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9240" windowHeight="9945" tabRatio="743" firstSheet="6" activeTab="10"/>
  </bookViews>
  <sheets>
    <sheet name="Processed Output" sheetId="17" r:id="rId1"/>
    <sheet name="Sorted Output" sheetId="18" r:id="rId2"/>
    <sheet name="Summary" sheetId="19" r:id="rId3"/>
    <sheet name="Mod vs Exp" sheetId="13" r:id="rId4"/>
    <sheet name="Rel Diffs" sheetId="16" r:id="rId5"/>
    <sheet name="HGT &amp; HGL" sheetId="5" r:id="rId6"/>
    <sheet name="Plume Temp" sheetId="14" r:id="rId7"/>
    <sheet name="Ceiling Jet" sheetId="12" r:id="rId8"/>
    <sheet name="Gas Concentration" sheetId="6" r:id="rId9"/>
    <sheet name="Smoke Concentration" sheetId="7" r:id="rId10"/>
    <sheet name="Pressure" sheetId="8" r:id="rId11"/>
    <sheet name="Target Flux and Temperature" sheetId="9" r:id="rId12"/>
    <sheet name="Surface Flux and Temperature" sheetId="10" r:id="rId13"/>
  </sheets>
  <calcPr calcId="125725"/>
</workbook>
</file>

<file path=xl/calcChain.xml><?xml version="1.0" encoding="utf-8"?>
<calcChain xmlns="http://schemas.openxmlformats.org/spreadsheetml/2006/main">
  <c r="E12" i="12"/>
  <c r="F12"/>
  <c r="D12"/>
  <c r="H13" i="14"/>
  <c r="D16" i="19"/>
  <c r="D11"/>
  <c r="J15" i="10"/>
  <c r="J17"/>
  <c r="J18"/>
  <c r="J19"/>
  <c r="J30"/>
  <c r="J33"/>
  <c r="J34"/>
  <c r="J45"/>
  <c r="J48"/>
  <c r="J49"/>
  <c r="J60"/>
  <c r="J63"/>
  <c r="J64"/>
  <c r="J65"/>
  <c r="A29" i="18"/>
  <c r="B29"/>
  <c r="C29"/>
  <c r="D29"/>
  <c r="E29"/>
  <c r="F29"/>
  <c r="G29"/>
  <c r="I29" s="1"/>
  <c r="H19" i="9" s="1"/>
  <c r="J29" i="18"/>
  <c r="I19" i="9" s="1"/>
  <c r="A30" i="18"/>
  <c r="B30"/>
  <c r="C30"/>
  <c r="D30"/>
  <c r="E30"/>
  <c r="F30"/>
  <c r="G30"/>
  <c r="J30"/>
  <c r="L5" i="9" s="1"/>
  <c r="A330" i="18"/>
  <c r="B330"/>
  <c r="C330"/>
  <c r="D330"/>
  <c r="E330"/>
  <c r="F330"/>
  <c r="G330"/>
  <c r="J330"/>
  <c r="A506"/>
  <c r="B506"/>
  <c r="C506"/>
  <c r="D506"/>
  <c r="E506"/>
  <c r="F506"/>
  <c r="G506"/>
  <c r="J506"/>
  <c r="F15" i="14" s="1"/>
  <c r="Q37" i="16" s="1"/>
  <c r="A245" i="18"/>
  <c r="B245"/>
  <c r="C245"/>
  <c r="D245"/>
  <c r="E245"/>
  <c r="F245"/>
  <c r="G245"/>
  <c r="J245"/>
  <c r="I17" i="6" s="1"/>
  <c r="A210" i="18"/>
  <c r="B210"/>
  <c r="C210"/>
  <c r="D210"/>
  <c r="E210"/>
  <c r="F210"/>
  <c r="G210"/>
  <c r="J210"/>
  <c r="A211"/>
  <c r="B211"/>
  <c r="C211"/>
  <c r="D211"/>
  <c r="E211"/>
  <c r="F211"/>
  <c r="G211"/>
  <c r="J211"/>
  <c r="A195"/>
  <c r="B195"/>
  <c r="C195"/>
  <c r="D195"/>
  <c r="E195"/>
  <c r="F195"/>
  <c r="G195"/>
  <c r="J195"/>
  <c r="F13" i="12" s="1"/>
  <c r="A10" i="18"/>
  <c r="B10"/>
  <c r="C10"/>
  <c r="D10"/>
  <c r="E10"/>
  <c r="F10"/>
  <c r="G10"/>
  <c r="J10"/>
  <c r="F9" i="9" s="1"/>
  <c r="A11" i="18"/>
  <c r="B11"/>
  <c r="C11"/>
  <c r="D11"/>
  <c r="E11"/>
  <c r="F11"/>
  <c r="G11"/>
  <c r="J11"/>
  <c r="I9" i="9" s="1"/>
  <c r="A590" i="18"/>
  <c r="B590"/>
  <c r="C590"/>
  <c r="D590"/>
  <c r="E590"/>
  <c r="F590"/>
  <c r="G590"/>
  <c r="J590"/>
  <c r="E17" i="7" s="1"/>
  <c r="A101" i="18"/>
  <c r="B101"/>
  <c r="C101"/>
  <c r="D101"/>
  <c r="E101"/>
  <c r="F101"/>
  <c r="G101"/>
  <c r="J101"/>
  <c r="F47" i="9" s="1"/>
  <c r="A102" i="18"/>
  <c r="B102"/>
  <c r="C102"/>
  <c r="D102"/>
  <c r="E102"/>
  <c r="F102"/>
  <c r="G102"/>
  <c r="J102"/>
  <c r="I47" i="9" s="1"/>
  <c r="A244" i="18"/>
  <c r="B244"/>
  <c r="C244"/>
  <c r="D244"/>
  <c r="E244"/>
  <c r="F244"/>
  <c r="G244"/>
  <c r="J244"/>
  <c r="I11" i="6" s="1"/>
  <c r="A451" i="18"/>
  <c r="B451"/>
  <c r="C451"/>
  <c r="D451"/>
  <c r="E451"/>
  <c r="F451"/>
  <c r="G451"/>
  <c r="J451"/>
  <c r="A452"/>
  <c r="B452"/>
  <c r="C452"/>
  <c r="D452"/>
  <c r="E452"/>
  <c r="F452"/>
  <c r="G452"/>
  <c r="J452"/>
  <c r="A512"/>
  <c r="B512"/>
  <c r="C512"/>
  <c r="D512"/>
  <c r="E512"/>
  <c r="F512"/>
  <c r="G512"/>
  <c r="J512"/>
  <c r="F9" i="14" s="1"/>
  <c r="A513" i="18"/>
  <c r="B513"/>
  <c r="C513"/>
  <c r="D513"/>
  <c r="E513"/>
  <c r="F513"/>
  <c r="G513"/>
  <c r="J513"/>
  <c r="F10" i="14" s="1"/>
  <c r="A283" i="18"/>
  <c r="B283"/>
  <c r="C283"/>
  <c r="D283"/>
  <c r="E283"/>
  <c r="F283"/>
  <c r="G283"/>
  <c r="J283"/>
  <c r="A284"/>
  <c r="B284"/>
  <c r="C284"/>
  <c r="D284"/>
  <c r="E284"/>
  <c r="F284"/>
  <c r="G284"/>
  <c r="J284"/>
  <c r="A99"/>
  <c r="B99"/>
  <c r="C99"/>
  <c r="D99"/>
  <c r="E99"/>
  <c r="F99"/>
  <c r="G99"/>
  <c r="J99"/>
  <c r="F46" i="9" s="1"/>
  <c r="A100" i="18"/>
  <c r="B100"/>
  <c r="C100"/>
  <c r="D100"/>
  <c r="E100"/>
  <c r="F100"/>
  <c r="G100"/>
  <c r="J100"/>
  <c r="I46" i="9" s="1"/>
  <c r="A145" i="18"/>
  <c r="B145"/>
  <c r="C145"/>
  <c r="D145"/>
  <c r="E145"/>
  <c r="F145"/>
  <c r="G145"/>
  <c r="J145"/>
  <c r="L50" i="9" s="1"/>
  <c r="A372" i="18"/>
  <c r="B372"/>
  <c r="C372"/>
  <c r="D372"/>
  <c r="E372"/>
  <c r="F372"/>
  <c r="G372"/>
  <c r="J372"/>
  <c r="F24" i="5" s="1"/>
  <c r="A543" i="18"/>
  <c r="B543"/>
  <c r="C543"/>
  <c r="D543"/>
  <c r="E543"/>
  <c r="F543"/>
  <c r="G543"/>
  <c r="J543"/>
  <c r="A544"/>
  <c r="B544"/>
  <c r="C544"/>
  <c r="D544"/>
  <c r="E544"/>
  <c r="F544"/>
  <c r="G544"/>
  <c r="J544"/>
  <c r="A87"/>
  <c r="B87"/>
  <c r="C87"/>
  <c r="D87"/>
  <c r="E87"/>
  <c r="F87"/>
  <c r="G87"/>
  <c r="J87"/>
  <c r="F40" i="9" s="1"/>
  <c r="A88" i="18"/>
  <c r="B88"/>
  <c r="C88"/>
  <c r="D88"/>
  <c r="E88"/>
  <c r="F88"/>
  <c r="G88"/>
  <c r="J88"/>
  <c r="I40" i="9" s="1"/>
  <c r="A341" i="18"/>
  <c r="B341"/>
  <c r="C341"/>
  <c r="D341"/>
  <c r="E341"/>
  <c r="F341"/>
  <c r="G341"/>
  <c r="J341"/>
  <c r="A44"/>
  <c r="B44"/>
  <c r="C44"/>
  <c r="D44"/>
  <c r="E44"/>
  <c r="F44"/>
  <c r="G44"/>
  <c r="J44"/>
  <c r="F21" i="9" s="1"/>
  <c r="A45" i="18"/>
  <c r="B45"/>
  <c r="C45"/>
  <c r="D45"/>
  <c r="E45"/>
  <c r="F45"/>
  <c r="G45"/>
  <c r="J45"/>
  <c r="I21" i="9" s="1"/>
  <c r="A411" i="18"/>
  <c r="B411"/>
  <c r="C411"/>
  <c r="D411"/>
  <c r="E411"/>
  <c r="F411"/>
  <c r="G411"/>
  <c r="J411"/>
  <c r="F7" i="5" s="1"/>
  <c r="A522" i="18"/>
  <c r="B522"/>
  <c r="C522"/>
  <c r="D522"/>
  <c r="E522"/>
  <c r="F522"/>
  <c r="G522"/>
  <c r="J522"/>
  <c r="E8" i="8" s="1"/>
  <c r="A235" i="18"/>
  <c r="B235"/>
  <c r="C235"/>
  <c r="D235"/>
  <c r="E235"/>
  <c r="F235"/>
  <c r="G235"/>
  <c r="J235"/>
  <c r="I5" i="6" s="1"/>
  <c r="A520" i="18"/>
  <c r="B520"/>
  <c r="C520"/>
  <c r="D520"/>
  <c r="E520"/>
  <c r="F520"/>
  <c r="G520"/>
  <c r="J520"/>
  <c r="E16" i="8" s="1"/>
  <c r="A229" i="18"/>
  <c r="B229"/>
  <c r="C229"/>
  <c r="D229"/>
  <c r="E229"/>
  <c r="F229"/>
  <c r="G229"/>
  <c r="J229"/>
  <c r="I24" i="6" s="1"/>
  <c r="A42" i="18"/>
  <c r="B42"/>
  <c r="C42"/>
  <c r="D42"/>
  <c r="E42"/>
  <c r="F42"/>
  <c r="G42"/>
  <c r="J42"/>
  <c r="L17" i="9" s="1"/>
  <c r="A189" i="18"/>
  <c r="B189"/>
  <c r="C189"/>
  <c r="D189"/>
  <c r="E189"/>
  <c r="F189"/>
  <c r="G189"/>
  <c r="J189"/>
  <c r="F9" i="12" s="1"/>
  <c r="A68" i="18"/>
  <c r="B68"/>
  <c r="C68"/>
  <c r="D68"/>
  <c r="E68"/>
  <c r="F68"/>
  <c r="G68"/>
  <c r="J68"/>
  <c r="L25" i="9" s="1"/>
  <c r="A6" i="18"/>
  <c r="B6"/>
  <c r="C6"/>
  <c r="D6"/>
  <c r="E6"/>
  <c r="F6"/>
  <c r="G6"/>
  <c r="J6"/>
  <c r="F7" i="9" s="1"/>
  <c r="A7" i="18"/>
  <c r="B7"/>
  <c r="C7"/>
  <c r="D7"/>
  <c r="E7"/>
  <c r="F7"/>
  <c r="G7"/>
  <c r="J7"/>
  <c r="I7" i="9" s="1"/>
  <c r="A18" i="18"/>
  <c r="B18"/>
  <c r="C18"/>
  <c r="D18"/>
  <c r="E18"/>
  <c r="F18"/>
  <c r="G18"/>
  <c r="J18"/>
  <c r="F13" i="9" s="1"/>
  <c r="A19" i="18"/>
  <c r="B19"/>
  <c r="C19"/>
  <c r="D19"/>
  <c r="E19"/>
  <c r="F19"/>
  <c r="G19"/>
  <c r="J19"/>
  <c r="I13" i="9" s="1"/>
  <c r="A273" i="18"/>
  <c r="B273"/>
  <c r="C273"/>
  <c r="D273"/>
  <c r="E273"/>
  <c r="F273"/>
  <c r="G273"/>
  <c r="J273"/>
  <c r="A274"/>
  <c r="B274"/>
  <c r="C274"/>
  <c r="D274"/>
  <c r="E274"/>
  <c r="F274"/>
  <c r="G274"/>
  <c r="J274"/>
  <c r="A97"/>
  <c r="B97"/>
  <c r="C97"/>
  <c r="D97"/>
  <c r="E97"/>
  <c r="F97"/>
  <c r="G97"/>
  <c r="J97"/>
  <c r="F45" i="9" s="1"/>
  <c r="A98" i="18"/>
  <c r="B98"/>
  <c r="C98"/>
  <c r="D98"/>
  <c r="E98"/>
  <c r="F98"/>
  <c r="G98"/>
  <c r="J98"/>
  <c r="I45" i="9" s="1"/>
  <c r="A36" i="18"/>
  <c r="B36"/>
  <c r="C36"/>
  <c r="D36"/>
  <c r="E36"/>
  <c r="F36"/>
  <c r="G36"/>
  <c r="J36"/>
  <c r="L11" i="9" s="1"/>
  <c r="A495" i="18"/>
  <c r="B495"/>
  <c r="C495"/>
  <c r="D495"/>
  <c r="E495"/>
  <c r="F495"/>
  <c r="G495"/>
  <c r="J495"/>
  <c r="F19" i="6" s="1"/>
  <c r="A408" i="18"/>
  <c r="B408"/>
  <c r="C408"/>
  <c r="D408"/>
  <c r="E408"/>
  <c r="F408"/>
  <c r="G408"/>
  <c r="J408"/>
  <c r="F60" i="5" s="1"/>
  <c r="K60" s="1"/>
  <c r="A580" i="18"/>
  <c r="B580"/>
  <c r="C580"/>
  <c r="D580"/>
  <c r="E580"/>
  <c r="F580"/>
  <c r="G580"/>
  <c r="J580"/>
  <c r="E5" i="7" s="1"/>
  <c r="A504" i="18"/>
  <c r="B504"/>
  <c r="C504"/>
  <c r="D504"/>
  <c r="E504"/>
  <c r="F504"/>
  <c r="G504"/>
  <c r="J504"/>
  <c r="F22" i="14" s="1"/>
  <c r="A317" i="18"/>
  <c r="B317"/>
  <c r="C317"/>
  <c r="D317"/>
  <c r="E317"/>
  <c r="F317"/>
  <c r="G317"/>
  <c r="J317"/>
  <c r="A343"/>
  <c r="B343"/>
  <c r="C343"/>
  <c r="D343"/>
  <c r="E343"/>
  <c r="F343"/>
  <c r="G343"/>
  <c r="J343"/>
  <c r="A319"/>
  <c r="B319"/>
  <c r="C319"/>
  <c r="D319"/>
  <c r="E319"/>
  <c r="F319"/>
  <c r="G319"/>
  <c r="J319"/>
  <c r="I24" i="5" s="1"/>
  <c r="A384" i="18"/>
  <c r="B384"/>
  <c r="C384"/>
  <c r="D384"/>
  <c r="E384"/>
  <c r="F384"/>
  <c r="G384"/>
  <c r="J384"/>
  <c r="F45" i="5" s="1"/>
  <c r="A139" i="18"/>
  <c r="B139"/>
  <c r="C139"/>
  <c r="D139"/>
  <c r="E139"/>
  <c r="F139"/>
  <c r="G139"/>
  <c r="J139"/>
  <c r="F61" i="9" s="1"/>
  <c r="A140" i="18"/>
  <c r="B140"/>
  <c r="C140"/>
  <c r="D140"/>
  <c r="E140"/>
  <c r="F140"/>
  <c r="G140"/>
  <c r="J140"/>
  <c r="I61" i="9" s="1"/>
  <c r="A356" i="18"/>
  <c r="B356"/>
  <c r="C356"/>
  <c r="D356"/>
  <c r="E356"/>
  <c r="F356"/>
  <c r="G356"/>
  <c r="J356"/>
  <c r="F28" i="5" s="1"/>
  <c r="K28" s="1"/>
  <c r="A367" i="18"/>
  <c r="B367"/>
  <c r="C367"/>
  <c r="D367"/>
  <c r="E367"/>
  <c r="F367"/>
  <c r="G367"/>
  <c r="J367"/>
  <c r="F39" i="5" s="1"/>
  <c r="K39" s="1"/>
  <c r="A174" i="18"/>
  <c r="B174"/>
  <c r="C174"/>
  <c r="D174"/>
  <c r="E174"/>
  <c r="F174"/>
  <c r="G174"/>
  <c r="J174"/>
  <c r="E14" i="10" s="1"/>
  <c r="J14" s="1"/>
  <c r="A375" i="18"/>
  <c r="B375"/>
  <c r="C375"/>
  <c r="D375"/>
  <c r="E375"/>
  <c r="F375"/>
  <c r="G375"/>
  <c r="J375"/>
  <c r="F54" i="5" s="1"/>
  <c r="K54" s="1"/>
  <c r="A376" i="18"/>
  <c r="B376"/>
  <c r="C376"/>
  <c r="D376"/>
  <c r="E376"/>
  <c r="F376"/>
  <c r="G376"/>
  <c r="J376"/>
  <c r="F55" i="5" s="1"/>
  <c r="A167" i="18"/>
  <c r="B167"/>
  <c r="C167"/>
  <c r="D167"/>
  <c r="E167"/>
  <c r="F167"/>
  <c r="G167"/>
  <c r="J167"/>
  <c r="A168"/>
  <c r="B168"/>
  <c r="C168"/>
  <c r="D168"/>
  <c r="E168"/>
  <c r="F168"/>
  <c r="G168"/>
  <c r="J168"/>
  <c r="A493"/>
  <c r="B493"/>
  <c r="C493"/>
  <c r="D493"/>
  <c r="E493"/>
  <c r="F493"/>
  <c r="G493"/>
  <c r="J493"/>
  <c r="A494"/>
  <c r="B494"/>
  <c r="C494"/>
  <c r="D494"/>
  <c r="E494"/>
  <c r="F494"/>
  <c r="G494"/>
  <c r="J494"/>
  <c r="A548"/>
  <c r="B548"/>
  <c r="C548"/>
  <c r="D548"/>
  <c r="E548"/>
  <c r="F548"/>
  <c r="G548"/>
  <c r="J548"/>
  <c r="A549"/>
  <c r="B549"/>
  <c r="C549"/>
  <c r="D549"/>
  <c r="E549"/>
  <c r="F549"/>
  <c r="G549"/>
  <c r="J549"/>
  <c r="A133"/>
  <c r="B133"/>
  <c r="C133"/>
  <c r="D133"/>
  <c r="E133"/>
  <c r="F133"/>
  <c r="G133"/>
  <c r="J133"/>
  <c r="F58" i="9" s="1"/>
  <c r="A134" i="18"/>
  <c r="B134"/>
  <c r="C134"/>
  <c r="D134"/>
  <c r="E134"/>
  <c r="F134"/>
  <c r="G134"/>
  <c r="J134"/>
  <c r="I58" i="9" s="1"/>
  <c r="A304" i="18"/>
  <c r="B304"/>
  <c r="C304"/>
  <c r="D304"/>
  <c r="E304"/>
  <c r="F304"/>
  <c r="G304"/>
  <c r="J304"/>
  <c r="I29" i="5" s="1"/>
  <c r="A305" i="18"/>
  <c r="B305"/>
  <c r="C305"/>
  <c r="D305"/>
  <c r="E305"/>
  <c r="F305"/>
  <c r="G305"/>
  <c r="J305"/>
  <c r="I30" i="5" s="1"/>
  <c r="L30" s="1"/>
  <c r="A306" i="18"/>
  <c r="B306"/>
  <c r="C306"/>
  <c r="D306"/>
  <c r="E306"/>
  <c r="F306"/>
  <c r="G306"/>
  <c r="J306"/>
  <c r="I31" i="5" s="1"/>
  <c r="A545" i="18"/>
  <c r="B545"/>
  <c r="C545"/>
  <c r="D545"/>
  <c r="E545"/>
  <c r="F545"/>
  <c r="G545"/>
  <c r="J545"/>
  <c r="E58" i="10" s="1"/>
  <c r="J58" s="1"/>
  <c r="A363" i="18"/>
  <c r="B363"/>
  <c r="C363"/>
  <c r="D363"/>
  <c r="E363"/>
  <c r="F363"/>
  <c r="G363"/>
  <c r="J363"/>
  <c r="F35" i="5" s="1"/>
  <c r="K35" s="1"/>
  <c r="A364" i="18"/>
  <c r="B364"/>
  <c r="C364"/>
  <c r="D364"/>
  <c r="E364"/>
  <c r="F364"/>
  <c r="G364"/>
  <c r="J364"/>
  <c r="F36" i="5" s="1"/>
  <c r="K36" s="1"/>
  <c r="A365" i="18"/>
  <c r="B365"/>
  <c r="C365"/>
  <c r="D365"/>
  <c r="E365"/>
  <c r="F365"/>
  <c r="G365"/>
  <c r="J365"/>
  <c r="F37" i="5" s="1"/>
  <c r="A71" i="18"/>
  <c r="B71"/>
  <c r="C71"/>
  <c r="D71"/>
  <c r="E71"/>
  <c r="F71"/>
  <c r="G71"/>
  <c r="J71"/>
  <c r="L28" i="9" s="1"/>
  <c r="A165" i="18"/>
  <c r="B165"/>
  <c r="C165"/>
  <c r="D165"/>
  <c r="E165"/>
  <c r="F165"/>
  <c r="G165"/>
  <c r="J165"/>
  <c r="A166"/>
  <c r="B166"/>
  <c r="C166"/>
  <c r="D166"/>
  <c r="E166"/>
  <c r="F166"/>
  <c r="G166"/>
  <c r="J166"/>
  <c r="A501"/>
  <c r="B501"/>
  <c r="C501"/>
  <c r="D501"/>
  <c r="E501"/>
  <c r="F501"/>
  <c r="G501"/>
  <c r="J501"/>
  <c r="F19" i="14" s="1"/>
  <c r="Q41" i="16" s="1"/>
  <c r="A348" i="18"/>
  <c r="B348"/>
  <c r="C348"/>
  <c r="D348"/>
  <c r="E348"/>
  <c r="F348"/>
  <c r="G348"/>
  <c r="J348"/>
  <c r="I20" i="5" s="1"/>
  <c r="A387" i="18"/>
  <c r="B387"/>
  <c r="C387"/>
  <c r="D387"/>
  <c r="E387"/>
  <c r="F387"/>
  <c r="G387"/>
  <c r="J387"/>
  <c r="F48" i="5" s="1"/>
  <c r="K48" s="1"/>
  <c r="A179" i="18"/>
  <c r="B179"/>
  <c r="C179"/>
  <c r="D179"/>
  <c r="E179"/>
  <c r="F179"/>
  <c r="G179"/>
  <c r="J179"/>
  <c r="F23" i="12" s="1"/>
  <c r="H23" s="1"/>
  <c r="A180" i="18"/>
  <c r="B180"/>
  <c r="C180"/>
  <c r="D180"/>
  <c r="E180"/>
  <c r="F180"/>
  <c r="G180"/>
  <c r="J180"/>
  <c r="F24" i="12" s="1"/>
  <c r="H24" s="1"/>
  <c r="A281" i="18"/>
  <c r="B281"/>
  <c r="C281"/>
  <c r="D281"/>
  <c r="E281"/>
  <c r="F281"/>
  <c r="G281"/>
  <c r="J281"/>
  <c r="A282"/>
  <c r="B282"/>
  <c r="C282"/>
  <c r="D282"/>
  <c r="E282"/>
  <c r="F282"/>
  <c r="G282"/>
  <c r="J282"/>
  <c r="A378"/>
  <c r="B378"/>
  <c r="C378"/>
  <c r="D378"/>
  <c r="E378"/>
  <c r="F378"/>
  <c r="G378"/>
  <c r="J378"/>
  <c r="F57" i="5" s="1"/>
  <c r="K57" s="1"/>
  <c r="A472" i="18"/>
  <c r="B472"/>
  <c r="C472"/>
  <c r="D472"/>
  <c r="E472"/>
  <c r="F472"/>
  <c r="G472"/>
  <c r="J472"/>
  <c r="A473"/>
  <c r="B473"/>
  <c r="C473"/>
  <c r="D473"/>
  <c r="E473"/>
  <c r="F473"/>
  <c r="G473"/>
  <c r="J473"/>
  <c r="A169"/>
  <c r="B169"/>
  <c r="C169"/>
  <c r="D169"/>
  <c r="E169"/>
  <c r="F169"/>
  <c r="G169"/>
  <c r="J169"/>
  <c r="E11" i="10" s="1"/>
  <c r="J11" s="1"/>
  <c r="A4" i="18"/>
  <c r="B4"/>
  <c r="C4"/>
  <c r="D4"/>
  <c r="E4"/>
  <c r="F4"/>
  <c r="G4"/>
  <c r="J4"/>
  <c r="F6" i="9" s="1"/>
  <c r="A5" i="18"/>
  <c r="B5"/>
  <c r="C5"/>
  <c r="D5"/>
  <c r="E5"/>
  <c r="F5"/>
  <c r="G5"/>
  <c r="J5"/>
  <c r="I6" i="9" s="1"/>
  <c r="A123" i="18"/>
  <c r="B123"/>
  <c r="C123"/>
  <c r="D123"/>
  <c r="E123"/>
  <c r="F123"/>
  <c r="G123"/>
  <c r="J123"/>
  <c r="F53" i="9" s="1"/>
  <c r="A124" i="18"/>
  <c r="B124"/>
  <c r="C124"/>
  <c r="D124"/>
  <c r="E124"/>
  <c r="F124"/>
  <c r="G124"/>
  <c r="J124"/>
  <c r="I53" i="9" s="1"/>
  <c r="A38" i="18"/>
  <c r="B38"/>
  <c r="C38"/>
  <c r="D38"/>
  <c r="E38"/>
  <c r="F38"/>
  <c r="G38"/>
  <c r="J38"/>
  <c r="L13" i="9" s="1"/>
  <c r="A326" i="18"/>
  <c r="B326"/>
  <c r="C326"/>
  <c r="D326"/>
  <c r="E326"/>
  <c r="F326"/>
  <c r="G326"/>
  <c r="J326"/>
  <c r="I40" i="5" s="1"/>
  <c r="A523" i="18"/>
  <c r="B523"/>
  <c r="C523"/>
  <c r="D523"/>
  <c r="E523"/>
  <c r="F523"/>
  <c r="G523"/>
  <c r="J523"/>
  <c r="E15" i="8" s="1"/>
  <c r="A368" i="18"/>
  <c r="B368"/>
  <c r="C368"/>
  <c r="D368"/>
  <c r="E368"/>
  <c r="F368"/>
  <c r="G368"/>
  <c r="J368"/>
  <c r="F25" i="5" s="1"/>
  <c r="A533" i="18"/>
  <c r="B533"/>
  <c r="C533"/>
  <c r="D533"/>
  <c r="E533"/>
  <c r="F533"/>
  <c r="G533"/>
  <c r="J533"/>
  <c r="A534"/>
  <c r="B534"/>
  <c r="C534"/>
  <c r="D534"/>
  <c r="E534"/>
  <c r="F534"/>
  <c r="G534"/>
  <c r="J534"/>
  <c r="A434"/>
  <c r="B434"/>
  <c r="C434"/>
  <c r="D434"/>
  <c r="E434"/>
  <c r="F434"/>
  <c r="G434"/>
  <c r="J434"/>
  <c r="E50" i="10" s="1"/>
  <c r="J50" s="1"/>
  <c r="A379" i="18"/>
  <c r="B379"/>
  <c r="C379"/>
  <c r="D379"/>
  <c r="E379"/>
  <c r="F379"/>
  <c r="G379"/>
  <c r="J379"/>
  <c r="F40" i="5" s="1"/>
  <c r="A250" i="18"/>
  <c r="B250"/>
  <c r="C250"/>
  <c r="D250"/>
  <c r="E250"/>
  <c r="F250"/>
  <c r="G250"/>
  <c r="J250"/>
  <c r="I34" i="6" s="1"/>
  <c r="A172" i="18"/>
  <c r="B172"/>
  <c r="C172"/>
  <c r="D172"/>
  <c r="E172"/>
  <c r="F172"/>
  <c r="G172"/>
  <c r="J172"/>
  <c r="A173"/>
  <c r="B173"/>
  <c r="C173"/>
  <c r="D173"/>
  <c r="E173"/>
  <c r="F173"/>
  <c r="G173"/>
  <c r="J173"/>
  <c r="A589"/>
  <c r="B589"/>
  <c r="C589"/>
  <c r="D589"/>
  <c r="E589"/>
  <c r="F589"/>
  <c r="G589"/>
  <c r="J589"/>
  <c r="E11" i="7" s="1"/>
  <c r="Y12" i="16" s="1"/>
  <c r="A576" i="18"/>
  <c r="B576"/>
  <c r="C576"/>
  <c r="D576"/>
  <c r="E576"/>
  <c r="F576"/>
  <c r="G576"/>
  <c r="J576"/>
  <c r="A577"/>
  <c r="B577"/>
  <c r="C577"/>
  <c r="D577"/>
  <c r="E577"/>
  <c r="F577"/>
  <c r="G577"/>
  <c r="J577"/>
  <c r="A64"/>
  <c r="B64"/>
  <c r="C64"/>
  <c r="D64"/>
  <c r="E64"/>
  <c r="F64"/>
  <c r="G64"/>
  <c r="J64"/>
  <c r="L21" i="9" s="1"/>
  <c r="A467" i="18"/>
  <c r="B467"/>
  <c r="C467"/>
  <c r="D467"/>
  <c r="E467"/>
  <c r="F467"/>
  <c r="G467"/>
  <c r="J467"/>
  <c r="F20" i="6" s="1"/>
  <c r="A332" i="18"/>
  <c r="B332"/>
  <c r="C332"/>
  <c r="D332"/>
  <c r="E332"/>
  <c r="F332"/>
  <c r="G332"/>
  <c r="J332"/>
  <c r="A93"/>
  <c r="B93"/>
  <c r="C93"/>
  <c r="D93"/>
  <c r="E93"/>
  <c r="F93"/>
  <c r="G93"/>
  <c r="J93"/>
  <c r="F43" i="9" s="1"/>
  <c r="A94" i="18"/>
  <c r="B94"/>
  <c r="C94"/>
  <c r="D94"/>
  <c r="E94"/>
  <c r="F94"/>
  <c r="G94"/>
  <c r="J94"/>
  <c r="I43" i="9" s="1"/>
  <c r="A357" i="18"/>
  <c r="B357"/>
  <c r="C357"/>
  <c r="D357"/>
  <c r="E357"/>
  <c r="F357"/>
  <c r="G357"/>
  <c r="J357"/>
  <c r="F29" i="5" s="1"/>
  <c r="K29" s="1"/>
  <c r="A358" i="18"/>
  <c r="B358"/>
  <c r="C358"/>
  <c r="D358"/>
  <c r="E358"/>
  <c r="F358"/>
  <c r="G358"/>
  <c r="J358"/>
  <c r="F30" i="5" s="1"/>
  <c r="K30" s="1"/>
  <c r="A359" i="18"/>
  <c r="B359"/>
  <c r="C359"/>
  <c r="D359"/>
  <c r="E359"/>
  <c r="F359"/>
  <c r="G359"/>
  <c r="J359"/>
  <c r="F31" i="5" s="1"/>
  <c r="A556" i="18"/>
  <c r="B556"/>
  <c r="C556"/>
  <c r="D556"/>
  <c r="E556"/>
  <c r="F556"/>
  <c r="G556"/>
  <c r="J556"/>
  <c r="A557"/>
  <c r="B557"/>
  <c r="C557"/>
  <c r="D557"/>
  <c r="E557"/>
  <c r="F557"/>
  <c r="G557"/>
  <c r="J557"/>
  <c r="A125"/>
  <c r="B125"/>
  <c r="C125"/>
  <c r="D125"/>
  <c r="E125"/>
  <c r="F125"/>
  <c r="G125"/>
  <c r="J125"/>
  <c r="F54" i="9" s="1"/>
  <c r="A126" i="18"/>
  <c r="B126"/>
  <c r="C126"/>
  <c r="D126"/>
  <c r="E126"/>
  <c r="F126"/>
  <c r="G126"/>
  <c r="J126"/>
  <c r="I54" i="9" s="1"/>
  <c r="A422" i="18"/>
  <c r="B422"/>
  <c r="C422"/>
  <c r="D422"/>
  <c r="E422"/>
  <c r="F422"/>
  <c r="G422"/>
  <c r="J422"/>
  <c r="A423"/>
  <c r="B423"/>
  <c r="C423"/>
  <c r="D423"/>
  <c r="E423"/>
  <c r="F423"/>
  <c r="G423"/>
  <c r="J423"/>
  <c r="A76"/>
  <c r="B76"/>
  <c r="C76"/>
  <c r="D76"/>
  <c r="E76"/>
  <c r="F76"/>
  <c r="G76"/>
  <c r="J76"/>
  <c r="L34" i="9" s="1"/>
  <c r="A299" i="18"/>
  <c r="B299"/>
  <c r="C299"/>
  <c r="D299"/>
  <c r="E299"/>
  <c r="F299"/>
  <c r="G299"/>
  <c r="J299"/>
  <c r="A300"/>
  <c r="B300"/>
  <c r="C300"/>
  <c r="D300"/>
  <c r="E300"/>
  <c r="F300"/>
  <c r="G300"/>
  <c r="J300"/>
  <c r="A308"/>
  <c r="B308"/>
  <c r="C308"/>
  <c r="D308"/>
  <c r="E308"/>
  <c r="F308"/>
  <c r="G308"/>
  <c r="J308"/>
  <c r="I33" i="5" s="1"/>
  <c r="L33" s="1"/>
  <c r="A285" i="18"/>
  <c r="B285"/>
  <c r="C285"/>
  <c r="D285"/>
  <c r="E285"/>
  <c r="F285"/>
  <c r="G285"/>
  <c r="J285"/>
  <c r="A286"/>
  <c r="B286"/>
  <c r="C286"/>
  <c r="D286"/>
  <c r="E286"/>
  <c r="F286"/>
  <c r="G286"/>
  <c r="J286"/>
  <c r="A525"/>
  <c r="B525"/>
  <c r="C525"/>
  <c r="D525"/>
  <c r="E525"/>
  <c r="F525"/>
  <c r="G525"/>
  <c r="J525"/>
  <c r="E11" i="8" s="1"/>
  <c r="G11" s="1"/>
  <c r="A220" i="18"/>
  <c r="B220"/>
  <c r="C220"/>
  <c r="D220"/>
  <c r="E220"/>
  <c r="F220"/>
  <c r="G220"/>
  <c r="J220"/>
  <c r="A221"/>
  <c r="B221"/>
  <c r="C221"/>
  <c r="D221"/>
  <c r="E221"/>
  <c r="F221"/>
  <c r="G221"/>
  <c r="J221"/>
  <c r="A466"/>
  <c r="B466"/>
  <c r="C466"/>
  <c r="D466"/>
  <c r="E466"/>
  <c r="F466"/>
  <c r="G466"/>
  <c r="J466"/>
  <c r="F26" i="6" s="1"/>
  <c r="K26" s="1"/>
  <c r="A237" i="18"/>
  <c r="B237"/>
  <c r="C237"/>
  <c r="D237"/>
  <c r="E237"/>
  <c r="F237"/>
  <c r="G237"/>
  <c r="J237"/>
  <c r="I14" i="6" s="1"/>
  <c r="L14" s="1"/>
  <c r="A527" i="18"/>
  <c r="B527"/>
  <c r="C527"/>
  <c r="D527"/>
  <c r="E527"/>
  <c r="F527"/>
  <c r="G527"/>
  <c r="J527"/>
  <c r="E18" i="8" s="1"/>
  <c r="A153" i="18"/>
  <c r="B153"/>
  <c r="C153"/>
  <c r="D153"/>
  <c r="E153"/>
  <c r="F153"/>
  <c r="G153"/>
  <c r="J153"/>
  <c r="L58" i="9" s="1"/>
  <c r="A95" i="18"/>
  <c r="B95"/>
  <c r="C95"/>
  <c r="D95"/>
  <c r="E95"/>
  <c r="F95"/>
  <c r="G95"/>
  <c r="J95"/>
  <c r="F44" i="9" s="1"/>
  <c r="A96" i="18"/>
  <c r="B96"/>
  <c r="C96"/>
  <c r="D96"/>
  <c r="E96"/>
  <c r="F96"/>
  <c r="G96"/>
  <c r="J96"/>
  <c r="I44" i="9" s="1"/>
  <c r="A500" i="18"/>
  <c r="B500"/>
  <c r="C500"/>
  <c r="D500"/>
  <c r="E500"/>
  <c r="F500"/>
  <c r="G500"/>
  <c r="J500"/>
  <c r="F18" i="14" s="1"/>
  <c r="Q40" i="16" s="1"/>
  <c r="A240" i="18"/>
  <c r="B240"/>
  <c r="C240"/>
  <c r="D240"/>
  <c r="E240"/>
  <c r="F240"/>
  <c r="G240"/>
  <c r="J240"/>
  <c r="I6" i="6" s="1"/>
  <c r="L6" s="1"/>
  <c r="A246" i="18"/>
  <c r="B246"/>
  <c r="C246"/>
  <c r="D246"/>
  <c r="E246"/>
  <c r="F246"/>
  <c r="G246"/>
  <c r="J246"/>
  <c r="I18" i="6" s="1"/>
  <c r="L18" s="1"/>
  <c r="A43" i="18"/>
  <c r="B43"/>
  <c r="C43"/>
  <c r="D43"/>
  <c r="E43"/>
  <c r="F43"/>
  <c r="G43"/>
  <c r="J43"/>
  <c r="L19" i="9" s="1"/>
  <c r="P19" s="1"/>
  <c r="A177" i="18"/>
  <c r="B177"/>
  <c r="C177"/>
  <c r="D177"/>
  <c r="E177"/>
  <c r="F177"/>
  <c r="G177"/>
  <c r="J177"/>
  <c r="F21" i="12" s="1"/>
  <c r="H21" s="1"/>
  <c r="A178" i="18"/>
  <c r="B178"/>
  <c r="C178"/>
  <c r="D178"/>
  <c r="E178"/>
  <c r="F178"/>
  <c r="G178"/>
  <c r="J178"/>
  <c r="F22" i="12" s="1"/>
  <c r="H22" s="1"/>
  <c r="A360" i="18"/>
  <c r="B360"/>
  <c r="C360"/>
  <c r="D360"/>
  <c r="E360"/>
  <c r="F360"/>
  <c r="G360"/>
  <c r="J360"/>
  <c r="F32" i="5" s="1"/>
  <c r="K32" s="1"/>
  <c r="A324" i="18"/>
  <c r="B324"/>
  <c r="C324"/>
  <c r="D324"/>
  <c r="E324"/>
  <c r="F324"/>
  <c r="G324"/>
  <c r="J324"/>
  <c r="I56" i="5" s="1"/>
  <c r="L56" s="1"/>
  <c r="A491" i="18"/>
  <c r="B491"/>
  <c r="C491"/>
  <c r="D491"/>
  <c r="E491"/>
  <c r="F491"/>
  <c r="G491"/>
  <c r="J491"/>
  <c r="A492"/>
  <c r="B492"/>
  <c r="C492"/>
  <c r="D492"/>
  <c r="E492"/>
  <c r="F492"/>
  <c r="G492"/>
  <c r="J492"/>
  <c r="A222"/>
  <c r="B222"/>
  <c r="C222"/>
  <c r="D222"/>
  <c r="E222"/>
  <c r="F222"/>
  <c r="G222"/>
  <c r="J222"/>
  <c r="A223"/>
  <c r="B223"/>
  <c r="C223"/>
  <c r="D223"/>
  <c r="E223"/>
  <c r="F223"/>
  <c r="G223"/>
  <c r="J223"/>
  <c r="A236"/>
  <c r="B236"/>
  <c r="C236"/>
  <c r="D236"/>
  <c r="E236"/>
  <c r="F236"/>
  <c r="G236"/>
  <c r="J236"/>
  <c r="I7" i="6" s="1"/>
  <c r="A539" i="18"/>
  <c r="B539"/>
  <c r="C539"/>
  <c r="D539"/>
  <c r="E539"/>
  <c r="F539"/>
  <c r="G539"/>
  <c r="J539"/>
  <c r="A540"/>
  <c r="B540"/>
  <c r="C540"/>
  <c r="D540"/>
  <c r="E540"/>
  <c r="F540"/>
  <c r="G540"/>
  <c r="J540"/>
  <c r="A380"/>
  <c r="B380"/>
  <c r="C380"/>
  <c r="D380"/>
  <c r="E380"/>
  <c r="F380"/>
  <c r="G380"/>
  <c r="J380"/>
  <c r="F41" i="5" s="1"/>
  <c r="A388" i="18"/>
  <c r="B388"/>
  <c r="C388"/>
  <c r="D388"/>
  <c r="E388"/>
  <c r="F388"/>
  <c r="G388"/>
  <c r="J388"/>
  <c r="F49" i="5" s="1"/>
  <c r="A502" i="18"/>
  <c r="B502"/>
  <c r="C502"/>
  <c r="D502"/>
  <c r="E502"/>
  <c r="F502"/>
  <c r="G502"/>
  <c r="J502"/>
  <c r="F20" i="14" s="1"/>
  <c r="Q42" i="16" s="1"/>
  <c r="A157" i="18"/>
  <c r="B157"/>
  <c r="C157"/>
  <c r="D157"/>
  <c r="E157"/>
  <c r="F157"/>
  <c r="G157"/>
  <c r="J157"/>
  <c r="L62" i="9" s="1"/>
  <c r="A389" i="18"/>
  <c r="B389"/>
  <c r="C389"/>
  <c r="D389"/>
  <c r="E389"/>
  <c r="F389"/>
  <c r="G389"/>
  <c r="J389"/>
  <c r="F50" i="5" s="1"/>
  <c r="K50" s="1"/>
  <c r="A106" i="18"/>
  <c r="B106"/>
  <c r="C106"/>
  <c r="D106"/>
  <c r="E106"/>
  <c r="F106"/>
  <c r="G106"/>
  <c r="J106"/>
  <c r="L36" i="9" s="1"/>
  <c r="A401" i="18"/>
  <c r="B401"/>
  <c r="C401"/>
  <c r="D401"/>
  <c r="E401"/>
  <c r="F401"/>
  <c r="G401"/>
  <c r="J401"/>
  <c r="F20" i="5" s="1"/>
  <c r="K20" s="1"/>
  <c r="A239" i="18"/>
  <c r="B239"/>
  <c r="C239"/>
  <c r="D239"/>
  <c r="E239"/>
  <c r="F239"/>
  <c r="G239"/>
  <c r="J239"/>
  <c r="I16" i="6" s="1"/>
  <c r="L16" s="1"/>
  <c r="A192" i="18"/>
  <c r="B192"/>
  <c r="C192"/>
  <c r="D192"/>
  <c r="E192"/>
  <c r="F192"/>
  <c r="G192"/>
  <c r="J192"/>
  <c r="A353"/>
  <c r="B353"/>
  <c r="C353"/>
  <c r="D353"/>
  <c r="E353"/>
  <c r="F353"/>
  <c r="G353"/>
  <c r="J353"/>
  <c r="A16"/>
  <c r="B16"/>
  <c r="C16"/>
  <c r="D16"/>
  <c r="E16"/>
  <c r="F16"/>
  <c r="G16"/>
  <c r="J16"/>
  <c r="F12" i="9" s="1"/>
  <c r="N12" s="1"/>
  <c r="A17" i="18"/>
  <c r="B17"/>
  <c r="C17"/>
  <c r="D17"/>
  <c r="E17"/>
  <c r="F17"/>
  <c r="G17"/>
  <c r="J17"/>
  <c r="I12" i="9" s="1"/>
  <c r="A218" i="18"/>
  <c r="B218"/>
  <c r="C218"/>
  <c r="D218"/>
  <c r="E218"/>
  <c r="F218"/>
  <c r="G218"/>
  <c r="J218"/>
  <c r="A219"/>
  <c r="B219"/>
  <c r="C219"/>
  <c r="D219"/>
  <c r="E219"/>
  <c r="F219"/>
  <c r="G219"/>
  <c r="J219"/>
  <c r="A370"/>
  <c r="B370"/>
  <c r="C370"/>
  <c r="D370"/>
  <c r="E370"/>
  <c r="F370"/>
  <c r="G370"/>
  <c r="J370"/>
  <c r="F27" i="5" s="1"/>
  <c r="K27" s="1"/>
  <c r="A314" i="18"/>
  <c r="B314"/>
  <c r="C314"/>
  <c r="D314"/>
  <c r="E314"/>
  <c r="F314"/>
  <c r="G314"/>
  <c r="J314"/>
  <c r="I39" i="5" s="1"/>
  <c r="L39" s="1"/>
  <c r="A485" i="18"/>
  <c r="B485"/>
  <c r="C485"/>
  <c r="D485"/>
  <c r="E485"/>
  <c r="F485"/>
  <c r="G485"/>
  <c r="J485"/>
  <c r="A486"/>
  <c r="B486"/>
  <c r="C486"/>
  <c r="D486"/>
  <c r="E486"/>
  <c r="F486"/>
  <c r="G486"/>
  <c r="J486"/>
  <c r="A279"/>
  <c r="B279"/>
  <c r="C279"/>
  <c r="D279"/>
  <c r="E279"/>
  <c r="F279"/>
  <c r="G279"/>
  <c r="J279"/>
  <c r="A280"/>
  <c r="B280"/>
  <c r="C280"/>
  <c r="D280"/>
  <c r="E280"/>
  <c r="F280"/>
  <c r="G280"/>
  <c r="J280"/>
  <c r="A336"/>
  <c r="B336"/>
  <c r="C336"/>
  <c r="D336"/>
  <c r="E336"/>
  <c r="F336"/>
  <c r="G336"/>
  <c r="J336"/>
  <c r="I50" i="5" s="1"/>
  <c r="L50" s="1"/>
  <c r="A159" i="18"/>
  <c r="B159"/>
  <c r="C159"/>
  <c r="D159"/>
  <c r="E159"/>
  <c r="F159"/>
  <c r="G159"/>
  <c r="J159"/>
  <c r="A160"/>
  <c r="B160"/>
  <c r="C160"/>
  <c r="D160"/>
  <c r="E160"/>
  <c r="F160"/>
  <c r="G160"/>
  <c r="J160"/>
  <c r="A489"/>
  <c r="B489"/>
  <c r="C489"/>
  <c r="D489"/>
  <c r="E489"/>
  <c r="F489"/>
  <c r="G489"/>
  <c r="J489"/>
  <c r="F17" i="6" s="1"/>
  <c r="K17" s="1"/>
  <c r="A161" i="18"/>
  <c r="B161"/>
  <c r="C161"/>
  <c r="D161"/>
  <c r="E161"/>
  <c r="F161"/>
  <c r="G161"/>
  <c r="J161"/>
  <c r="A162"/>
  <c r="B162"/>
  <c r="C162"/>
  <c r="D162"/>
  <c r="E162"/>
  <c r="F162"/>
  <c r="G162"/>
  <c r="J162"/>
  <c r="A24"/>
  <c r="B24"/>
  <c r="C24"/>
  <c r="D24"/>
  <c r="E24"/>
  <c r="F24"/>
  <c r="G24"/>
  <c r="J24"/>
  <c r="F16" i="9" s="1"/>
  <c r="A25" i="18"/>
  <c r="B25"/>
  <c r="C25"/>
  <c r="D25"/>
  <c r="E25"/>
  <c r="F25"/>
  <c r="G25"/>
  <c r="J25"/>
  <c r="I16" i="9" s="1"/>
  <c r="O16" s="1"/>
  <c r="A191" i="18"/>
  <c r="B191"/>
  <c r="C191"/>
  <c r="D191"/>
  <c r="E191"/>
  <c r="F191"/>
  <c r="G191"/>
  <c r="J191"/>
  <c r="F11" i="12" s="1"/>
  <c r="H11" s="1"/>
  <c r="A566" i="18"/>
  <c r="B566"/>
  <c r="C566"/>
  <c r="D566"/>
  <c r="E566"/>
  <c r="F566"/>
  <c r="G566"/>
  <c r="J566"/>
  <c r="A567"/>
  <c r="B567"/>
  <c r="C567"/>
  <c r="D567"/>
  <c r="E567"/>
  <c r="F567"/>
  <c r="G567"/>
  <c r="J567"/>
  <c r="A583"/>
  <c r="B583"/>
  <c r="C583"/>
  <c r="D583"/>
  <c r="E583"/>
  <c r="F583"/>
  <c r="G583"/>
  <c r="J583"/>
  <c r="E9" i="7" s="1"/>
  <c r="Y10" i="16" s="1"/>
  <c r="A400" i="18"/>
  <c r="B400"/>
  <c r="C400"/>
  <c r="D400"/>
  <c r="E400"/>
  <c r="F400"/>
  <c r="G400"/>
  <c r="J400"/>
  <c r="F14" i="5" s="1"/>
  <c r="A22" i="18"/>
  <c r="B22"/>
  <c r="C22"/>
  <c r="D22"/>
  <c r="E22"/>
  <c r="F22"/>
  <c r="G22"/>
  <c r="J22"/>
  <c r="F15" i="9" s="1"/>
  <c r="A23" i="18"/>
  <c r="B23"/>
  <c r="C23"/>
  <c r="D23"/>
  <c r="E23"/>
  <c r="F23"/>
  <c r="G23"/>
  <c r="J23"/>
  <c r="I15" i="9" s="1"/>
  <c r="A238" i="18"/>
  <c r="B238"/>
  <c r="C238"/>
  <c r="D238"/>
  <c r="E238"/>
  <c r="F238"/>
  <c r="G238"/>
  <c r="J238"/>
  <c r="I9" i="6" s="1"/>
  <c r="L9" s="1"/>
  <c r="A188" i="18"/>
  <c r="B188"/>
  <c r="C188"/>
  <c r="D188"/>
  <c r="E188"/>
  <c r="F188"/>
  <c r="G188"/>
  <c r="J188"/>
  <c r="F7" i="12" s="1"/>
  <c r="H7" s="1"/>
  <c r="A464" i="18"/>
  <c r="B464"/>
  <c r="C464"/>
  <c r="D464"/>
  <c r="E464"/>
  <c r="F464"/>
  <c r="G464"/>
  <c r="J464"/>
  <c r="F22" i="6" s="1"/>
  <c r="K22" s="1"/>
  <c r="A414" i="18"/>
  <c r="B414"/>
  <c r="C414"/>
  <c r="D414"/>
  <c r="E414"/>
  <c r="F414"/>
  <c r="G414"/>
  <c r="J414"/>
  <c r="A415"/>
  <c r="B415"/>
  <c r="C415"/>
  <c r="D415"/>
  <c r="E415"/>
  <c r="F415"/>
  <c r="G415"/>
  <c r="J415"/>
  <c r="A243"/>
  <c r="B243"/>
  <c r="C243"/>
  <c r="D243"/>
  <c r="E243"/>
  <c r="F243"/>
  <c r="G243"/>
  <c r="J243"/>
  <c r="I10" i="6" s="1"/>
  <c r="L10" s="1"/>
  <c r="A585" i="18"/>
  <c r="B585"/>
  <c r="C585"/>
  <c r="D585"/>
  <c r="E585"/>
  <c r="F585"/>
  <c r="G585"/>
  <c r="J585"/>
  <c r="E6" i="7" s="1"/>
  <c r="A114" i="18"/>
  <c r="B114"/>
  <c r="C114"/>
  <c r="D114"/>
  <c r="E114"/>
  <c r="F114"/>
  <c r="G114"/>
  <c r="J114"/>
  <c r="L44" i="9" s="1"/>
  <c r="A570" i="18"/>
  <c r="B570"/>
  <c r="C570"/>
  <c r="D570"/>
  <c r="E570"/>
  <c r="F570"/>
  <c r="G570"/>
  <c r="J570"/>
  <c r="A571"/>
  <c r="B571"/>
  <c r="C571"/>
  <c r="D571"/>
  <c r="E571"/>
  <c r="F571"/>
  <c r="G571"/>
  <c r="J571"/>
  <c r="A247"/>
  <c r="B247"/>
  <c r="C247"/>
  <c r="D247"/>
  <c r="E247"/>
  <c r="F247"/>
  <c r="G247"/>
  <c r="J247"/>
  <c r="I12" i="6" s="1"/>
  <c r="L12" s="1"/>
  <c r="A496" i="18"/>
  <c r="B496"/>
  <c r="C496"/>
  <c r="D496"/>
  <c r="E496"/>
  <c r="F496"/>
  <c r="G496"/>
  <c r="J496"/>
  <c r="F34" i="6" s="1"/>
  <c r="A12" i="18"/>
  <c r="B12"/>
  <c r="C12"/>
  <c r="D12"/>
  <c r="E12"/>
  <c r="F12"/>
  <c r="G12"/>
  <c r="J12"/>
  <c r="F10" i="9" s="1"/>
  <c r="N10" s="1"/>
  <c r="A13" i="18"/>
  <c r="B13"/>
  <c r="C13"/>
  <c r="D13"/>
  <c r="E13"/>
  <c r="F13"/>
  <c r="G13"/>
  <c r="J13"/>
  <c r="I10" i="9" s="1"/>
  <c r="A574" i="18"/>
  <c r="B574"/>
  <c r="C574"/>
  <c r="D574"/>
  <c r="E574"/>
  <c r="F574"/>
  <c r="G574"/>
  <c r="J574"/>
  <c r="A575"/>
  <c r="B575"/>
  <c r="C575"/>
  <c r="D575"/>
  <c r="E575"/>
  <c r="F575"/>
  <c r="G575"/>
  <c r="J575"/>
  <c r="A103"/>
  <c r="B103"/>
  <c r="C103"/>
  <c r="D103"/>
  <c r="E103"/>
  <c r="F103"/>
  <c r="G103"/>
  <c r="J103"/>
  <c r="F49" i="9" s="1"/>
  <c r="A104" i="18"/>
  <c r="B104"/>
  <c r="C104"/>
  <c r="D104"/>
  <c r="E104"/>
  <c r="F104"/>
  <c r="G104"/>
  <c r="J104"/>
  <c r="I49" i="9" s="1"/>
  <c r="A482" i="18"/>
  <c r="B482"/>
  <c r="C482"/>
  <c r="D482"/>
  <c r="E482"/>
  <c r="F482"/>
  <c r="G482"/>
  <c r="J482"/>
  <c r="A483"/>
  <c r="B483"/>
  <c r="C483"/>
  <c r="D483"/>
  <c r="E483"/>
  <c r="F483"/>
  <c r="G483"/>
  <c r="J483"/>
  <c r="A334"/>
  <c r="B334"/>
  <c r="C334"/>
  <c r="D334"/>
  <c r="E334"/>
  <c r="F334"/>
  <c r="G334"/>
  <c r="J334"/>
  <c r="I48" i="5" s="1"/>
  <c r="L48" s="1"/>
  <c r="A277" i="18"/>
  <c r="B277"/>
  <c r="C277"/>
  <c r="D277"/>
  <c r="E277"/>
  <c r="F277"/>
  <c r="G277"/>
  <c r="J277"/>
  <c r="A278"/>
  <c r="B278"/>
  <c r="C278"/>
  <c r="D278"/>
  <c r="E278"/>
  <c r="F278"/>
  <c r="G278"/>
  <c r="J278"/>
  <c r="A588"/>
  <c r="B588"/>
  <c r="C588"/>
  <c r="D588"/>
  <c r="E588"/>
  <c r="F588"/>
  <c r="G588"/>
  <c r="J588"/>
  <c r="E10" i="7" s="1"/>
  <c r="A248" i="18"/>
  <c r="B248"/>
  <c r="C248"/>
  <c r="D248"/>
  <c r="E248"/>
  <c r="F248"/>
  <c r="G248"/>
  <c r="J248"/>
  <c r="I13" i="6" s="1"/>
  <c r="A546" i="18"/>
  <c r="B546"/>
  <c r="C546"/>
  <c r="D546"/>
  <c r="E546"/>
  <c r="F546"/>
  <c r="G546"/>
  <c r="J546"/>
  <c r="A547"/>
  <c r="B547"/>
  <c r="C547"/>
  <c r="D547"/>
  <c r="E547"/>
  <c r="F547"/>
  <c r="G547"/>
  <c r="J547"/>
  <c r="A303"/>
  <c r="B303"/>
  <c r="C303"/>
  <c r="D303"/>
  <c r="E303"/>
  <c r="F303"/>
  <c r="G303"/>
  <c r="J303"/>
  <c r="I28" i="5" s="1"/>
  <c r="L28" s="1"/>
  <c r="A40" i="18"/>
  <c r="B40"/>
  <c r="C40"/>
  <c r="D40"/>
  <c r="E40"/>
  <c r="F40"/>
  <c r="G40"/>
  <c r="J40"/>
  <c r="L15" i="9" s="1"/>
  <c r="P15" s="1"/>
  <c r="A392" i="18"/>
  <c r="B392"/>
  <c r="C392"/>
  <c r="D392"/>
  <c r="E392"/>
  <c r="F392"/>
  <c r="G392"/>
  <c r="J392"/>
  <c r="F10" i="5" s="1"/>
  <c r="A37" i="18"/>
  <c r="B37"/>
  <c r="C37"/>
  <c r="D37"/>
  <c r="E37"/>
  <c r="F37"/>
  <c r="G37"/>
  <c r="J37"/>
  <c r="L12" i="9" s="1"/>
  <c r="A110" i="18"/>
  <c r="B110"/>
  <c r="C110"/>
  <c r="D110"/>
  <c r="E110"/>
  <c r="F110"/>
  <c r="G110"/>
  <c r="J110"/>
  <c r="L40" i="9" s="1"/>
  <c r="A441" i="18"/>
  <c r="B441"/>
  <c r="C441"/>
  <c r="D441"/>
  <c r="E441"/>
  <c r="F441"/>
  <c r="G441"/>
  <c r="J441"/>
  <c r="A442"/>
  <c r="B442"/>
  <c r="C442"/>
  <c r="D442"/>
  <c r="E442"/>
  <c r="F442"/>
  <c r="G442"/>
  <c r="J442"/>
  <c r="A115"/>
  <c r="B115"/>
  <c r="C115"/>
  <c r="D115"/>
  <c r="E115"/>
  <c r="F115"/>
  <c r="G115"/>
  <c r="J115"/>
  <c r="L45" i="9" s="1"/>
  <c r="A339" i="18"/>
  <c r="B339"/>
  <c r="C339"/>
  <c r="D339"/>
  <c r="E339"/>
  <c r="F339"/>
  <c r="G339"/>
  <c r="J339"/>
  <c r="A535"/>
  <c r="B535"/>
  <c r="C535"/>
  <c r="D535"/>
  <c r="E535"/>
  <c r="F535"/>
  <c r="G535"/>
  <c r="J535"/>
  <c r="A536"/>
  <c r="B536"/>
  <c r="C536"/>
  <c r="D536"/>
  <c r="E536"/>
  <c r="F536"/>
  <c r="G536"/>
  <c r="J536"/>
  <c r="A194"/>
  <c r="B194"/>
  <c r="C194"/>
  <c r="D194"/>
  <c r="E194"/>
  <c r="F194"/>
  <c r="G194"/>
  <c r="J194"/>
  <c r="F19" i="12" s="1"/>
  <c r="H19" s="1"/>
  <c r="A196" i="18"/>
  <c r="B196"/>
  <c r="C196"/>
  <c r="D196"/>
  <c r="E196"/>
  <c r="F196"/>
  <c r="G196"/>
  <c r="J196"/>
  <c r="F14" i="12" s="1"/>
  <c r="H14" s="1"/>
  <c r="A562" i="18"/>
  <c r="B562"/>
  <c r="C562"/>
  <c r="D562"/>
  <c r="E562"/>
  <c r="F562"/>
  <c r="G562"/>
  <c r="J562"/>
  <c r="A563"/>
  <c r="B563"/>
  <c r="C563"/>
  <c r="D563"/>
  <c r="E563"/>
  <c r="F563"/>
  <c r="G563"/>
  <c r="J563"/>
  <c r="A75"/>
  <c r="B75"/>
  <c r="C75"/>
  <c r="D75"/>
  <c r="E75"/>
  <c r="F75"/>
  <c r="G75"/>
  <c r="J75"/>
  <c r="L32" i="9" s="1"/>
  <c r="A120" i="18"/>
  <c r="B120"/>
  <c r="C120"/>
  <c r="D120"/>
  <c r="E120"/>
  <c r="F120"/>
  <c r="G120"/>
  <c r="J120"/>
  <c r="F51" i="9" s="1"/>
  <c r="A8" i="18"/>
  <c r="B8"/>
  <c r="C8"/>
  <c r="D8"/>
  <c r="E8"/>
  <c r="F8"/>
  <c r="G8"/>
  <c r="J8"/>
  <c r="F8" i="9" s="1"/>
  <c r="N8" s="1"/>
  <c r="A9" i="18"/>
  <c r="B9"/>
  <c r="C9"/>
  <c r="D9"/>
  <c r="E9"/>
  <c r="F9"/>
  <c r="G9"/>
  <c r="J9"/>
  <c r="I8" i="9" s="1"/>
  <c r="AO6" i="16" s="1"/>
  <c r="A424" i="18"/>
  <c r="B424"/>
  <c r="C424"/>
  <c r="D424"/>
  <c r="E424"/>
  <c r="F424"/>
  <c r="G424"/>
  <c r="J424"/>
  <c r="A425"/>
  <c r="B425"/>
  <c r="C425"/>
  <c r="D425"/>
  <c r="E425"/>
  <c r="F425"/>
  <c r="G425"/>
  <c r="J425"/>
  <c r="A287"/>
  <c r="B287"/>
  <c r="C287"/>
  <c r="D287"/>
  <c r="E287"/>
  <c r="F287"/>
  <c r="G287"/>
  <c r="J287"/>
  <c r="A288"/>
  <c r="B288"/>
  <c r="C288"/>
  <c r="D288"/>
  <c r="E288"/>
  <c r="F288"/>
  <c r="G288"/>
  <c r="J288"/>
  <c r="A463"/>
  <c r="B463"/>
  <c r="C463"/>
  <c r="D463"/>
  <c r="E463"/>
  <c r="F463"/>
  <c r="G463"/>
  <c r="J463"/>
  <c r="F21" i="6" s="1"/>
  <c r="A74" i="18"/>
  <c r="B74"/>
  <c r="C74"/>
  <c r="D74"/>
  <c r="E74"/>
  <c r="F74"/>
  <c r="G74"/>
  <c r="J74"/>
  <c r="L31" i="9" s="1"/>
  <c r="A529" i="18"/>
  <c r="B529"/>
  <c r="C529"/>
  <c r="D529"/>
  <c r="E529"/>
  <c r="F529"/>
  <c r="G529"/>
  <c r="J529"/>
  <c r="E13" i="8" s="1"/>
  <c r="G13" s="1"/>
  <c r="A315" i="18"/>
  <c r="B315"/>
  <c r="C315"/>
  <c r="D315"/>
  <c r="E315"/>
  <c r="F315"/>
  <c r="G315"/>
  <c r="J315"/>
  <c r="A91"/>
  <c r="B91"/>
  <c r="C91"/>
  <c r="D91"/>
  <c r="E91"/>
  <c r="F91"/>
  <c r="G91"/>
  <c r="J91"/>
  <c r="F42" i="9" s="1"/>
  <c r="A92" i="18"/>
  <c r="B92"/>
  <c r="C92"/>
  <c r="D92"/>
  <c r="E92"/>
  <c r="F92"/>
  <c r="G92"/>
  <c r="J92"/>
  <c r="I42" i="9" s="1"/>
  <c r="A46" i="18"/>
  <c r="B46"/>
  <c r="C46"/>
  <c r="D46"/>
  <c r="E46"/>
  <c r="F46"/>
  <c r="G46"/>
  <c r="J46"/>
  <c r="F23" i="9" s="1"/>
  <c r="A47" i="18"/>
  <c r="B47"/>
  <c r="C47"/>
  <c r="D47"/>
  <c r="E47"/>
  <c r="F47"/>
  <c r="G47"/>
  <c r="J47"/>
  <c r="I23" i="9" s="1"/>
  <c r="A193" i="18"/>
  <c r="B193"/>
  <c r="C193"/>
  <c r="D193"/>
  <c r="E193"/>
  <c r="F193"/>
  <c r="G193"/>
  <c r="J193"/>
  <c r="F18" i="12" s="1"/>
  <c r="H18" s="1"/>
  <c r="A151" i="18"/>
  <c r="B151"/>
  <c r="C151"/>
  <c r="D151"/>
  <c r="E151"/>
  <c r="F151"/>
  <c r="G151"/>
  <c r="J151"/>
  <c r="L56" i="9" s="1"/>
  <c r="A310" i="18"/>
  <c r="B310"/>
  <c r="C310"/>
  <c r="D310"/>
  <c r="E310"/>
  <c r="F310"/>
  <c r="G310"/>
  <c r="J310"/>
  <c r="I35" i="5" s="1"/>
  <c r="L35" s="1"/>
  <c r="A311" i="18"/>
  <c r="B311"/>
  <c r="C311"/>
  <c r="D311"/>
  <c r="E311"/>
  <c r="F311"/>
  <c r="G311"/>
  <c r="J311"/>
  <c r="I36" i="5" s="1"/>
  <c r="L36" s="1"/>
  <c r="A312" i="18"/>
  <c r="B312"/>
  <c r="C312"/>
  <c r="D312"/>
  <c r="E312"/>
  <c r="F312"/>
  <c r="G312"/>
  <c r="J312"/>
  <c r="I37" i="5" s="1"/>
  <c r="A89" i="18"/>
  <c r="B89"/>
  <c r="C89"/>
  <c r="D89"/>
  <c r="E89"/>
  <c r="F89"/>
  <c r="G89"/>
  <c r="J89"/>
  <c r="F41" i="9" s="1"/>
  <c r="A90" i="18"/>
  <c r="B90"/>
  <c r="C90"/>
  <c r="D90"/>
  <c r="E90"/>
  <c r="F90"/>
  <c r="G90"/>
  <c r="J90"/>
  <c r="I41" i="9" s="1"/>
  <c r="A498" i="18"/>
  <c r="B498"/>
  <c r="C498"/>
  <c r="D498"/>
  <c r="E498"/>
  <c r="F498"/>
  <c r="G498"/>
  <c r="J498"/>
  <c r="F12" i="14" s="1"/>
  <c r="A111" i="18"/>
  <c r="B111"/>
  <c r="C111"/>
  <c r="D111"/>
  <c r="E111"/>
  <c r="F111"/>
  <c r="G111"/>
  <c r="J111"/>
  <c r="L41" i="9" s="1"/>
  <c r="A271" i="18"/>
  <c r="B271"/>
  <c r="C271"/>
  <c r="D271"/>
  <c r="E271"/>
  <c r="F271"/>
  <c r="G271"/>
  <c r="J271"/>
  <c r="A272"/>
  <c r="B272"/>
  <c r="C272"/>
  <c r="D272"/>
  <c r="E272"/>
  <c r="F272"/>
  <c r="G272"/>
  <c r="J272"/>
  <c r="A241"/>
  <c r="B241"/>
  <c r="C241"/>
  <c r="D241"/>
  <c r="E241"/>
  <c r="F241"/>
  <c r="G241"/>
  <c r="J241"/>
  <c r="I8" i="6" s="1"/>
  <c r="A212" i="18"/>
  <c r="B212"/>
  <c r="C212"/>
  <c r="D212"/>
  <c r="E212"/>
  <c r="F212"/>
  <c r="G212"/>
  <c r="J212"/>
  <c r="A213"/>
  <c r="B213"/>
  <c r="C213"/>
  <c r="D213"/>
  <c r="E213"/>
  <c r="F213"/>
  <c r="G213"/>
  <c r="J213"/>
  <c r="A147"/>
  <c r="B147"/>
  <c r="C147"/>
  <c r="D147"/>
  <c r="E147"/>
  <c r="F147"/>
  <c r="G147"/>
  <c r="J147"/>
  <c r="L52" i="9" s="1"/>
  <c r="A26" i="18"/>
  <c r="B26"/>
  <c r="C26"/>
  <c r="D26"/>
  <c r="E26"/>
  <c r="F26"/>
  <c r="G26"/>
  <c r="J26"/>
  <c r="F17" i="9" s="1"/>
  <c r="A27" i="18"/>
  <c r="B27"/>
  <c r="C27"/>
  <c r="D27"/>
  <c r="E27"/>
  <c r="F27"/>
  <c r="G27"/>
  <c r="J27"/>
  <c r="I17" i="9" s="1"/>
  <c r="A313" i="18"/>
  <c r="B313"/>
  <c r="C313"/>
  <c r="D313"/>
  <c r="E313"/>
  <c r="F313"/>
  <c r="G313"/>
  <c r="J313"/>
  <c r="I38" i="5" s="1"/>
  <c r="L38" s="1"/>
  <c r="A477" i="18"/>
  <c r="B477"/>
  <c r="C477"/>
  <c r="D477"/>
  <c r="E477"/>
  <c r="F477"/>
  <c r="G477"/>
  <c r="J477"/>
  <c r="A478"/>
  <c r="B478"/>
  <c r="C478"/>
  <c r="D478"/>
  <c r="E478"/>
  <c r="F478"/>
  <c r="G478"/>
  <c r="J478"/>
  <c r="A369"/>
  <c r="B369"/>
  <c r="C369"/>
  <c r="D369"/>
  <c r="E369"/>
  <c r="F369"/>
  <c r="G369"/>
  <c r="J369"/>
  <c r="F26" i="5" s="1"/>
  <c r="K26" s="1"/>
  <c r="A249" i="18"/>
  <c r="B249"/>
  <c r="C249"/>
  <c r="D249"/>
  <c r="E249"/>
  <c r="F249"/>
  <c r="G249"/>
  <c r="J249"/>
  <c r="I19" i="6" s="1"/>
  <c r="L19" s="1"/>
  <c r="A62" i="18"/>
  <c r="B62"/>
  <c r="C62"/>
  <c r="D62"/>
  <c r="E62"/>
  <c r="F62"/>
  <c r="G62"/>
  <c r="J62"/>
  <c r="F32" i="9" s="1"/>
  <c r="A63" i="18"/>
  <c r="B63"/>
  <c r="C63"/>
  <c r="D63"/>
  <c r="E63"/>
  <c r="F63"/>
  <c r="G63"/>
  <c r="J63"/>
  <c r="I32" i="9" s="1"/>
  <c r="A333" i="18"/>
  <c r="B333"/>
  <c r="C333"/>
  <c r="D333"/>
  <c r="E333"/>
  <c r="F333"/>
  <c r="G333"/>
  <c r="J333"/>
  <c r="A497"/>
  <c r="B497"/>
  <c r="C497"/>
  <c r="D497"/>
  <c r="E497"/>
  <c r="F497"/>
  <c r="G497"/>
  <c r="J497"/>
  <c r="F11" i="14" s="1"/>
  <c r="Q23" i="16" s="1"/>
  <c r="A528" i="18"/>
  <c r="B528"/>
  <c r="C528"/>
  <c r="D528"/>
  <c r="E528"/>
  <c r="F528"/>
  <c r="G528"/>
  <c r="J528"/>
  <c r="E12" i="8" s="1"/>
  <c r="A354" i="18"/>
  <c r="B354"/>
  <c r="C354"/>
  <c r="D354"/>
  <c r="E354"/>
  <c r="F354"/>
  <c r="G354"/>
  <c r="J354"/>
  <c r="A405"/>
  <c r="B405"/>
  <c r="C405"/>
  <c r="D405"/>
  <c r="E405"/>
  <c r="F405"/>
  <c r="G405"/>
  <c r="J405"/>
  <c r="F22" i="5" s="1"/>
  <c r="K22" s="1"/>
  <c r="A190" i="18"/>
  <c r="B190"/>
  <c r="C190"/>
  <c r="D190"/>
  <c r="E190"/>
  <c r="F190"/>
  <c r="G190"/>
  <c r="J190"/>
  <c r="F16" i="12" s="1"/>
  <c r="H16" s="1"/>
  <c r="A200" i="18"/>
  <c r="B200"/>
  <c r="C200"/>
  <c r="D200"/>
  <c r="E200"/>
  <c r="F200"/>
  <c r="G200"/>
  <c r="J200"/>
  <c r="A201"/>
  <c r="B201"/>
  <c r="C201"/>
  <c r="D201"/>
  <c r="E201"/>
  <c r="F201"/>
  <c r="G201"/>
  <c r="J201"/>
  <c r="A484"/>
  <c r="B484"/>
  <c r="C484"/>
  <c r="D484"/>
  <c r="E484"/>
  <c r="F484"/>
  <c r="G484"/>
  <c r="J484"/>
  <c r="F15" i="6" s="1"/>
  <c r="A105" i="18"/>
  <c r="B105"/>
  <c r="C105"/>
  <c r="D105"/>
  <c r="E105"/>
  <c r="F105"/>
  <c r="G105"/>
  <c r="J105"/>
  <c r="L35" i="9" s="1"/>
  <c r="A107" i="18"/>
  <c r="B107"/>
  <c r="C107"/>
  <c r="D107"/>
  <c r="E107"/>
  <c r="F107"/>
  <c r="G107"/>
  <c r="J107"/>
  <c r="L37" i="9" s="1"/>
  <c r="A526" i="18"/>
  <c r="B526"/>
  <c r="C526"/>
  <c r="D526"/>
  <c r="E526"/>
  <c r="F526"/>
  <c r="G526"/>
  <c r="J526"/>
  <c r="E17" i="8" s="1"/>
  <c r="G17" s="1"/>
  <c r="A112" i="18"/>
  <c r="B112"/>
  <c r="C112"/>
  <c r="D112"/>
  <c r="E112"/>
  <c r="F112"/>
  <c r="G112"/>
  <c r="J112"/>
  <c r="L42" i="9" s="1"/>
  <c r="A129" i="18"/>
  <c r="B129"/>
  <c r="C129"/>
  <c r="D129"/>
  <c r="E129"/>
  <c r="F129"/>
  <c r="G129"/>
  <c r="J129"/>
  <c r="F56" i="9" s="1"/>
  <c r="A130" i="18"/>
  <c r="B130"/>
  <c r="C130"/>
  <c r="D130"/>
  <c r="E130"/>
  <c r="F130"/>
  <c r="G130"/>
  <c r="J130"/>
  <c r="I56" i="9" s="1"/>
  <c r="A474" i="18"/>
  <c r="B474"/>
  <c r="C474"/>
  <c r="D474"/>
  <c r="E474"/>
  <c r="F474"/>
  <c r="G474"/>
  <c r="J474"/>
  <c r="A475"/>
  <c r="B475"/>
  <c r="C475"/>
  <c r="D475"/>
  <c r="E475"/>
  <c r="F475"/>
  <c r="G475"/>
  <c r="J475"/>
  <c r="A499"/>
  <c r="B499"/>
  <c r="C499"/>
  <c r="D499"/>
  <c r="E499"/>
  <c r="F499"/>
  <c r="G499"/>
  <c r="J499"/>
  <c r="A432"/>
  <c r="B432"/>
  <c r="C432"/>
  <c r="D432"/>
  <c r="E432"/>
  <c r="F432"/>
  <c r="G432"/>
  <c r="J432"/>
  <c r="A433"/>
  <c r="B433"/>
  <c r="C433"/>
  <c r="D433"/>
  <c r="E433"/>
  <c r="F433"/>
  <c r="G433"/>
  <c r="J433"/>
  <c r="A32"/>
  <c r="B32"/>
  <c r="C32"/>
  <c r="D32"/>
  <c r="E32"/>
  <c r="F32"/>
  <c r="G32"/>
  <c r="J32"/>
  <c r="L7" i="9" s="1"/>
  <c r="A152" i="18"/>
  <c r="B152"/>
  <c r="C152"/>
  <c r="D152"/>
  <c r="E152"/>
  <c r="F152"/>
  <c r="G152"/>
  <c r="J152"/>
  <c r="L57" i="9" s="1"/>
  <c r="A66" i="18"/>
  <c r="B66"/>
  <c r="C66"/>
  <c r="D66"/>
  <c r="E66"/>
  <c r="F66"/>
  <c r="G66"/>
  <c r="J66"/>
  <c r="L23" i="9" s="1"/>
  <c r="A594" i="18"/>
  <c r="B594"/>
  <c r="C594"/>
  <c r="D594"/>
  <c r="E594"/>
  <c r="F594"/>
  <c r="G594"/>
  <c r="J594"/>
  <c r="E19" i="7" s="1"/>
  <c r="A331" i="18"/>
  <c r="B331"/>
  <c r="C331"/>
  <c r="D331"/>
  <c r="E331"/>
  <c r="F331"/>
  <c r="G331"/>
  <c r="J331"/>
  <c r="A202"/>
  <c r="B202"/>
  <c r="C202"/>
  <c r="D202"/>
  <c r="E202"/>
  <c r="F202"/>
  <c r="G202"/>
  <c r="J202"/>
  <c r="A203"/>
  <c r="B203"/>
  <c r="C203"/>
  <c r="D203"/>
  <c r="E203"/>
  <c r="F203"/>
  <c r="G203"/>
  <c r="J203"/>
  <c r="A267"/>
  <c r="B267"/>
  <c r="C267"/>
  <c r="D267"/>
  <c r="E267"/>
  <c r="F267"/>
  <c r="G267"/>
  <c r="J267"/>
  <c r="A268"/>
  <c r="B268"/>
  <c r="C268"/>
  <c r="D268"/>
  <c r="E268"/>
  <c r="F268"/>
  <c r="G268"/>
  <c r="J268"/>
  <c r="A449"/>
  <c r="B449"/>
  <c r="C449"/>
  <c r="D449"/>
  <c r="E449"/>
  <c r="F449"/>
  <c r="G449"/>
  <c r="J449"/>
  <c r="A450"/>
  <c r="B450"/>
  <c r="C450"/>
  <c r="D450"/>
  <c r="E450"/>
  <c r="F450"/>
  <c r="G450"/>
  <c r="J450"/>
  <c r="A228"/>
  <c r="B228"/>
  <c r="C228"/>
  <c r="D228"/>
  <c r="E228"/>
  <c r="F228"/>
  <c r="G228"/>
  <c r="J228"/>
  <c r="I23" i="6" s="1"/>
  <c r="A127" i="18"/>
  <c r="B127"/>
  <c r="C127"/>
  <c r="D127"/>
  <c r="E127"/>
  <c r="F127"/>
  <c r="G127"/>
  <c r="J127"/>
  <c r="F55" i="9" s="1"/>
  <c r="A128" i="18"/>
  <c r="B128"/>
  <c r="C128"/>
  <c r="D128"/>
  <c r="E128"/>
  <c r="F128"/>
  <c r="G128"/>
  <c r="J128"/>
  <c r="I55" i="9" s="1"/>
  <c r="A510" i="18"/>
  <c r="B510"/>
  <c r="C510"/>
  <c r="D510"/>
  <c r="E510"/>
  <c r="F510"/>
  <c r="G510"/>
  <c r="J510"/>
  <c r="F7" i="14" s="1"/>
  <c r="P4" i="16" s="1"/>
  <c r="A511" i="18"/>
  <c r="B511"/>
  <c r="C511"/>
  <c r="D511"/>
  <c r="E511"/>
  <c r="F511"/>
  <c r="G511"/>
  <c r="J511"/>
  <c r="F8" i="14" s="1"/>
  <c r="Q4" i="16" s="1"/>
  <c r="A70" i="18"/>
  <c r="B70"/>
  <c r="C70"/>
  <c r="D70"/>
  <c r="E70"/>
  <c r="F70"/>
  <c r="G70"/>
  <c r="J70"/>
  <c r="L27" i="9" s="1"/>
  <c r="A373" i="18"/>
  <c r="B373"/>
  <c r="C373"/>
  <c r="D373"/>
  <c r="E373"/>
  <c r="F373"/>
  <c r="G373"/>
  <c r="J373"/>
  <c r="F52" i="5" s="1"/>
  <c r="K52" s="1"/>
  <c r="A374" i="18"/>
  <c r="B374"/>
  <c r="C374"/>
  <c r="D374"/>
  <c r="E374"/>
  <c r="F374"/>
  <c r="G374"/>
  <c r="J374"/>
  <c r="F53" i="5" s="1"/>
  <c r="K53" s="1"/>
  <c r="A41" i="18"/>
  <c r="B41"/>
  <c r="C41"/>
  <c r="D41"/>
  <c r="E41"/>
  <c r="F41"/>
  <c r="G41"/>
  <c r="J41"/>
  <c r="L16" i="9" s="1"/>
  <c r="A261" i="18"/>
  <c r="B261"/>
  <c r="C261"/>
  <c r="D261"/>
  <c r="E261"/>
  <c r="F261"/>
  <c r="G261"/>
  <c r="J261"/>
  <c r="A262"/>
  <c r="B262"/>
  <c r="C262"/>
  <c r="D262"/>
  <c r="E262"/>
  <c r="F262"/>
  <c r="G262"/>
  <c r="J262"/>
  <c r="A430"/>
  <c r="B430"/>
  <c r="C430"/>
  <c r="D430"/>
  <c r="E430"/>
  <c r="F430"/>
  <c r="G430"/>
  <c r="J430"/>
  <c r="A431"/>
  <c r="B431"/>
  <c r="C431"/>
  <c r="D431"/>
  <c r="E431"/>
  <c r="F431"/>
  <c r="G431"/>
  <c r="J431"/>
  <c r="A69"/>
  <c r="B69"/>
  <c r="C69"/>
  <c r="D69"/>
  <c r="E69"/>
  <c r="F69"/>
  <c r="G69"/>
  <c r="J69"/>
  <c r="L26" i="9" s="1"/>
  <c r="A257" i="18"/>
  <c r="B257"/>
  <c r="C257"/>
  <c r="D257"/>
  <c r="E257"/>
  <c r="F257"/>
  <c r="G257"/>
  <c r="J257"/>
  <c r="A258"/>
  <c r="B258"/>
  <c r="C258"/>
  <c r="D258"/>
  <c r="E258"/>
  <c r="F258"/>
  <c r="G258"/>
  <c r="J258"/>
  <c r="A552"/>
  <c r="B552"/>
  <c r="C552"/>
  <c r="D552"/>
  <c r="E552"/>
  <c r="F552"/>
  <c r="G552"/>
  <c r="J552"/>
  <c r="A553"/>
  <c r="B553"/>
  <c r="C553"/>
  <c r="D553"/>
  <c r="E553"/>
  <c r="F553"/>
  <c r="G553"/>
  <c r="J553"/>
  <c r="A233"/>
  <c r="B233"/>
  <c r="C233"/>
  <c r="D233"/>
  <c r="E233"/>
  <c r="F233"/>
  <c r="G233"/>
  <c r="J233"/>
  <c r="I28" i="6" s="1"/>
  <c r="A518" i="18"/>
  <c r="B518"/>
  <c r="C518"/>
  <c r="D518"/>
  <c r="E518"/>
  <c r="F518"/>
  <c r="G518"/>
  <c r="J518"/>
  <c r="E14" i="8" s="1"/>
  <c r="A329" i="18"/>
  <c r="B329"/>
  <c r="C329"/>
  <c r="D329"/>
  <c r="E329"/>
  <c r="F329"/>
  <c r="G329"/>
  <c r="J329"/>
  <c r="I43" i="5" s="1"/>
  <c r="L43" s="1"/>
  <c r="A514" i="18"/>
  <c r="B514"/>
  <c r="C514"/>
  <c r="D514"/>
  <c r="E514"/>
  <c r="F514"/>
  <c r="G514"/>
  <c r="J514"/>
  <c r="E20" i="8" s="1"/>
  <c r="G20" s="1"/>
  <c r="A530" i="18"/>
  <c r="B530"/>
  <c r="C530"/>
  <c r="D530"/>
  <c r="E530"/>
  <c r="F530"/>
  <c r="G530"/>
  <c r="J530"/>
  <c r="E19" i="8" s="1"/>
  <c r="G19" s="1"/>
  <c r="A470" i="18"/>
  <c r="B470"/>
  <c r="C470"/>
  <c r="D470"/>
  <c r="E470"/>
  <c r="F470"/>
  <c r="G470"/>
  <c r="J470"/>
  <c r="F32" i="6" s="1"/>
  <c r="A471" i="18"/>
  <c r="B471"/>
  <c r="C471"/>
  <c r="D471"/>
  <c r="E471"/>
  <c r="F471"/>
  <c r="G471"/>
  <c r="J471"/>
  <c r="F33" i="6" s="1"/>
  <c r="K33" s="1"/>
  <c r="A48" i="18"/>
  <c r="B48"/>
  <c r="C48"/>
  <c r="D48"/>
  <c r="E48"/>
  <c r="F48"/>
  <c r="G48"/>
  <c r="J48"/>
  <c r="F24" i="9" s="1"/>
  <c r="N24" s="1"/>
  <c r="A49" i="18"/>
  <c r="B49"/>
  <c r="C49"/>
  <c r="D49"/>
  <c r="E49"/>
  <c r="F49"/>
  <c r="G49"/>
  <c r="J49"/>
  <c r="I24" i="9" s="1"/>
  <c r="A377" i="18"/>
  <c r="B377"/>
  <c r="C377"/>
  <c r="D377"/>
  <c r="E377"/>
  <c r="F377"/>
  <c r="G377"/>
  <c r="J377"/>
  <c r="F56" i="5" s="1"/>
  <c r="K56" s="1"/>
  <c r="O56" s="1"/>
  <c r="A355" i="18"/>
  <c r="B355"/>
  <c r="C355"/>
  <c r="D355"/>
  <c r="E355"/>
  <c r="F355"/>
  <c r="G355"/>
  <c r="J355"/>
  <c r="I7" i="5" s="1"/>
  <c r="A338" i="18"/>
  <c r="B338"/>
  <c r="C338"/>
  <c r="D338"/>
  <c r="E338"/>
  <c r="F338"/>
  <c r="G338"/>
  <c r="J338"/>
  <c r="A307"/>
  <c r="B307"/>
  <c r="C307"/>
  <c r="D307"/>
  <c r="E307"/>
  <c r="F307"/>
  <c r="G307"/>
  <c r="J307"/>
  <c r="I32" i="5" s="1"/>
  <c r="L32" s="1"/>
  <c r="A327" i="18"/>
  <c r="B327"/>
  <c r="C327"/>
  <c r="D327"/>
  <c r="E327"/>
  <c r="F327"/>
  <c r="G327"/>
  <c r="J327"/>
  <c r="I41" i="5" s="1"/>
  <c r="L41" s="1"/>
  <c r="A390" i="18"/>
  <c r="B390"/>
  <c r="C390"/>
  <c r="D390"/>
  <c r="E390"/>
  <c r="F390"/>
  <c r="G390"/>
  <c r="J390"/>
  <c r="F51" i="5" s="1"/>
  <c r="K51" s="1"/>
  <c r="A255" i="18"/>
  <c r="B255"/>
  <c r="C255"/>
  <c r="D255"/>
  <c r="E255"/>
  <c r="F255"/>
  <c r="G255"/>
  <c r="J255"/>
  <c r="A256"/>
  <c r="B256"/>
  <c r="C256"/>
  <c r="D256"/>
  <c r="E256"/>
  <c r="F256"/>
  <c r="G256"/>
  <c r="J256"/>
  <c r="A398"/>
  <c r="B398"/>
  <c r="C398"/>
  <c r="D398"/>
  <c r="E398"/>
  <c r="F398"/>
  <c r="G398"/>
  <c r="J398"/>
  <c r="F18" i="5" s="1"/>
  <c r="K18" s="1"/>
  <c r="A108" i="18"/>
  <c r="B108"/>
  <c r="C108"/>
  <c r="D108"/>
  <c r="E108"/>
  <c r="F108"/>
  <c r="G108"/>
  <c r="J108"/>
  <c r="L38" i="9" s="1"/>
  <c r="A402" i="18"/>
  <c r="B402"/>
  <c r="C402"/>
  <c r="D402"/>
  <c r="E402"/>
  <c r="F402"/>
  <c r="G402"/>
  <c r="J402"/>
  <c r="F21" i="5" s="1"/>
  <c r="K21" s="1"/>
  <c r="A184" i="18"/>
  <c r="B184"/>
  <c r="C184"/>
  <c r="D184"/>
  <c r="E184"/>
  <c r="F184"/>
  <c r="G184"/>
  <c r="J184"/>
  <c r="F8" i="12" s="1"/>
  <c r="H8" s="1"/>
  <c r="A340" i="18"/>
  <c r="B340"/>
  <c r="C340"/>
  <c r="D340"/>
  <c r="E340"/>
  <c r="F340"/>
  <c r="G340"/>
  <c r="J340"/>
  <c r="I17" i="5" s="1"/>
  <c r="A524" i="18"/>
  <c r="B524"/>
  <c r="C524"/>
  <c r="D524"/>
  <c r="E524"/>
  <c r="F524"/>
  <c r="G524"/>
  <c r="J524"/>
  <c r="E10" i="8" s="1"/>
  <c r="A568" i="18"/>
  <c r="B568"/>
  <c r="C568"/>
  <c r="D568"/>
  <c r="E568"/>
  <c r="F568"/>
  <c r="G568"/>
  <c r="J568"/>
  <c r="A569"/>
  <c r="B569"/>
  <c r="C569"/>
  <c r="D569"/>
  <c r="E569"/>
  <c r="F569"/>
  <c r="G569"/>
  <c r="J569"/>
  <c r="A295"/>
  <c r="B295"/>
  <c r="C295"/>
  <c r="D295"/>
  <c r="E295"/>
  <c r="F295"/>
  <c r="G295"/>
  <c r="J295"/>
  <c r="A296"/>
  <c r="B296"/>
  <c r="C296"/>
  <c r="D296"/>
  <c r="E296"/>
  <c r="F296"/>
  <c r="G296"/>
  <c r="J296"/>
  <c r="A447"/>
  <c r="B447"/>
  <c r="C447"/>
  <c r="D447"/>
  <c r="E447"/>
  <c r="F447"/>
  <c r="G447"/>
  <c r="J447"/>
  <c r="A448"/>
  <c r="B448"/>
  <c r="C448"/>
  <c r="D448"/>
  <c r="E448"/>
  <c r="F448"/>
  <c r="G448"/>
  <c r="J448"/>
  <c r="A275"/>
  <c r="B275"/>
  <c r="C275"/>
  <c r="D275"/>
  <c r="E275"/>
  <c r="F275"/>
  <c r="G275"/>
  <c r="J275"/>
  <c r="A276"/>
  <c r="B276"/>
  <c r="C276"/>
  <c r="D276"/>
  <c r="E276"/>
  <c r="F276"/>
  <c r="G276"/>
  <c r="J276"/>
  <c r="A289"/>
  <c r="B289"/>
  <c r="C289"/>
  <c r="D289"/>
  <c r="E289"/>
  <c r="F289"/>
  <c r="G289"/>
  <c r="J289"/>
  <c r="A290"/>
  <c r="B290"/>
  <c r="C290"/>
  <c r="D290"/>
  <c r="E290"/>
  <c r="F290"/>
  <c r="G290"/>
  <c r="J290"/>
  <c r="A186"/>
  <c r="B186"/>
  <c r="C186"/>
  <c r="D186"/>
  <c r="E186"/>
  <c r="F186"/>
  <c r="G186"/>
  <c r="J186"/>
  <c r="F10" i="12" s="1"/>
  <c r="H10" s="1"/>
  <c r="A459" i="18"/>
  <c r="B459"/>
  <c r="C459"/>
  <c r="D459"/>
  <c r="E459"/>
  <c r="F459"/>
  <c r="G459"/>
  <c r="J459"/>
  <c r="A460"/>
  <c r="B460"/>
  <c r="C460"/>
  <c r="D460"/>
  <c r="E460"/>
  <c r="F460"/>
  <c r="G460"/>
  <c r="J460"/>
  <c r="A586"/>
  <c r="B586"/>
  <c r="C586"/>
  <c r="D586"/>
  <c r="E586"/>
  <c r="F586"/>
  <c r="G586"/>
  <c r="J586"/>
  <c r="E8" i="7" s="1"/>
  <c r="Y9" i="16" s="1"/>
  <c r="A410" i="18"/>
  <c r="B410"/>
  <c r="C410"/>
  <c r="D410"/>
  <c r="E410"/>
  <c r="F410"/>
  <c r="G410"/>
  <c r="J410"/>
  <c r="F6" i="5" s="1"/>
  <c r="K6" s="1"/>
  <c r="A468" i="18"/>
  <c r="B468"/>
  <c r="C468"/>
  <c r="D468"/>
  <c r="E468"/>
  <c r="F468"/>
  <c r="G468"/>
  <c r="J468"/>
  <c r="F30" i="6" s="1"/>
  <c r="A469" i="18"/>
  <c r="B469"/>
  <c r="C469"/>
  <c r="D469"/>
  <c r="E469"/>
  <c r="F469"/>
  <c r="G469"/>
  <c r="J469"/>
  <c r="F31" i="6" s="1"/>
  <c r="K31" s="1"/>
  <c r="A349" i="18"/>
  <c r="B349"/>
  <c r="C349"/>
  <c r="D349"/>
  <c r="E349"/>
  <c r="F349"/>
  <c r="G349"/>
  <c r="J349"/>
  <c r="I21" i="5" s="1"/>
  <c r="A362" i="18"/>
  <c r="B362"/>
  <c r="C362"/>
  <c r="D362"/>
  <c r="E362"/>
  <c r="F362"/>
  <c r="G362"/>
  <c r="J362"/>
  <c r="F34" i="5" s="1"/>
  <c r="K34" s="1"/>
  <c r="A572" i="18"/>
  <c r="B572"/>
  <c r="C572"/>
  <c r="D572"/>
  <c r="E572"/>
  <c r="F572"/>
  <c r="G572"/>
  <c r="J572"/>
  <c r="A573"/>
  <c r="B573"/>
  <c r="C573"/>
  <c r="D573"/>
  <c r="E573"/>
  <c r="F573"/>
  <c r="G573"/>
  <c r="J573"/>
  <c r="A396"/>
  <c r="B396"/>
  <c r="C396"/>
  <c r="D396"/>
  <c r="E396"/>
  <c r="F396"/>
  <c r="G396"/>
  <c r="J396"/>
  <c r="F9" i="5" s="1"/>
  <c r="K9" s="1"/>
  <c r="A81" i="18"/>
  <c r="B81"/>
  <c r="C81"/>
  <c r="D81"/>
  <c r="E81"/>
  <c r="F81"/>
  <c r="G81"/>
  <c r="J81"/>
  <c r="F37" i="9" s="1"/>
  <c r="A82" i="18"/>
  <c r="B82"/>
  <c r="C82"/>
  <c r="D82"/>
  <c r="E82"/>
  <c r="F82"/>
  <c r="G82"/>
  <c r="J82"/>
  <c r="I37" i="9" s="1"/>
  <c r="A517" i="18"/>
  <c r="B517"/>
  <c r="C517"/>
  <c r="D517"/>
  <c r="E517"/>
  <c r="F517"/>
  <c r="G517"/>
  <c r="J517"/>
  <c r="E7" i="8" s="1"/>
  <c r="G7" s="1"/>
  <c r="A371" i="18"/>
  <c r="B371"/>
  <c r="C371"/>
  <c r="D371"/>
  <c r="E371"/>
  <c r="F371"/>
  <c r="G371"/>
  <c r="J371"/>
  <c r="F23" i="5" s="1"/>
  <c r="K23" s="1"/>
  <c r="A428" i="18"/>
  <c r="B428"/>
  <c r="C428"/>
  <c r="D428"/>
  <c r="E428"/>
  <c r="F428"/>
  <c r="G428"/>
  <c r="J428"/>
  <c r="A429"/>
  <c r="B429"/>
  <c r="C429"/>
  <c r="D429"/>
  <c r="E429"/>
  <c r="F429"/>
  <c r="G429"/>
  <c r="J429"/>
  <c r="A293"/>
  <c r="B293"/>
  <c r="C293"/>
  <c r="D293"/>
  <c r="E293"/>
  <c r="F293"/>
  <c r="G293"/>
  <c r="J293"/>
  <c r="A294"/>
  <c r="B294"/>
  <c r="C294"/>
  <c r="D294"/>
  <c r="E294"/>
  <c r="F294"/>
  <c r="G294"/>
  <c r="J294"/>
  <c r="A52"/>
  <c r="B52"/>
  <c r="C52"/>
  <c r="D52"/>
  <c r="E52"/>
  <c r="F52"/>
  <c r="G52"/>
  <c r="J52"/>
  <c r="F26" i="9" s="1"/>
  <c r="A53" i="18"/>
  <c r="B53"/>
  <c r="C53"/>
  <c r="D53"/>
  <c r="E53"/>
  <c r="F53"/>
  <c r="G53"/>
  <c r="J53"/>
  <c r="I26" i="9" s="1"/>
  <c r="A476" i="18"/>
  <c r="B476"/>
  <c r="C476"/>
  <c r="D476"/>
  <c r="E476"/>
  <c r="F476"/>
  <c r="G476"/>
  <c r="J476"/>
  <c r="F14" i="6" s="1"/>
  <c r="A316" i="18"/>
  <c r="B316"/>
  <c r="C316"/>
  <c r="D316"/>
  <c r="E316"/>
  <c r="F316"/>
  <c r="G316"/>
  <c r="J316"/>
  <c r="A198"/>
  <c r="B198"/>
  <c r="C198"/>
  <c r="D198"/>
  <c r="E198"/>
  <c r="F198"/>
  <c r="G198"/>
  <c r="J198"/>
  <c r="A199"/>
  <c r="B199"/>
  <c r="C199"/>
  <c r="D199"/>
  <c r="E199"/>
  <c r="F199"/>
  <c r="G199"/>
  <c r="J199"/>
  <c r="A435"/>
  <c r="B435"/>
  <c r="C435"/>
  <c r="D435"/>
  <c r="E435"/>
  <c r="F435"/>
  <c r="G435"/>
  <c r="J435"/>
  <c r="A436"/>
  <c r="B436"/>
  <c r="C436"/>
  <c r="D436"/>
  <c r="E436"/>
  <c r="F436"/>
  <c r="G436"/>
  <c r="J436"/>
  <c r="A399"/>
  <c r="B399"/>
  <c r="C399"/>
  <c r="D399"/>
  <c r="E399"/>
  <c r="F399"/>
  <c r="G399"/>
  <c r="J399"/>
  <c r="F13" i="5" s="1"/>
  <c r="K13" s="1"/>
  <c r="A67" i="18"/>
  <c r="B67"/>
  <c r="C67"/>
  <c r="D67"/>
  <c r="E67"/>
  <c r="F67"/>
  <c r="G67"/>
  <c r="J67"/>
  <c r="L24" i="9" s="1"/>
  <c r="A34" i="18"/>
  <c r="B34"/>
  <c r="C34"/>
  <c r="D34"/>
  <c r="E34"/>
  <c r="F34"/>
  <c r="G34"/>
  <c r="J34"/>
  <c r="L9" i="9" s="1"/>
  <c r="P9" s="1"/>
  <c r="A479" i="18"/>
  <c r="B479"/>
  <c r="C479"/>
  <c r="D479"/>
  <c r="E479"/>
  <c r="F479"/>
  <c r="G479"/>
  <c r="J479"/>
  <c r="F16" i="6" s="1"/>
  <c r="A72" i="18"/>
  <c r="B72"/>
  <c r="C72"/>
  <c r="D72"/>
  <c r="E72"/>
  <c r="F72"/>
  <c r="G72"/>
  <c r="J72"/>
  <c r="L29" i="9" s="1"/>
  <c r="A154" i="18"/>
  <c r="B154"/>
  <c r="C154"/>
  <c r="D154"/>
  <c r="E154"/>
  <c r="F154"/>
  <c r="G154"/>
  <c r="J154"/>
  <c r="L59" i="9" s="1"/>
  <c r="A181" i="18"/>
  <c r="B181"/>
  <c r="C181"/>
  <c r="D181"/>
  <c r="E181"/>
  <c r="F181"/>
  <c r="G181"/>
  <c r="J181"/>
  <c r="A182"/>
  <c r="B182"/>
  <c r="C182"/>
  <c r="D182"/>
  <c r="E182"/>
  <c r="F182"/>
  <c r="G182"/>
  <c r="J182"/>
  <c r="A560"/>
  <c r="B560"/>
  <c r="C560"/>
  <c r="D560"/>
  <c r="E560"/>
  <c r="F560"/>
  <c r="G560"/>
  <c r="J560"/>
  <c r="A561"/>
  <c r="B561"/>
  <c r="C561"/>
  <c r="D561"/>
  <c r="E561"/>
  <c r="F561"/>
  <c r="G561"/>
  <c r="J561"/>
  <c r="A503"/>
  <c r="B503"/>
  <c r="C503"/>
  <c r="D503"/>
  <c r="E503"/>
  <c r="F503"/>
  <c r="G503"/>
  <c r="J503"/>
  <c r="F21" i="14" s="1"/>
  <c r="Q43" i="16" s="1"/>
  <c r="A320" i="18"/>
  <c r="B320"/>
  <c r="C320"/>
  <c r="D320"/>
  <c r="E320"/>
  <c r="F320"/>
  <c r="G320"/>
  <c r="J320"/>
  <c r="I52" i="5" s="1"/>
  <c r="L52" s="1"/>
  <c r="A321" i="18"/>
  <c r="B321"/>
  <c r="C321"/>
  <c r="D321"/>
  <c r="E321"/>
  <c r="F321"/>
  <c r="G321"/>
  <c r="J321"/>
  <c r="I53" i="5" s="1"/>
  <c r="A564" i="18"/>
  <c r="B564"/>
  <c r="C564"/>
  <c r="D564"/>
  <c r="E564"/>
  <c r="F564"/>
  <c r="G564"/>
  <c r="J564"/>
  <c r="A565"/>
  <c r="B565"/>
  <c r="C565"/>
  <c r="D565"/>
  <c r="E565"/>
  <c r="F565"/>
  <c r="G565"/>
  <c r="J565"/>
  <c r="A407"/>
  <c r="B407"/>
  <c r="C407"/>
  <c r="D407"/>
  <c r="E407"/>
  <c r="F407"/>
  <c r="G407"/>
  <c r="J407"/>
  <c r="F59" i="5" s="1"/>
  <c r="K59" s="1"/>
  <c r="A418" i="18"/>
  <c r="B418"/>
  <c r="C418"/>
  <c r="D418"/>
  <c r="E418"/>
  <c r="F418"/>
  <c r="G418"/>
  <c r="J418"/>
  <c r="A419"/>
  <c r="B419"/>
  <c r="C419"/>
  <c r="D419"/>
  <c r="E419"/>
  <c r="F419"/>
  <c r="G419"/>
  <c r="J419"/>
  <c r="A187"/>
  <c r="B187"/>
  <c r="C187"/>
  <c r="D187"/>
  <c r="E187"/>
  <c r="F187"/>
  <c r="G187"/>
  <c r="J187"/>
  <c r="F17" i="12" s="1"/>
  <c r="H17" s="1"/>
  <c r="A83" i="18"/>
  <c r="B83"/>
  <c r="C83"/>
  <c r="D83"/>
  <c r="E83"/>
  <c r="F83"/>
  <c r="G83"/>
  <c r="J83"/>
  <c r="F38" i="9" s="1"/>
  <c r="N38" s="1"/>
  <c r="A84" i="18"/>
  <c r="B84"/>
  <c r="C84"/>
  <c r="D84"/>
  <c r="E84"/>
  <c r="F84"/>
  <c r="G84"/>
  <c r="J84"/>
  <c r="I38" i="9" s="1"/>
  <c r="A465" i="18"/>
  <c r="B465"/>
  <c r="C465"/>
  <c r="D465"/>
  <c r="E465"/>
  <c r="F465"/>
  <c r="G465"/>
  <c r="J465"/>
  <c r="F25" i="6" s="1"/>
  <c r="A265" i="18"/>
  <c r="B265"/>
  <c r="C265"/>
  <c r="D265"/>
  <c r="E265"/>
  <c r="F265"/>
  <c r="G265"/>
  <c r="J265"/>
  <c r="A266"/>
  <c r="B266"/>
  <c r="C266"/>
  <c r="D266"/>
  <c r="E266"/>
  <c r="F266"/>
  <c r="G266"/>
  <c r="J266"/>
  <c r="A437"/>
  <c r="B437"/>
  <c r="C437"/>
  <c r="D437"/>
  <c r="E437"/>
  <c r="F437"/>
  <c r="G437"/>
  <c r="J437"/>
  <c r="A438"/>
  <c r="B438"/>
  <c r="C438"/>
  <c r="D438"/>
  <c r="E438"/>
  <c r="F438"/>
  <c r="G438"/>
  <c r="J438"/>
  <c r="A337"/>
  <c r="B337"/>
  <c r="C337"/>
  <c r="D337"/>
  <c r="E337"/>
  <c r="F337"/>
  <c r="G337"/>
  <c r="J337"/>
  <c r="I51" i="5" s="1"/>
  <c r="A197" i="18"/>
  <c r="B197"/>
  <c r="C197"/>
  <c r="D197"/>
  <c r="E197"/>
  <c r="F197"/>
  <c r="G197"/>
  <c r="J197"/>
  <c r="F20" i="12" s="1"/>
  <c r="A85" i="18"/>
  <c r="B85"/>
  <c r="C85"/>
  <c r="D85"/>
  <c r="E85"/>
  <c r="F85"/>
  <c r="G85"/>
  <c r="J85"/>
  <c r="F39" i="9" s="1"/>
  <c r="A86" i="18"/>
  <c r="B86"/>
  <c r="C86"/>
  <c r="D86"/>
  <c r="E86"/>
  <c r="F86"/>
  <c r="G86"/>
  <c r="J86"/>
  <c r="I39" i="9" s="1"/>
  <c r="A20" i="18"/>
  <c r="B20"/>
  <c r="C20"/>
  <c r="D20"/>
  <c r="E20"/>
  <c r="F20"/>
  <c r="G20"/>
  <c r="J20"/>
  <c r="A21"/>
  <c r="B21"/>
  <c r="C21"/>
  <c r="D21"/>
  <c r="E21"/>
  <c r="F21"/>
  <c r="G21"/>
  <c r="J21"/>
  <c r="A116"/>
  <c r="B116"/>
  <c r="C116"/>
  <c r="D116"/>
  <c r="E116"/>
  <c r="F116"/>
  <c r="G116"/>
  <c r="J116"/>
  <c r="L46" i="9" s="1"/>
  <c r="A158" i="18"/>
  <c r="B158"/>
  <c r="C158"/>
  <c r="D158"/>
  <c r="E158"/>
  <c r="F158"/>
  <c r="G158"/>
  <c r="J158"/>
  <c r="L64" i="9" s="1"/>
  <c r="AE20" i="16" s="1"/>
  <c r="A519" i="18"/>
  <c r="B519"/>
  <c r="C519"/>
  <c r="D519"/>
  <c r="E519"/>
  <c r="F519"/>
  <c r="G519"/>
  <c r="J519"/>
  <c r="E9" i="8" s="1"/>
  <c r="G9" s="1"/>
  <c r="A137" i="18"/>
  <c r="B137"/>
  <c r="C137"/>
  <c r="D137"/>
  <c r="E137"/>
  <c r="F137"/>
  <c r="G137"/>
  <c r="J137"/>
  <c r="F60" i="9" s="1"/>
  <c r="A138" i="18"/>
  <c r="B138"/>
  <c r="C138"/>
  <c r="D138"/>
  <c r="E138"/>
  <c r="F138"/>
  <c r="G138"/>
  <c r="J138"/>
  <c r="I60" i="9" s="1"/>
  <c r="A31" i="18"/>
  <c r="B31"/>
  <c r="C31"/>
  <c r="D31"/>
  <c r="E31"/>
  <c r="F31"/>
  <c r="G31"/>
  <c r="J31"/>
  <c r="L6" i="9" s="1"/>
  <c r="A593" i="18"/>
  <c r="B593"/>
  <c r="C593"/>
  <c r="D593"/>
  <c r="E593"/>
  <c r="F593"/>
  <c r="G593"/>
  <c r="J593"/>
  <c r="E13" i="7" s="1"/>
  <c r="Y14" i="16" s="1"/>
  <c r="A361" i="18"/>
  <c r="B361"/>
  <c r="C361"/>
  <c r="D361"/>
  <c r="E361"/>
  <c r="F361"/>
  <c r="G361"/>
  <c r="J361"/>
  <c r="F33" i="5" s="1"/>
  <c r="K33" s="1"/>
  <c r="A14" i="18"/>
  <c r="B14"/>
  <c r="C14"/>
  <c r="D14"/>
  <c r="E14"/>
  <c r="F14"/>
  <c r="G14"/>
  <c r="J14"/>
  <c r="F11" i="9" s="1"/>
  <c r="A15" i="18"/>
  <c r="B15"/>
  <c r="C15"/>
  <c r="D15"/>
  <c r="E15"/>
  <c r="F15"/>
  <c r="G15"/>
  <c r="J15"/>
  <c r="I11" i="9" s="1"/>
  <c r="A216" i="18"/>
  <c r="B216"/>
  <c r="C216"/>
  <c r="D216"/>
  <c r="E216"/>
  <c r="F216"/>
  <c r="G216"/>
  <c r="J216"/>
  <c r="A217"/>
  <c r="B217"/>
  <c r="C217"/>
  <c r="D217"/>
  <c r="E217"/>
  <c r="F217"/>
  <c r="G217"/>
  <c r="J217"/>
  <c r="A487"/>
  <c r="B487"/>
  <c r="C487"/>
  <c r="D487"/>
  <c r="E487"/>
  <c r="F487"/>
  <c r="G487"/>
  <c r="J487"/>
  <c r="A488"/>
  <c r="B488"/>
  <c r="C488"/>
  <c r="D488"/>
  <c r="E488"/>
  <c r="F488"/>
  <c r="G488"/>
  <c r="J488"/>
  <c r="A56"/>
  <c r="B56"/>
  <c r="C56"/>
  <c r="D56"/>
  <c r="E56"/>
  <c r="F56"/>
  <c r="G56"/>
  <c r="J56"/>
  <c r="F28" i="9" s="1"/>
  <c r="A57" i="18"/>
  <c r="B57"/>
  <c r="C57"/>
  <c r="D57"/>
  <c r="E57"/>
  <c r="F57"/>
  <c r="G57"/>
  <c r="J57"/>
  <c r="I28" i="9" s="1"/>
  <c r="A309" i="18"/>
  <c r="B309"/>
  <c r="C309"/>
  <c r="D309"/>
  <c r="E309"/>
  <c r="F309"/>
  <c r="G309"/>
  <c r="J309"/>
  <c r="I34" i="5" s="1"/>
  <c r="L34" s="1"/>
  <c r="A58" i="18"/>
  <c r="B58"/>
  <c r="C58"/>
  <c r="D58"/>
  <c r="E58"/>
  <c r="F58"/>
  <c r="G58"/>
  <c r="J58"/>
  <c r="F29" i="9" s="1"/>
  <c r="A59" i="18"/>
  <c r="B59"/>
  <c r="C59"/>
  <c r="D59"/>
  <c r="E59"/>
  <c r="F59"/>
  <c r="G59"/>
  <c r="J59"/>
  <c r="I29" i="9" s="1"/>
  <c r="A176" i="18"/>
  <c r="B176"/>
  <c r="C176"/>
  <c r="D176"/>
  <c r="E176"/>
  <c r="F176"/>
  <c r="G176"/>
  <c r="J176"/>
  <c r="E20" i="10" s="1"/>
  <c r="J20" s="1"/>
  <c r="A404" i="18"/>
  <c r="B404"/>
  <c r="C404"/>
  <c r="D404"/>
  <c r="E404"/>
  <c r="F404"/>
  <c r="G404"/>
  <c r="J404"/>
  <c r="F16" i="5" s="1"/>
  <c r="K16" s="1"/>
  <c r="A226" i="18"/>
  <c r="B226"/>
  <c r="C226"/>
  <c r="D226"/>
  <c r="E226"/>
  <c r="F226"/>
  <c r="G226"/>
  <c r="J226"/>
  <c r="I21" i="6" s="1"/>
  <c r="L21" s="1"/>
  <c r="A480" i="18"/>
  <c r="B480"/>
  <c r="C480"/>
  <c r="D480"/>
  <c r="E480"/>
  <c r="F480"/>
  <c r="G480"/>
  <c r="J480"/>
  <c r="A481"/>
  <c r="B481"/>
  <c r="C481"/>
  <c r="D481"/>
  <c r="E481"/>
  <c r="F481"/>
  <c r="G481"/>
  <c r="J481"/>
  <c r="A406"/>
  <c r="B406"/>
  <c r="C406"/>
  <c r="D406"/>
  <c r="E406"/>
  <c r="F406"/>
  <c r="G406"/>
  <c r="J406"/>
  <c r="F58" i="5" s="1"/>
  <c r="K58" s="1"/>
  <c r="A117" i="18"/>
  <c r="B117"/>
  <c r="C117"/>
  <c r="D117"/>
  <c r="E117"/>
  <c r="F117"/>
  <c r="G117"/>
  <c r="J117"/>
  <c r="L47" i="9" s="1"/>
  <c r="A335" i="18"/>
  <c r="B335"/>
  <c r="C335"/>
  <c r="D335"/>
  <c r="E335"/>
  <c r="F335"/>
  <c r="G335"/>
  <c r="J335"/>
  <c r="I49" i="5" s="1"/>
  <c r="L49" s="1"/>
  <c r="A508" i="18"/>
  <c r="B508"/>
  <c r="C508"/>
  <c r="D508"/>
  <c r="E508"/>
  <c r="F508"/>
  <c r="G508"/>
  <c r="J508"/>
  <c r="F5" i="14" s="1"/>
  <c r="H5" s="1"/>
  <c r="A509" i="18"/>
  <c r="B509"/>
  <c r="C509"/>
  <c r="D509"/>
  <c r="E509"/>
  <c r="F509"/>
  <c r="G509"/>
  <c r="J509"/>
  <c r="F6" i="14" s="1"/>
  <c r="A461" i="18"/>
  <c r="B461"/>
  <c r="C461"/>
  <c r="D461"/>
  <c r="E461"/>
  <c r="F461"/>
  <c r="G461"/>
  <c r="J461"/>
  <c r="A462"/>
  <c r="B462"/>
  <c r="C462"/>
  <c r="D462"/>
  <c r="E462"/>
  <c r="F462"/>
  <c r="G462"/>
  <c r="J462"/>
  <c r="A146"/>
  <c r="B146"/>
  <c r="C146"/>
  <c r="D146"/>
  <c r="E146"/>
  <c r="F146"/>
  <c r="G146"/>
  <c r="J146"/>
  <c r="L51" i="9" s="1"/>
  <c r="A73" i="18"/>
  <c r="B73"/>
  <c r="C73"/>
  <c r="D73"/>
  <c r="E73"/>
  <c r="F73"/>
  <c r="G73"/>
  <c r="J73"/>
  <c r="L30" i="9" s="1"/>
  <c r="A79" i="18"/>
  <c r="B79"/>
  <c r="C79"/>
  <c r="D79"/>
  <c r="E79"/>
  <c r="F79"/>
  <c r="G79"/>
  <c r="J79"/>
  <c r="F36" i="9" s="1"/>
  <c r="N36" s="1"/>
  <c r="A80" i="18"/>
  <c r="B80"/>
  <c r="C80"/>
  <c r="D80"/>
  <c r="E80"/>
  <c r="F80"/>
  <c r="G80"/>
  <c r="J80"/>
  <c r="I36" i="9" s="1"/>
  <c r="A345" i="18"/>
  <c r="B345"/>
  <c r="C345"/>
  <c r="D345"/>
  <c r="E345"/>
  <c r="F345"/>
  <c r="G345"/>
  <c r="J345"/>
  <c r="I18" i="5" s="1"/>
  <c r="L18" s="1"/>
  <c r="A328" i="18"/>
  <c r="B328"/>
  <c r="C328"/>
  <c r="D328"/>
  <c r="E328"/>
  <c r="F328"/>
  <c r="G328"/>
  <c r="J328"/>
  <c r="I42" i="5" s="1"/>
  <c r="L42" s="1"/>
  <c r="A175" i="18"/>
  <c r="B175"/>
  <c r="C175"/>
  <c r="D175"/>
  <c r="E175"/>
  <c r="F175"/>
  <c r="G175"/>
  <c r="J175"/>
  <c r="E16" i="10" s="1"/>
  <c r="J16" s="1"/>
  <c r="A269" i="18"/>
  <c r="B269"/>
  <c r="C269"/>
  <c r="D269"/>
  <c r="E269"/>
  <c r="F269"/>
  <c r="G269"/>
  <c r="J269"/>
  <c r="A270"/>
  <c r="B270"/>
  <c r="C270"/>
  <c r="D270"/>
  <c r="E270"/>
  <c r="F270"/>
  <c r="G270"/>
  <c r="J270"/>
  <c r="A516"/>
  <c r="B516"/>
  <c r="C516"/>
  <c r="D516"/>
  <c r="E516"/>
  <c r="F516"/>
  <c r="G516"/>
  <c r="J516"/>
  <c r="E5" i="8" s="1"/>
  <c r="A409" i="18"/>
  <c r="B409"/>
  <c r="C409"/>
  <c r="D409"/>
  <c r="E409"/>
  <c r="F409"/>
  <c r="G409"/>
  <c r="J409"/>
  <c r="F5" i="5" s="1"/>
  <c r="A592" i="18"/>
  <c r="B592"/>
  <c r="C592"/>
  <c r="D592"/>
  <c r="E592"/>
  <c r="F592"/>
  <c r="G592"/>
  <c r="J592"/>
  <c r="E12" i="7" s="1"/>
  <c r="A381" i="18"/>
  <c r="B381"/>
  <c r="C381"/>
  <c r="D381"/>
  <c r="E381"/>
  <c r="F381"/>
  <c r="G381"/>
  <c r="J381"/>
  <c r="F42" i="5" s="1"/>
  <c r="K42" s="1"/>
  <c r="A155" i="18"/>
  <c r="B155"/>
  <c r="C155"/>
  <c r="D155"/>
  <c r="E155"/>
  <c r="F155"/>
  <c r="G155"/>
  <c r="J155"/>
  <c r="L60" i="9" s="1"/>
  <c r="A325" i="18"/>
  <c r="B325"/>
  <c r="C325"/>
  <c r="D325"/>
  <c r="E325"/>
  <c r="F325"/>
  <c r="G325"/>
  <c r="J325"/>
  <c r="I57" i="5" s="1"/>
  <c r="L57" s="1"/>
  <c r="A141" i="18"/>
  <c r="B141"/>
  <c r="C141"/>
  <c r="D141"/>
  <c r="E141"/>
  <c r="F141"/>
  <c r="G141"/>
  <c r="J141"/>
  <c r="F62" i="9" s="1"/>
  <c r="A142" i="18"/>
  <c r="B142"/>
  <c r="C142"/>
  <c r="D142"/>
  <c r="E142"/>
  <c r="F142"/>
  <c r="G142"/>
  <c r="J142"/>
  <c r="I62" i="9" s="1"/>
  <c r="O62" s="1"/>
  <c r="A445" i="18"/>
  <c r="B445"/>
  <c r="C445"/>
  <c r="D445"/>
  <c r="E445"/>
  <c r="F445"/>
  <c r="G445"/>
  <c r="J445"/>
  <c r="A446"/>
  <c r="B446"/>
  <c r="C446"/>
  <c r="D446"/>
  <c r="E446"/>
  <c r="F446"/>
  <c r="G446"/>
  <c r="J446"/>
  <c r="A121"/>
  <c r="B121"/>
  <c r="C121"/>
  <c r="D121"/>
  <c r="E121"/>
  <c r="F121"/>
  <c r="G121"/>
  <c r="J121"/>
  <c r="F52" i="9" s="1"/>
  <c r="A122" i="18"/>
  <c r="B122"/>
  <c r="C122"/>
  <c r="D122"/>
  <c r="E122"/>
  <c r="F122"/>
  <c r="G122"/>
  <c r="J122"/>
  <c r="I52" i="9" s="1"/>
  <c r="A259" i="18"/>
  <c r="B259"/>
  <c r="C259"/>
  <c r="D259"/>
  <c r="E259"/>
  <c r="F259"/>
  <c r="G259"/>
  <c r="J259"/>
  <c r="A260"/>
  <c r="B260"/>
  <c r="C260"/>
  <c r="D260"/>
  <c r="E260"/>
  <c r="F260"/>
  <c r="G260"/>
  <c r="J260"/>
  <c r="A581"/>
  <c r="B581"/>
  <c r="C581"/>
  <c r="D581"/>
  <c r="E581"/>
  <c r="F581"/>
  <c r="G581"/>
  <c r="J581"/>
  <c r="E7" i="7" s="1"/>
  <c r="Y8" i="16" s="1"/>
  <c r="A382" i="18"/>
  <c r="B382"/>
  <c r="C382"/>
  <c r="D382"/>
  <c r="E382"/>
  <c r="F382"/>
  <c r="G382"/>
  <c r="J382"/>
  <c r="F43" i="5" s="1"/>
  <c r="A342" i="18"/>
  <c r="B342"/>
  <c r="C342"/>
  <c r="D342"/>
  <c r="E342"/>
  <c r="F342"/>
  <c r="G342"/>
  <c r="J342"/>
  <c r="I19" i="5" s="1"/>
  <c r="A33" i="18"/>
  <c r="B33"/>
  <c r="C33"/>
  <c r="D33"/>
  <c r="E33"/>
  <c r="F33"/>
  <c r="G33"/>
  <c r="J33"/>
  <c r="L8" i="9" s="1"/>
  <c r="A587" i="18"/>
  <c r="B587"/>
  <c r="C587"/>
  <c r="D587"/>
  <c r="E587"/>
  <c r="F587"/>
  <c r="G587"/>
  <c r="J587"/>
  <c r="E15" i="7" s="1"/>
  <c r="Z16" i="16" s="1"/>
  <c r="A386" i="18"/>
  <c r="B386"/>
  <c r="C386"/>
  <c r="D386"/>
  <c r="E386"/>
  <c r="F386"/>
  <c r="G386"/>
  <c r="J386"/>
  <c r="F47" i="5" s="1"/>
  <c r="A227" i="18"/>
  <c r="B227"/>
  <c r="C227"/>
  <c r="D227"/>
  <c r="E227"/>
  <c r="F227"/>
  <c r="G227"/>
  <c r="J227"/>
  <c r="I22" i="6" s="1"/>
  <c r="A301" i="18"/>
  <c r="B301"/>
  <c r="C301"/>
  <c r="D301"/>
  <c r="E301"/>
  <c r="F301"/>
  <c r="G301"/>
  <c r="J301"/>
  <c r="A302"/>
  <c r="B302"/>
  <c r="C302"/>
  <c r="D302"/>
  <c r="E302"/>
  <c r="F302"/>
  <c r="G302"/>
  <c r="J302"/>
  <c r="A230"/>
  <c r="B230"/>
  <c r="C230"/>
  <c r="D230"/>
  <c r="E230"/>
  <c r="F230"/>
  <c r="G230"/>
  <c r="J230"/>
  <c r="I25" i="6" s="1"/>
  <c r="L25" s="1"/>
  <c r="A143" i="18"/>
  <c r="B143"/>
  <c r="C143"/>
  <c r="D143"/>
  <c r="E143"/>
  <c r="F143"/>
  <c r="G143"/>
  <c r="J143"/>
  <c r="F64" i="9" s="1"/>
  <c r="N64" s="1"/>
  <c r="A144" i="18"/>
  <c r="B144"/>
  <c r="C144"/>
  <c r="D144"/>
  <c r="E144"/>
  <c r="F144"/>
  <c r="G144"/>
  <c r="J144"/>
  <c r="I64" i="9" s="1"/>
  <c r="O64" s="1"/>
  <c r="A505" i="18"/>
  <c r="B505"/>
  <c r="C505"/>
  <c r="D505"/>
  <c r="E505"/>
  <c r="F505"/>
  <c r="G505"/>
  <c r="J505"/>
  <c r="F14" i="14" s="1"/>
  <c r="Q36" i="16" s="1"/>
  <c r="A507" i="18"/>
  <c r="B507"/>
  <c r="C507"/>
  <c r="D507"/>
  <c r="E507"/>
  <c r="F507"/>
  <c r="G507"/>
  <c r="J507"/>
  <c r="F16" i="14" s="1"/>
  <c r="H16" s="1"/>
  <c r="A383" i="18"/>
  <c r="B383"/>
  <c r="C383"/>
  <c r="D383"/>
  <c r="E383"/>
  <c r="F383"/>
  <c r="G383"/>
  <c r="J383"/>
  <c r="F44" i="5" s="1"/>
  <c r="K44" s="1"/>
  <c r="A156" i="18"/>
  <c r="B156"/>
  <c r="C156"/>
  <c r="D156"/>
  <c r="E156"/>
  <c r="F156"/>
  <c r="G156"/>
  <c r="J156"/>
  <c r="L61" i="9" s="1"/>
  <c r="A416" i="18"/>
  <c r="B416"/>
  <c r="C416"/>
  <c r="D416"/>
  <c r="E416"/>
  <c r="F416"/>
  <c r="G416"/>
  <c r="J416"/>
  <c r="A417"/>
  <c r="B417"/>
  <c r="C417"/>
  <c r="D417"/>
  <c r="E417"/>
  <c r="F417"/>
  <c r="G417"/>
  <c r="J417"/>
  <c r="A352"/>
  <c r="B352"/>
  <c r="C352"/>
  <c r="D352"/>
  <c r="E352"/>
  <c r="F352"/>
  <c r="G352"/>
  <c r="J352"/>
  <c r="I22" i="5" s="1"/>
  <c r="L22" s="1"/>
  <c r="A224" i="18"/>
  <c r="B224"/>
  <c r="C224"/>
  <c r="D224"/>
  <c r="E224"/>
  <c r="F224"/>
  <c r="G224"/>
  <c r="J224"/>
  <c r="A225"/>
  <c r="B225"/>
  <c r="C225"/>
  <c r="D225"/>
  <c r="E225"/>
  <c r="F225"/>
  <c r="G225"/>
  <c r="J225"/>
  <c r="A426"/>
  <c r="B426"/>
  <c r="C426"/>
  <c r="D426"/>
  <c r="E426"/>
  <c r="F426"/>
  <c r="G426"/>
  <c r="J426"/>
  <c r="A427"/>
  <c r="B427"/>
  <c r="C427"/>
  <c r="D427"/>
  <c r="E427"/>
  <c r="F427"/>
  <c r="G427"/>
  <c r="J427"/>
  <c r="A582"/>
  <c r="B582"/>
  <c r="C582"/>
  <c r="D582"/>
  <c r="E582"/>
  <c r="F582"/>
  <c r="G582"/>
  <c r="J582"/>
  <c r="E14" i="7" s="1"/>
  <c r="Z15" i="16" s="1"/>
  <c r="A385" i="18"/>
  <c r="B385"/>
  <c r="C385"/>
  <c r="D385"/>
  <c r="E385"/>
  <c r="F385"/>
  <c r="G385"/>
  <c r="J385"/>
  <c r="F46" i="5" s="1"/>
  <c r="K46" s="1"/>
  <c r="A119" i="18"/>
  <c r="B119"/>
  <c r="C119"/>
  <c r="D119"/>
  <c r="E119"/>
  <c r="F119"/>
  <c r="G119"/>
  <c r="J119"/>
  <c r="F50" i="9" s="1"/>
  <c r="A263" i="18"/>
  <c r="B263"/>
  <c r="C263"/>
  <c r="D263"/>
  <c r="E263"/>
  <c r="F263"/>
  <c r="G263"/>
  <c r="J263"/>
  <c r="A264"/>
  <c r="B264"/>
  <c r="C264"/>
  <c r="D264"/>
  <c r="E264"/>
  <c r="F264"/>
  <c r="G264"/>
  <c r="J264"/>
  <c r="A118"/>
  <c r="B118"/>
  <c r="C118"/>
  <c r="D118"/>
  <c r="E118"/>
  <c r="F118"/>
  <c r="G118"/>
  <c r="J118"/>
  <c r="L49" i="9" s="1"/>
  <c r="A204" i="18"/>
  <c r="B204"/>
  <c r="C204"/>
  <c r="D204"/>
  <c r="E204"/>
  <c r="F204"/>
  <c r="G204"/>
  <c r="J204"/>
  <c r="A205"/>
  <c r="B205"/>
  <c r="C205"/>
  <c r="D205"/>
  <c r="E205"/>
  <c r="F205"/>
  <c r="G205"/>
  <c r="J205"/>
  <c r="A346"/>
  <c r="B346"/>
  <c r="C346"/>
  <c r="D346"/>
  <c r="E346"/>
  <c r="F346"/>
  <c r="G346"/>
  <c r="J346"/>
  <c r="A150"/>
  <c r="B150"/>
  <c r="C150"/>
  <c r="D150"/>
  <c r="E150"/>
  <c r="F150"/>
  <c r="G150"/>
  <c r="J150"/>
  <c r="L55" i="9" s="1"/>
  <c r="A366" i="18"/>
  <c r="B366"/>
  <c r="C366"/>
  <c r="D366"/>
  <c r="E366"/>
  <c r="F366"/>
  <c r="G366"/>
  <c r="J366"/>
  <c r="F38" i="5" s="1"/>
  <c r="K38" s="1"/>
  <c r="A148" i="18"/>
  <c r="B148"/>
  <c r="C148"/>
  <c r="D148"/>
  <c r="E148"/>
  <c r="F148"/>
  <c r="G148"/>
  <c r="J148"/>
  <c r="L53" i="9" s="1"/>
  <c r="A541" i="18"/>
  <c r="B541"/>
  <c r="C541"/>
  <c r="D541"/>
  <c r="E541"/>
  <c r="F541"/>
  <c r="G541"/>
  <c r="J541"/>
  <c r="A542"/>
  <c r="B542"/>
  <c r="C542"/>
  <c r="D542"/>
  <c r="E542"/>
  <c r="F542"/>
  <c r="G542"/>
  <c r="J542"/>
  <c r="A206"/>
  <c r="B206"/>
  <c r="C206"/>
  <c r="D206"/>
  <c r="E206"/>
  <c r="F206"/>
  <c r="G206"/>
  <c r="J206"/>
  <c r="A207"/>
  <c r="B207"/>
  <c r="C207"/>
  <c r="D207"/>
  <c r="E207"/>
  <c r="F207"/>
  <c r="G207"/>
  <c r="J207"/>
  <c r="A318"/>
  <c r="B318"/>
  <c r="C318"/>
  <c r="D318"/>
  <c r="E318"/>
  <c r="F318"/>
  <c r="G318"/>
  <c r="J318"/>
  <c r="I23" i="5" s="1"/>
  <c r="A490" i="18"/>
  <c r="B490"/>
  <c r="C490"/>
  <c r="D490"/>
  <c r="E490"/>
  <c r="F490"/>
  <c r="G490"/>
  <c r="J490"/>
  <c r="F18" i="6" s="1"/>
  <c r="A39" i="18"/>
  <c r="B39"/>
  <c r="C39"/>
  <c r="D39"/>
  <c r="E39"/>
  <c r="F39"/>
  <c r="G39"/>
  <c r="J39"/>
  <c r="A558"/>
  <c r="B558"/>
  <c r="C558"/>
  <c r="D558"/>
  <c r="E558"/>
  <c r="F558"/>
  <c r="G558"/>
  <c r="J558"/>
  <c r="A559"/>
  <c r="B559"/>
  <c r="C559"/>
  <c r="D559"/>
  <c r="E559"/>
  <c r="F559"/>
  <c r="G559"/>
  <c r="J559"/>
  <c r="A457"/>
  <c r="B457"/>
  <c r="C457"/>
  <c r="D457"/>
  <c r="E457"/>
  <c r="F457"/>
  <c r="G457"/>
  <c r="J457"/>
  <c r="A458"/>
  <c r="B458"/>
  <c r="C458"/>
  <c r="D458"/>
  <c r="E458"/>
  <c r="F458"/>
  <c r="G458"/>
  <c r="J458"/>
  <c r="A131"/>
  <c r="B131"/>
  <c r="C131"/>
  <c r="D131"/>
  <c r="E131"/>
  <c r="F131"/>
  <c r="G131"/>
  <c r="J131"/>
  <c r="F57" i="9" s="1"/>
  <c r="A132" i="18"/>
  <c r="B132"/>
  <c r="C132"/>
  <c r="D132"/>
  <c r="E132"/>
  <c r="F132"/>
  <c r="G132"/>
  <c r="J132"/>
  <c r="I57" i="9" s="1"/>
  <c r="A554" i="18"/>
  <c r="B554"/>
  <c r="C554"/>
  <c r="D554"/>
  <c r="E554"/>
  <c r="F554"/>
  <c r="G554"/>
  <c r="J554"/>
  <c r="A555"/>
  <c r="B555"/>
  <c r="C555"/>
  <c r="D555"/>
  <c r="E555"/>
  <c r="F555"/>
  <c r="G555"/>
  <c r="J555"/>
  <c r="A393"/>
  <c r="B393"/>
  <c r="C393"/>
  <c r="D393"/>
  <c r="E393"/>
  <c r="F393"/>
  <c r="G393"/>
  <c r="J393"/>
  <c r="F17" i="5" s="1"/>
  <c r="K17" s="1"/>
  <c r="A231" i="18"/>
  <c r="B231"/>
  <c r="C231"/>
  <c r="D231"/>
  <c r="E231"/>
  <c r="F231"/>
  <c r="G231"/>
  <c r="J231"/>
  <c r="I26" i="6" s="1"/>
  <c r="A412" i="18"/>
  <c r="B412"/>
  <c r="C412"/>
  <c r="D412"/>
  <c r="E412"/>
  <c r="F412"/>
  <c r="G412"/>
  <c r="J412"/>
  <c r="A413"/>
  <c r="B413"/>
  <c r="C413"/>
  <c r="D413"/>
  <c r="E413"/>
  <c r="F413"/>
  <c r="G413"/>
  <c r="J413"/>
  <c r="A443"/>
  <c r="B443"/>
  <c r="C443"/>
  <c r="D443"/>
  <c r="E443"/>
  <c r="F443"/>
  <c r="G443"/>
  <c r="J443"/>
  <c r="A444"/>
  <c r="B444"/>
  <c r="C444"/>
  <c r="D444"/>
  <c r="E444"/>
  <c r="F444"/>
  <c r="G444"/>
  <c r="J444"/>
  <c r="A403"/>
  <c r="B403"/>
  <c r="C403"/>
  <c r="D403"/>
  <c r="E403"/>
  <c r="F403"/>
  <c r="G403"/>
  <c r="J403"/>
  <c r="F15" i="5" s="1"/>
  <c r="K15" s="1"/>
  <c r="A344" i="18"/>
  <c r="B344"/>
  <c r="C344"/>
  <c r="D344"/>
  <c r="E344"/>
  <c r="F344"/>
  <c r="G344"/>
  <c r="J344"/>
  <c r="A322"/>
  <c r="B322"/>
  <c r="C322"/>
  <c r="D322"/>
  <c r="E322"/>
  <c r="F322"/>
  <c r="G322"/>
  <c r="J322"/>
  <c r="I54" i="5" s="1"/>
  <c r="L54" s="1"/>
  <c r="A323" i="18"/>
  <c r="B323"/>
  <c r="C323"/>
  <c r="D323"/>
  <c r="E323"/>
  <c r="F323"/>
  <c r="G323"/>
  <c r="J323"/>
  <c r="I55" i="5" s="1"/>
  <c r="L55" s="1"/>
  <c r="A515" i="18"/>
  <c r="B515"/>
  <c r="C515"/>
  <c r="D515"/>
  <c r="E515"/>
  <c r="F515"/>
  <c r="G515"/>
  <c r="J515"/>
  <c r="E21" i="8" s="1"/>
  <c r="A297" i="18"/>
  <c r="B297"/>
  <c r="C297"/>
  <c r="D297"/>
  <c r="E297"/>
  <c r="F297"/>
  <c r="G297"/>
  <c r="J297"/>
  <c r="A298"/>
  <c r="B298"/>
  <c r="C298"/>
  <c r="D298"/>
  <c r="E298"/>
  <c r="F298"/>
  <c r="G298"/>
  <c r="J298"/>
  <c r="A395"/>
  <c r="B395"/>
  <c r="C395"/>
  <c r="D395"/>
  <c r="E395"/>
  <c r="F395"/>
  <c r="G395"/>
  <c r="J395"/>
  <c r="F19" i="5" s="1"/>
  <c r="K19" s="1"/>
  <c r="A149" i="18"/>
  <c r="B149"/>
  <c r="C149"/>
  <c r="D149"/>
  <c r="E149"/>
  <c r="F149"/>
  <c r="G149"/>
  <c r="J149"/>
  <c r="L54" i="9" s="1"/>
  <c r="A232" i="18"/>
  <c r="B232"/>
  <c r="C232"/>
  <c r="D232"/>
  <c r="E232"/>
  <c r="F232"/>
  <c r="G232"/>
  <c r="J232"/>
  <c r="I27" i="6" s="1"/>
  <c r="L27" s="1"/>
  <c r="A183" i="18"/>
  <c r="B183"/>
  <c r="C183"/>
  <c r="D183"/>
  <c r="E183"/>
  <c r="F183"/>
  <c r="G183"/>
  <c r="J183"/>
  <c r="F6" i="12" s="1"/>
  <c r="N6" i="16" s="1"/>
  <c r="A242" i="18"/>
  <c r="B242"/>
  <c r="C242"/>
  <c r="D242"/>
  <c r="E242"/>
  <c r="F242"/>
  <c r="G242"/>
  <c r="J242"/>
  <c r="I15" i="6" s="1"/>
  <c r="L15" s="1"/>
  <c r="A50" i="18"/>
  <c r="B50"/>
  <c r="C50"/>
  <c r="D50"/>
  <c r="E50"/>
  <c r="F50"/>
  <c r="G50"/>
  <c r="J50"/>
  <c r="F25" i="9" s="1"/>
  <c r="A51" i="18"/>
  <c r="B51"/>
  <c r="C51"/>
  <c r="D51"/>
  <c r="E51"/>
  <c r="F51"/>
  <c r="G51"/>
  <c r="J51"/>
  <c r="I25" i="9" s="1"/>
  <c r="A113" i="18"/>
  <c r="B113"/>
  <c r="C113"/>
  <c r="D113"/>
  <c r="E113"/>
  <c r="F113"/>
  <c r="G113"/>
  <c r="J113"/>
  <c r="L43" i="9" s="1"/>
  <c r="A391" i="18"/>
  <c r="B391"/>
  <c r="C391"/>
  <c r="D391"/>
  <c r="E391"/>
  <c r="F391"/>
  <c r="G391"/>
  <c r="J391"/>
  <c r="F8" i="5" s="1"/>
  <c r="K8" s="1"/>
  <c r="A591" i="18"/>
  <c r="B591"/>
  <c r="C591"/>
  <c r="D591"/>
  <c r="E591"/>
  <c r="F591"/>
  <c r="G591"/>
  <c r="J591"/>
  <c r="E18" i="7" s="1"/>
  <c r="A453" i="18"/>
  <c r="B453"/>
  <c r="C453"/>
  <c r="D453"/>
  <c r="E453"/>
  <c r="F453"/>
  <c r="G453"/>
  <c r="J453"/>
  <c r="A454"/>
  <c r="B454"/>
  <c r="C454"/>
  <c r="D454"/>
  <c r="E454"/>
  <c r="F454"/>
  <c r="G454"/>
  <c r="J454"/>
  <c r="A170"/>
  <c r="B170"/>
  <c r="C170"/>
  <c r="D170"/>
  <c r="E170"/>
  <c r="F170"/>
  <c r="G170"/>
  <c r="J170"/>
  <c r="A171"/>
  <c r="B171"/>
  <c r="C171"/>
  <c r="D171"/>
  <c r="E171"/>
  <c r="F171"/>
  <c r="G171"/>
  <c r="J171"/>
  <c r="A135"/>
  <c r="B135"/>
  <c r="C135"/>
  <c r="D135"/>
  <c r="E135"/>
  <c r="F135"/>
  <c r="G135"/>
  <c r="J135"/>
  <c r="F59" i="9" s="1"/>
  <c r="A136" i="18"/>
  <c r="B136"/>
  <c r="C136"/>
  <c r="D136"/>
  <c r="E136"/>
  <c r="F136"/>
  <c r="G136"/>
  <c r="J136"/>
  <c r="I59" i="9" s="1"/>
  <c r="A2" i="18"/>
  <c r="B2"/>
  <c r="C2"/>
  <c r="D2"/>
  <c r="E2"/>
  <c r="F2"/>
  <c r="G2"/>
  <c r="J2"/>
  <c r="F5" i="9" s="1"/>
  <c r="AH6" i="16" s="1"/>
  <c r="A3" i="18"/>
  <c r="B3"/>
  <c r="C3"/>
  <c r="D3"/>
  <c r="E3"/>
  <c r="F3"/>
  <c r="G3"/>
  <c r="J3"/>
  <c r="I5" i="9" s="1"/>
  <c r="A455" i="18"/>
  <c r="B455"/>
  <c r="C455"/>
  <c r="D455"/>
  <c r="E455"/>
  <c r="F455"/>
  <c r="G455"/>
  <c r="J455"/>
  <c r="A456"/>
  <c r="B456"/>
  <c r="C456"/>
  <c r="D456"/>
  <c r="E456"/>
  <c r="F456"/>
  <c r="G456"/>
  <c r="J456"/>
  <c r="A214"/>
  <c r="B214"/>
  <c r="C214"/>
  <c r="D214"/>
  <c r="E214"/>
  <c r="F214"/>
  <c r="G214"/>
  <c r="J214"/>
  <c r="A215"/>
  <c r="B215"/>
  <c r="C215"/>
  <c r="D215"/>
  <c r="E215"/>
  <c r="F215"/>
  <c r="G215"/>
  <c r="J215"/>
  <c r="A77"/>
  <c r="B77"/>
  <c r="C77"/>
  <c r="D77"/>
  <c r="E77"/>
  <c r="F77"/>
  <c r="G77"/>
  <c r="J77"/>
  <c r="F35" i="9" s="1"/>
  <c r="A78" i="18"/>
  <c r="B78"/>
  <c r="C78"/>
  <c r="D78"/>
  <c r="E78"/>
  <c r="F78"/>
  <c r="G78"/>
  <c r="J78"/>
  <c r="I35" i="9" s="1"/>
  <c r="A185" i="18"/>
  <c r="B185"/>
  <c r="C185"/>
  <c r="D185"/>
  <c r="E185"/>
  <c r="F185"/>
  <c r="G185"/>
  <c r="J185"/>
  <c r="F15" i="12" s="1"/>
  <c r="H15" s="1"/>
  <c r="A531" i="18"/>
  <c r="B531"/>
  <c r="C531"/>
  <c r="D531"/>
  <c r="E531"/>
  <c r="F531"/>
  <c r="G531"/>
  <c r="J531"/>
  <c r="A532"/>
  <c r="B532"/>
  <c r="C532"/>
  <c r="D532"/>
  <c r="E532"/>
  <c r="F532"/>
  <c r="G532"/>
  <c r="J532"/>
  <c r="A578"/>
  <c r="B578"/>
  <c r="C578"/>
  <c r="D578"/>
  <c r="E578"/>
  <c r="F578"/>
  <c r="G578"/>
  <c r="J578"/>
  <c r="A579"/>
  <c r="B579"/>
  <c r="C579"/>
  <c r="D579"/>
  <c r="E579"/>
  <c r="F579"/>
  <c r="G579"/>
  <c r="J579"/>
  <c r="A253"/>
  <c r="B253"/>
  <c r="C253"/>
  <c r="D253"/>
  <c r="E253"/>
  <c r="F253"/>
  <c r="G253"/>
  <c r="J253"/>
  <c r="A254"/>
  <c r="B254"/>
  <c r="C254"/>
  <c r="D254"/>
  <c r="E254"/>
  <c r="F254"/>
  <c r="G254"/>
  <c r="J254"/>
  <c r="A394"/>
  <c r="B394"/>
  <c r="C394"/>
  <c r="D394"/>
  <c r="E394"/>
  <c r="F394"/>
  <c r="G394"/>
  <c r="J394"/>
  <c r="F12" i="5" s="1"/>
  <c r="K12" s="1"/>
  <c r="A291" i="18"/>
  <c r="B291"/>
  <c r="C291"/>
  <c r="D291"/>
  <c r="E291"/>
  <c r="F291"/>
  <c r="G291"/>
  <c r="J291"/>
  <c r="A292"/>
  <c r="B292"/>
  <c r="C292"/>
  <c r="D292"/>
  <c r="E292"/>
  <c r="F292"/>
  <c r="G292"/>
  <c r="J292"/>
  <c r="A65"/>
  <c r="B65"/>
  <c r="C65"/>
  <c r="D65"/>
  <c r="E65"/>
  <c r="F65"/>
  <c r="G65"/>
  <c r="J65"/>
  <c r="L22" i="9" s="1"/>
  <c r="A420" i="18"/>
  <c r="B420"/>
  <c r="C420"/>
  <c r="D420"/>
  <c r="E420"/>
  <c r="F420"/>
  <c r="G420"/>
  <c r="J420"/>
  <c r="A421"/>
  <c r="B421"/>
  <c r="C421"/>
  <c r="D421"/>
  <c r="E421"/>
  <c r="F421"/>
  <c r="G421"/>
  <c r="J421"/>
  <c r="A234"/>
  <c r="B234"/>
  <c r="C234"/>
  <c r="D234"/>
  <c r="E234"/>
  <c r="F234"/>
  <c r="G234"/>
  <c r="J234"/>
  <c r="A521"/>
  <c r="B521"/>
  <c r="C521"/>
  <c r="D521"/>
  <c r="E521"/>
  <c r="F521"/>
  <c r="G521"/>
  <c r="J521"/>
  <c r="E6" i="8" s="1"/>
  <c r="A109" i="18"/>
  <c r="B109"/>
  <c r="C109"/>
  <c r="D109"/>
  <c r="E109"/>
  <c r="F109"/>
  <c r="G109"/>
  <c r="J109"/>
  <c r="L39" i="9" s="1"/>
  <c r="A163" i="18"/>
  <c r="B163"/>
  <c r="C163"/>
  <c r="D163"/>
  <c r="E163"/>
  <c r="F163"/>
  <c r="G163"/>
  <c r="J163"/>
  <c r="A164"/>
  <c r="B164"/>
  <c r="C164"/>
  <c r="D164"/>
  <c r="E164"/>
  <c r="F164"/>
  <c r="G164"/>
  <c r="J164"/>
  <c r="A60"/>
  <c r="B60"/>
  <c r="C60"/>
  <c r="D60"/>
  <c r="E60"/>
  <c r="F60"/>
  <c r="G60"/>
  <c r="J60"/>
  <c r="F30" i="9" s="1"/>
  <c r="A61" i="18"/>
  <c r="B61"/>
  <c r="C61"/>
  <c r="D61"/>
  <c r="E61"/>
  <c r="F61"/>
  <c r="G61"/>
  <c r="J61"/>
  <c r="I30" i="9" s="1"/>
  <c r="A251" i="18"/>
  <c r="B251"/>
  <c r="C251"/>
  <c r="D251"/>
  <c r="E251"/>
  <c r="F251"/>
  <c r="G251"/>
  <c r="J251"/>
  <c r="A252"/>
  <c r="B252"/>
  <c r="C252"/>
  <c r="D252"/>
  <c r="E252"/>
  <c r="F252"/>
  <c r="G252"/>
  <c r="J252"/>
  <c r="A397"/>
  <c r="B397"/>
  <c r="C397"/>
  <c r="D397"/>
  <c r="E397"/>
  <c r="F397"/>
  <c r="G397"/>
  <c r="J397"/>
  <c r="F11" i="5" s="1"/>
  <c r="K11" s="1"/>
  <c r="A439" i="18"/>
  <c r="B439"/>
  <c r="C439"/>
  <c r="D439"/>
  <c r="E439"/>
  <c r="F439"/>
  <c r="G439"/>
  <c r="J439"/>
  <c r="A440"/>
  <c r="B440"/>
  <c r="C440"/>
  <c r="D440"/>
  <c r="E440"/>
  <c r="F440"/>
  <c r="G440"/>
  <c r="J440"/>
  <c r="A550"/>
  <c r="B550"/>
  <c r="C550"/>
  <c r="D550"/>
  <c r="E550"/>
  <c r="F550"/>
  <c r="G550"/>
  <c r="J550"/>
  <c r="A551"/>
  <c r="B551"/>
  <c r="C551"/>
  <c r="D551"/>
  <c r="E551"/>
  <c r="F551"/>
  <c r="G551"/>
  <c r="J551"/>
  <c r="A347"/>
  <c r="B347"/>
  <c r="C347"/>
  <c r="D347"/>
  <c r="E347"/>
  <c r="F347"/>
  <c r="G347"/>
  <c r="J347"/>
  <c r="A208"/>
  <c r="B208"/>
  <c r="C208"/>
  <c r="D208"/>
  <c r="E208"/>
  <c r="F208"/>
  <c r="G208"/>
  <c r="J208"/>
  <c r="A209"/>
  <c r="B209"/>
  <c r="C209"/>
  <c r="D209"/>
  <c r="E209"/>
  <c r="F209"/>
  <c r="G209"/>
  <c r="J209"/>
  <c r="A537"/>
  <c r="B537"/>
  <c r="C537"/>
  <c r="D537"/>
  <c r="E537"/>
  <c r="F537"/>
  <c r="G537"/>
  <c r="J537"/>
  <c r="A538"/>
  <c r="B538"/>
  <c r="C538"/>
  <c r="D538"/>
  <c r="E538"/>
  <c r="F538"/>
  <c r="G538"/>
  <c r="J538"/>
  <c r="A54"/>
  <c r="B54"/>
  <c r="C54"/>
  <c r="D54"/>
  <c r="E54"/>
  <c r="F54"/>
  <c r="G54"/>
  <c r="J54"/>
  <c r="F27" i="9" s="1"/>
  <c r="A55" i="18"/>
  <c r="B55"/>
  <c r="C55"/>
  <c r="D55"/>
  <c r="E55"/>
  <c r="F55"/>
  <c r="G55"/>
  <c r="J55"/>
  <c r="I27" i="9" s="1"/>
  <c r="A584" i="18"/>
  <c r="B584"/>
  <c r="C584"/>
  <c r="D584"/>
  <c r="E584"/>
  <c r="F584"/>
  <c r="G584"/>
  <c r="J584"/>
  <c r="E16" i="7" s="1"/>
  <c r="A351" i="18"/>
  <c r="B351"/>
  <c r="C351"/>
  <c r="D351"/>
  <c r="E351"/>
  <c r="F351"/>
  <c r="G351"/>
  <c r="J351"/>
  <c r="A35"/>
  <c r="B35"/>
  <c r="C35"/>
  <c r="D35"/>
  <c r="E35"/>
  <c r="F35"/>
  <c r="G35"/>
  <c r="J35"/>
  <c r="L10" i="9" s="1"/>
  <c r="A350" i="18"/>
  <c r="B350"/>
  <c r="C350"/>
  <c r="D350"/>
  <c r="E350"/>
  <c r="F350"/>
  <c r="G350"/>
  <c r="J350"/>
  <c r="B28"/>
  <c r="C28"/>
  <c r="D28"/>
  <c r="E28"/>
  <c r="F28"/>
  <c r="G28"/>
  <c r="J28"/>
  <c r="F19" i="9" s="1"/>
  <c r="A28" i="18"/>
  <c r="J14" i="14"/>
  <c r="H15"/>
  <c r="Q44" i="16"/>
  <c r="BF20"/>
  <c r="AZ20"/>
  <c r="BF19"/>
  <c r="BE19"/>
  <c r="BB16"/>
  <c r="BF14"/>
  <c r="BE14"/>
  <c r="BF13"/>
  <c r="BE13"/>
  <c r="BD13"/>
  <c r="BC13"/>
  <c r="BB13"/>
  <c r="BA13"/>
  <c r="AZ13"/>
  <c r="AY13"/>
  <c r="BF12"/>
  <c r="BE12"/>
  <c r="BD12"/>
  <c r="BC12"/>
  <c r="BB12"/>
  <c r="BA12"/>
  <c r="AZ12"/>
  <c r="AY12"/>
  <c r="BF11"/>
  <c r="BF7"/>
  <c r="AO22"/>
  <c r="AM22"/>
  <c r="BK7"/>
  <c r="BL7"/>
  <c r="BM7"/>
  <c r="BN7"/>
  <c r="BO7"/>
  <c r="BP7"/>
  <c r="BQ7"/>
  <c r="BR7"/>
  <c r="BK6"/>
  <c r="BL6"/>
  <c r="BM6"/>
  <c r="BN6"/>
  <c r="BO6"/>
  <c r="BP6"/>
  <c r="BQ6"/>
  <c r="BR6"/>
  <c r="BK4"/>
  <c r="BL4"/>
  <c r="BM4"/>
  <c r="BN4"/>
  <c r="BO4"/>
  <c r="BP4"/>
  <c r="BQ4"/>
  <c r="BR4"/>
  <c r="BK3"/>
  <c r="BL3"/>
  <c r="BM3"/>
  <c r="BN3"/>
  <c r="BO3"/>
  <c r="BP3"/>
  <c r="BQ3"/>
  <c r="BR3"/>
  <c r="BJ6"/>
  <c r="BJ4"/>
  <c r="BJ3"/>
  <c r="BJ7"/>
  <c r="BI4"/>
  <c r="BI7" s="1"/>
  <c r="J35"/>
  <c r="I35"/>
  <c r="K29"/>
  <c r="J29"/>
  <c r="I29"/>
  <c r="H35"/>
  <c r="H29"/>
  <c r="H25"/>
  <c r="H24"/>
  <c r="H23"/>
  <c r="H14"/>
  <c r="H13"/>
  <c r="H12"/>
  <c r="H11"/>
  <c r="H10"/>
  <c r="H9"/>
  <c r="H8"/>
  <c r="H7"/>
  <c r="H6"/>
  <c r="H4"/>
  <c r="H3"/>
  <c r="P5"/>
  <c r="Q5"/>
  <c r="H6" i="14"/>
  <c r="H4"/>
  <c r="K4"/>
  <c r="H3"/>
  <c r="K3"/>
  <c r="N4" i="9"/>
  <c r="N3"/>
  <c r="K23" i="6"/>
  <c r="K24"/>
  <c r="K27"/>
  <c r="K28"/>
  <c r="K29"/>
  <c r="K4"/>
  <c r="K3"/>
  <c r="L4"/>
  <c r="L3"/>
  <c r="O4" i="5"/>
  <c r="O3"/>
  <c r="L3"/>
  <c r="P3"/>
  <c r="L4"/>
  <c r="P4"/>
  <c r="L6"/>
  <c r="L8"/>
  <c r="L9"/>
  <c r="L10"/>
  <c r="L11"/>
  <c r="L12"/>
  <c r="L13"/>
  <c r="L14"/>
  <c r="L15"/>
  <c r="L16"/>
  <c r="L25"/>
  <c r="L26"/>
  <c r="L27"/>
  <c r="L44"/>
  <c r="L45"/>
  <c r="L46"/>
  <c r="L47"/>
  <c r="L58"/>
  <c r="L59"/>
  <c r="L60"/>
  <c r="L5"/>
  <c r="K4"/>
  <c r="K3"/>
  <c r="AK12" i="13"/>
  <c r="AK9"/>
  <c r="AE4"/>
  <c r="AM7"/>
  <c r="AL7"/>
  <c r="AK7"/>
  <c r="AK13" s="1"/>
  <c r="AJ7"/>
  <c r="AI7"/>
  <c r="AH7"/>
  <c r="AG7"/>
  <c r="AF7"/>
  <c r="AE7"/>
  <c r="AM4"/>
  <c r="AL4"/>
  <c r="AK4"/>
  <c r="AK10" s="1"/>
  <c r="AJ4"/>
  <c r="AI4"/>
  <c r="AH4"/>
  <c r="AG4"/>
  <c r="AF4"/>
  <c r="L154"/>
  <c r="M154"/>
  <c r="L155"/>
  <c r="M155"/>
  <c r="L158"/>
  <c r="M158"/>
  <c r="L159"/>
  <c r="M159"/>
  <c r="J178"/>
  <c r="K178"/>
  <c r="L178"/>
  <c r="M178"/>
  <c r="J179"/>
  <c r="K179"/>
  <c r="L179"/>
  <c r="M179"/>
  <c r="J180"/>
  <c r="K180"/>
  <c r="L180"/>
  <c r="M180"/>
  <c r="J181"/>
  <c r="K181"/>
  <c r="L181"/>
  <c r="M181"/>
  <c r="D168"/>
  <c r="E168"/>
  <c r="D169"/>
  <c r="E169"/>
  <c r="D170"/>
  <c r="E170"/>
  <c r="D171"/>
  <c r="E171"/>
  <c r="V141"/>
  <c r="W141"/>
  <c r="V143"/>
  <c r="W143"/>
  <c r="V145"/>
  <c r="W145"/>
  <c r="A137"/>
  <c r="Z24"/>
  <c r="AA24"/>
  <c r="Z56"/>
  <c r="AA56"/>
  <c r="Z57"/>
  <c r="AA57"/>
  <c r="Z58"/>
  <c r="AA58"/>
  <c r="Z59"/>
  <c r="AA59"/>
  <c r="Z60"/>
  <c r="AA60"/>
  <c r="Z61"/>
  <c r="AA61"/>
  <c r="Z62"/>
  <c r="AA62"/>
  <c r="Z63"/>
  <c r="AA63"/>
  <c r="Z64"/>
  <c r="AA64"/>
  <c r="Z65"/>
  <c r="AA65"/>
  <c r="Z66"/>
  <c r="AA66"/>
  <c r="Z67"/>
  <c r="AA67"/>
  <c r="Z68"/>
  <c r="AA68"/>
  <c r="Z69"/>
  <c r="AA69"/>
  <c r="Z70"/>
  <c r="AA70"/>
  <c r="Z71"/>
  <c r="AA71"/>
  <c r="Z72"/>
  <c r="AA72"/>
  <c r="Z79"/>
  <c r="AA79"/>
  <c r="Z80"/>
  <c r="AA80"/>
  <c r="Z92"/>
  <c r="AA92"/>
  <c r="Z119"/>
  <c r="AA119"/>
  <c r="Z120"/>
  <c r="AA120"/>
  <c r="Z122"/>
  <c r="AA122"/>
  <c r="Z128"/>
  <c r="AA128"/>
  <c r="Z129"/>
  <c r="AA129"/>
  <c r="Z130"/>
  <c r="AA130"/>
  <c r="Z131"/>
  <c r="AA131"/>
  <c r="Z132"/>
  <c r="AA132"/>
  <c r="Z133"/>
  <c r="AA133"/>
  <c r="Z134"/>
  <c r="AA134"/>
  <c r="Z135"/>
  <c r="AA135"/>
  <c r="Z136"/>
  <c r="AA136"/>
  <c r="R78"/>
  <c r="S78"/>
  <c r="T78"/>
  <c r="U78"/>
  <c r="V78"/>
  <c r="W78"/>
  <c r="T69"/>
  <c r="U69"/>
  <c r="T70"/>
  <c r="U70"/>
  <c r="T71"/>
  <c r="U71"/>
  <c r="T72"/>
  <c r="U72"/>
  <c r="T73"/>
  <c r="U73"/>
  <c r="V73"/>
  <c r="W73"/>
  <c r="T74"/>
  <c r="U74"/>
  <c r="T75"/>
  <c r="U75"/>
  <c r="V75"/>
  <c r="W75"/>
  <c r="T76"/>
  <c r="U76"/>
  <c r="T77"/>
  <c r="U77"/>
  <c r="V77"/>
  <c r="W77"/>
  <c r="D4"/>
  <c r="E4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E3"/>
  <c r="D3"/>
  <c r="L33" i="6"/>
  <c r="L31"/>
  <c r="M164" i="13"/>
  <c r="M165"/>
  <c r="M166"/>
  <c r="M167"/>
  <c r="L164"/>
  <c r="L23" i="6"/>
  <c r="L53" i="5"/>
  <c r="K55"/>
  <c r="L29"/>
  <c r="L31"/>
  <c r="L37"/>
  <c r="K37"/>
  <c r="K31"/>
  <c r="L51"/>
  <c r="F150" i="13"/>
  <c r="F151"/>
  <c r="G150"/>
  <c r="G151"/>
  <c r="H9" i="12"/>
  <c r="H13"/>
  <c r="H20"/>
  <c r="AA9" i="13"/>
  <c r="AA10"/>
  <c r="AA11"/>
  <c r="AA12"/>
  <c r="AA13"/>
  <c r="AA14"/>
  <c r="AA15"/>
  <c r="AA16"/>
  <c r="AA17"/>
  <c r="AA18"/>
  <c r="AA19"/>
  <c r="AA20"/>
  <c r="AA21"/>
  <c r="AA22"/>
  <c r="AA23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73"/>
  <c r="AA74"/>
  <c r="AA75"/>
  <c r="AA76"/>
  <c r="AA77"/>
  <c r="AA78"/>
  <c r="AA81"/>
  <c r="AA82"/>
  <c r="AA83"/>
  <c r="AA84"/>
  <c r="AA85"/>
  <c r="AA86"/>
  <c r="AA87"/>
  <c r="AA88"/>
  <c r="AA89"/>
  <c r="AA90"/>
  <c r="AA91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21"/>
  <c r="AA123"/>
  <c r="AA124"/>
  <c r="AA125"/>
  <c r="AA126"/>
  <c r="AA127"/>
  <c r="Z10"/>
  <c r="Z11"/>
  <c r="Z12"/>
  <c r="Z13"/>
  <c r="Z14"/>
  <c r="Z15"/>
  <c r="Z16"/>
  <c r="Z17"/>
  <c r="Z18"/>
  <c r="Z19"/>
  <c r="Z20"/>
  <c r="Z21"/>
  <c r="Z22"/>
  <c r="Z23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73"/>
  <c r="Z74"/>
  <c r="Z75"/>
  <c r="Z76"/>
  <c r="Z77"/>
  <c r="Z78"/>
  <c r="Z81"/>
  <c r="Z82"/>
  <c r="Z83"/>
  <c r="Z84"/>
  <c r="Z85"/>
  <c r="Z86"/>
  <c r="Z87"/>
  <c r="Z88"/>
  <c r="Z89"/>
  <c r="Z90"/>
  <c r="Z91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21"/>
  <c r="Z123"/>
  <c r="Z124"/>
  <c r="Z125"/>
  <c r="Z126"/>
  <c r="Z127"/>
  <c r="Z9"/>
  <c r="Y22"/>
  <c r="Y37"/>
  <c r="Y52"/>
  <c r="Y67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31"/>
  <c r="X22"/>
  <c r="X37"/>
  <c r="X52"/>
  <c r="X67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37"/>
  <c r="X138"/>
  <c r="X140"/>
  <c r="X141"/>
  <c r="X142"/>
  <c r="X143"/>
  <c r="X135"/>
  <c r="X145"/>
  <c r="W24"/>
  <c r="W54"/>
  <c r="W67"/>
  <c r="W69"/>
  <c r="W138"/>
  <c r="W139"/>
  <c r="W140"/>
  <c r="W142"/>
  <c r="W144"/>
  <c r="V24"/>
  <c r="V54"/>
  <c r="V55"/>
  <c r="V67"/>
  <c r="V137"/>
  <c r="V138"/>
  <c r="V140"/>
  <c r="V142"/>
  <c r="V144"/>
  <c r="U24"/>
  <c r="U67"/>
  <c r="T24"/>
  <c r="T38"/>
  <c r="S24"/>
  <c r="S137"/>
  <c r="S138"/>
  <c r="S139"/>
  <c r="S140"/>
  <c r="S141"/>
  <c r="S142"/>
  <c r="S143"/>
  <c r="S144"/>
  <c r="S145"/>
  <c r="R24"/>
  <c r="R52"/>
  <c r="R137"/>
  <c r="R138"/>
  <c r="R139"/>
  <c r="R140"/>
  <c r="R141"/>
  <c r="R142"/>
  <c r="R143"/>
  <c r="R144"/>
  <c r="R145"/>
  <c r="N44" i="9"/>
  <c r="N40"/>
  <c r="N34"/>
  <c r="N18"/>
  <c r="N14"/>
  <c r="N16"/>
  <c r="N6"/>
  <c r="K64" i="10"/>
  <c r="K19"/>
  <c r="O50" i="9"/>
  <c r="O46"/>
  <c r="P31"/>
  <c r="O22"/>
  <c r="O24"/>
  <c r="O20"/>
  <c r="P13"/>
  <c r="P11"/>
  <c r="AM6" i="16"/>
  <c r="G15" i="8"/>
  <c r="Z19" i="16"/>
  <c r="Z18"/>
  <c r="Z17"/>
  <c r="Y13"/>
  <c r="Y11"/>
  <c r="Y7"/>
  <c r="L17" i="6"/>
  <c r="K15"/>
  <c r="L13"/>
  <c r="L11"/>
  <c r="L8"/>
  <c r="L21" i="5"/>
  <c r="L20"/>
  <c r="L19"/>
  <c r="L17"/>
  <c r="K14"/>
  <c r="K10"/>
  <c r="P7" i="9"/>
  <c r="AB6" i="16"/>
  <c r="Y6"/>
  <c r="R6"/>
  <c r="K19" i="6"/>
  <c r="K20"/>
  <c r="N20" s="1"/>
  <c r="H30" i="16"/>
  <c r="J30"/>
  <c r="B28"/>
  <c r="K40" i="5"/>
  <c r="K41"/>
  <c r="K43"/>
  <c r="K45"/>
  <c r="K49"/>
  <c r="L40"/>
  <c r="J28" i="16"/>
  <c r="H22"/>
  <c r="L24" i="5"/>
  <c r="P24" s="1"/>
  <c r="K24"/>
  <c r="O24" s="1"/>
  <c r="K25"/>
  <c r="L23"/>
  <c r="P23" s="1"/>
  <c r="B20" i="16"/>
  <c r="H5"/>
  <c r="B5"/>
  <c r="K7" i="5"/>
  <c r="B3" i="16"/>
  <c r="V139" i="13"/>
  <c r="L167"/>
  <c r="L166"/>
  <c r="L165"/>
  <c r="M26" i="12"/>
  <c r="Y145" i="13"/>
  <c r="Y136"/>
  <c r="Y143"/>
  <c r="Y134"/>
  <c r="Y141"/>
  <c r="Y132"/>
  <c r="Y138"/>
  <c r="Y130"/>
  <c r="M25" i="12"/>
  <c r="V76" i="13"/>
  <c r="V74"/>
  <c r="V72"/>
  <c r="V71"/>
  <c r="V69"/>
  <c r="X136"/>
  <c r="X134"/>
  <c r="X132"/>
  <c r="X130"/>
  <c r="W137"/>
  <c r="X144"/>
  <c r="Y144"/>
  <c r="Y135"/>
  <c r="Y142"/>
  <c r="Y133"/>
  <c r="Y137"/>
  <c r="Y129"/>
  <c r="W76"/>
  <c r="W74"/>
  <c r="W72"/>
  <c r="W71"/>
  <c r="W70"/>
  <c r="X133"/>
  <c r="X131"/>
  <c r="X129"/>
  <c r="Y140"/>
  <c r="L5" i="6"/>
  <c r="K5" i="5"/>
  <c r="O52" l="1"/>
  <c r="F64"/>
  <c r="H6" i="12"/>
  <c r="B4" i="16"/>
  <c r="B6"/>
  <c r="H20"/>
  <c r="I28"/>
  <c r="I30"/>
  <c r="E26" i="7"/>
  <c r="C12" i="19" s="1"/>
  <c r="H29" i="18"/>
  <c r="G19" i="9" s="1"/>
  <c r="I64" i="5"/>
  <c r="I67" i="9"/>
  <c r="L7" i="5"/>
  <c r="P5" s="1"/>
  <c r="N5" i="9"/>
  <c r="AL6" i="16"/>
  <c r="E29"/>
  <c r="K47" i="5"/>
  <c r="Q24" i="16"/>
  <c r="H12" i="14"/>
  <c r="I68" i="9"/>
  <c r="F5" i="6"/>
  <c r="K5" s="1"/>
  <c r="O28" i="5"/>
  <c r="I350" i="18"/>
  <c r="H350"/>
  <c r="I35"/>
  <c r="K10" i="9" s="1"/>
  <c r="H35" i="18"/>
  <c r="J10" i="9" s="1"/>
  <c r="I351" i="18"/>
  <c r="H351"/>
  <c r="I584"/>
  <c r="D16" i="7" s="1"/>
  <c r="O20" i="13" s="1"/>
  <c r="H584" i="18"/>
  <c r="C16" i="7" s="1"/>
  <c r="N20" i="13" s="1"/>
  <c r="I55" i="18"/>
  <c r="H27" i="9" s="1"/>
  <c r="H55" i="18"/>
  <c r="G27" i="9" s="1"/>
  <c r="I54" i="18"/>
  <c r="E27" i="9" s="1"/>
  <c r="H54" i="18"/>
  <c r="D27" i="9" s="1"/>
  <c r="I538" i="18"/>
  <c r="H538"/>
  <c r="I537"/>
  <c r="H537"/>
  <c r="I209"/>
  <c r="H209"/>
  <c r="I208"/>
  <c r="H208"/>
  <c r="I347"/>
  <c r="H347"/>
  <c r="I551"/>
  <c r="H551"/>
  <c r="I550"/>
  <c r="H550"/>
  <c r="I440"/>
  <c r="H440"/>
  <c r="I439"/>
  <c r="H439"/>
  <c r="I397"/>
  <c r="E11" i="5" s="1"/>
  <c r="C12" i="13" s="1"/>
  <c r="H397" i="18"/>
  <c r="D11" i="5" s="1"/>
  <c r="B12" i="13" s="1"/>
  <c r="I252" i="18"/>
  <c r="H252"/>
  <c r="I251"/>
  <c r="H251"/>
  <c r="I61"/>
  <c r="H30" i="9" s="1"/>
  <c r="H61" i="18"/>
  <c r="G30" i="9" s="1"/>
  <c r="I60" i="18"/>
  <c r="E30" i="9" s="1"/>
  <c r="H60" i="18"/>
  <c r="D30" i="9" s="1"/>
  <c r="I164" i="18"/>
  <c r="H164"/>
  <c r="I163"/>
  <c r="H163"/>
  <c r="I109"/>
  <c r="K39" i="9" s="1"/>
  <c r="H109" i="18"/>
  <c r="J39" i="9" s="1"/>
  <c r="I521" i="18"/>
  <c r="D6" i="8" s="1"/>
  <c r="Q10" i="13" s="1"/>
  <c r="H521" i="18"/>
  <c r="C6" i="8" s="1"/>
  <c r="P10" i="13" s="1"/>
  <c r="I234" i="18"/>
  <c r="H234"/>
  <c r="I421"/>
  <c r="H421"/>
  <c r="I420"/>
  <c r="H420"/>
  <c r="I65"/>
  <c r="K22" i="9" s="1"/>
  <c r="H65" i="18"/>
  <c r="J22" i="9" s="1"/>
  <c r="I292" i="18"/>
  <c r="H292"/>
  <c r="I291"/>
  <c r="H291"/>
  <c r="I394"/>
  <c r="E12" i="5" s="1"/>
  <c r="C13" i="13" s="1"/>
  <c r="H394" i="18"/>
  <c r="D12" i="5" s="1"/>
  <c r="N10" i="12" s="1"/>
  <c r="I254" i="18"/>
  <c r="H254"/>
  <c r="I253"/>
  <c r="H253"/>
  <c r="I579"/>
  <c r="H579"/>
  <c r="I578"/>
  <c r="H578"/>
  <c r="I532"/>
  <c r="H532"/>
  <c r="I531"/>
  <c r="H531"/>
  <c r="I185"/>
  <c r="E15" i="12" s="1"/>
  <c r="G18" i="13" s="1"/>
  <c r="H185" i="18"/>
  <c r="D15" i="12" s="1"/>
  <c r="I78" i="18"/>
  <c r="H35" i="9" s="1"/>
  <c r="W39" i="13" s="1"/>
  <c r="H78" i="18"/>
  <c r="G35" i="9" s="1"/>
  <c r="V39" i="13" s="1"/>
  <c r="I77" i="18"/>
  <c r="E35" i="9" s="1"/>
  <c r="U39" i="13" s="1"/>
  <c r="H77" i="18"/>
  <c r="D35" i="9" s="1"/>
  <c r="T39" i="13" s="1"/>
  <c r="I215" i="18"/>
  <c r="H215"/>
  <c r="I214"/>
  <c r="H214"/>
  <c r="I456"/>
  <c r="H456"/>
  <c r="I455"/>
  <c r="H455"/>
  <c r="I3"/>
  <c r="H5" i="9" s="1"/>
  <c r="W9" i="13" s="1"/>
  <c r="H3" i="18"/>
  <c r="G5" i="9" s="1"/>
  <c r="V9" i="13" s="1"/>
  <c r="I2" i="18"/>
  <c r="E5" i="9" s="1"/>
  <c r="U9" i="13" s="1"/>
  <c r="H2" i="18"/>
  <c r="D5" i="9" s="1"/>
  <c r="T9" i="13" s="1"/>
  <c r="I136" i="18"/>
  <c r="H59" i="9" s="1"/>
  <c r="H136" i="18"/>
  <c r="G59" i="9" s="1"/>
  <c r="V63" i="13" s="1"/>
  <c r="H118" i="18"/>
  <c r="J49" i="9" s="1"/>
  <c r="H264" i="18"/>
  <c r="C27" i="10" s="1"/>
  <c r="H263" i="18"/>
  <c r="H119"/>
  <c r="D50" i="9" s="1"/>
  <c r="H385" i="18"/>
  <c r="D46" i="5" s="1"/>
  <c r="B170" i="13" s="1"/>
  <c r="H582" i="18"/>
  <c r="C14" i="7" s="1"/>
  <c r="N18" i="13" s="1"/>
  <c r="H427" i="18"/>
  <c r="H426"/>
  <c r="H225"/>
  <c r="H224"/>
  <c r="F20" i="10" s="1"/>
  <c r="X23" i="13" s="1"/>
  <c r="H352" i="18"/>
  <c r="G22" i="5" s="1"/>
  <c r="D23" i="13" s="1"/>
  <c r="H417" i="18"/>
  <c r="H416"/>
  <c r="H156"/>
  <c r="J61" i="9" s="1"/>
  <c r="H383" i="18"/>
  <c r="D44" i="5" s="1"/>
  <c r="B168" i="13" s="1"/>
  <c r="H507" i="18"/>
  <c r="D16" i="14" s="1"/>
  <c r="H187" i="13" s="1"/>
  <c r="H505" i="18"/>
  <c r="D14" i="14" s="1"/>
  <c r="H185" i="13" s="1"/>
  <c r="H144" i="18"/>
  <c r="G64" i="9" s="1"/>
  <c r="V68" i="13" s="1"/>
  <c r="H143" i="18"/>
  <c r="D64" i="9" s="1"/>
  <c r="T68" i="13" s="1"/>
  <c r="H230" i="18"/>
  <c r="G25" i="6" s="1"/>
  <c r="J156" i="13" s="1"/>
  <c r="H302" i="18"/>
  <c r="H301"/>
  <c r="F35" i="10" s="1"/>
  <c r="X38" i="13" s="1"/>
  <c r="H227" i="18"/>
  <c r="G22" i="6" s="1"/>
  <c r="J153" i="13" s="1"/>
  <c r="H386" i="18"/>
  <c r="D47" i="5" s="1"/>
  <c r="B171" i="13" s="1"/>
  <c r="H587" i="18"/>
  <c r="C15" i="7" s="1"/>
  <c r="N19" i="13" s="1"/>
  <c r="H33" i="18"/>
  <c r="J8" i="9" s="1"/>
  <c r="H342" i="18"/>
  <c r="G19" i="5" s="1"/>
  <c r="D20" i="13" s="1"/>
  <c r="H382" i="18"/>
  <c r="D43" i="5" s="1"/>
  <c r="B167" i="13" s="1"/>
  <c r="H581" i="18"/>
  <c r="C7" i="7" s="1"/>
  <c r="N11" i="13" s="1"/>
  <c r="H260" i="18"/>
  <c r="H259"/>
  <c r="H122"/>
  <c r="G52" i="9" s="1"/>
  <c r="V56" i="13" s="1"/>
  <c r="H121" i="18"/>
  <c r="D52" i="9" s="1"/>
  <c r="H446" i="18"/>
  <c r="F41" i="10" s="1"/>
  <c r="X44" i="13" s="1"/>
  <c r="H445" i="18"/>
  <c r="H142"/>
  <c r="G62" i="9" s="1"/>
  <c r="V66" i="13" s="1"/>
  <c r="H141" i="18"/>
  <c r="D62" i="9" s="1"/>
  <c r="H325" i="18"/>
  <c r="G57" i="5" s="1"/>
  <c r="D181" i="13" s="1"/>
  <c r="I86" i="18"/>
  <c r="H39" i="9" s="1"/>
  <c r="H86" i="18"/>
  <c r="G39" i="9" s="1"/>
  <c r="I85" i="18"/>
  <c r="E39" i="9" s="1"/>
  <c r="H85" i="18"/>
  <c r="D39" i="9" s="1"/>
  <c r="I197" i="18"/>
  <c r="E20" i="12" s="1"/>
  <c r="G23" i="13" s="1"/>
  <c r="H197" i="18"/>
  <c r="D20" i="12" s="1"/>
  <c r="I337" i="18"/>
  <c r="H51" i="5" s="1"/>
  <c r="E175" i="13" s="1"/>
  <c r="H337" i="18"/>
  <c r="G51" i="5" s="1"/>
  <c r="D175" i="13" s="1"/>
  <c r="I438" i="18"/>
  <c r="H438"/>
  <c r="I437"/>
  <c r="H437"/>
  <c r="F37" i="10" s="1"/>
  <c r="X40" i="13" s="1"/>
  <c r="I266" i="18"/>
  <c r="H266"/>
  <c r="I265"/>
  <c r="H265"/>
  <c r="C28" i="10" s="1"/>
  <c r="I465" i="18"/>
  <c r="E25" i="6" s="1"/>
  <c r="M156" i="13" s="1"/>
  <c r="H465" i="18"/>
  <c r="D25" i="6" s="1"/>
  <c r="L156" i="13" s="1"/>
  <c r="I84" i="18"/>
  <c r="H38" i="9" s="1"/>
  <c r="W42" i="13" s="1"/>
  <c r="H84" i="18"/>
  <c r="G38" i="9" s="1"/>
  <c r="I83" i="18"/>
  <c r="E38" i="9" s="1"/>
  <c r="H83" i="18"/>
  <c r="D38" i="9" s="1"/>
  <c r="T42" i="13" s="1"/>
  <c r="I187" i="18"/>
  <c r="E17" i="12" s="1"/>
  <c r="G20" i="13" s="1"/>
  <c r="H187" i="18"/>
  <c r="D17" i="12" s="1"/>
  <c r="I419" i="18"/>
  <c r="F13" i="6"/>
  <c r="K13" s="1"/>
  <c r="H419" i="18"/>
  <c r="I418"/>
  <c r="H418"/>
  <c r="I407"/>
  <c r="E59" i="5" s="1"/>
  <c r="C183" i="13" s="1"/>
  <c r="H407" i="18"/>
  <c r="D59" i="5" s="1"/>
  <c r="B183" i="13" s="1"/>
  <c r="I565" i="18"/>
  <c r="H565"/>
  <c r="I564"/>
  <c r="H564"/>
  <c r="I321"/>
  <c r="H53" i="5" s="1"/>
  <c r="E177" i="13" s="1"/>
  <c r="H321" i="18"/>
  <c r="G53" i="5" s="1"/>
  <c r="D177" i="13" s="1"/>
  <c r="I320" i="18"/>
  <c r="H52" i="5" s="1"/>
  <c r="E176" i="13" s="1"/>
  <c r="H320" i="18"/>
  <c r="G52" i="5" s="1"/>
  <c r="D176" i="13" s="1"/>
  <c r="I503" i="18"/>
  <c r="E21" i="14" s="1"/>
  <c r="I192" i="13" s="1"/>
  <c r="H503" i="18"/>
  <c r="D21" i="14" s="1"/>
  <c r="H192" i="13" s="1"/>
  <c r="I561" i="18"/>
  <c r="H561"/>
  <c r="I560"/>
  <c r="H560"/>
  <c r="I182"/>
  <c r="H182"/>
  <c r="I181"/>
  <c r="H181"/>
  <c r="I154"/>
  <c r="K59" i="9" s="1"/>
  <c r="S63" i="13" s="1"/>
  <c r="H154" i="18"/>
  <c r="J59" i="9" s="1"/>
  <c r="I72" i="18"/>
  <c r="K29" i="9" s="1"/>
  <c r="H72" i="18"/>
  <c r="J29" i="9" s="1"/>
  <c r="I479" i="18"/>
  <c r="E16" i="6" s="1"/>
  <c r="M20" i="13" s="1"/>
  <c r="H479" i="18"/>
  <c r="D16" i="6" s="1"/>
  <c r="L20" i="13" s="1"/>
  <c r="I34" i="18"/>
  <c r="K9" i="9" s="1"/>
  <c r="H34" i="18"/>
  <c r="J9" i="9" s="1"/>
  <c r="I67" i="18"/>
  <c r="K24" i="9" s="1"/>
  <c r="H67" i="18"/>
  <c r="J24" i="9" s="1"/>
  <c r="I399" i="18"/>
  <c r="E13" i="5" s="1"/>
  <c r="C14" i="13" s="1"/>
  <c r="H399" i="18"/>
  <c r="D13" i="5" s="1"/>
  <c r="I436" i="18"/>
  <c r="H436"/>
  <c r="I435"/>
  <c r="H435"/>
  <c r="I199"/>
  <c r="H199"/>
  <c r="I198"/>
  <c r="H198"/>
  <c r="I316"/>
  <c r="H316"/>
  <c r="I476"/>
  <c r="E14" i="6" s="1"/>
  <c r="M18" i="13" s="1"/>
  <c r="H476" i="18"/>
  <c r="D14" i="6" s="1"/>
  <c r="L18" i="13" s="1"/>
  <c r="I53" i="18"/>
  <c r="H26" i="9" s="1"/>
  <c r="H53" i="18"/>
  <c r="G26" i="9" s="1"/>
  <c r="I52" i="18"/>
  <c r="E26" i="9" s="1"/>
  <c r="H52" i="18"/>
  <c r="D26" i="9" s="1"/>
  <c r="I294" i="18"/>
  <c r="H294"/>
  <c r="I293"/>
  <c r="H293"/>
  <c r="I429"/>
  <c r="H429"/>
  <c r="I428"/>
  <c r="H428"/>
  <c r="I371"/>
  <c r="E23" i="5" s="1"/>
  <c r="C137" i="13" s="1"/>
  <c r="H371" i="18"/>
  <c r="D23" i="5" s="1"/>
  <c r="B137" i="13" s="1"/>
  <c r="I517" i="18"/>
  <c r="D7" i="8" s="1"/>
  <c r="Q11" i="13" s="1"/>
  <c r="H517" i="18"/>
  <c r="C7" i="8" s="1"/>
  <c r="P11" i="13" s="1"/>
  <c r="I82" i="18"/>
  <c r="H37" i="9" s="1"/>
  <c r="W41" i="13" s="1"/>
  <c r="H82" i="18"/>
  <c r="G37" i="9" s="1"/>
  <c r="I81" i="18"/>
  <c r="E37" i="9" s="1"/>
  <c r="U41" i="13" s="1"/>
  <c r="H81" i="18"/>
  <c r="D37" i="9" s="1"/>
  <c r="I396" i="18"/>
  <c r="E9" i="5" s="1"/>
  <c r="C10" i="13" s="1"/>
  <c r="H396" i="18"/>
  <c r="D9" i="5" s="1"/>
  <c r="I573" i="18"/>
  <c r="H573"/>
  <c r="I572"/>
  <c r="H572"/>
  <c r="I362"/>
  <c r="E34" i="5" s="1"/>
  <c r="C158" i="13" s="1"/>
  <c r="H362" i="18"/>
  <c r="D34" i="5" s="1"/>
  <c r="B158" i="13" s="1"/>
  <c r="I349" i="18"/>
  <c r="H21" i="5" s="1"/>
  <c r="E22" i="13" s="1"/>
  <c r="H349" i="18"/>
  <c r="G21" i="5" s="1"/>
  <c r="D22" i="13" s="1"/>
  <c r="I469" i="18"/>
  <c r="E31" i="6" s="1"/>
  <c r="K165" i="13" s="1"/>
  <c r="H469" i="18"/>
  <c r="D31" i="6" s="1"/>
  <c r="J165" i="13" s="1"/>
  <c r="I468" i="18"/>
  <c r="E30" i="6" s="1"/>
  <c r="K164" i="13" s="1"/>
  <c r="H468" i="18"/>
  <c r="D30" i="6" s="1"/>
  <c r="J164" i="13" s="1"/>
  <c r="I410" i="18"/>
  <c r="E6" i="5" s="1"/>
  <c r="C4" i="13" s="1"/>
  <c r="H410" i="18"/>
  <c r="D6" i="5" s="1"/>
  <c r="B4" i="13" s="1"/>
  <c r="I586" i="18"/>
  <c r="D8" i="7" s="1"/>
  <c r="O12" i="13" s="1"/>
  <c r="H586" i="18"/>
  <c r="C8" i="7" s="1"/>
  <c r="N12" i="13" s="1"/>
  <c r="I460" i="18"/>
  <c r="H460"/>
  <c r="I459"/>
  <c r="H459"/>
  <c r="I186"/>
  <c r="E10" i="12" s="1"/>
  <c r="G13" i="13" s="1"/>
  <c r="H186" i="18"/>
  <c r="D10" i="12" s="1"/>
  <c r="I290" i="18"/>
  <c r="H290"/>
  <c r="I289"/>
  <c r="H289"/>
  <c r="I276"/>
  <c r="H276"/>
  <c r="I275"/>
  <c r="H275"/>
  <c r="I448"/>
  <c r="H448"/>
  <c r="I447"/>
  <c r="H447"/>
  <c r="I296"/>
  <c r="H296"/>
  <c r="I295"/>
  <c r="H295"/>
  <c r="I569"/>
  <c r="H569"/>
  <c r="I568"/>
  <c r="H568"/>
  <c r="I524"/>
  <c r="D10" i="8" s="1"/>
  <c r="Q14" i="13" s="1"/>
  <c r="H524" i="18"/>
  <c r="C10" i="8" s="1"/>
  <c r="P14" i="13" s="1"/>
  <c r="I340" i="18"/>
  <c r="H17" i="5" s="1"/>
  <c r="E18" i="13" s="1"/>
  <c r="H340" i="18"/>
  <c r="G17" i="5" s="1"/>
  <c r="D18" i="13" s="1"/>
  <c r="I184" i="18"/>
  <c r="E8" i="12" s="1"/>
  <c r="G11" i="13" s="1"/>
  <c r="H184" i="18"/>
  <c r="D8" i="12" s="1"/>
  <c r="I402" i="18"/>
  <c r="E21" i="5" s="1"/>
  <c r="C22" i="13" s="1"/>
  <c r="H402" i="18"/>
  <c r="D21" i="5" s="1"/>
  <c r="I108" i="18"/>
  <c r="K38" i="9" s="1"/>
  <c r="H108" i="18"/>
  <c r="J38" i="9" s="1"/>
  <c r="I398" i="18"/>
  <c r="E18" i="5" s="1"/>
  <c r="C19" i="13" s="1"/>
  <c r="H398" i="18"/>
  <c r="D18" i="5" s="1"/>
  <c r="I256" i="18"/>
  <c r="H256"/>
  <c r="I255"/>
  <c r="D23" i="10" s="1"/>
  <c r="H255" i="18"/>
  <c r="I331"/>
  <c r="H331"/>
  <c r="I594"/>
  <c r="D19" i="7" s="1"/>
  <c r="O23" i="13" s="1"/>
  <c r="H594" i="18"/>
  <c r="C19" i="7" s="1"/>
  <c r="N23" i="13" s="1"/>
  <c r="I66" i="18"/>
  <c r="K23" i="9" s="1"/>
  <c r="I499" i="18"/>
  <c r="H499"/>
  <c r="D13" i="14" s="1"/>
  <c r="H148" i="13" s="1"/>
  <c r="I475" i="18"/>
  <c r="H475"/>
  <c r="I474"/>
  <c r="H474"/>
  <c r="D7" i="6" s="1"/>
  <c r="L11" i="13" s="1"/>
  <c r="I130" i="18"/>
  <c r="H56" i="9" s="1"/>
  <c r="W60" i="13" s="1"/>
  <c r="H130" i="18"/>
  <c r="G56" i="9" s="1"/>
  <c r="V60" i="13" s="1"/>
  <c r="I129" i="18"/>
  <c r="E56" i="9" s="1"/>
  <c r="U60" i="13" s="1"/>
  <c r="H129" i="18"/>
  <c r="D56" i="9" s="1"/>
  <c r="T60" i="13" s="1"/>
  <c r="I112" i="18"/>
  <c r="K42" i="9" s="1"/>
  <c r="H112" i="18"/>
  <c r="J42" i="9" s="1"/>
  <c r="R46" i="13" s="1"/>
  <c r="I526" i="18"/>
  <c r="D17" i="8" s="1"/>
  <c r="Q21" i="13" s="1"/>
  <c r="H526" i="18"/>
  <c r="C17" i="8" s="1"/>
  <c r="P21" i="13" s="1"/>
  <c r="I107" i="18"/>
  <c r="K37" i="9" s="1"/>
  <c r="H107" i="18"/>
  <c r="J37" i="9" s="1"/>
  <c r="R41" i="13" s="1"/>
  <c r="I105" i="18"/>
  <c r="K35" i="9" s="1"/>
  <c r="S39" i="13" s="1"/>
  <c r="H105" i="18"/>
  <c r="J35" i="9" s="1"/>
  <c r="R39" i="13" s="1"/>
  <c r="I484" i="18"/>
  <c r="E15" i="6" s="1"/>
  <c r="M19" i="13" s="1"/>
  <c r="H484" i="18"/>
  <c r="D15" i="6" s="1"/>
  <c r="L19" i="13" s="1"/>
  <c r="I201" i="18"/>
  <c r="H201"/>
  <c r="I200"/>
  <c r="H200"/>
  <c r="F7" i="10" s="1"/>
  <c r="X10" i="13" s="1"/>
  <c r="I190" i="18"/>
  <c r="E16" i="12" s="1"/>
  <c r="G19" i="13" s="1"/>
  <c r="H190" i="18"/>
  <c r="D16" i="12" s="1"/>
  <c r="I405" i="18"/>
  <c r="E22" i="5" s="1"/>
  <c r="C23" i="13" s="1"/>
  <c r="H405" i="18"/>
  <c r="D22" i="5" s="1"/>
  <c r="I354" i="18"/>
  <c r="H354"/>
  <c r="I528"/>
  <c r="D12" i="8" s="1"/>
  <c r="Q16" i="13" s="1"/>
  <c r="H528" i="18"/>
  <c r="C12" i="8" s="1"/>
  <c r="P16" i="13" s="1"/>
  <c r="I497" i="18"/>
  <c r="E11" i="14" s="1"/>
  <c r="I146" i="13" s="1"/>
  <c r="H497" i="18"/>
  <c r="D11" i="14" s="1"/>
  <c r="H146" i="13" s="1"/>
  <c r="I333" i="18"/>
  <c r="H333"/>
  <c r="I63"/>
  <c r="H32" i="9" s="1"/>
  <c r="H63" i="18"/>
  <c r="G32" i="9" s="1"/>
  <c r="V36" i="13" s="1"/>
  <c r="I62" i="18"/>
  <c r="E32" i="9" s="1"/>
  <c r="H62" i="18"/>
  <c r="D32" i="9" s="1"/>
  <c r="T36" i="13" s="1"/>
  <c r="I249" i="18"/>
  <c r="H19" i="6" s="1"/>
  <c r="K23" i="13" s="1"/>
  <c r="H249" i="18"/>
  <c r="G19" i="6" s="1"/>
  <c r="J23" i="13" s="1"/>
  <c r="I369" i="18"/>
  <c r="E26" i="5" s="1"/>
  <c r="C147" i="13" s="1"/>
  <c r="H369" i="18"/>
  <c r="D26" i="5" s="1"/>
  <c r="I478" i="18"/>
  <c r="H478"/>
  <c r="I477"/>
  <c r="H477"/>
  <c r="D9" i="6" s="1"/>
  <c r="L13" i="13" s="1"/>
  <c r="I313" i="18"/>
  <c r="H38" i="5" s="1"/>
  <c r="E162" i="13" s="1"/>
  <c r="H313" i="18"/>
  <c r="G38" i="5" s="1"/>
  <c r="D162" i="13" s="1"/>
  <c r="I27" i="18"/>
  <c r="H17" i="9" s="1"/>
  <c r="H27" i="18"/>
  <c r="G17" i="9" s="1"/>
  <c r="I26" i="18"/>
  <c r="E17" i="9" s="1"/>
  <c r="H26" i="18"/>
  <c r="D17" i="9" s="1"/>
  <c r="I147" i="18"/>
  <c r="K52" i="9" s="1"/>
  <c r="S56" i="13" s="1"/>
  <c r="H147" i="18"/>
  <c r="J52" i="9" s="1"/>
  <c r="R56" i="13" s="1"/>
  <c r="I213" i="18"/>
  <c r="H213"/>
  <c r="I212"/>
  <c r="H212"/>
  <c r="F13" i="10" s="1"/>
  <c r="X16" i="13" s="1"/>
  <c r="I241" i="18"/>
  <c r="H8" i="6" s="1"/>
  <c r="K12" i="13" s="1"/>
  <c r="H241" i="18"/>
  <c r="G8" i="6" s="1"/>
  <c r="J12" i="13" s="1"/>
  <c r="I272" i="18"/>
  <c r="H272"/>
  <c r="I271"/>
  <c r="H271"/>
  <c r="C32" i="10" s="1"/>
  <c r="I111" i="18"/>
  <c r="K41" i="9" s="1"/>
  <c r="S45" i="13" s="1"/>
  <c r="H111" i="18"/>
  <c r="J41" i="9" s="1"/>
  <c r="R45" i="13" s="1"/>
  <c r="I498" i="18"/>
  <c r="E12" i="14" s="1"/>
  <c r="I147" i="13" s="1"/>
  <c r="H498" i="18"/>
  <c r="D12" i="14" s="1"/>
  <c r="H147" i="13" s="1"/>
  <c r="I90" i="18"/>
  <c r="H41" i="9" s="1"/>
  <c r="W45" i="13" s="1"/>
  <c r="H90" i="18"/>
  <c r="G41" i="9" s="1"/>
  <c r="V45" i="13" s="1"/>
  <c r="I89" i="18"/>
  <c r="E41" i="9" s="1"/>
  <c r="U45" i="13" s="1"/>
  <c r="H89" i="18"/>
  <c r="D41" i="9" s="1"/>
  <c r="T45" i="13" s="1"/>
  <c r="I312" i="18"/>
  <c r="H37" i="5" s="1"/>
  <c r="E161" i="13" s="1"/>
  <c r="H312" i="18"/>
  <c r="G37" i="5" s="1"/>
  <c r="D161" i="13" s="1"/>
  <c r="I311" i="18"/>
  <c r="H36" i="5" s="1"/>
  <c r="E160" i="13" s="1"/>
  <c r="H311" i="18"/>
  <c r="G36" i="5" s="1"/>
  <c r="D160" i="13" s="1"/>
  <c r="I310" i="18"/>
  <c r="H35" i="5" s="1"/>
  <c r="E159" i="13" s="1"/>
  <c r="H310" i="18"/>
  <c r="G35" i="5" s="1"/>
  <c r="D159" i="13" s="1"/>
  <c r="I151" i="18"/>
  <c r="K56" i="9" s="1"/>
  <c r="S60" i="13" s="1"/>
  <c r="H151" i="18"/>
  <c r="J56" i="9" s="1"/>
  <c r="R60" i="13" s="1"/>
  <c r="I193" i="18"/>
  <c r="E18" i="12" s="1"/>
  <c r="G21" i="13" s="1"/>
  <c r="H193" i="18"/>
  <c r="D18" i="12" s="1"/>
  <c r="I47" i="18"/>
  <c r="H23" i="9" s="1"/>
  <c r="H47" i="18"/>
  <c r="G23" i="9" s="1"/>
  <c r="V27" i="13" s="1"/>
  <c r="I46" i="18"/>
  <c r="E23" i="9" s="1"/>
  <c r="U27" i="13" s="1"/>
  <c r="H46" i="18"/>
  <c r="D23" i="9" s="1"/>
  <c r="I92" i="18"/>
  <c r="H42" i="9" s="1"/>
  <c r="I91" i="18"/>
  <c r="E42" i="9" s="1"/>
  <c r="H91" i="18"/>
  <c r="D42" i="9" s="1"/>
  <c r="I315" i="18"/>
  <c r="H315"/>
  <c r="I529"/>
  <c r="D13" i="8" s="1"/>
  <c r="Q17" i="13" s="1"/>
  <c r="H529" i="18"/>
  <c r="C13" i="8" s="1"/>
  <c r="P17" i="13" s="1"/>
  <c r="I74" i="18"/>
  <c r="K31" i="9" s="1"/>
  <c r="H74" i="18"/>
  <c r="J31" i="9" s="1"/>
  <c r="I463" i="18"/>
  <c r="E21" i="6" s="1"/>
  <c r="M152" i="13" s="1"/>
  <c r="H463" i="18"/>
  <c r="D21" i="6" s="1"/>
  <c r="L152" i="13" s="1"/>
  <c r="I288" i="18"/>
  <c r="H288"/>
  <c r="I287"/>
  <c r="H287"/>
  <c r="I425"/>
  <c r="H425"/>
  <c r="I424"/>
  <c r="H424"/>
  <c r="I9"/>
  <c r="H8" i="9" s="1"/>
  <c r="H9" i="18"/>
  <c r="G8" i="9" s="1"/>
  <c r="I8" i="18"/>
  <c r="E8" i="9" s="1"/>
  <c r="H8" i="18"/>
  <c r="D8" i="9" s="1"/>
  <c r="I120" i="18"/>
  <c r="E51" i="9" s="1"/>
  <c r="U55" i="13" s="1"/>
  <c r="H120" i="18"/>
  <c r="D51" i="9" s="1"/>
  <c r="T55" i="13" s="1"/>
  <c r="I75" i="18"/>
  <c r="K32" i="9" s="1"/>
  <c r="S36" i="13" s="1"/>
  <c r="H75" i="18"/>
  <c r="J32" i="9" s="1"/>
  <c r="I563" i="18"/>
  <c r="H563"/>
  <c r="I562"/>
  <c r="H562"/>
  <c r="I196"/>
  <c r="E14" i="12" s="1"/>
  <c r="G17" i="13" s="1"/>
  <c r="H196" i="18"/>
  <c r="D14" i="12" s="1"/>
  <c r="I194" i="18"/>
  <c r="E19" i="12" s="1"/>
  <c r="G22" i="13" s="1"/>
  <c r="H194" i="18"/>
  <c r="D19" i="12" s="1"/>
  <c r="I66" i="9"/>
  <c r="B13" i="13"/>
  <c r="N9" i="12"/>
  <c r="O58" i="5"/>
  <c r="P28"/>
  <c r="P52"/>
  <c r="P56"/>
  <c r="E13" i="14"/>
  <c r="I148" i="13" s="1"/>
  <c r="E17" i="14"/>
  <c r="I188" i="13" s="1"/>
  <c r="C54" i="10"/>
  <c r="G38"/>
  <c r="Y41" i="13" s="1"/>
  <c r="C21" i="10"/>
  <c r="C8"/>
  <c r="D40"/>
  <c r="F29"/>
  <c r="X32" i="13" s="1"/>
  <c r="C22" i="10"/>
  <c r="G65"/>
  <c r="Y68" i="13" s="1"/>
  <c r="D51" i="10"/>
  <c r="C51"/>
  <c r="G14"/>
  <c r="Y17" i="13" s="1"/>
  <c r="F14" i="10"/>
  <c r="X17" i="13" s="1"/>
  <c r="G46" i="10"/>
  <c r="Y49" i="13" s="1"/>
  <c r="F46" i="10"/>
  <c r="X49" i="13" s="1"/>
  <c r="C43" i="10"/>
  <c r="C38"/>
  <c r="C25"/>
  <c r="G37"/>
  <c r="Y40" i="13" s="1"/>
  <c r="D28" i="10"/>
  <c r="D39"/>
  <c r="C39"/>
  <c r="G57"/>
  <c r="Y60" i="13" s="1"/>
  <c r="F57" i="10"/>
  <c r="X60" i="13" s="1"/>
  <c r="G55" i="10"/>
  <c r="Y58" i="13" s="1"/>
  <c r="F55" i="10"/>
  <c r="X58" i="13" s="1"/>
  <c r="G36" i="10"/>
  <c r="Y39" i="13" s="1"/>
  <c r="F36" i="10"/>
  <c r="X39" i="13" s="1"/>
  <c r="G6" i="10"/>
  <c r="Y9" i="13" s="1"/>
  <c r="F6" i="10"/>
  <c r="X9" i="13" s="1"/>
  <c r="G30" i="10"/>
  <c r="Y33" i="13" s="1"/>
  <c r="F30" i="10"/>
  <c r="X33" i="13" s="1"/>
  <c r="D44" i="10"/>
  <c r="C44"/>
  <c r="G61"/>
  <c r="Y64" i="13" s="1"/>
  <c r="F61" i="10"/>
  <c r="X64" i="13" s="1"/>
  <c r="G48" i="10"/>
  <c r="Y51" i="13" s="1"/>
  <c r="F48" i="10"/>
  <c r="X51" i="13" s="1"/>
  <c r="G28" i="10"/>
  <c r="Y31" i="13" s="1"/>
  <c r="F28" i="10"/>
  <c r="X31" i="13" s="1"/>
  <c r="G21" i="10"/>
  <c r="Y24" i="13" s="1"/>
  <c r="F21" i="10"/>
  <c r="X24" i="13" s="1"/>
  <c r="G42" i="10"/>
  <c r="Y45" i="13" s="1"/>
  <c r="F42" i="10"/>
  <c r="X45" i="13" s="1"/>
  <c r="G31" i="10"/>
  <c r="Y34" i="13" s="1"/>
  <c r="F31" i="10"/>
  <c r="X34" i="13" s="1"/>
  <c r="G59" i="10"/>
  <c r="Y62" i="13" s="1"/>
  <c r="F59" i="10"/>
  <c r="X62" i="13" s="1"/>
  <c r="C23" i="10"/>
  <c r="E7" i="6"/>
  <c r="M11" i="13" s="1"/>
  <c r="G7" i="10"/>
  <c r="Y10" i="13" s="1"/>
  <c r="E9" i="6"/>
  <c r="M13" i="13" s="1"/>
  <c r="G13" i="10"/>
  <c r="Y16" i="13" s="1"/>
  <c r="D32" i="10"/>
  <c r="G27"/>
  <c r="Y30" i="13" s="1"/>
  <c r="F27" i="10"/>
  <c r="X30" i="13" s="1"/>
  <c r="D42" i="10"/>
  <c r="C42"/>
  <c r="G56"/>
  <c r="Y59" i="13" s="1"/>
  <c r="F56" i="10"/>
  <c r="X59" i="13" s="1"/>
  <c r="I536" i="18"/>
  <c r="H20" i="6"/>
  <c r="K140" i="13" s="1"/>
  <c r="H29" i="6"/>
  <c r="G29"/>
  <c r="G20"/>
  <c r="J140" i="13" s="1"/>
  <c r="I20" i="6"/>
  <c r="I29"/>
  <c r="L29" s="1"/>
  <c r="F13" i="14"/>
  <c r="Q25" i="16" s="1"/>
  <c r="F17" i="14"/>
  <c r="D54" i="10"/>
  <c r="G11"/>
  <c r="Y14" i="13" s="1"/>
  <c r="F11" i="10"/>
  <c r="X14" i="13" s="1"/>
  <c r="D62" i="10"/>
  <c r="C62"/>
  <c r="F38"/>
  <c r="X41" i="13" s="1"/>
  <c r="D21" i="10"/>
  <c r="D8"/>
  <c r="C40"/>
  <c r="G29"/>
  <c r="Y32" i="13" s="1"/>
  <c r="D22" i="10"/>
  <c r="F65"/>
  <c r="X68" i="13" s="1"/>
  <c r="I28" i="18"/>
  <c r="E19" i="9" s="1"/>
  <c r="E54" i="10"/>
  <c r="J54" s="1"/>
  <c r="H11"/>
  <c r="K11" s="1"/>
  <c r="E62"/>
  <c r="J62" s="1"/>
  <c r="H38"/>
  <c r="E21"/>
  <c r="J21" s="1"/>
  <c r="E8"/>
  <c r="J8" s="1"/>
  <c r="E40"/>
  <c r="J40" s="1"/>
  <c r="H29"/>
  <c r="K29" s="1"/>
  <c r="E22"/>
  <c r="J22" s="1"/>
  <c r="H65"/>
  <c r="E51"/>
  <c r="J51" s="1"/>
  <c r="H14"/>
  <c r="H46"/>
  <c r="E12"/>
  <c r="J12" s="1"/>
  <c r="H45"/>
  <c r="K45" s="1"/>
  <c r="H32"/>
  <c r="H40"/>
  <c r="E36"/>
  <c r="J36" s="1"/>
  <c r="H52"/>
  <c r="H47"/>
  <c r="K47" s="1"/>
  <c r="H54"/>
  <c r="H10"/>
  <c r="E56"/>
  <c r="J56" s="1"/>
  <c r="H9"/>
  <c r="K9" s="1"/>
  <c r="E27"/>
  <c r="J27" s="1"/>
  <c r="E43"/>
  <c r="J43" s="1"/>
  <c r="H20"/>
  <c r="E38"/>
  <c r="J38" s="1"/>
  <c r="H35"/>
  <c r="K35" s="1"/>
  <c r="E25"/>
  <c r="J25" s="1"/>
  <c r="H41"/>
  <c r="K41" s="1"/>
  <c r="E31"/>
  <c r="J31" s="1"/>
  <c r="H50"/>
  <c r="F6" i="6"/>
  <c r="F11"/>
  <c r="K11" s="1"/>
  <c r="H15" i="10"/>
  <c r="K15" s="1"/>
  <c r="H37"/>
  <c r="K37" s="1"/>
  <c r="E28"/>
  <c r="J28" s="1"/>
  <c r="E39"/>
  <c r="J39" s="1"/>
  <c r="H57"/>
  <c r="K57" s="1"/>
  <c r="H55"/>
  <c r="K55" s="1"/>
  <c r="H36"/>
  <c r="H6"/>
  <c r="H30"/>
  <c r="E44"/>
  <c r="J44" s="1"/>
  <c r="H61"/>
  <c r="K61" s="1"/>
  <c r="H48"/>
  <c r="K48" s="1"/>
  <c r="H28"/>
  <c r="H21"/>
  <c r="K21" s="1"/>
  <c r="H42"/>
  <c r="H31"/>
  <c r="K31" s="1"/>
  <c r="H59"/>
  <c r="K59" s="1"/>
  <c r="E23"/>
  <c r="J23" s="1"/>
  <c r="H51"/>
  <c r="K51" s="1"/>
  <c r="E24"/>
  <c r="J24" s="1"/>
  <c r="E46"/>
  <c r="J46" s="1"/>
  <c r="E26"/>
  <c r="J26" s="1"/>
  <c r="H43"/>
  <c r="K43" s="1"/>
  <c r="E29"/>
  <c r="J29" s="1"/>
  <c r="H8"/>
  <c r="E47"/>
  <c r="J47" s="1"/>
  <c r="F7" i="6"/>
  <c r="K7" s="1"/>
  <c r="H7" i="10"/>
  <c r="K7" s="1"/>
  <c r="F9" i="6"/>
  <c r="K9" s="1"/>
  <c r="H13" i="10"/>
  <c r="K13" s="1"/>
  <c r="E32"/>
  <c r="J32" s="1"/>
  <c r="H27"/>
  <c r="K27" s="1"/>
  <c r="E42"/>
  <c r="J42" s="1"/>
  <c r="H56"/>
  <c r="E53"/>
  <c r="J53" s="1"/>
  <c r="H39"/>
  <c r="K39" s="1"/>
  <c r="E59"/>
  <c r="J59" s="1"/>
  <c r="H22"/>
  <c r="F8" i="6"/>
  <c r="H62" i="10"/>
  <c r="K62" s="1"/>
  <c r="H60"/>
  <c r="E37"/>
  <c r="J37" s="1"/>
  <c r="H58"/>
  <c r="E7"/>
  <c r="J7" s="1"/>
  <c r="J67" s="1"/>
  <c r="E6"/>
  <c r="J6" s="1"/>
  <c r="H23"/>
  <c r="K23" s="1"/>
  <c r="F10" i="6"/>
  <c r="H16" i="10"/>
  <c r="E55"/>
  <c r="J55" s="1"/>
  <c r="H18"/>
  <c r="F12" i="6"/>
  <c r="H17" i="10"/>
  <c r="K17" s="1"/>
  <c r="H536" i="18"/>
  <c r="I535"/>
  <c r="D53" i="10" s="1"/>
  <c r="H535" i="18"/>
  <c r="C53" i="10" s="1"/>
  <c r="I339" i="18"/>
  <c r="H339"/>
  <c r="I115"/>
  <c r="K45" i="9" s="1"/>
  <c r="H115" i="18"/>
  <c r="J45" i="9" s="1"/>
  <c r="I442" i="18"/>
  <c r="H442"/>
  <c r="I441"/>
  <c r="G39" i="10" s="1"/>
  <c r="Y42" i="13" s="1"/>
  <c r="H441" i="18"/>
  <c r="F39" i="10" s="1"/>
  <c r="X42" i="13" s="1"/>
  <c r="I110" i="18"/>
  <c r="K40" i="9" s="1"/>
  <c r="H110" i="18"/>
  <c r="J40" i="9" s="1"/>
  <c r="I37" i="18"/>
  <c r="K12" i="9" s="1"/>
  <c r="H37" i="18"/>
  <c r="J12" i="9" s="1"/>
  <c r="I392" i="18"/>
  <c r="E10" i="5" s="1"/>
  <c r="C11" i="13" s="1"/>
  <c r="H392" i="18"/>
  <c r="D10" i="5" s="1"/>
  <c r="I40" i="18"/>
  <c r="K15" i="9" s="1"/>
  <c r="S19" i="13" s="1"/>
  <c r="H40" i="18"/>
  <c r="J15" i="9" s="1"/>
  <c r="I303" i="18"/>
  <c r="H28" i="5" s="1"/>
  <c r="E152" i="13" s="1"/>
  <c r="H303" i="18"/>
  <c r="G28" i="5" s="1"/>
  <c r="D152" i="13" s="1"/>
  <c r="I547" i="18"/>
  <c r="H547"/>
  <c r="I546"/>
  <c r="D59" i="10" s="1"/>
  <c r="H546" i="18"/>
  <c r="C59" i="10" s="1"/>
  <c r="I248" i="18"/>
  <c r="H13" i="6" s="1"/>
  <c r="K17" i="13" s="1"/>
  <c r="H248" i="18"/>
  <c r="G13" i="6" s="1"/>
  <c r="J17" i="13" s="1"/>
  <c r="I588" i="18"/>
  <c r="D10" i="7" s="1"/>
  <c r="O14" i="13" s="1"/>
  <c r="H588" i="18"/>
  <c r="C10" i="7" s="1"/>
  <c r="N14" i="13" s="1"/>
  <c r="I278" i="18"/>
  <c r="H278"/>
  <c r="I277"/>
  <c r="G22" i="10" s="1"/>
  <c r="Y25" i="13" s="1"/>
  <c r="H277" i="18"/>
  <c r="F22" i="10" s="1"/>
  <c r="X25" i="13" s="1"/>
  <c r="I334" i="18"/>
  <c r="H48" i="5" s="1"/>
  <c r="E172" i="13" s="1"/>
  <c r="H334" i="18"/>
  <c r="G48" i="5" s="1"/>
  <c r="D172" i="13" s="1"/>
  <c r="I483" i="18"/>
  <c r="H483"/>
  <c r="I482"/>
  <c r="E8" i="6" s="1"/>
  <c r="M12" i="13" s="1"/>
  <c r="H482" i="18"/>
  <c r="D8" i="6" s="1"/>
  <c r="L12" i="13" s="1"/>
  <c r="I104" i="18"/>
  <c r="H49" i="9" s="1"/>
  <c r="H104" i="18"/>
  <c r="G49" i="9" s="1"/>
  <c r="I103" i="18"/>
  <c r="E49" i="9" s="1"/>
  <c r="U53" i="13" s="1"/>
  <c r="H103" i="18"/>
  <c r="D49" i="9" s="1"/>
  <c r="I575" i="18"/>
  <c r="H575"/>
  <c r="I574"/>
  <c r="G62" i="10" s="1"/>
  <c r="Y65" i="13" s="1"/>
  <c r="H574" i="18"/>
  <c r="F62" i="10" s="1"/>
  <c r="X65" i="13" s="1"/>
  <c r="I13" i="18"/>
  <c r="H10" i="9" s="1"/>
  <c r="W14" i="13" s="1"/>
  <c r="H13" i="18"/>
  <c r="G10" i="9" s="1"/>
  <c r="I12" i="18"/>
  <c r="E10" i="9" s="1"/>
  <c r="U14" i="13" s="1"/>
  <c r="H12" i="18"/>
  <c r="D10" i="9" s="1"/>
  <c r="I247" i="18"/>
  <c r="H12" i="6" s="1"/>
  <c r="K16" i="13" s="1"/>
  <c r="H247" i="18"/>
  <c r="G12" i="6" s="1"/>
  <c r="J16" i="13" s="1"/>
  <c r="I571" i="18"/>
  <c r="H571"/>
  <c r="I570"/>
  <c r="G60" i="10" s="1"/>
  <c r="Y63" i="13" s="1"/>
  <c r="H570" i="18"/>
  <c r="F60" i="10" s="1"/>
  <c r="X63" i="13" s="1"/>
  <c r="I114" i="18"/>
  <c r="K44" i="9" s="1"/>
  <c r="S48" i="13" s="1"/>
  <c r="H114" i="18"/>
  <c r="J44" i="9" s="1"/>
  <c r="R48" i="13" s="1"/>
  <c r="I585" i="18"/>
  <c r="D6" i="7" s="1"/>
  <c r="O10" i="13" s="1"/>
  <c r="H585" i="18"/>
  <c r="C6" i="7" s="1"/>
  <c r="N10" i="13" s="1"/>
  <c r="I243" i="18"/>
  <c r="H10" i="6" s="1"/>
  <c r="K14" i="13" s="1"/>
  <c r="H243" i="18"/>
  <c r="G10" i="6" s="1"/>
  <c r="J14" i="13" s="1"/>
  <c r="I415" i="18"/>
  <c r="H415"/>
  <c r="I414"/>
  <c r="D37" i="10" s="1"/>
  <c r="H414" i="18"/>
  <c r="C37" i="10" s="1"/>
  <c r="I464" i="18"/>
  <c r="E22" i="6" s="1"/>
  <c r="M153" i="13" s="1"/>
  <c r="H464" i="18"/>
  <c r="D22" i="6" s="1"/>
  <c r="L153" i="13" s="1"/>
  <c r="I188" i="18"/>
  <c r="E7" i="12" s="1"/>
  <c r="G10" i="13" s="1"/>
  <c r="H188" i="18"/>
  <c r="D7" i="12" s="1"/>
  <c r="I238" i="18"/>
  <c r="H9" i="6" s="1"/>
  <c r="K13" i="13" s="1"/>
  <c r="H238" i="18"/>
  <c r="G9" i="6" s="1"/>
  <c r="J13" i="13" s="1"/>
  <c r="I23" i="18"/>
  <c r="H15" i="9" s="1"/>
  <c r="W19" i="13" s="1"/>
  <c r="H23" i="18"/>
  <c r="G15" i="9" s="1"/>
  <c r="I22" i="18"/>
  <c r="E15" i="9" s="1"/>
  <c r="U19" i="13" s="1"/>
  <c r="H22" i="18"/>
  <c r="D15" i="9" s="1"/>
  <c r="I400" i="18"/>
  <c r="E14" i="5" s="1"/>
  <c r="C15" i="13" s="1"/>
  <c r="H400" i="18"/>
  <c r="D14" i="5" s="1"/>
  <c r="I583" i="18"/>
  <c r="D9" i="7" s="1"/>
  <c r="O13" i="13" s="1"/>
  <c r="H583" i="18"/>
  <c r="C9" i="7" s="1"/>
  <c r="N13" i="13" s="1"/>
  <c r="I567" i="18"/>
  <c r="H567"/>
  <c r="I566"/>
  <c r="G58" i="10" s="1"/>
  <c r="Y61" i="13" s="1"/>
  <c r="H566" i="18"/>
  <c r="F58" i="10" s="1"/>
  <c r="X61" i="13" s="1"/>
  <c r="I191" i="18"/>
  <c r="E11" i="12" s="1"/>
  <c r="G14" i="13" s="1"/>
  <c r="H191" i="18"/>
  <c r="D11" i="12" s="1"/>
  <c r="I25" i="18"/>
  <c r="H16" i="9" s="1"/>
  <c r="W20" i="13" s="1"/>
  <c r="H25" i="18"/>
  <c r="G16" i="9" s="1"/>
  <c r="I24" i="18"/>
  <c r="E16" i="9" s="1"/>
  <c r="H24" i="18"/>
  <c r="D16" i="9" s="1"/>
  <c r="I162" i="18"/>
  <c r="H162"/>
  <c r="I161"/>
  <c r="D7" i="10" s="1"/>
  <c r="H161" i="18"/>
  <c r="C7" i="10" s="1"/>
  <c r="I489" i="18"/>
  <c r="E17" i="6" s="1"/>
  <c r="M21" i="13" s="1"/>
  <c r="H489" i="18"/>
  <c r="D17" i="6" s="1"/>
  <c r="L21" i="13" s="1"/>
  <c r="I160" i="18"/>
  <c r="H160"/>
  <c r="I159"/>
  <c r="D6" i="10" s="1"/>
  <c r="H159" i="18"/>
  <c r="C6" i="10" s="1"/>
  <c r="I336" i="18"/>
  <c r="H50" i="5" s="1"/>
  <c r="E174" i="13" s="1"/>
  <c r="H336" i="18"/>
  <c r="G50" i="5" s="1"/>
  <c r="D174" i="13" s="1"/>
  <c r="I280" i="18"/>
  <c r="H280"/>
  <c r="I279"/>
  <c r="G23" i="10" s="1"/>
  <c r="Y26" i="13" s="1"/>
  <c r="H279" i="18"/>
  <c r="F23" i="10" s="1"/>
  <c r="X26" i="13" s="1"/>
  <c r="I486" i="18"/>
  <c r="H486"/>
  <c r="I485"/>
  <c r="E10" i="6" s="1"/>
  <c r="M14" i="13" s="1"/>
  <c r="H485" i="18"/>
  <c r="D10" i="6" s="1"/>
  <c r="L14" i="13" s="1"/>
  <c r="I314" i="18"/>
  <c r="H39" i="5" s="1"/>
  <c r="E163" i="13" s="1"/>
  <c r="H314" i="18"/>
  <c r="G39" i="5" s="1"/>
  <c r="D163" i="13" s="1"/>
  <c r="I370" i="18"/>
  <c r="E27" i="5" s="1"/>
  <c r="C148" i="13" s="1"/>
  <c r="H370" i="18"/>
  <c r="D27" i="5" s="1"/>
  <c r="I219" i="18"/>
  <c r="H219"/>
  <c r="I218"/>
  <c r="G16" i="10" s="1"/>
  <c r="Y19" i="13" s="1"/>
  <c r="H218" i="18"/>
  <c r="F16" i="10" s="1"/>
  <c r="X19" i="13" s="1"/>
  <c r="I17" i="18"/>
  <c r="H12" i="9" s="1"/>
  <c r="W16" i="13" s="1"/>
  <c r="H17" i="18"/>
  <c r="G12" i="9" s="1"/>
  <c r="I16" i="18"/>
  <c r="E12" i="9" s="1"/>
  <c r="H16" i="18"/>
  <c r="D12" i="9" s="1"/>
  <c r="I353" i="18"/>
  <c r="H353"/>
  <c r="I192"/>
  <c r="H192"/>
  <c r="G15" i="13" s="1"/>
  <c r="I239" i="18"/>
  <c r="H16" i="6" s="1"/>
  <c r="K20" i="13" s="1"/>
  <c r="H239" i="18"/>
  <c r="G16" i="6" s="1"/>
  <c r="J20" i="13" s="1"/>
  <c r="I401" i="18"/>
  <c r="E20" i="5" s="1"/>
  <c r="C21" i="13" s="1"/>
  <c r="H401" i="18"/>
  <c r="D20" i="5" s="1"/>
  <c r="I106" i="18"/>
  <c r="K36" i="9" s="1"/>
  <c r="S40" i="13" s="1"/>
  <c r="H106" i="18"/>
  <c r="J36" i="9" s="1"/>
  <c r="R40" i="13" s="1"/>
  <c r="I389" i="18"/>
  <c r="E50" i="5" s="1"/>
  <c r="C174" i="13" s="1"/>
  <c r="H389" i="18"/>
  <c r="D50" i="5" s="1"/>
  <c r="B174" i="13" s="1"/>
  <c r="I157" i="18"/>
  <c r="K62" i="9" s="1"/>
  <c r="S66" i="13" s="1"/>
  <c r="H157" i="18"/>
  <c r="J62" i="9" s="1"/>
  <c r="R66" i="13" s="1"/>
  <c r="I502" i="18"/>
  <c r="E20" i="14" s="1"/>
  <c r="I191" i="13" s="1"/>
  <c r="H502" i="18"/>
  <c r="D20" i="14" s="1"/>
  <c r="H191" i="13" s="1"/>
  <c r="I388" i="18"/>
  <c r="E49" i="5" s="1"/>
  <c r="C173" i="13" s="1"/>
  <c r="H388" i="18"/>
  <c r="D49" i="5" s="1"/>
  <c r="B173" i="13" s="1"/>
  <c r="I380" i="18"/>
  <c r="E41" i="5" s="1"/>
  <c r="C165" i="13" s="1"/>
  <c r="H380" i="18"/>
  <c r="D41" i="5" s="1"/>
  <c r="B165" i="13" s="1"/>
  <c r="I540" i="18"/>
  <c r="H540"/>
  <c r="I539"/>
  <c r="D55" i="10" s="1"/>
  <c r="H539" i="18"/>
  <c r="C55" i="10" s="1"/>
  <c r="I236" i="18"/>
  <c r="H7" i="6" s="1"/>
  <c r="K11" i="13" s="1"/>
  <c r="H236" i="18"/>
  <c r="G7" i="6" s="1"/>
  <c r="J11" i="13" s="1"/>
  <c r="I223" i="18"/>
  <c r="H223"/>
  <c r="I222"/>
  <c r="G18" i="10" s="1"/>
  <c r="Y21" i="13" s="1"/>
  <c r="H222" i="18"/>
  <c r="F18" i="10" s="1"/>
  <c r="X21" i="13" s="1"/>
  <c r="I492" i="18"/>
  <c r="H492"/>
  <c r="I491"/>
  <c r="E12" i="6" s="1"/>
  <c r="M16" i="13" s="1"/>
  <c r="H491" i="18"/>
  <c r="D12" i="6" s="1"/>
  <c r="L16" i="13" s="1"/>
  <c r="I324" i="18"/>
  <c r="H56" i="5" s="1"/>
  <c r="E180" i="13" s="1"/>
  <c r="H324" i="18"/>
  <c r="G56" i="5" s="1"/>
  <c r="D180" i="13" s="1"/>
  <c r="I360" i="18"/>
  <c r="E32" i="5" s="1"/>
  <c r="C156" i="13" s="1"/>
  <c r="H360" i="18"/>
  <c r="D32" i="5" s="1"/>
  <c r="B156" i="13" s="1"/>
  <c r="I178" i="18"/>
  <c r="E22" i="12" s="1"/>
  <c r="G147" i="13" s="1"/>
  <c r="H178" i="18"/>
  <c r="D22" i="12" s="1"/>
  <c r="I177" i="18"/>
  <c r="E21" i="12" s="1"/>
  <c r="G146" i="13" s="1"/>
  <c r="H177" i="18"/>
  <c r="D21" i="12" s="1"/>
  <c r="I43" i="18"/>
  <c r="K19" i="9" s="1"/>
  <c r="S23" i="13" s="1"/>
  <c r="H43" i="18"/>
  <c r="J19" i="9" s="1"/>
  <c r="I246" i="18"/>
  <c r="H18" i="6" s="1"/>
  <c r="K22" i="13" s="1"/>
  <c r="H246" i="18"/>
  <c r="G18" i="6" s="1"/>
  <c r="J22" i="13" s="1"/>
  <c r="I240" i="18"/>
  <c r="H6" i="6" s="1"/>
  <c r="K10" i="13" s="1"/>
  <c r="H240" i="18"/>
  <c r="G6" i="6" s="1"/>
  <c r="J10" i="13" s="1"/>
  <c r="I500" i="18"/>
  <c r="E18" i="14" s="1"/>
  <c r="I189" i="13" s="1"/>
  <c r="H500" i="18"/>
  <c r="D18" i="14" s="1"/>
  <c r="H189" i="13" s="1"/>
  <c r="I96" i="18"/>
  <c r="H44" i="9" s="1"/>
  <c r="W48" i="13" s="1"/>
  <c r="H96" i="18"/>
  <c r="G44" i="9" s="1"/>
  <c r="V48" i="13" s="1"/>
  <c r="I95" i="18"/>
  <c r="E44" i="9" s="1"/>
  <c r="U48" i="13" s="1"/>
  <c r="H95" i="18"/>
  <c r="D44" i="9" s="1"/>
  <c r="I153" i="18"/>
  <c r="K58" i="9" s="1"/>
  <c r="S62" i="13" s="1"/>
  <c r="H153" i="18"/>
  <c r="J58" i="9" s="1"/>
  <c r="R62" i="13" s="1"/>
  <c r="I527" i="18"/>
  <c r="D18" i="8" s="1"/>
  <c r="Q22" i="13" s="1"/>
  <c r="H527" i="18"/>
  <c r="C18" i="8" s="1"/>
  <c r="P22" i="13" s="1"/>
  <c r="I237" i="18"/>
  <c r="H14" i="6" s="1"/>
  <c r="K18" i="13" s="1"/>
  <c r="H237" i="18"/>
  <c r="G14" i="6" s="1"/>
  <c r="J18" i="13" s="1"/>
  <c r="I466" i="18"/>
  <c r="E26" i="6" s="1"/>
  <c r="M157" i="13" s="1"/>
  <c r="H466" i="18"/>
  <c r="D26" i="6" s="1"/>
  <c r="L157" i="13" s="1"/>
  <c r="I221" i="18"/>
  <c r="H221"/>
  <c r="I220"/>
  <c r="G17" i="10" s="1"/>
  <c r="Y20" i="13" s="1"/>
  <c r="H220" i="18"/>
  <c r="F17" i="10" s="1"/>
  <c r="X20" i="13" s="1"/>
  <c r="I525" i="18"/>
  <c r="D11" i="8" s="1"/>
  <c r="Q15" i="13" s="1"/>
  <c r="H525" i="18"/>
  <c r="C11" i="8" s="1"/>
  <c r="P15" i="13" s="1"/>
  <c r="I286" i="18"/>
  <c r="H286"/>
  <c r="I285"/>
  <c r="G26" i="10" s="1"/>
  <c r="Y29" i="13" s="1"/>
  <c r="H285" i="18"/>
  <c r="F26" i="10" s="1"/>
  <c r="X29" i="13" s="1"/>
  <c r="I308" i="18"/>
  <c r="H33" i="5" s="1"/>
  <c r="E157" i="13" s="1"/>
  <c r="H308" i="18"/>
  <c r="G33" i="5" s="1"/>
  <c r="D157" i="13" s="1"/>
  <c r="I300" i="18"/>
  <c r="H300"/>
  <c r="I299"/>
  <c r="G33" i="10" s="1"/>
  <c r="Y36" i="13" s="1"/>
  <c r="H299" i="18"/>
  <c r="F33" i="10" s="1"/>
  <c r="X36" i="13" s="1"/>
  <c r="I76" i="18"/>
  <c r="K34" i="9" s="1"/>
  <c r="S38" i="13" s="1"/>
  <c r="H76" i="18"/>
  <c r="J34" i="9" s="1"/>
  <c r="I423" i="18"/>
  <c r="H423"/>
  <c r="I422"/>
  <c r="D41" i="10" s="1"/>
  <c r="H422" i="18"/>
  <c r="C41" i="10" s="1"/>
  <c r="I126" i="18"/>
  <c r="H54" i="9" s="1"/>
  <c r="W58" i="13" s="1"/>
  <c r="H577" i="18"/>
  <c r="I98"/>
  <c r="H45" i="9" s="1"/>
  <c r="W49" i="13" s="1"/>
  <c r="H98" i="18"/>
  <c r="G45" i="9" s="1"/>
  <c r="I97" i="18"/>
  <c r="E45" i="9" s="1"/>
  <c r="H97" i="18"/>
  <c r="D45" i="9" s="1"/>
  <c r="I274" i="18"/>
  <c r="H274"/>
  <c r="I452"/>
  <c r="H452"/>
  <c r="I451"/>
  <c r="G44" i="10" s="1"/>
  <c r="Y47" i="13" s="1"/>
  <c r="H451" i="18"/>
  <c r="F44" i="10" s="1"/>
  <c r="X47" i="13" s="1"/>
  <c r="I244" i="18"/>
  <c r="H11" i="6" s="1"/>
  <c r="K15" i="13" s="1"/>
  <c r="H244" i="18"/>
  <c r="G11" i="6" s="1"/>
  <c r="J15" i="13" s="1"/>
  <c r="I102" i="18"/>
  <c r="H47" i="9" s="1"/>
  <c r="W51" i="13" s="1"/>
  <c r="H102" i="18"/>
  <c r="G47" i="9" s="1"/>
  <c r="I101" i="18"/>
  <c r="E47" i="9" s="1"/>
  <c r="U51" i="13" s="1"/>
  <c r="H101" i="18"/>
  <c r="D47" i="9" s="1"/>
  <c r="T51" i="13" s="1"/>
  <c r="I590" i="18"/>
  <c r="D17" i="7" s="1"/>
  <c r="O21" i="13" s="1"/>
  <c r="H590" i="18"/>
  <c r="C17" i="7" s="1"/>
  <c r="N21" i="13" s="1"/>
  <c r="I11" i="18"/>
  <c r="H9" i="9" s="1"/>
  <c r="W13" i="13" s="1"/>
  <c r="H11" i="18"/>
  <c r="G9" i="9" s="1"/>
  <c r="I10" i="18"/>
  <c r="E9" i="9" s="1"/>
  <c r="U13" i="13" s="1"/>
  <c r="H10" i="18"/>
  <c r="D9" i="9" s="1"/>
  <c r="I195" i="18"/>
  <c r="E13" i="12" s="1"/>
  <c r="G16" i="13" s="1"/>
  <c r="H195" i="18"/>
  <c r="D13" i="12" s="1"/>
  <c r="I211" i="18"/>
  <c r="H211"/>
  <c r="I210"/>
  <c r="G12" i="10" s="1"/>
  <c r="Y15" i="13" s="1"/>
  <c r="H210" i="18"/>
  <c r="F12" i="10" s="1"/>
  <c r="X15" i="13" s="1"/>
  <c r="I245" i="18"/>
  <c r="H17" i="6" s="1"/>
  <c r="K21" i="13" s="1"/>
  <c r="H245" i="18"/>
  <c r="G17" i="6" s="1"/>
  <c r="J21" i="13" s="1"/>
  <c r="H26" i="10"/>
  <c r="H33"/>
  <c r="K33" s="1"/>
  <c r="E41"/>
  <c r="J41" s="1"/>
  <c r="H53"/>
  <c r="K53" s="1"/>
  <c r="H63"/>
  <c r="E13"/>
  <c r="J13" s="1"/>
  <c r="E52"/>
  <c r="J52" s="1"/>
  <c r="H24"/>
  <c r="AS8" i="16" s="1"/>
  <c r="E9" i="10"/>
  <c r="J9" s="1"/>
  <c r="E61"/>
  <c r="J61" s="1"/>
  <c r="E10"/>
  <c r="J10" s="1"/>
  <c r="E35"/>
  <c r="J35" s="1"/>
  <c r="E57"/>
  <c r="J57" s="1"/>
  <c r="H25"/>
  <c r="K25" s="1"/>
  <c r="H44"/>
  <c r="H12"/>
  <c r="H69" s="1"/>
  <c r="H67"/>
  <c r="B17" i="19" s="1"/>
  <c r="N26" i="9"/>
  <c r="S46" i="13"/>
  <c r="U43"/>
  <c r="U37"/>
  <c r="V20"/>
  <c r="V41"/>
  <c r="O26" i="9"/>
  <c r="O44"/>
  <c r="AI15" i="16"/>
  <c r="T41" i="13"/>
  <c r="T27"/>
  <c r="U36"/>
  <c r="W46"/>
  <c r="R28"/>
  <c r="S28"/>
  <c r="S26"/>
  <c r="T26"/>
  <c r="V43"/>
  <c r="V31"/>
  <c r="V12"/>
  <c r="W63"/>
  <c r="W55"/>
  <c r="W43"/>
  <c r="W27"/>
  <c r="P27" i="9"/>
  <c r="P33"/>
  <c r="P47"/>
  <c r="P51"/>
  <c r="N28"/>
  <c r="N32"/>
  <c r="N30"/>
  <c r="R26" i="13"/>
  <c r="P17" i="9"/>
  <c r="O28"/>
  <c r="O32"/>
  <c r="O30"/>
  <c r="O48"/>
  <c r="O52"/>
  <c r="S67" i="13"/>
  <c r="S27"/>
  <c r="T67"/>
  <c r="T56"/>
  <c r="T54"/>
  <c r="T43"/>
  <c r="T37"/>
  <c r="U42"/>
  <c r="U38"/>
  <c r="U26"/>
  <c r="V42"/>
  <c r="W26"/>
  <c r="P64" i="9"/>
  <c r="P23"/>
  <c r="P35"/>
  <c r="P5"/>
  <c r="P63"/>
  <c r="P61"/>
  <c r="O12"/>
  <c r="O10"/>
  <c r="O18"/>
  <c r="P21"/>
  <c r="P25"/>
  <c r="P29"/>
  <c r="O36"/>
  <c r="O34"/>
  <c r="O40"/>
  <c r="O38"/>
  <c r="O42"/>
  <c r="P45"/>
  <c r="P49"/>
  <c r="P53"/>
  <c r="O56"/>
  <c r="O54"/>
  <c r="P57"/>
  <c r="O60"/>
  <c r="O58"/>
  <c r="N48"/>
  <c r="N46"/>
  <c r="N52"/>
  <c r="N60"/>
  <c r="R67" i="13"/>
  <c r="R65"/>
  <c r="R63"/>
  <c r="R53"/>
  <c r="R49"/>
  <c r="R37"/>
  <c r="R35"/>
  <c r="R33"/>
  <c r="R23"/>
  <c r="R19"/>
  <c r="R13"/>
  <c r="S49"/>
  <c r="S37"/>
  <c r="S35"/>
  <c r="S33"/>
  <c r="S13"/>
  <c r="T52"/>
  <c r="T48"/>
  <c r="T35"/>
  <c r="T31"/>
  <c r="T21"/>
  <c r="T19"/>
  <c r="T13"/>
  <c r="U49"/>
  <c r="U34"/>
  <c r="U30"/>
  <c r="U22"/>
  <c r="U20"/>
  <c r="U18"/>
  <c r="U16"/>
  <c r="U12"/>
  <c r="V52"/>
  <c r="V38"/>
  <c r="V34"/>
  <c r="V30"/>
  <c r="V26"/>
  <c r="V22"/>
  <c r="V19"/>
  <c r="V13"/>
  <c r="W52"/>
  <c r="W38"/>
  <c r="W36"/>
  <c r="W34"/>
  <c r="W30"/>
  <c r="W22"/>
  <c r="R44"/>
  <c r="R43"/>
  <c r="R42"/>
  <c r="T66"/>
  <c r="T46"/>
  <c r="N58" i="9"/>
  <c r="N42"/>
  <c r="P39"/>
  <c r="P37"/>
  <c r="O8"/>
  <c r="O6"/>
  <c r="AC6" i="16"/>
  <c r="AC14"/>
  <c r="AE14"/>
  <c r="AI19"/>
  <c r="AO8"/>
  <c r="P42" i="9"/>
  <c r="P55"/>
  <c r="P59"/>
  <c r="N20"/>
  <c r="N22"/>
  <c r="N56"/>
  <c r="O14"/>
  <c r="N50"/>
  <c r="R38" i="13"/>
  <c r="R36"/>
  <c r="R22"/>
  <c r="R18"/>
  <c r="R16"/>
  <c r="R14"/>
  <c r="R12"/>
  <c r="S52"/>
  <c r="S22"/>
  <c r="S18"/>
  <c r="S16"/>
  <c r="S14"/>
  <c r="T53"/>
  <c r="T49"/>
  <c r="T34"/>
  <c r="T30"/>
  <c r="T22"/>
  <c r="T20"/>
  <c r="T18"/>
  <c r="T16"/>
  <c r="T14"/>
  <c r="T12"/>
  <c r="U52"/>
  <c r="U35"/>
  <c r="U31"/>
  <c r="U23"/>
  <c r="U21"/>
  <c r="V53"/>
  <c r="V51"/>
  <c r="V49"/>
  <c r="V37"/>
  <c r="V35"/>
  <c r="V23"/>
  <c r="V21"/>
  <c r="V18"/>
  <c r="V16"/>
  <c r="V14"/>
  <c r="W53"/>
  <c r="W37"/>
  <c r="W35"/>
  <c r="W31"/>
  <c r="W23"/>
  <c r="W21"/>
  <c r="W18"/>
  <c r="S44"/>
  <c r="S43"/>
  <c r="S42"/>
  <c r="S41"/>
  <c r="U46"/>
  <c r="W12"/>
  <c r="N62" i="9"/>
  <c r="N54"/>
  <c r="P40"/>
  <c r="P38"/>
  <c r="P6"/>
  <c r="AD14" i="16"/>
  <c r="AB14"/>
  <c r="AI18"/>
  <c r="AI20"/>
  <c r="H21" i="14"/>
  <c r="H19"/>
  <c r="H22"/>
  <c r="H20"/>
  <c r="H18"/>
  <c r="Q38" i="16"/>
  <c r="H14" i="14"/>
  <c r="H28" i="18"/>
  <c r="D19" i="9" s="1"/>
  <c r="T23" i="13" s="1"/>
  <c r="I135" i="18"/>
  <c r="E59" i="9" s="1"/>
  <c r="U63" i="13" s="1"/>
  <c r="H135" i="18"/>
  <c r="D59" i="9" s="1"/>
  <c r="T63" i="13" s="1"/>
  <c r="I171" i="18"/>
  <c r="H171"/>
  <c r="I170"/>
  <c r="D12" i="10" s="1"/>
  <c r="H170" i="18"/>
  <c r="C12" i="10" s="1"/>
  <c r="I454" i="18"/>
  <c r="H454"/>
  <c r="I453"/>
  <c r="G45" i="10" s="1"/>
  <c r="Y48" i="13" s="1"/>
  <c r="H453" i="18"/>
  <c r="F45" i="10" s="1"/>
  <c r="X48" i="13" s="1"/>
  <c r="I591" i="18"/>
  <c r="D18" i="7" s="1"/>
  <c r="O22" i="13" s="1"/>
  <c r="H591" i="18"/>
  <c r="C18" i="7" s="1"/>
  <c r="N22" i="13" s="1"/>
  <c r="I391" i="18"/>
  <c r="E8" i="5" s="1"/>
  <c r="C9" i="13" s="1"/>
  <c r="H391" i="18"/>
  <c r="D8" i="5" s="1"/>
  <c r="I113" i="18"/>
  <c r="K43" i="9" s="1"/>
  <c r="S47" i="13" s="1"/>
  <c r="H113" i="18"/>
  <c r="J43" i="9" s="1"/>
  <c r="R47" i="13" s="1"/>
  <c r="I51" i="18"/>
  <c r="H25" i="9" s="1"/>
  <c r="W29" i="13" s="1"/>
  <c r="H51" i="18"/>
  <c r="G25" i="9" s="1"/>
  <c r="V29" i="13" s="1"/>
  <c r="I50" i="18"/>
  <c r="E25" i="9" s="1"/>
  <c r="U29" i="13" s="1"/>
  <c r="H50" i="18"/>
  <c r="D25" i="9" s="1"/>
  <c r="T29" i="13" s="1"/>
  <c r="I242" i="18"/>
  <c r="H15" i="6" s="1"/>
  <c r="K19" i="13" s="1"/>
  <c r="H242" i="18"/>
  <c r="G15" i="6" s="1"/>
  <c r="J19" i="13" s="1"/>
  <c r="I183" i="18"/>
  <c r="E6" i="12" s="1"/>
  <c r="G9" i="13" s="1"/>
  <c r="H183" i="18"/>
  <c r="D6" i="12" s="1"/>
  <c r="I232" i="18"/>
  <c r="H27" i="6" s="1"/>
  <c r="K158" i="13" s="1"/>
  <c r="H232" i="18"/>
  <c r="G27" i="6" s="1"/>
  <c r="J158" i="13" s="1"/>
  <c r="I149" i="18"/>
  <c r="K54" i="9" s="1"/>
  <c r="S58" i="13" s="1"/>
  <c r="H149" i="18"/>
  <c r="J54" i="9" s="1"/>
  <c r="R58" i="13" s="1"/>
  <c r="I395" i="18"/>
  <c r="E19" i="5" s="1"/>
  <c r="C20" i="13" s="1"/>
  <c r="H395" i="18"/>
  <c r="D19" i="5" s="1"/>
  <c r="I298" i="18"/>
  <c r="H298"/>
  <c r="I297"/>
  <c r="G32" i="10" s="1"/>
  <c r="Y35" i="13" s="1"/>
  <c r="H297" i="18"/>
  <c r="F32" i="10" s="1"/>
  <c r="X35" i="13" s="1"/>
  <c r="I515" i="18"/>
  <c r="D21" i="8" s="1"/>
  <c r="Q165" i="13" s="1"/>
  <c r="H515" i="18"/>
  <c r="C21" i="8" s="1"/>
  <c r="P165" i="13" s="1"/>
  <c r="I323" i="18"/>
  <c r="H55" i="5" s="1"/>
  <c r="E179" i="13" s="1"/>
  <c r="H323" i="18"/>
  <c r="G55" i="5" s="1"/>
  <c r="D179" i="13" s="1"/>
  <c r="I322" i="18"/>
  <c r="H54" i="5" s="1"/>
  <c r="E178" i="13" s="1"/>
  <c r="H322" i="18"/>
  <c r="G54" i="5" s="1"/>
  <c r="D178" i="13" s="1"/>
  <c r="I344" i="18"/>
  <c r="H344"/>
  <c r="I403"/>
  <c r="E15" i="5" s="1"/>
  <c r="C16" i="13" s="1"/>
  <c r="H403" i="18"/>
  <c r="D15" i="5" s="1"/>
  <c r="I444" i="18"/>
  <c r="H444"/>
  <c r="I443"/>
  <c r="G40" i="10" s="1"/>
  <c r="Y43" i="13" s="1"/>
  <c r="H443" i="18"/>
  <c r="F40" i="10" s="1"/>
  <c r="X43" i="13" s="1"/>
  <c r="I413" i="18"/>
  <c r="H413"/>
  <c r="I412"/>
  <c r="D36" i="10" s="1"/>
  <c r="H412" i="18"/>
  <c r="C36" i="10" s="1"/>
  <c r="I231" i="18"/>
  <c r="H26" i="6" s="1"/>
  <c r="K157" i="13" s="1"/>
  <c r="H231" i="18"/>
  <c r="G26" i="6" s="1"/>
  <c r="J157" i="13" s="1"/>
  <c r="I393" i="18"/>
  <c r="E17" i="5" s="1"/>
  <c r="C18" i="13" s="1"/>
  <c r="H393" i="18"/>
  <c r="D17" i="5" s="1"/>
  <c r="I555" i="18"/>
  <c r="H555"/>
  <c r="I554"/>
  <c r="G52" i="10" s="1"/>
  <c r="Y55" i="13" s="1"/>
  <c r="H554" i="18"/>
  <c r="F52" i="10" s="1"/>
  <c r="X55" i="13" s="1"/>
  <c r="I132" i="18"/>
  <c r="H57" i="9" s="1"/>
  <c r="W61" i="13" s="1"/>
  <c r="H132" i="18"/>
  <c r="G57" i="9" s="1"/>
  <c r="V61" i="13" s="1"/>
  <c r="I131" i="18"/>
  <c r="E57" i="9" s="1"/>
  <c r="U61" i="13" s="1"/>
  <c r="H131" i="18"/>
  <c r="D57" i="9" s="1"/>
  <c r="T61" i="13" s="1"/>
  <c r="I458" i="18"/>
  <c r="H458"/>
  <c r="I457"/>
  <c r="G47" i="10" s="1"/>
  <c r="Y50" i="13" s="1"/>
  <c r="H457" i="18"/>
  <c r="F47" i="10" s="1"/>
  <c r="X50" i="13" s="1"/>
  <c r="I559" i="18"/>
  <c r="H559"/>
  <c r="I558"/>
  <c r="G54" i="10" s="1"/>
  <c r="Y57" i="13" s="1"/>
  <c r="H558" i="18"/>
  <c r="F54" i="10" s="1"/>
  <c r="X57" i="13" s="1"/>
  <c r="I39" i="18"/>
  <c r="H39"/>
  <c r="H490"/>
  <c r="D18" i="6" s="1"/>
  <c r="L22" i="13" s="1"/>
  <c r="H318" i="18"/>
  <c r="G23" i="5" s="1"/>
  <c r="D137" i="13" s="1"/>
  <c r="H207" i="18"/>
  <c r="H206"/>
  <c r="H542"/>
  <c r="H541"/>
  <c r="H148"/>
  <c r="J53" i="9" s="1"/>
  <c r="R57" i="13" s="1"/>
  <c r="H366" i="18"/>
  <c r="D38" i="5" s="1"/>
  <c r="B162" i="13" s="1"/>
  <c r="H150" i="18"/>
  <c r="J55" i="9" s="1"/>
  <c r="R59" i="13" s="1"/>
  <c r="H346" i="18"/>
  <c r="H205"/>
  <c r="H204"/>
  <c r="I490"/>
  <c r="E18" i="6" s="1"/>
  <c r="M22" i="13" s="1"/>
  <c r="I318" i="18"/>
  <c r="H23" i="5" s="1"/>
  <c r="E137" i="13" s="1"/>
  <c r="I207" i="18"/>
  <c r="I206"/>
  <c r="I542"/>
  <c r="I541"/>
  <c r="I148"/>
  <c r="K53" i="9" s="1"/>
  <c r="S57" i="13" s="1"/>
  <c r="I366" i="18"/>
  <c r="E38" i="5" s="1"/>
  <c r="C162" i="13" s="1"/>
  <c r="I150" i="18"/>
  <c r="K55" i="9" s="1"/>
  <c r="S59" i="13" s="1"/>
  <c r="I346" i="18"/>
  <c r="I205"/>
  <c r="I204"/>
  <c r="I118"/>
  <c r="K49" i="9" s="1"/>
  <c r="S53" i="13" s="1"/>
  <c r="I264" i="18"/>
  <c r="I263"/>
  <c r="I119"/>
  <c r="E50" i="9" s="1"/>
  <c r="U54" i="13" s="1"/>
  <c r="I385" i="18"/>
  <c r="E46" i="5" s="1"/>
  <c r="C170" i="13" s="1"/>
  <c r="I582" i="18"/>
  <c r="D14" i="7" s="1"/>
  <c r="O18" i="13" s="1"/>
  <c r="I427" i="18"/>
  <c r="I426"/>
  <c r="I225"/>
  <c r="I224"/>
  <c r="I352"/>
  <c r="H22" i="5" s="1"/>
  <c r="E23" i="13" s="1"/>
  <c r="I417" i="18"/>
  <c r="I416"/>
  <c r="I156"/>
  <c r="K61" i="9" s="1"/>
  <c r="S65" i="13" s="1"/>
  <c r="I383" i="18"/>
  <c r="E44" i="5" s="1"/>
  <c r="C168" i="13" s="1"/>
  <c r="I507" i="18"/>
  <c r="E16" i="14" s="1"/>
  <c r="I187" i="13" s="1"/>
  <c r="I505" i="18"/>
  <c r="E14" i="14" s="1"/>
  <c r="I185" i="13" s="1"/>
  <c r="I144" i="18"/>
  <c r="H64" i="9" s="1"/>
  <c r="W68" i="13" s="1"/>
  <c r="I143" i="18"/>
  <c r="E64" i="9" s="1"/>
  <c r="U68" i="13" s="1"/>
  <c r="I230" i="18"/>
  <c r="H25" i="6" s="1"/>
  <c r="K156" i="13" s="1"/>
  <c r="I302" i="18"/>
  <c r="I301"/>
  <c r="I227"/>
  <c r="H22" i="6" s="1"/>
  <c r="K153" i="13" s="1"/>
  <c r="I386" i="18"/>
  <c r="E47" i="5" s="1"/>
  <c r="C171" i="13" s="1"/>
  <c r="I587" i="18"/>
  <c r="D15" i="7" s="1"/>
  <c r="O19" i="13" s="1"/>
  <c r="I33" i="18"/>
  <c r="K8" i="9" s="1"/>
  <c r="S12" i="13" s="1"/>
  <c r="I342" i="18"/>
  <c r="H19" i="5" s="1"/>
  <c r="E20" i="13" s="1"/>
  <c r="I382" i="18"/>
  <c r="E43" i="5" s="1"/>
  <c r="C167" i="13" s="1"/>
  <c r="I581" i="18"/>
  <c r="D7" i="7" s="1"/>
  <c r="O11" i="13" s="1"/>
  <c r="I260" i="18"/>
  <c r="I259"/>
  <c r="I122"/>
  <c r="H52" i="9" s="1"/>
  <c r="W56" i="13" s="1"/>
  <c r="I121" i="18"/>
  <c r="E52" i="9" s="1"/>
  <c r="U56" i="13" s="1"/>
  <c r="I446" i="18"/>
  <c r="I445"/>
  <c r="I142"/>
  <c r="H62" i="9" s="1"/>
  <c r="W66" i="13" s="1"/>
  <c r="I141" i="18"/>
  <c r="E62" i="9" s="1"/>
  <c r="U66" i="13" s="1"/>
  <c r="I325" i="18"/>
  <c r="H57" i="5" s="1"/>
  <c r="E181" i="13" s="1"/>
  <c r="I155" i="18"/>
  <c r="K60" i="9" s="1"/>
  <c r="S64" i="13" s="1"/>
  <c r="H155" i="18"/>
  <c r="J60" i="9" s="1"/>
  <c r="R64" i="13" s="1"/>
  <c r="I381" i="18"/>
  <c r="E42" i="5" s="1"/>
  <c r="C166" i="13" s="1"/>
  <c r="H381" i="18"/>
  <c r="D42" i="5" s="1"/>
  <c r="B166" i="13" s="1"/>
  <c r="I592" i="18"/>
  <c r="D12" i="7" s="1"/>
  <c r="O16" i="13" s="1"/>
  <c r="H592" i="18"/>
  <c r="C12" i="7" s="1"/>
  <c r="N16" i="13" s="1"/>
  <c r="I409" i="18"/>
  <c r="E5" i="5" s="1"/>
  <c r="C3" i="13" s="1"/>
  <c r="H409" i="18"/>
  <c r="D5" i="5" s="1"/>
  <c r="B3" i="13" s="1"/>
  <c r="I516" i="18"/>
  <c r="D5" i="8" s="1"/>
  <c r="Q9" i="13" s="1"/>
  <c r="H516" i="18"/>
  <c r="C5" i="8" s="1"/>
  <c r="P9" i="13" s="1"/>
  <c r="I270" i="18"/>
  <c r="H270"/>
  <c r="I269"/>
  <c r="D31" i="10" s="1"/>
  <c r="H269" i="18"/>
  <c r="C31" i="10" s="1"/>
  <c r="I175" i="18"/>
  <c r="D16" i="10" s="1"/>
  <c r="H175" i="18"/>
  <c r="C16" i="10" s="1"/>
  <c r="I328" i="18"/>
  <c r="H42" i="5" s="1"/>
  <c r="E166" i="13" s="1"/>
  <c r="H328" i="18"/>
  <c r="G42" i="5" s="1"/>
  <c r="D166" i="13" s="1"/>
  <c r="I345" i="18"/>
  <c r="H18" i="5" s="1"/>
  <c r="E19" i="13" s="1"/>
  <c r="H345" i="18"/>
  <c r="G18" i="5" s="1"/>
  <c r="D19" i="13" s="1"/>
  <c r="I80" i="18"/>
  <c r="H36" i="9" s="1"/>
  <c r="W40" i="13" s="1"/>
  <c r="H80" i="18"/>
  <c r="G36" i="9" s="1"/>
  <c r="V40" i="13" s="1"/>
  <c r="I79" i="18"/>
  <c r="E36" i="9" s="1"/>
  <c r="U40" i="13" s="1"/>
  <c r="H79" i="18"/>
  <c r="D36" i="9" s="1"/>
  <c r="T40" i="13" s="1"/>
  <c r="I73" i="18"/>
  <c r="K30" i="9" s="1"/>
  <c r="S34" i="13" s="1"/>
  <c r="H73" i="18"/>
  <c r="J30" i="9" s="1"/>
  <c r="R34" i="13" s="1"/>
  <c r="I146" i="18"/>
  <c r="K51" i="9" s="1"/>
  <c r="S55" i="13" s="1"/>
  <c r="H146" i="18"/>
  <c r="J51" i="9" s="1"/>
  <c r="R55" i="13" s="1"/>
  <c r="I462" i="18"/>
  <c r="H462"/>
  <c r="I461"/>
  <c r="G50" i="10" s="1"/>
  <c r="Y53" i="13" s="1"/>
  <c r="H461" i="18"/>
  <c r="F50" i="10" s="1"/>
  <c r="X53" i="13" s="1"/>
  <c r="I509" i="18"/>
  <c r="E6" i="14" s="1"/>
  <c r="I4" i="13" s="1"/>
  <c r="H509" i="18"/>
  <c r="D6" i="14" s="1"/>
  <c r="H4" i="13" s="1"/>
  <c r="I508" i="18"/>
  <c r="E5" i="14" s="1"/>
  <c r="I3" i="13" s="1"/>
  <c r="H508" i="18"/>
  <c r="D5" i="14" s="1"/>
  <c r="H3" i="13" s="1"/>
  <c r="I335" i="18"/>
  <c r="H49" i="5" s="1"/>
  <c r="E173" i="13" s="1"/>
  <c r="H335" i="18"/>
  <c r="G49" i="5" s="1"/>
  <c r="D173" i="13" s="1"/>
  <c r="I117" i="18"/>
  <c r="K47" i="9" s="1"/>
  <c r="S51" i="13" s="1"/>
  <c r="H117" i="18"/>
  <c r="J47" i="9" s="1"/>
  <c r="R51" i="13" s="1"/>
  <c r="I406" i="18"/>
  <c r="E58" i="5" s="1"/>
  <c r="C182" i="13" s="1"/>
  <c r="H406" i="18"/>
  <c r="D58" i="5" s="1"/>
  <c r="B182" i="13" s="1"/>
  <c r="I481" i="18"/>
  <c r="H481"/>
  <c r="I480"/>
  <c r="E6" i="6" s="1"/>
  <c r="M10" i="13" s="1"/>
  <c r="H480" i="18"/>
  <c r="D6" i="6" s="1"/>
  <c r="L10" i="13" s="1"/>
  <c r="I226" i="18"/>
  <c r="H21" i="6" s="1"/>
  <c r="K152" i="13" s="1"/>
  <c r="H226" i="18"/>
  <c r="G21" i="6" s="1"/>
  <c r="J152" i="13" s="1"/>
  <c r="I404" i="18"/>
  <c r="E16" i="5" s="1"/>
  <c r="C17" i="13" s="1"/>
  <c r="H404" i="18"/>
  <c r="D16" i="5" s="1"/>
  <c r="I176" i="18"/>
  <c r="D20" i="10" s="1"/>
  <c r="H176" i="18"/>
  <c r="C20" i="10" s="1"/>
  <c r="I59" i="18"/>
  <c r="H29" i="9" s="1"/>
  <c r="W33" i="13" s="1"/>
  <c r="H59" i="18"/>
  <c r="G29" i="9" s="1"/>
  <c r="V33" i="13" s="1"/>
  <c r="I58" i="18"/>
  <c r="E29" i="9" s="1"/>
  <c r="U33" i="13" s="1"/>
  <c r="H58" i="18"/>
  <c r="D29" i="9" s="1"/>
  <c r="T33" i="13" s="1"/>
  <c r="I309" i="18"/>
  <c r="H34" i="5" s="1"/>
  <c r="E158" i="13" s="1"/>
  <c r="H309" i="18"/>
  <c r="G34" i="5" s="1"/>
  <c r="D158" i="13" s="1"/>
  <c r="I57" i="18"/>
  <c r="H28" i="9" s="1"/>
  <c r="W32" i="13" s="1"/>
  <c r="H57" i="18"/>
  <c r="G28" i="9" s="1"/>
  <c r="V32" i="13" s="1"/>
  <c r="I56" i="18"/>
  <c r="E28" i="9" s="1"/>
  <c r="U32" i="13" s="1"/>
  <c r="H56" i="18"/>
  <c r="D28" i="9" s="1"/>
  <c r="T32" i="13" s="1"/>
  <c r="I488" i="18"/>
  <c r="H488"/>
  <c r="I487"/>
  <c r="E11" i="6" s="1"/>
  <c r="M15" i="13" s="1"/>
  <c r="H487" i="18"/>
  <c r="D11" i="6" s="1"/>
  <c r="L15" i="13" s="1"/>
  <c r="I217" i="18"/>
  <c r="H217"/>
  <c r="I216"/>
  <c r="G15" i="10" s="1"/>
  <c r="Y18" i="13" s="1"/>
  <c r="H216" i="18"/>
  <c r="F15" i="10" s="1"/>
  <c r="X18" i="13" s="1"/>
  <c r="I15" i="18"/>
  <c r="H11" i="9" s="1"/>
  <c r="W15" i="13" s="1"/>
  <c r="H15" i="18"/>
  <c r="G11" i="9" s="1"/>
  <c r="V15" i="13" s="1"/>
  <c r="I14" i="18"/>
  <c r="E11" i="9" s="1"/>
  <c r="U15" i="13" s="1"/>
  <c r="H14" i="18"/>
  <c r="D11" i="9" s="1"/>
  <c r="T15" i="13" s="1"/>
  <c r="I361" i="18"/>
  <c r="E33" i="5" s="1"/>
  <c r="C157" i="13" s="1"/>
  <c r="H361" i="18"/>
  <c r="D33" i="5" s="1"/>
  <c r="B157" i="13" s="1"/>
  <c r="I593" i="18"/>
  <c r="D13" i="7" s="1"/>
  <c r="O17" i="13" s="1"/>
  <c r="H593" i="18"/>
  <c r="C13" i="7" s="1"/>
  <c r="N17" i="13" s="1"/>
  <c r="I31" i="18"/>
  <c r="K6" i="9" s="1"/>
  <c r="S10" i="13" s="1"/>
  <c r="H31" i="18"/>
  <c r="J6" i="9" s="1"/>
  <c r="R10" i="13" s="1"/>
  <c r="I138" i="18"/>
  <c r="H60" i="9" s="1"/>
  <c r="W64" i="13" s="1"/>
  <c r="H138" i="18"/>
  <c r="G60" i="9" s="1"/>
  <c r="V64" i="13" s="1"/>
  <c r="I137" i="18"/>
  <c r="E60" i="9" s="1"/>
  <c r="U64" i="13" s="1"/>
  <c r="H137" i="18"/>
  <c r="D60" i="9" s="1"/>
  <c r="T64" i="13" s="1"/>
  <c r="I519" i="18"/>
  <c r="D9" i="8" s="1"/>
  <c r="Q13" i="13" s="1"/>
  <c r="H519" i="18"/>
  <c r="C9" i="8" s="1"/>
  <c r="P13" i="13" s="1"/>
  <c r="I158" i="18"/>
  <c r="K64" i="9" s="1"/>
  <c r="S68" i="13" s="1"/>
  <c r="H158" i="18"/>
  <c r="J64" i="9" s="1"/>
  <c r="R68" i="13" s="1"/>
  <c r="I116" i="18"/>
  <c r="K46" i="9" s="1"/>
  <c r="S50" i="13" s="1"/>
  <c r="H116" i="18"/>
  <c r="J46" i="9" s="1"/>
  <c r="R50" i="13" s="1"/>
  <c r="I21" i="18"/>
  <c r="H21"/>
  <c r="I20"/>
  <c r="H20"/>
  <c r="I390"/>
  <c r="E51" i="5" s="1"/>
  <c r="C175" i="13" s="1"/>
  <c r="H390" i="18"/>
  <c r="D51" i="5" s="1"/>
  <c r="B175" i="13" s="1"/>
  <c r="I327" i="18"/>
  <c r="H41" i="5" s="1"/>
  <c r="E165" i="13" s="1"/>
  <c r="H327" i="18"/>
  <c r="G41" i="5" s="1"/>
  <c r="D165" i="13" s="1"/>
  <c r="I307" i="18"/>
  <c r="H32" i="5" s="1"/>
  <c r="E156" i="13" s="1"/>
  <c r="H307" i="18"/>
  <c r="G32" i="5" s="1"/>
  <c r="D156" i="13" s="1"/>
  <c r="I338" i="18"/>
  <c r="H338"/>
  <c r="I355"/>
  <c r="H7" i="5" s="1"/>
  <c r="E8" i="13" s="1"/>
  <c r="H355" i="18"/>
  <c r="G7" i="5" s="1"/>
  <c r="D8" i="13" s="1"/>
  <c r="I377" i="18"/>
  <c r="E56" i="5" s="1"/>
  <c r="C180" i="13" s="1"/>
  <c r="H377" i="18"/>
  <c r="D56" i="5" s="1"/>
  <c r="B180" i="13" s="1"/>
  <c r="I49" i="18"/>
  <c r="H24" i="9" s="1"/>
  <c r="W28" i="13" s="1"/>
  <c r="H49" i="18"/>
  <c r="G24" i="9" s="1"/>
  <c r="V28" i="13" s="1"/>
  <c r="I48" i="18"/>
  <c r="E24" i="9" s="1"/>
  <c r="U28" i="13" s="1"/>
  <c r="H48" i="18"/>
  <c r="D24" i="9" s="1"/>
  <c r="T28" i="13" s="1"/>
  <c r="I471" i="18"/>
  <c r="E33" i="6" s="1"/>
  <c r="K167" i="13" s="1"/>
  <c r="H471" i="18"/>
  <c r="D33" i="6" s="1"/>
  <c r="J167" i="13" s="1"/>
  <c r="I470" i="18"/>
  <c r="E32" i="6" s="1"/>
  <c r="K166" i="13" s="1"/>
  <c r="H470" i="18"/>
  <c r="D32" i="6" s="1"/>
  <c r="J166" i="13" s="1"/>
  <c r="I530" i="18"/>
  <c r="D19" i="8" s="1"/>
  <c r="Q23" i="13" s="1"/>
  <c r="H530" i="18"/>
  <c r="C19" i="8" s="1"/>
  <c r="P23" i="13" s="1"/>
  <c r="I514" i="18"/>
  <c r="D20" i="8" s="1"/>
  <c r="Q164" i="13" s="1"/>
  <c r="H514" i="18"/>
  <c r="C20" i="8" s="1"/>
  <c r="P164" i="13" s="1"/>
  <c r="I329" i="18"/>
  <c r="H43" i="5" s="1"/>
  <c r="E167" i="13" s="1"/>
  <c r="H329" i="18"/>
  <c r="G43" i="5" s="1"/>
  <c r="D167" i="13" s="1"/>
  <c r="I518" i="18"/>
  <c r="D14" i="8" s="1"/>
  <c r="Q18" i="13" s="1"/>
  <c r="H518" i="18"/>
  <c r="C14" i="8" s="1"/>
  <c r="P18" i="13" s="1"/>
  <c r="I233" i="18"/>
  <c r="H28" i="6" s="1"/>
  <c r="K159" i="13" s="1"/>
  <c r="H233" i="18"/>
  <c r="G28" i="6" s="1"/>
  <c r="J159" i="13" s="1"/>
  <c r="I553" i="18"/>
  <c r="H553"/>
  <c r="I552"/>
  <c r="G51" i="10" s="1"/>
  <c r="Y54" i="13" s="1"/>
  <c r="H552" i="18"/>
  <c r="F51" i="10" s="1"/>
  <c r="X54" i="13" s="1"/>
  <c r="I258" i="18"/>
  <c r="H258"/>
  <c r="I257"/>
  <c r="D24" i="10" s="1"/>
  <c r="H257" i="18"/>
  <c r="C24" i="10" s="1"/>
  <c r="I69" i="18"/>
  <c r="K26" i="9" s="1"/>
  <c r="S30" i="13" s="1"/>
  <c r="H69" i="18"/>
  <c r="J26" i="9" s="1"/>
  <c r="R30" i="13" s="1"/>
  <c r="I431" i="18"/>
  <c r="H431"/>
  <c r="I430"/>
  <c r="D46" i="10" s="1"/>
  <c r="H430" i="18"/>
  <c r="C46" i="10" s="1"/>
  <c r="I262" i="18"/>
  <c r="H262"/>
  <c r="I261"/>
  <c r="D26" i="10" s="1"/>
  <c r="H261" i="18"/>
  <c r="C26" i="10" s="1"/>
  <c r="I41" i="18"/>
  <c r="K16" i="9" s="1"/>
  <c r="S20" i="13" s="1"/>
  <c r="H41" i="18"/>
  <c r="J16" i="9" s="1"/>
  <c r="R20" i="13" s="1"/>
  <c r="I374" i="18"/>
  <c r="E53" i="5" s="1"/>
  <c r="C177" i="13" s="1"/>
  <c r="H374" i="18"/>
  <c r="D53" i="5" s="1"/>
  <c r="B177" i="13" s="1"/>
  <c r="I373" i="18"/>
  <c r="E52" i="5" s="1"/>
  <c r="C176" i="13" s="1"/>
  <c r="H373" i="18"/>
  <c r="D52" i="5" s="1"/>
  <c r="B176" i="13" s="1"/>
  <c r="I70" i="18"/>
  <c r="K27" i="9" s="1"/>
  <c r="S31" i="13" s="1"/>
  <c r="H70" i="18"/>
  <c r="J27" i="9" s="1"/>
  <c r="R31" i="13" s="1"/>
  <c r="I511" i="18"/>
  <c r="E8" i="14" s="1"/>
  <c r="I6" i="13" s="1"/>
  <c r="H511" i="18"/>
  <c r="D8" i="14" s="1"/>
  <c r="H6" i="13" s="1"/>
  <c r="I510" i="18"/>
  <c r="E7" i="14" s="1"/>
  <c r="I5" i="13" s="1"/>
  <c r="H510" i="18"/>
  <c r="D7" i="14" s="1"/>
  <c r="H5" i="13" s="1"/>
  <c r="I128" i="18"/>
  <c r="H55" i="9" s="1"/>
  <c r="W59" i="13" s="1"/>
  <c r="H128" i="18"/>
  <c r="G55" i="9" s="1"/>
  <c r="V59" i="13" s="1"/>
  <c r="I127" i="18"/>
  <c r="E55" i="9" s="1"/>
  <c r="U59" i="13" s="1"/>
  <c r="H127" i="18"/>
  <c r="D55" i="9" s="1"/>
  <c r="T59" i="13" s="1"/>
  <c r="I228" i="18"/>
  <c r="H23" i="6" s="1"/>
  <c r="K154" i="13" s="1"/>
  <c r="H228" i="18"/>
  <c r="G23" i="6" s="1"/>
  <c r="J154" i="13" s="1"/>
  <c r="I450" i="18"/>
  <c r="H450"/>
  <c r="I449"/>
  <c r="H449"/>
  <c r="F43" i="10" s="1"/>
  <c r="X46" i="13" s="1"/>
  <c r="I268" i="18"/>
  <c r="H268"/>
  <c r="I267"/>
  <c r="D29" i="10" s="1"/>
  <c r="H267" i="18"/>
  <c r="C29" i="10" s="1"/>
  <c r="I203" i="18"/>
  <c r="H203"/>
  <c r="I202"/>
  <c r="G8" i="10" s="1"/>
  <c r="Y11" i="13" s="1"/>
  <c r="H202" i="18"/>
  <c r="F8" i="10" s="1"/>
  <c r="X11" i="13" s="1"/>
  <c r="H66" i="18"/>
  <c r="J23" i="9" s="1"/>
  <c r="R27" i="13" s="1"/>
  <c r="I152" i="18"/>
  <c r="K57" i="9" s="1"/>
  <c r="S61" i="13" s="1"/>
  <c r="H152" i="18"/>
  <c r="J57" i="9" s="1"/>
  <c r="R61" i="13" s="1"/>
  <c r="I32" i="18"/>
  <c r="K7" i="9" s="1"/>
  <c r="S11" i="13" s="1"/>
  <c r="H32" i="18"/>
  <c r="J7" i="9" s="1"/>
  <c r="R11" i="13" s="1"/>
  <c r="I433" i="18"/>
  <c r="H433"/>
  <c r="I432"/>
  <c r="D47" i="10" s="1"/>
  <c r="H432" i="18"/>
  <c r="C47" i="10" s="1"/>
  <c r="H92" i="18"/>
  <c r="G42" i="9" s="1"/>
  <c r="V46" i="13" s="1"/>
  <c r="I496" i="18"/>
  <c r="E34" i="6" s="1"/>
  <c r="M182" i="13" s="1"/>
  <c r="H496" i="18"/>
  <c r="D34" i="6" s="1"/>
  <c r="L182" i="13" s="1"/>
  <c r="H126" i="18"/>
  <c r="G54" i="9" s="1"/>
  <c r="V58" i="13" s="1"/>
  <c r="I125" i="18"/>
  <c r="E54" i="9" s="1"/>
  <c r="U58" i="13" s="1"/>
  <c r="H125" i="18"/>
  <c r="D54" i="9" s="1"/>
  <c r="T58" i="13" s="1"/>
  <c r="I557" i="18"/>
  <c r="H557"/>
  <c r="I556"/>
  <c r="G53" i="10" s="1"/>
  <c r="Y56" i="13" s="1"/>
  <c r="H556" i="18"/>
  <c r="F53" i="10" s="1"/>
  <c r="X56" i="13" s="1"/>
  <c r="I359" i="18"/>
  <c r="E31" i="5" s="1"/>
  <c r="C155" i="13" s="1"/>
  <c r="H359" i="18"/>
  <c r="D31" i="5" s="1"/>
  <c r="B155" i="13" s="1"/>
  <c r="I358" i="18"/>
  <c r="E30" i="5" s="1"/>
  <c r="C154" i="13" s="1"/>
  <c r="H358" i="18"/>
  <c r="D30" i="5" s="1"/>
  <c r="B154" i="13" s="1"/>
  <c r="I357" i="18"/>
  <c r="E29" i="5" s="1"/>
  <c r="C153" i="13" s="1"/>
  <c r="H357" i="18"/>
  <c r="D29" i="5" s="1"/>
  <c r="B153" i="13" s="1"/>
  <c r="I94" i="18"/>
  <c r="H43" i="9" s="1"/>
  <c r="W47" i="13" s="1"/>
  <c r="H94" i="18"/>
  <c r="G43" i="9" s="1"/>
  <c r="V47" i="13" s="1"/>
  <c r="I93" i="18"/>
  <c r="E43" i="9" s="1"/>
  <c r="U47" i="13" s="1"/>
  <c r="H93" i="18"/>
  <c r="D43" i="9" s="1"/>
  <c r="T47" i="13" s="1"/>
  <c r="I332" i="18"/>
  <c r="H332"/>
  <c r="I467"/>
  <c r="E20" i="6" s="1"/>
  <c r="M140" i="13" s="1"/>
  <c r="H467" i="18"/>
  <c r="D20" i="6" s="1"/>
  <c r="L140" i="13" s="1"/>
  <c r="I64" i="18"/>
  <c r="K21" i="9" s="1"/>
  <c r="S25" i="13" s="1"/>
  <c r="H64" i="18"/>
  <c r="J21" i="9" s="1"/>
  <c r="R25" i="13" s="1"/>
  <c r="I577" i="18"/>
  <c r="I576"/>
  <c r="H576"/>
  <c r="F63" i="10" s="1"/>
  <c r="X66" i="13" s="1"/>
  <c r="I589" i="18"/>
  <c r="D11" i="7" s="1"/>
  <c r="O15" i="13" s="1"/>
  <c r="H589" i="18"/>
  <c r="C11" i="7" s="1"/>
  <c r="N15" i="13" s="1"/>
  <c r="I173" i="18"/>
  <c r="H173"/>
  <c r="I172"/>
  <c r="D13" i="10" s="1"/>
  <c r="H172" i="18"/>
  <c r="C13" i="10" s="1"/>
  <c r="I250" i="18"/>
  <c r="H34" i="6" s="1"/>
  <c r="K182" i="13" s="1"/>
  <c r="H250" i="18"/>
  <c r="G34" i="6" s="1"/>
  <c r="J182" i="13" s="1"/>
  <c r="I379" i="18"/>
  <c r="E40" i="5" s="1"/>
  <c r="C164" i="13" s="1"/>
  <c r="H379" i="18"/>
  <c r="D40" i="5" s="1"/>
  <c r="B164" i="13" s="1"/>
  <c r="I434" i="18"/>
  <c r="D50" i="10" s="1"/>
  <c r="H434" i="18"/>
  <c r="C50" i="10" s="1"/>
  <c r="I534" i="18"/>
  <c r="H534"/>
  <c r="I533"/>
  <c r="D52" i="10" s="1"/>
  <c r="H533" i="18"/>
  <c r="C52" i="10" s="1"/>
  <c r="I368" i="18"/>
  <c r="E25" i="5" s="1"/>
  <c r="C146" i="13" s="1"/>
  <c r="H368" i="18"/>
  <c r="D25" i="5" s="1"/>
  <c r="I523" i="18"/>
  <c r="D15" i="8" s="1"/>
  <c r="Q19" i="13" s="1"/>
  <c r="H523" i="18"/>
  <c r="C15" i="8" s="1"/>
  <c r="P19" i="13" s="1"/>
  <c r="I326" i="18"/>
  <c r="H40" i="5" s="1"/>
  <c r="E164" i="13" s="1"/>
  <c r="H326" i="18"/>
  <c r="G40" i="5" s="1"/>
  <c r="D164" i="13" s="1"/>
  <c r="I38" i="18"/>
  <c r="K13" i="9" s="1"/>
  <c r="S17" i="13" s="1"/>
  <c r="H38" i="18"/>
  <c r="J13" i="9" s="1"/>
  <c r="R17" i="13" s="1"/>
  <c r="I124" i="18"/>
  <c r="H53" i="9" s="1"/>
  <c r="W57" i="13" s="1"/>
  <c r="H124" i="18"/>
  <c r="G53" i="9" s="1"/>
  <c r="V57" i="13" s="1"/>
  <c r="I123" i="18"/>
  <c r="E53" i="9" s="1"/>
  <c r="U57" i="13" s="1"/>
  <c r="H123" i="18"/>
  <c r="D53" i="9" s="1"/>
  <c r="T57" i="13" s="1"/>
  <c r="I5" i="18"/>
  <c r="H6" i="9" s="1"/>
  <c r="W10" i="13" s="1"/>
  <c r="H5" i="18"/>
  <c r="G6" i="9" s="1"/>
  <c r="V10" i="13" s="1"/>
  <c r="I4" i="18"/>
  <c r="E6" i="9" s="1"/>
  <c r="U10" i="13" s="1"/>
  <c r="H4" i="18"/>
  <c r="D6" i="9" s="1"/>
  <c r="T10" i="13" s="1"/>
  <c r="I169" i="18"/>
  <c r="D11" i="10" s="1"/>
  <c r="H169" i="18"/>
  <c r="C11" i="10" s="1"/>
  <c r="I473" i="18"/>
  <c r="H473"/>
  <c r="I472"/>
  <c r="E5" i="6" s="1"/>
  <c r="M9" i="13" s="1"/>
  <c r="H472" i="18"/>
  <c r="D5" i="6" s="1"/>
  <c r="L9" i="13" s="1"/>
  <c r="I378" i="18"/>
  <c r="E57" i="5" s="1"/>
  <c r="C181" i="13" s="1"/>
  <c r="H378" i="18"/>
  <c r="D57" i="5" s="1"/>
  <c r="B181" i="13" s="1"/>
  <c r="I282" i="18"/>
  <c r="H282"/>
  <c r="I281"/>
  <c r="G24" i="10" s="1"/>
  <c r="Y27" i="13" s="1"/>
  <c r="H281" i="18"/>
  <c r="F24" i="10" s="1"/>
  <c r="X27" i="13" s="1"/>
  <c r="I180" i="18"/>
  <c r="E24" i="12" s="1"/>
  <c r="G149" i="13" s="1"/>
  <c r="H180" i="18"/>
  <c r="D24" i="12" s="1"/>
  <c r="I179" i="18"/>
  <c r="E23" i="12" s="1"/>
  <c r="G148" i="13" s="1"/>
  <c r="H179" i="18"/>
  <c r="D23" i="12" s="1"/>
  <c r="I387" i="18"/>
  <c r="E48" i="5" s="1"/>
  <c r="C172" i="13" s="1"/>
  <c r="H387" i="18"/>
  <c r="D48" i="5" s="1"/>
  <c r="B172" i="13" s="1"/>
  <c r="I348" i="18"/>
  <c r="H20" i="5" s="1"/>
  <c r="E21" i="13" s="1"/>
  <c r="H348" i="18"/>
  <c r="G20" i="5" s="1"/>
  <c r="D21" i="13" s="1"/>
  <c r="I501" i="18"/>
  <c r="E19" i="14" s="1"/>
  <c r="I190" i="13" s="1"/>
  <c r="H501" i="18"/>
  <c r="D19" i="14" s="1"/>
  <c r="H190" i="13" s="1"/>
  <c r="I166" i="18"/>
  <c r="H166"/>
  <c r="I165"/>
  <c r="D9" i="10" s="1"/>
  <c r="H165" i="18"/>
  <c r="C9" i="10" s="1"/>
  <c r="I71" i="18"/>
  <c r="K28" i="9" s="1"/>
  <c r="S32" i="13" s="1"/>
  <c r="H71" i="18"/>
  <c r="J28" i="9" s="1"/>
  <c r="R32" i="13" s="1"/>
  <c r="I365" i="18"/>
  <c r="E37" i="5" s="1"/>
  <c r="C161" i="13" s="1"/>
  <c r="H365" i="18"/>
  <c r="D37" i="5" s="1"/>
  <c r="B161" i="13" s="1"/>
  <c r="I364" i="18"/>
  <c r="E36" i="5" s="1"/>
  <c r="C160" i="13" s="1"/>
  <c r="H364" i="18"/>
  <c r="D36" i="5" s="1"/>
  <c r="B160" i="13" s="1"/>
  <c r="I363" i="18"/>
  <c r="E35" i="5" s="1"/>
  <c r="C159" i="13" s="1"/>
  <c r="H363" i="18"/>
  <c r="D35" i="5" s="1"/>
  <c r="B159" i="13" s="1"/>
  <c r="I545" i="18"/>
  <c r="D58" i="10" s="1"/>
  <c r="H545" i="18"/>
  <c r="C58" i="10" s="1"/>
  <c r="I306" i="18"/>
  <c r="H31" i="5" s="1"/>
  <c r="E155" i="13" s="1"/>
  <c r="H306" i="18"/>
  <c r="G31" i="5" s="1"/>
  <c r="D155" i="13" s="1"/>
  <c r="I305" i="18"/>
  <c r="H30" i="5" s="1"/>
  <c r="E154" i="13" s="1"/>
  <c r="H305" i="18"/>
  <c r="G30" i="5" s="1"/>
  <c r="D154" i="13" s="1"/>
  <c r="I304" i="18"/>
  <c r="H29" i="5" s="1"/>
  <c r="E153" i="13" s="1"/>
  <c r="H304" i="18"/>
  <c r="G29" i="5" s="1"/>
  <c r="D153" i="13" s="1"/>
  <c r="I134" i="18"/>
  <c r="H58" i="9" s="1"/>
  <c r="W62" i="13" s="1"/>
  <c r="H134" i="18"/>
  <c r="G58" i="9" s="1"/>
  <c r="V62" i="13" s="1"/>
  <c r="I133" i="18"/>
  <c r="E58" i="9" s="1"/>
  <c r="U62" i="13" s="1"/>
  <c r="H133" i="18"/>
  <c r="D58" i="9" s="1"/>
  <c r="T62" i="13" s="1"/>
  <c r="I549" i="18"/>
  <c r="H549"/>
  <c r="I548"/>
  <c r="D61" i="10" s="1"/>
  <c r="H548" i="18"/>
  <c r="C61" i="10" s="1"/>
  <c r="I494" i="18"/>
  <c r="H494"/>
  <c r="I493"/>
  <c r="E13" i="6" s="1"/>
  <c r="M17" i="13" s="1"/>
  <c r="H493" i="18"/>
  <c r="D13" i="6" s="1"/>
  <c r="L17" i="13" s="1"/>
  <c r="I168" i="18"/>
  <c r="H168"/>
  <c r="I167"/>
  <c r="D10" i="10" s="1"/>
  <c r="H167" i="18"/>
  <c r="C10" i="10" s="1"/>
  <c r="I376" i="18"/>
  <c r="E55" i="5" s="1"/>
  <c r="C179" i="13" s="1"/>
  <c r="H376" i="18"/>
  <c r="D55" i="5" s="1"/>
  <c r="B179" i="13" s="1"/>
  <c r="I375" i="18"/>
  <c r="E54" i="5" s="1"/>
  <c r="C178" i="13" s="1"/>
  <c r="H375" i="18"/>
  <c r="D54" i="5" s="1"/>
  <c r="B178" i="13" s="1"/>
  <c r="I174" i="18"/>
  <c r="D14" i="10" s="1"/>
  <c r="H174" i="18"/>
  <c r="C14" i="10" s="1"/>
  <c r="I367" i="18"/>
  <c r="E39" i="5" s="1"/>
  <c r="C163" i="13" s="1"/>
  <c r="H367" i="18"/>
  <c r="D39" i="5" s="1"/>
  <c r="B163" i="13" s="1"/>
  <c r="I356" i="18"/>
  <c r="E28" i="5" s="1"/>
  <c r="C152" i="13" s="1"/>
  <c r="H356" i="18"/>
  <c r="D28" i="5" s="1"/>
  <c r="B152" i="13" s="1"/>
  <c r="I140" i="18"/>
  <c r="H61" i="9" s="1"/>
  <c r="W65" i="13" s="1"/>
  <c r="H140" i="18"/>
  <c r="G61" i="9" s="1"/>
  <c r="V65" i="13" s="1"/>
  <c r="I139" i="18"/>
  <c r="E61" i="9" s="1"/>
  <c r="U65" i="13" s="1"/>
  <c r="H139" i="18"/>
  <c r="D61" i="9" s="1"/>
  <c r="T65" i="13" s="1"/>
  <c r="I384" i="18"/>
  <c r="E45" i="5" s="1"/>
  <c r="C169" i="13" s="1"/>
  <c r="H384" i="18"/>
  <c r="D45" i="5" s="1"/>
  <c r="B169" i="13" s="1"/>
  <c r="I319" i="18"/>
  <c r="H24" i="5" s="1"/>
  <c r="E140" i="13" s="1"/>
  <c r="H319" i="18"/>
  <c r="G24" i="5" s="1"/>
  <c r="D140" i="13" s="1"/>
  <c r="I343" i="18"/>
  <c r="H343"/>
  <c r="I317"/>
  <c r="H317"/>
  <c r="I504"/>
  <c r="E22" i="14" s="1"/>
  <c r="I193" i="13" s="1"/>
  <c r="H504" i="18"/>
  <c r="D22" i="14" s="1"/>
  <c r="H193" i="13" s="1"/>
  <c r="I580" i="18"/>
  <c r="D5" i="7" s="1"/>
  <c r="O9" i="13" s="1"/>
  <c r="H580" i="18"/>
  <c r="C5" i="7" s="1"/>
  <c r="N9" i="13" s="1"/>
  <c r="I408" i="18"/>
  <c r="E60" i="5" s="1"/>
  <c r="C184" i="13" s="1"/>
  <c r="H408" i="18"/>
  <c r="D60" i="5" s="1"/>
  <c r="B184" i="13" s="1"/>
  <c r="I495" i="18"/>
  <c r="E19" i="6" s="1"/>
  <c r="M23" i="13" s="1"/>
  <c r="H495" i="18"/>
  <c r="D19" i="6" s="1"/>
  <c r="L23" i="13" s="1"/>
  <c r="I36" i="18"/>
  <c r="K11" i="9" s="1"/>
  <c r="S15" i="13" s="1"/>
  <c r="H36" i="18"/>
  <c r="J11" i="9" s="1"/>
  <c r="R15" i="13" s="1"/>
  <c r="I273" i="18"/>
  <c r="D35" i="10" s="1"/>
  <c r="H273" i="18"/>
  <c r="C35" i="10" s="1"/>
  <c r="I19" i="18"/>
  <c r="H13" i="9" s="1"/>
  <c r="W17" i="13" s="1"/>
  <c r="H19" i="18"/>
  <c r="G13" i="9" s="1"/>
  <c r="V17" i="13" s="1"/>
  <c r="I18" i="18"/>
  <c r="E13" i="9" s="1"/>
  <c r="U17" i="13" s="1"/>
  <c r="H18" i="18"/>
  <c r="D13" i="9" s="1"/>
  <c r="T17" i="13" s="1"/>
  <c r="I7" i="18"/>
  <c r="H7" i="9" s="1"/>
  <c r="W11" i="13" s="1"/>
  <c r="H7" i="18"/>
  <c r="G7" i="9" s="1"/>
  <c r="V11" i="13" s="1"/>
  <c r="I6" i="18"/>
  <c r="E7" i="9" s="1"/>
  <c r="U11" i="13" s="1"/>
  <c r="H6" i="18"/>
  <c r="D7" i="9" s="1"/>
  <c r="T11" i="13" s="1"/>
  <c r="I68" i="18"/>
  <c r="K25" i="9" s="1"/>
  <c r="S29" i="13" s="1"/>
  <c r="H68" i="18"/>
  <c r="J25" i="9" s="1"/>
  <c r="R29" i="13" s="1"/>
  <c r="I189" i="18"/>
  <c r="E9" i="12" s="1"/>
  <c r="G12" i="13" s="1"/>
  <c r="H189" i="18"/>
  <c r="D9" i="12" s="1"/>
  <c r="I42" i="18"/>
  <c r="K17" i="9" s="1"/>
  <c r="S21" i="13" s="1"/>
  <c r="H42" i="18"/>
  <c r="J17" i="9" s="1"/>
  <c r="R21" i="13" s="1"/>
  <c r="I229" i="18"/>
  <c r="H24" i="6" s="1"/>
  <c r="K155" i="13" s="1"/>
  <c r="H229" i="18"/>
  <c r="G24" i="6" s="1"/>
  <c r="J155" i="13" s="1"/>
  <c r="I520" i="18"/>
  <c r="D16" i="8" s="1"/>
  <c r="Q20" i="13" s="1"/>
  <c r="H520" i="18"/>
  <c r="C16" i="8" s="1"/>
  <c r="P20" i="13" s="1"/>
  <c r="I235" i="18"/>
  <c r="H5" i="6" s="1"/>
  <c r="K9" i="13" s="1"/>
  <c r="H235" i="18"/>
  <c r="G5" i="6" s="1"/>
  <c r="J9" i="13" s="1"/>
  <c r="I522" i="18"/>
  <c r="D8" i="8" s="1"/>
  <c r="Q12" i="13" s="1"/>
  <c r="H522" i="18"/>
  <c r="C8" i="8" s="1"/>
  <c r="P12" i="13" s="1"/>
  <c r="I411" i="18"/>
  <c r="E7" i="5" s="1"/>
  <c r="C8" i="13" s="1"/>
  <c r="H411" i="18"/>
  <c r="D7" i="5" s="1"/>
  <c r="B8" i="13" s="1"/>
  <c r="I45" i="18"/>
  <c r="H21" i="9" s="1"/>
  <c r="W25" i="13" s="1"/>
  <c r="H45" i="18"/>
  <c r="G21" i="9" s="1"/>
  <c r="V25" i="13" s="1"/>
  <c r="I44" i="18"/>
  <c r="E21" i="9" s="1"/>
  <c r="U25" i="13" s="1"/>
  <c r="H44" i="18"/>
  <c r="D21" i="9" s="1"/>
  <c r="T25" i="13" s="1"/>
  <c r="I341" i="18"/>
  <c r="H341"/>
  <c r="I88"/>
  <c r="H40" i="9" s="1"/>
  <c r="W44" i="13" s="1"/>
  <c r="H88" i="18"/>
  <c r="G40" i="9" s="1"/>
  <c r="V44" i="13" s="1"/>
  <c r="I87" i="18"/>
  <c r="E40" i="9" s="1"/>
  <c r="U44" i="13" s="1"/>
  <c r="H87" i="18"/>
  <c r="D40" i="9" s="1"/>
  <c r="T44" i="13" s="1"/>
  <c r="I544" i="18"/>
  <c r="H544"/>
  <c r="I543"/>
  <c r="D57" i="10" s="1"/>
  <c r="H543" i="18"/>
  <c r="C57" i="10" s="1"/>
  <c r="I372" i="18"/>
  <c r="E24" i="5" s="1"/>
  <c r="C140" i="13" s="1"/>
  <c r="H372" i="18"/>
  <c r="D24" i="5" s="1"/>
  <c r="B140" i="13" s="1"/>
  <c r="I145" i="18"/>
  <c r="K50" i="9" s="1"/>
  <c r="S54" i="13" s="1"/>
  <c r="H145" i="18"/>
  <c r="J50" i="9" s="1"/>
  <c r="R54" i="13" s="1"/>
  <c r="I100" i="18"/>
  <c r="H46" i="9" s="1"/>
  <c r="W50" i="13" s="1"/>
  <c r="H100" i="18"/>
  <c r="G46" i="9" s="1"/>
  <c r="V50" i="13" s="1"/>
  <c r="I99" i="18"/>
  <c r="E46" i="9" s="1"/>
  <c r="U50" i="13" s="1"/>
  <c r="H99" i="18"/>
  <c r="D46" i="9" s="1"/>
  <c r="T50" i="13" s="1"/>
  <c r="I284" i="18"/>
  <c r="H284"/>
  <c r="I283"/>
  <c r="G25" i="10" s="1"/>
  <c r="Y28" i="13" s="1"/>
  <c r="H283" i="18"/>
  <c r="F25" i="10" s="1"/>
  <c r="X28" i="13" s="1"/>
  <c r="I513" i="18"/>
  <c r="E10" i="14" s="1"/>
  <c r="I8" i="13" s="1"/>
  <c r="H513" i="18"/>
  <c r="D10" i="14" s="1"/>
  <c r="H8" i="13" s="1"/>
  <c r="I512" i="18"/>
  <c r="E9" i="14" s="1"/>
  <c r="I7" i="13" s="1"/>
  <c r="H512" i="18"/>
  <c r="D9" i="14" s="1"/>
  <c r="H7" i="13" s="1"/>
  <c r="I506" i="18"/>
  <c r="E15" i="14" s="1"/>
  <c r="I186" i="13" s="1"/>
  <c r="H506" i="18"/>
  <c r="D15" i="14" s="1"/>
  <c r="H186" i="13" s="1"/>
  <c r="I330" i="18"/>
  <c r="H330"/>
  <c r="I30"/>
  <c r="K5" i="9" s="1"/>
  <c r="S9" i="13" s="1"/>
  <c r="H30" i="18"/>
  <c r="J5" i="9" s="1"/>
  <c r="R9" i="13" s="1"/>
  <c r="H11" i="14"/>
  <c r="K11" s="1"/>
  <c r="F25"/>
  <c r="H8"/>
  <c r="F24"/>
  <c r="B7" i="19" s="1"/>
  <c r="F26" i="14"/>
  <c r="H10"/>
  <c r="H9"/>
  <c r="H7"/>
  <c r="E24" i="8"/>
  <c r="AA6" i="16"/>
  <c r="P8" i="9"/>
  <c r="AE6" i="16"/>
  <c r="O63" i="9"/>
  <c r="AN20" i="16"/>
  <c r="O61" i="9"/>
  <c r="AL20" i="16"/>
  <c r="AL21"/>
  <c r="AC21"/>
  <c r="AF22"/>
  <c r="AD22"/>
  <c r="AB22"/>
  <c r="BE6"/>
  <c r="BC6"/>
  <c r="BA6"/>
  <c r="AY6"/>
  <c r="AW6"/>
  <c r="K10" i="10"/>
  <c r="AU6" i="16"/>
  <c r="K8" i="10"/>
  <c r="AS6" i="16"/>
  <c r="K6" i="10"/>
  <c r="AQ6" i="16"/>
  <c r="BE20"/>
  <c r="BC20"/>
  <c r="BA20"/>
  <c r="AW20"/>
  <c r="AU20"/>
  <c r="AS20"/>
  <c r="AQ20"/>
  <c r="G6" i="8"/>
  <c r="AA7" i="16"/>
  <c r="O9" i="9"/>
  <c r="AL7" i="16"/>
  <c r="O11" i="9"/>
  <c r="AN7" i="16"/>
  <c r="O17" i="9"/>
  <c r="AL9" i="16"/>
  <c r="P20" i="9"/>
  <c r="AE9" i="16"/>
  <c r="P18" i="9"/>
  <c r="AC9" i="16"/>
  <c r="O21" i="9"/>
  <c r="AL10" i="16"/>
  <c r="P24" i="9"/>
  <c r="AE10" i="16"/>
  <c r="P22" i="9"/>
  <c r="AC10" i="16"/>
  <c r="O25" i="9"/>
  <c r="AL11" i="16"/>
  <c r="P28" i="9"/>
  <c r="AE11" i="16"/>
  <c r="P26" i="9"/>
  <c r="AC11" i="16"/>
  <c r="O29" i="9"/>
  <c r="AL12" i="16"/>
  <c r="P32" i="9"/>
  <c r="AE12" i="16"/>
  <c r="P30" i="9"/>
  <c r="AC12" i="16"/>
  <c r="O33" i="9"/>
  <c r="AL13" i="16"/>
  <c r="O35" i="9"/>
  <c r="AN13" i="16"/>
  <c r="O37" i="9"/>
  <c r="AL14" i="16"/>
  <c r="O39" i="9"/>
  <c r="AN14" i="16"/>
  <c r="O41" i="9"/>
  <c r="AL15" i="16"/>
  <c r="P44" i="9"/>
  <c r="AE15" i="16"/>
  <c r="P43" i="9"/>
  <c r="AD15" i="16"/>
  <c r="O45" i="9"/>
  <c r="AL16" i="16"/>
  <c r="P48" i="9"/>
  <c r="AE16" i="16"/>
  <c r="P46" i="9"/>
  <c r="AC16" i="16"/>
  <c r="O49" i="9"/>
  <c r="AL17" i="16"/>
  <c r="P52" i="9"/>
  <c r="AE17" i="16"/>
  <c r="P50" i="9"/>
  <c r="AC17" i="16"/>
  <c r="O53" i="9"/>
  <c r="AL18" i="16"/>
  <c r="P56" i="9"/>
  <c r="AE18" i="16"/>
  <c r="P54" i="9"/>
  <c r="AC18" i="16"/>
  <c r="O57" i="9"/>
  <c r="AL19" i="16"/>
  <c r="P60" i="9"/>
  <c r="AE19" i="16"/>
  <c r="P58" i="9"/>
  <c r="AC19" i="16"/>
  <c r="AY7"/>
  <c r="BE7"/>
  <c r="BC7"/>
  <c r="BA7"/>
  <c r="K22" i="10"/>
  <c r="AQ8" i="16"/>
  <c r="BE8"/>
  <c r="BC8"/>
  <c r="BA8"/>
  <c r="AY9"/>
  <c r="BE9"/>
  <c r="BC9"/>
  <c r="BA9"/>
  <c r="K38" i="10"/>
  <c r="AQ10" i="16"/>
  <c r="BE10"/>
  <c r="BC10"/>
  <c r="BA10"/>
  <c r="K46" i="10"/>
  <c r="AQ11" i="16"/>
  <c r="K52" i="10"/>
  <c r="AW11" i="16"/>
  <c r="K50" i="10"/>
  <c r="AU11" i="16"/>
  <c r="K49" i="10"/>
  <c r="AT11" i="16"/>
  <c r="K54" i="10"/>
  <c r="AQ12" i="16"/>
  <c r="K60" i="10"/>
  <c r="AW12" i="16"/>
  <c r="K58" i="10"/>
  <c r="AU12" i="16"/>
  <c r="K56" i="10"/>
  <c r="AS12" i="16"/>
  <c r="AY14"/>
  <c r="AU14"/>
  <c r="AS14"/>
  <c r="AY15"/>
  <c r="AW15"/>
  <c r="AU15"/>
  <c r="AS15"/>
  <c r="AY16"/>
  <c r="AW16"/>
  <c r="AU16"/>
  <c r="BA16"/>
  <c r="AQ17"/>
  <c r="BE17"/>
  <c r="BC17"/>
  <c r="BA17"/>
  <c r="AQ18"/>
  <c r="BE18"/>
  <c r="BC18"/>
  <c r="BA18"/>
  <c r="AQ19"/>
  <c r="AW19"/>
  <c r="BC19"/>
  <c r="BA19"/>
  <c r="AQ21"/>
  <c r="N45" i="9"/>
  <c r="AH16" i="16"/>
  <c r="N47" i="9"/>
  <c r="AJ16" i="16"/>
  <c r="N49" i="9"/>
  <c r="AH17" i="16"/>
  <c r="N51" i="9"/>
  <c r="AJ17" i="16"/>
  <c r="N57" i="9"/>
  <c r="AH19" i="16"/>
  <c r="N59" i="9"/>
  <c r="AJ19" i="16"/>
  <c r="O13" i="9"/>
  <c r="AL8" i="16"/>
  <c r="AU22"/>
  <c r="AS22"/>
  <c r="AQ22"/>
  <c r="L34" i="6"/>
  <c r="O34" s="1"/>
  <c r="R35" i="16"/>
  <c r="L22" i="6"/>
  <c r="S26" i="16"/>
  <c r="L24" i="6"/>
  <c r="V26" i="16"/>
  <c r="L26" i="6"/>
  <c r="S27" i="16"/>
  <c r="K30" i="6"/>
  <c r="W31" i="16"/>
  <c r="K32" i="6"/>
  <c r="W32" i="16"/>
  <c r="L30" i="6"/>
  <c r="R31" i="16"/>
  <c r="L32" i="6"/>
  <c r="R32" i="16"/>
  <c r="G21" i="8"/>
  <c r="AA34" i="16"/>
  <c r="B24"/>
  <c r="B22"/>
  <c r="B18"/>
  <c r="B16"/>
  <c r="B14"/>
  <c r="B12"/>
  <c r="B10"/>
  <c r="B8"/>
  <c r="B26"/>
  <c r="D26"/>
  <c r="F26"/>
  <c r="B27"/>
  <c r="D27"/>
  <c r="F27"/>
  <c r="D28"/>
  <c r="B29"/>
  <c r="D29"/>
  <c r="B30"/>
  <c r="D30"/>
  <c r="B31"/>
  <c r="B32"/>
  <c r="B33"/>
  <c r="B34"/>
  <c r="D35"/>
  <c r="H16"/>
  <c r="H18"/>
  <c r="H26"/>
  <c r="H28"/>
  <c r="H32"/>
  <c r="H34"/>
  <c r="I26"/>
  <c r="I32"/>
  <c r="K26"/>
  <c r="M26"/>
  <c r="K27"/>
  <c r="M27"/>
  <c r="K28"/>
  <c r="K30"/>
  <c r="N19"/>
  <c r="N17"/>
  <c r="N15"/>
  <c r="N13"/>
  <c r="N11"/>
  <c r="N9"/>
  <c r="N7"/>
  <c r="O23"/>
  <c r="O24"/>
  <c r="O25"/>
  <c r="Q3"/>
  <c r="R19"/>
  <c r="R17"/>
  <c r="R15"/>
  <c r="R13"/>
  <c r="R11"/>
  <c r="R9"/>
  <c r="R26"/>
  <c r="R27"/>
  <c r="V27"/>
  <c r="S32"/>
  <c r="W8"/>
  <c r="W12"/>
  <c r="W16"/>
  <c r="W20"/>
  <c r="X27"/>
  <c r="X32"/>
  <c r="Z20"/>
  <c r="AA10"/>
  <c r="AA33"/>
  <c r="AB7"/>
  <c r="AB8"/>
  <c r="AB9"/>
  <c r="AB10"/>
  <c r="AB11"/>
  <c r="AB12"/>
  <c r="AA20"/>
  <c r="AA16"/>
  <c r="AB13"/>
  <c r="AD16"/>
  <c r="AD17"/>
  <c r="AD18"/>
  <c r="AD19"/>
  <c r="AD20"/>
  <c r="AB21"/>
  <c r="AC22"/>
  <c r="AG22"/>
  <c r="AK6"/>
  <c r="AK7"/>
  <c r="AK8"/>
  <c r="AK9"/>
  <c r="AK10"/>
  <c r="AK11"/>
  <c r="AK12"/>
  <c r="AK13"/>
  <c r="AK14"/>
  <c r="AK15"/>
  <c r="AK16"/>
  <c r="AK17"/>
  <c r="AK18"/>
  <c r="AK19"/>
  <c r="AK20"/>
  <c r="AO7"/>
  <c r="AO9"/>
  <c r="AO10"/>
  <c r="AO11"/>
  <c r="AO12"/>
  <c r="AO13"/>
  <c r="AO14"/>
  <c r="AO15"/>
  <c r="AO16"/>
  <c r="AO17"/>
  <c r="AO18"/>
  <c r="AO19"/>
  <c r="AO20"/>
  <c r="AL22"/>
  <c r="AN22"/>
  <c r="AP22"/>
  <c r="AT6"/>
  <c r="AX6"/>
  <c r="AT7"/>
  <c r="AX7"/>
  <c r="AX8"/>
  <c r="AX9"/>
  <c r="AT10"/>
  <c r="AX10"/>
  <c r="AS11"/>
  <c r="AX11"/>
  <c r="AT12"/>
  <c r="AX12"/>
  <c r="AU13"/>
  <c r="AQ13"/>
  <c r="AT14"/>
  <c r="AX14"/>
  <c r="AT15"/>
  <c r="AX15"/>
  <c r="AT16"/>
  <c r="AX16"/>
  <c r="AT17"/>
  <c r="AX17"/>
  <c r="AT18"/>
  <c r="AX18"/>
  <c r="AT19"/>
  <c r="AX19"/>
  <c r="AT20"/>
  <c r="AX20"/>
  <c r="AR22"/>
  <c r="AV22"/>
  <c r="BB6"/>
  <c r="BF6"/>
  <c r="BB7"/>
  <c r="BB8"/>
  <c r="BF8"/>
  <c r="BB9"/>
  <c r="BF9"/>
  <c r="BB10"/>
  <c r="BF10"/>
  <c r="BB11"/>
  <c r="BB14"/>
  <c r="AZ15"/>
  <c r="BD15"/>
  <c r="AZ16"/>
  <c r="BD16"/>
  <c r="AZ17"/>
  <c r="BD17"/>
  <c r="AZ18"/>
  <c r="BD18"/>
  <c r="AZ19"/>
  <c r="BD19"/>
  <c r="L20" i="6"/>
  <c r="O20" s="1"/>
  <c r="R22" i="16"/>
  <c r="O7" i="9"/>
  <c r="AN6" i="16"/>
  <c r="P62" i="9"/>
  <c r="AC20" i="16"/>
  <c r="AY20"/>
  <c r="BD20"/>
  <c r="BB20"/>
  <c r="K6" i="6"/>
  <c r="W7" i="16"/>
  <c r="L7" i="6"/>
  <c r="R8" i="16"/>
  <c r="K8" i="6"/>
  <c r="W9" i="16"/>
  <c r="K10" i="6"/>
  <c r="W11" i="16"/>
  <c r="K12" i="6"/>
  <c r="W13" i="16"/>
  <c r="K14" i="6"/>
  <c r="W15" i="16"/>
  <c r="K16" i="6"/>
  <c r="W17" i="16"/>
  <c r="K18" i="6"/>
  <c r="W19" i="16"/>
  <c r="G18" i="8"/>
  <c r="AA19" i="16"/>
  <c r="G16" i="8"/>
  <c r="AA17" i="16"/>
  <c r="G14" i="8"/>
  <c r="AA15" i="16"/>
  <c r="G12" i="8"/>
  <c r="AA13" i="16"/>
  <c r="G10" i="8"/>
  <c r="AA11" i="16"/>
  <c r="G8" i="8"/>
  <c r="AA9" i="16"/>
  <c r="P12" i="9"/>
  <c r="AE7" i="16"/>
  <c r="P10" i="9"/>
  <c r="AC7" i="16"/>
  <c r="P16" i="9"/>
  <c r="AE8" i="16"/>
  <c r="P14" i="9"/>
  <c r="AC8" i="16"/>
  <c r="O19" i="9"/>
  <c r="AN9" i="16"/>
  <c r="O23" i="9"/>
  <c r="AN10" i="16"/>
  <c r="O27" i="9"/>
  <c r="AN11" i="16"/>
  <c r="O31" i="9"/>
  <c r="AN12" i="16"/>
  <c r="P36" i="9"/>
  <c r="AE13" i="16"/>
  <c r="P34" i="9"/>
  <c r="AC13" i="16"/>
  <c r="P41" i="9"/>
  <c r="AB15" i="16"/>
  <c r="O43" i="9"/>
  <c r="AN15" i="16"/>
  <c r="O47" i="9"/>
  <c r="AN16" i="16"/>
  <c r="O51" i="9"/>
  <c r="AN17" i="16"/>
  <c r="O55" i="9"/>
  <c r="AN18" i="16"/>
  <c r="O59" i="9"/>
  <c r="AN19" i="16"/>
  <c r="K14" i="10"/>
  <c r="AQ7" i="16"/>
  <c r="K20" i="10"/>
  <c r="AW7" i="16"/>
  <c r="K18" i="10"/>
  <c r="AU7" i="16"/>
  <c r="K16" i="10"/>
  <c r="AS7" i="16"/>
  <c r="AY8"/>
  <c r="K28" i="10"/>
  <c r="AW8" i="16"/>
  <c r="K26" i="10"/>
  <c r="AU8" i="16"/>
  <c r="K24" i="10"/>
  <c r="K30"/>
  <c r="AQ9" i="16"/>
  <c r="K36" i="10"/>
  <c r="AW9" i="16"/>
  <c r="K34" i="10"/>
  <c r="AU9" i="16"/>
  <c r="K32" i="10"/>
  <c r="AS9" i="16"/>
  <c r="AY10"/>
  <c r="K44" i="10"/>
  <c r="AW10" i="16"/>
  <c r="K42" i="10"/>
  <c r="AU10" i="16"/>
  <c r="K40" i="10"/>
  <c r="AS10" i="16"/>
  <c r="AY11"/>
  <c r="BE11"/>
  <c r="BC11"/>
  <c r="BA11"/>
  <c r="AX13"/>
  <c r="AV13"/>
  <c r="K65" i="10"/>
  <c r="AT13" i="16"/>
  <c r="K63" i="10"/>
  <c r="AR13" i="16"/>
  <c r="AQ14"/>
  <c r="AW14"/>
  <c r="BC14"/>
  <c r="BA14"/>
  <c r="AQ15"/>
  <c r="BE15"/>
  <c r="BC15"/>
  <c r="BA15"/>
  <c r="AQ16"/>
  <c r="BE16"/>
  <c r="BC16"/>
  <c r="AS16"/>
  <c r="AY17"/>
  <c r="AW17"/>
  <c r="AU17"/>
  <c r="AS17"/>
  <c r="AY18"/>
  <c r="AW18"/>
  <c r="AU18"/>
  <c r="AS18"/>
  <c r="AY19"/>
  <c r="AU19"/>
  <c r="AS19"/>
  <c r="N7" i="9"/>
  <c r="AJ6" i="16"/>
  <c r="N9" i="9"/>
  <c r="AH7" i="16"/>
  <c r="N11" i="9"/>
  <c r="AJ7" i="16"/>
  <c r="N13" i="9"/>
  <c r="AH8" i="16"/>
  <c r="N15" i="9"/>
  <c r="AJ8" i="16"/>
  <c r="N17" i="9"/>
  <c r="AH9" i="16"/>
  <c r="N19" i="9"/>
  <c r="AJ9" i="16"/>
  <c r="N21" i="9"/>
  <c r="AH10" i="16"/>
  <c r="N23" i="9"/>
  <c r="AJ10" i="16"/>
  <c r="N25" i="9"/>
  <c r="AH11" i="16"/>
  <c r="N27" i="9"/>
  <c r="AJ11" i="16"/>
  <c r="N29" i="9"/>
  <c r="AH12" i="16"/>
  <c r="N31" i="9"/>
  <c r="AJ12" i="16"/>
  <c r="N33" i="9"/>
  <c r="AH13" i="16"/>
  <c r="N35" i="9"/>
  <c r="AJ13" i="16"/>
  <c r="N37" i="9"/>
  <c r="AH14" i="16"/>
  <c r="N39" i="9"/>
  <c r="AJ14" i="16"/>
  <c r="N41" i="9"/>
  <c r="AH15" i="16"/>
  <c r="N43" i="9"/>
  <c r="AJ15" i="16"/>
  <c r="N53" i="9"/>
  <c r="AH18" i="16"/>
  <c r="N55" i="9"/>
  <c r="AJ18" i="16"/>
  <c r="N61" i="9"/>
  <c r="AH20" i="16"/>
  <c r="N63" i="9"/>
  <c r="AJ20" i="16"/>
  <c r="O15" i="9"/>
  <c r="AN8" i="16"/>
  <c r="AN21"/>
  <c r="K34" i="6"/>
  <c r="N34" s="1"/>
  <c r="W35" i="16"/>
  <c r="K21" i="6"/>
  <c r="W26" i="16"/>
  <c r="K25" i="6"/>
  <c r="W27" i="16"/>
  <c r="L28" i="6"/>
  <c r="U27" i="16"/>
  <c r="E21" i="7"/>
  <c r="B25" i="16"/>
  <c r="B23"/>
  <c r="B21"/>
  <c r="B19"/>
  <c r="B17"/>
  <c r="B15"/>
  <c r="B13"/>
  <c r="B11"/>
  <c r="B9"/>
  <c r="B7"/>
  <c r="C26"/>
  <c r="E26"/>
  <c r="G26"/>
  <c r="C27"/>
  <c r="E27"/>
  <c r="G27"/>
  <c r="C28"/>
  <c r="E28"/>
  <c r="C29"/>
  <c r="C30"/>
  <c r="E30"/>
  <c r="C31"/>
  <c r="C32"/>
  <c r="B35"/>
  <c r="C35"/>
  <c r="H15"/>
  <c r="H17"/>
  <c r="H19"/>
  <c r="H21"/>
  <c r="H27"/>
  <c r="H31"/>
  <c r="H33"/>
  <c r="I27"/>
  <c r="I31"/>
  <c r="J26"/>
  <c r="L26"/>
  <c r="J27"/>
  <c r="L27"/>
  <c r="N20"/>
  <c r="N18"/>
  <c r="N16"/>
  <c r="N14"/>
  <c r="N12"/>
  <c r="N10"/>
  <c r="N8"/>
  <c r="N23"/>
  <c r="N24"/>
  <c r="N25"/>
  <c r="P3"/>
  <c r="R20"/>
  <c r="R18"/>
  <c r="R16"/>
  <c r="R14"/>
  <c r="R12"/>
  <c r="R10"/>
  <c r="R7"/>
  <c r="U26"/>
  <c r="T27"/>
  <c r="S31"/>
  <c r="W6"/>
  <c r="W10"/>
  <c r="W14"/>
  <c r="W18"/>
  <c r="X26"/>
  <c r="X31"/>
  <c r="AA12"/>
  <c r="AA8"/>
  <c r="AD6"/>
  <c r="AD7"/>
  <c r="AD8"/>
  <c r="AD9"/>
  <c r="AD10"/>
  <c r="AD11"/>
  <c r="AD12"/>
  <c r="AA18"/>
  <c r="AA14"/>
  <c r="AD13"/>
  <c r="AC15"/>
  <c r="AB16"/>
  <c r="AB17"/>
  <c r="AB18"/>
  <c r="AB19"/>
  <c r="AB20"/>
  <c r="AD21"/>
  <c r="AE22"/>
  <c r="AI6"/>
  <c r="AI7"/>
  <c r="AI8"/>
  <c r="AI9"/>
  <c r="AI10"/>
  <c r="AI11"/>
  <c r="AI12"/>
  <c r="AI13"/>
  <c r="AI14"/>
  <c r="AI16"/>
  <c r="AI17"/>
  <c r="AM7"/>
  <c r="AM8"/>
  <c r="AM9"/>
  <c r="AM10"/>
  <c r="AM11"/>
  <c r="AM12"/>
  <c r="AM13"/>
  <c r="AM14"/>
  <c r="AM15"/>
  <c r="AM16"/>
  <c r="AM17"/>
  <c r="AM18"/>
  <c r="AM19"/>
  <c r="AM20"/>
  <c r="AM21"/>
  <c r="AR6"/>
  <c r="AV6"/>
  <c r="AR7"/>
  <c r="AV7"/>
  <c r="AR8"/>
  <c r="AV8"/>
  <c r="AR9"/>
  <c r="AV9"/>
  <c r="AR10"/>
  <c r="AV10"/>
  <c r="AR11"/>
  <c r="AV11"/>
  <c r="AR12"/>
  <c r="AV12"/>
  <c r="AW13"/>
  <c r="AS13"/>
  <c r="AR14"/>
  <c r="AV14"/>
  <c r="AR15"/>
  <c r="AV15"/>
  <c r="AR16"/>
  <c r="AV16"/>
  <c r="AR17"/>
  <c r="AV17"/>
  <c r="AR18"/>
  <c r="AV18"/>
  <c r="AR19"/>
  <c r="AV19"/>
  <c r="AR20"/>
  <c r="AV20"/>
  <c r="AR21"/>
  <c r="AT22"/>
  <c r="AZ6"/>
  <c r="BD6"/>
  <c r="AZ7"/>
  <c r="BD7"/>
  <c r="AZ8"/>
  <c r="BD8"/>
  <c r="AZ9"/>
  <c r="BD9"/>
  <c r="AZ10"/>
  <c r="BD10"/>
  <c r="AZ11"/>
  <c r="BD11"/>
  <c r="AZ14"/>
  <c r="BD14"/>
  <c r="BB15"/>
  <c r="BF15"/>
  <c r="BF16"/>
  <c r="BB17"/>
  <c r="BF17"/>
  <c r="BB18"/>
  <c r="BF18"/>
  <c r="BB19"/>
  <c r="I62" i="5"/>
  <c r="B6" i="19" s="1"/>
  <c r="E29" i="7"/>
  <c r="E11" i="19" s="1"/>
  <c r="E30" i="7"/>
  <c r="E12" i="19" s="1"/>
  <c r="F63" i="5"/>
  <c r="L67" i="9"/>
  <c r="E23" i="7"/>
  <c r="B12" i="19" s="1"/>
  <c r="V70" i="13"/>
  <c r="F62" i="5"/>
  <c r="B5" i="19" s="1"/>
  <c r="B14"/>
  <c r="L66" i="9"/>
  <c r="B15" i="19" s="1"/>
  <c r="E23" i="8"/>
  <c r="B13" i="19" s="1"/>
  <c r="E25" i="7"/>
  <c r="C11" i="19" s="1"/>
  <c r="F67" i="9"/>
  <c r="I63" i="5"/>
  <c r="E22" i="7"/>
  <c r="B11" i="19" s="1"/>
  <c r="O5" i="5"/>
  <c r="F68" i="9"/>
  <c r="F66"/>
  <c r="G5" i="8"/>
  <c r="I36" i="6"/>
  <c r="B10" i="19" s="1"/>
  <c r="E24" i="7"/>
  <c r="L68" i="9"/>
  <c r="P8" i="5"/>
  <c r="O25"/>
  <c r="O8"/>
  <c r="O5" i="6"/>
  <c r="E28" i="7"/>
  <c r="D12" i="19" s="1"/>
  <c r="F36" i="6"/>
  <c r="B9" i="19" s="1"/>
  <c r="K37" i="6"/>
  <c r="N5"/>
  <c r="O23" i="5"/>
  <c r="K64"/>
  <c r="C5" i="19" s="1"/>
  <c r="K66" i="5"/>
  <c r="E5" i="19" s="1"/>
  <c r="K63" i="5"/>
  <c r="K65"/>
  <c r="D5" i="19" s="1"/>
  <c r="K62" i="5"/>
  <c r="P40"/>
  <c r="L64"/>
  <c r="C6" i="19" s="1"/>
  <c r="L63" i="5"/>
  <c r="L66"/>
  <c r="E6" i="19" s="1"/>
  <c r="L65" i="5"/>
  <c r="D6" i="19" s="1"/>
  <c r="L62" i="5"/>
  <c r="O40"/>
  <c r="O5" i="9"/>
  <c r="G63" i="10" l="1"/>
  <c r="Y66" i="13" s="1"/>
  <c r="G41" i="10"/>
  <c r="Y44" i="13" s="1"/>
  <c r="D25" i="10"/>
  <c r="D38"/>
  <c r="D27"/>
  <c r="D17" i="14"/>
  <c r="H188" i="13" s="1"/>
  <c r="J71" i="10"/>
  <c r="E16" i="19" s="1"/>
  <c r="M18" i="12"/>
  <c r="F21" i="13"/>
  <c r="B147"/>
  <c r="N23" i="12"/>
  <c r="N24"/>
  <c r="B23" i="13"/>
  <c r="N20" i="12"/>
  <c r="F19" i="13"/>
  <c r="M16" i="12"/>
  <c r="F20" i="13"/>
  <c r="M17" i="12"/>
  <c r="F23" i="13"/>
  <c r="M20" i="12"/>
  <c r="O20" s="1"/>
  <c r="F18" i="13"/>
  <c r="M15" i="12"/>
  <c r="G43" i="10"/>
  <c r="Y46" i="13" s="1"/>
  <c r="J68" i="10"/>
  <c r="F22" i="13"/>
  <c r="M19" i="12"/>
  <c r="M14"/>
  <c r="F17" i="13"/>
  <c r="N16" i="12"/>
  <c r="B19" i="13"/>
  <c r="B22"/>
  <c r="N19" i="12"/>
  <c r="F11" i="13"/>
  <c r="M8" i="12"/>
  <c r="M10"/>
  <c r="O10" s="1"/>
  <c r="F13" i="13"/>
  <c r="N7" i="12"/>
  <c r="B10" i="13"/>
  <c r="B14"/>
  <c r="N11" i="12"/>
  <c r="L39" i="6"/>
  <c r="D10" i="19" s="1"/>
  <c r="AT9" i="16"/>
  <c r="AT8"/>
  <c r="K12" i="10"/>
  <c r="E69"/>
  <c r="O71" i="9"/>
  <c r="O68"/>
  <c r="O66"/>
  <c r="O70"/>
  <c r="D14" i="19" s="1"/>
  <c r="O67" i="9"/>
  <c r="L36" i="6"/>
  <c r="L38"/>
  <c r="C10" i="19" s="1"/>
  <c r="K39" i="6"/>
  <c r="D9" i="19" s="1"/>
  <c r="J69" i="10"/>
  <c r="C16" i="19" s="1"/>
  <c r="F12" i="13"/>
  <c r="M9" i="12"/>
  <c r="O9" s="1"/>
  <c r="M23"/>
  <c r="O23" s="1"/>
  <c r="F148" i="13"/>
  <c r="M24" i="12"/>
  <c r="O24" s="1"/>
  <c r="F149" i="13"/>
  <c r="N22" i="12"/>
  <c r="B146" i="13"/>
  <c r="N21" i="12"/>
  <c r="B17" i="13"/>
  <c r="N14" i="12"/>
  <c r="O14" s="1"/>
  <c r="B18" i="13"/>
  <c r="N15" i="12"/>
  <c r="O15" s="1"/>
  <c r="N13"/>
  <c r="B16" i="13"/>
  <c r="N17" i="12"/>
  <c r="O17" s="1"/>
  <c r="B20" i="13"/>
  <c r="M6" i="12"/>
  <c r="F9" i="13"/>
  <c r="B9"/>
  <c r="N6" i="12"/>
  <c r="F16" i="13"/>
  <c r="M13" i="12"/>
  <c r="F146" i="13"/>
  <c r="M21" i="12"/>
  <c r="O21" s="1"/>
  <c r="F147" i="13"/>
  <c r="M22" i="12"/>
  <c r="O22" s="1"/>
  <c r="B21" i="13"/>
  <c r="N18" i="12"/>
  <c r="O18" s="1"/>
  <c r="N25"/>
  <c r="O25" s="1"/>
  <c r="B148" i="13"/>
  <c r="N26" i="12"/>
  <c r="O26" s="1"/>
  <c r="F14" i="13"/>
  <c r="M11" i="12"/>
  <c r="O11" s="1"/>
  <c r="B15" i="13"/>
  <c r="N12" i="12"/>
  <c r="F10" i="13"/>
  <c r="M7" i="12"/>
  <c r="O7" s="1"/>
  <c r="B11" i="13"/>
  <c r="N8" i="12"/>
  <c r="O8" s="1"/>
  <c r="Q39" i="16"/>
  <c r="H17" i="14"/>
  <c r="H27" s="1"/>
  <c r="D7" i="19" s="1"/>
  <c r="K38" i="6"/>
  <c r="C9" i="19" s="1"/>
  <c r="K36" i="6"/>
  <c r="L40"/>
  <c r="E10" i="19" s="1"/>
  <c r="L37" i="6"/>
  <c r="G35" i="10"/>
  <c r="Y38" i="13" s="1"/>
  <c r="G20" i="10"/>
  <c r="Y23" i="13" s="1"/>
  <c r="D43" i="10"/>
  <c r="G9"/>
  <c r="Y12" i="13" s="1"/>
  <c r="D56" i="10"/>
  <c r="G10"/>
  <c r="Y13" i="13" s="1"/>
  <c r="F9" i="10"/>
  <c r="X12" i="13" s="1"/>
  <c r="C56" i="10"/>
  <c r="F10"/>
  <c r="X13" i="13" s="1"/>
  <c r="E68" i="10"/>
  <c r="H68"/>
  <c r="E67"/>
  <c r="B16" i="19" s="1"/>
  <c r="F15" i="13"/>
  <c r="M12" i="12"/>
  <c r="O12" s="1"/>
  <c r="H12"/>
  <c r="F28"/>
  <c r="B8" i="19" s="1"/>
  <c r="F29" i="12"/>
  <c r="K69" i="10"/>
  <c r="C17" i="19" s="1"/>
  <c r="K67" i="10"/>
  <c r="K68"/>
  <c r="K70"/>
  <c r="D17" i="19" s="1"/>
  <c r="K71" i="10"/>
  <c r="E17" i="19" s="1"/>
  <c r="P67" i="9"/>
  <c r="N67"/>
  <c r="P68"/>
  <c r="C15" i="19" s="1"/>
  <c r="N70" i="9"/>
  <c r="P70"/>
  <c r="D15" i="19" s="1"/>
  <c r="N66" i="9"/>
  <c r="N71"/>
  <c r="N68"/>
  <c r="P66"/>
  <c r="P71"/>
  <c r="E15" i="19" s="1"/>
  <c r="K40" i="6"/>
  <c r="E9" i="19" s="1"/>
  <c r="K14" i="14"/>
  <c r="H24"/>
  <c r="H28"/>
  <c r="E7" i="19" s="1"/>
  <c r="K5" i="14"/>
  <c r="N21" i="6"/>
  <c r="N30"/>
  <c r="O21"/>
  <c r="G25" i="8"/>
  <c r="C13" i="19" s="1"/>
  <c r="G28" i="8"/>
  <c r="G24"/>
  <c r="G27"/>
  <c r="E13" i="19" s="1"/>
  <c r="G23" i="8"/>
  <c r="G26"/>
  <c r="D13" i="19" s="1"/>
  <c r="C14"/>
  <c r="E14"/>
  <c r="O6" i="12" l="1"/>
  <c r="O19"/>
  <c r="O16"/>
  <c r="H26" i="14"/>
  <c r="C7" i="19" s="1"/>
  <c r="H25" i="14"/>
  <c r="H31" i="12"/>
  <c r="D8" i="19" s="1"/>
  <c r="H30" i="12"/>
  <c r="C8" i="19" s="1"/>
  <c r="H28" i="12"/>
  <c r="H29"/>
  <c r="H32"/>
  <c r="E8" i="19" s="1"/>
  <c r="H33" i="12"/>
  <c r="O13"/>
</calcChain>
</file>

<file path=xl/sharedStrings.xml><?xml version="1.0" encoding="utf-8"?>
<sst xmlns="http://schemas.openxmlformats.org/spreadsheetml/2006/main" count="1897" uniqueCount="331">
  <si>
    <t>Test</t>
  </si>
  <si>
    <t>HGL Temperature</t>
  </si>
  <si>
    <t>Oxygen</t>
  </si>
  <si>
    <t>Smoke Concentration</t>
  </si>
  <si>
    <t>Pressure</t>
  </si>
  <si>
    <t>MV100A</t>
  </si>
  <si>
    <t>MV100O</t>
  </si>
  <si>
    <t>MV100Z</t>
  </si>
  <si>
    <t>Exp Zero</t>
  </si>
  <si>
    <t>Mod Zero</t>
  </si>
  <si>
    <t>Surface Temperature</t>
  </si>
  <si>
    <t>Cable Flux</t>
  </si>
  <si>
    <t>Surface Flux</t>
  </si>
  <si>
    <t>Exp Peak</t>
  </si>
  <si>
    <t>Mod Peak</t>
  </si>
  <si>
    <t>Rel Diff</t>
  </si>
  <si>
    <t>Relative Difference</t>
  </si>
  <si>
    <t>Series</t>
  </si>
  <si>
    <t>BE2</t>
  </si>
  <si>
    <t>Case 1</t>
  </si>
  <si>
    <t>Case 2</t>
  </si>
  <si>
    <t>Case 3</t>
  </si>
  <si>
    <t>(°C)</t>
  </si>
  <si>
    <t>(%)</t>
  </si>
  <si>
    <t>Test 1</t>
  </si>
  <si>
    <t>Test 2</t>
  </si>
  <si>
    <t>Test 3</t>
  </si>
  <si>
    <t>Test 4</t>
  </si>
  <si>
    <t>Test 5</t>
  </si>
  <si>
    <t>Test 7</t>
  </si>
  <si>
    <t>Test 8</t>
  </si>
  <si>
    <t>Test 9</t>
  </si>
  <si>
    <t>Test 10</t>
  </si>
  <si>
    <t>Test 13</t>
  </si>
  <si>
    <t>Test 14</t>
  </si>
  <si>
    <t>Test 15</t>
  </si>
  <si>
    <t>Test 16</t>
  </si>
  <si>
    <t>Test 17</t>
  </si>
  <si>
    <t>Test 18</t>
  </si>
  <si>
    <t>BE3</t>
  </si>
  <si>
    <t>BE4</t>
  </si>
  <si>
    <t>BE5</t>
  </si>
  <si>
    <t>FM SNL</t>
  </si>
  <si>
    <t>NBS</t>
  </si>
  <si>
    <t>Test 21</t>
  </si>
  <si>
    <t>Burn Room</t>
  </si>
  <si>
    <t>Corridor Exit</t>
  </si>
  <si>
    <t>Target Room</t>
  </si>
  <si>
    <t>Measurement Position</t>
  </si>
  <si>
    <t>(molar fraction)</t>
  </si>
  <si>
    <r>
      <t>(mg/m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</si>
  <si>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(Pa)</t>
  </si>
  <si>
    <r>
      <t>(kW/m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</si>
  <si>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Long Wall</t>
  </si>
  <si>
    <t>Short Wall</t>
  </si>
  <si>
    <t>Floor</t>
  </si>
  <si>
    <t>Ceiling</t>
  </si>
  <si>
    <t>Total Flux to Surface</t>
  </si>
  <si>
    <t>Hot Gas Layer Depth</t>
  </si>
  <si>
    <t>Hot Gas Layer Temperature Rise</t>
  </si>
  <si>
    <t>Exp</t>
  </si>
  <si>
    <t>CFAST</t>
  </si>
  <si>
    <t>Corridor 18</t>
  </si>
  <si>
    <t>Corridor 38</t>
  </si>
  <si>
    <t>HGL Oxygen Concentration Decrease</t>
  </si>
  <si>
    <t>HGL Carbon Dioxide Concentration</t>
  </si>
  <si>
    <t>Comparment Pressure Rise</t>
  </si>
  <si>
    <t>Total Heat Flux to Targets</t>
  </si>
  <si>
    <t>Target Temperature Rise</t>
  </si>
  <si>
    <t>Radiant Heat Flux to Targets</t>
  </si>
  <si>
    <t>(m)</t>
  </si>
  <si>
    <t>Diff</t>
  </si>
  <si>
    <t>Position</t>
  </si>
  <si>
    <t>Meas HGl Temp</t>
  </si>
  <si>
    <t>Pred HGL Temp</t>
  </si>
  <si>
    <t>Meas HGL Depth</t>
  </si>
  <si>
    <t>Pred HGL Depth</t>
  </si>
  <si>
    <t>Meas Jet Temp</t>
  </si>
  <si>
    <t>Pred Jet Temp</t>
  </si>
  <si>
    <t>Meas Plume Temp</t>
  </si>
  <si>
    <t>Pred Plume Temp</t>
  </si>
  <si>
    <t>Meas CO2</t>
  </si>
  <si>
    <t>Pred CO2</t>
  </si>
  <si>
    <t>Meas O2</t>
  </si>
  <si>
    <t>Pred O2</t>
  </si>
  <si>
    <t>Meas Smoke</t>
  </si>
  <si>
    <t>Pred Smoke</t>
  </si>
  <si>
    <t>Meas Press</t>
  </si>
  <si>
    <t>Pred Press</t>
  </si>
  <si>
    <t>Meas Cable Temp</t>
  </si>
  <si>
    <t>Pred Cable Temp</t>
  </si>
  <si>
    <t>Meas Cable Rad</t>
  </si>
  <si>
    <t>Pred Cable Rad</t>
  </si>
  <si>
    <t>Meas Cable Flux</t>
  </si>
  <si>
    <t>Pred Cable Flux</t>
  </si>
  <si>
    <t>Meas Surface Temp</t>
  </si>
  <si>
    <t>Pred Surface Temp</t>
  </si>
  <si>
    <t>Meas Surface Flux</t>
  </si>
  <si>
    <t>X Error Bars</t>
  </si>
  <si>
    <t>45° line</t>
  </si>
  <si>
    <t>HGT Uncert</t>
  </si>
  <si>
    <t>HGT Depth Uncert</t>
  </si>
  <si>
    <t>Jet Uncert</t>
  </si>
  <si>
    <t>Plume Temp Uncert</t>
  </si>
  <si>
    <t>Gas Concen Uncert</t>
  </si>
  <si>
    <t>Smoke Uncert</t>
  </si>
  <si>
    <t>Pressure Uncert</t>
  </si>
  <si>
    <t>Surface Temp Uncert</t>
  </si>
  <si>
    <t>Surface Flux Uncert</t>
  </si>
  <si>
    <t>Ceiling Jet Temperature</t>
  </si>
  <si>
    <t>Ceiling Jet Temperature Rise</t>
  </si>
  <si>
    <t>Sec 1</t>
  </si>
  <si>
    <t>Sec 3</t>
  </si>
  <si>
    <t>Comparison of ceiling jet temperature with upper gas layer temperature</t>
  </si>
  <si>
    <t>Ceiling Jet</t>
  </si>
  <si>
    <t>HGT</t>
  </si>
  <si>
    <t>Difference</t>
  </si>
  <si>
    <t>Corridor</t>
  </si>
  <si>
    <t>Floor 7</t>
  </si>
  <si>
    <t>NIST Plaza</t>
  </si>
  <si>
    <t>Target Room 2</t>
  </si>
  <si>
    <t>Target Room 1</t>
  </si>
  <si>
    <t>FM 19</t>
  </si>
  <si>
    <t>FM NBS</t>
  </si>
  <si>
    <t>FM 21</t>
  </si>
  <si>
    <t>Test F1</t>
  </si>
  <si>
    <t>Test F6</t>
  </si>
  <si>
    <t>Test W1</t>
  </si>
  <si>
    <t>Test W2</t>
  </si>
  <si>
    <t>FM19</t>
  </si>
  <si>
    <t>FM21</t>
  </si>
  <si>
    <t>Absolute Values</t>
  </si>
  <si>
    <t>HGL Depth</t>
  </si>
  <si>
    <t>Averages by Series</t>
  </si>
  <si>
    <t>Absolute Value</t>
  </si>
  <si>
    <t>Standard Deviation ----&gt;</t>
  </si>
  <si>
    <t>Average ----&gt;</t>
  </si>
  <si>
    <t>O2</t>
  </si>
  <si>
    <t>CO2</t>
  </si>
  <si>
    <t>Average by Test Series</t>
  </si>
  <si>
    <t>Closed door tests ----&gt;</t>
  </si>
  <si>
    <t>Open door tests ----&gt;</t>
  </si>
  <si>
    <t>Rad Flux</t>
  </si>
  <si>
    <t>Total Flux</t>
  </si>
  <si>
    <t>Temp</t>
  </si>
  <si>
    <t>Median ----&gt;</t>
  </si>
  <si>
    <t>Percentile ranking open door tests ---&gt;</t>
  </si>
  <si>
    <t>Percentile ranking closed door tests ---&gt;</t>
  </si>
  <si>
    <t>Percentile ranking at uncertainty limit ----&gt;</t>
  </si>
  <si>
    <t>Flux</t>
  </si>
  <si>
    <t>90th percentile value (90 % of predictions are within xxx %) ----&gt;</t>
  </si>
  <si>
    <t>90th percentile not counting FM tests ----&gt;</t>
  </si>
  <si>
    <t>90th percentile value closed door tests</t>
  </si>
  <si>
    <t>90th percentile value open door tests</t>
  </si>
  <si>
    <t>90th percentile value ----&gt;</t>
  </si>
  <si>
    <t>90th percentile value not counting NBS ----&gt;</t>
  </si>
  <si>
    <t>VTT</t>
  </si>
  <si>
    <t>NIST / NRC</t>
  </si>
  <si>
    <t>iBMB</t>
  </si>
  <si>
    <t>Plume Temperature Rise</t>
  </si>
  <si>
    <t>Plume Temperature</t>
  </si>
  <si>
    <t>T G.1</t>
  </si>
  <si>
    <t>T G.2</t>
  </si>
  <si>
    <t>Ch 28</t>
  </si>
  <si>
    <t>Ch 6</t>
  </si>
  <si>
    <t>Pred Surface Flux</t>
  </si>
  <si>
    <t>HGL Temp</t>
  </si>
  <si>
    <t>Plume Temp</t>
  </si>
  <si>
    <t>Smoke</t>
  </si>
  <si>
    <t>Press</t>
  </si>
  <si>
    <t>Cable Temp</t>
  </si>
  <si>
    <t>Cable Rad</t>
  </si>
  <si>
    <t>Surface Temp</t>
  </si>
  <si>
    <t>NIST/NRC</t>
  </si>
  <si>
    <t>Ceiling Jet Temp</t>
  </si>
  <si>
    <t>VTT 1</t>
  </si>
  <si>
    <t>VTT 2</t>
  </si>
  <si>
    <t>VTT 3</t>
  </si>
  <si>
    <t>NIST/NRC 1</t>
  </si>
  <si>
    <t>NIST/NRC 7</t>
  </si>
  <si>
    <t>NIST/NRC 2</t>
  </si>
  <si>
    <t>NIST/NRC 8</t>
  </si>
  <si>
    <t>NIST/NRC 4</t>
  </si>
  <si>
    <t>NIST/NRC 10</t>
  </si>
  <si>
    <t>NIST/NRC 13</t>
  </si>
  <si>
    <t>NIST/NRC 16</t>
  </si>
  <si>
    <t>NIST/NRC 17</t>
  </si>
  <si>
    <t>NIST/NRC 3</t>
  </si>
  <si>
    <t>NIST/NRC 9</t>
  </si>
  <si>
    <t>NIST/NRC 5</t>
  </si>
  <si>
    <t>NIST/NRC 14</t>
  </si>
  <si>
    <t>NIST/NRC 15</t>
  </si>
  <si>
    <t>NIST/NRC 18</t>
  </si>
  <si>
    <t>iBMB Pool 1</t>
  </si>
  <si>
    <t>iBMB Cable 4</t>
  </si>
  <si>
    <t>FM/SNL 4</t>
  </si>
  <si>
    <t>FM/SNL 5</t>
  </si>
  <si>
    <t>FM/SNL 21</t>
  </si>
  <si>
    <t>FM/NBS 19</t>
  </si>
  <si>
    <t>FM/NBS 21</t>
  </si>
  <si>
    <t>NBS 100A</t>
  </si>
  <si>
    <t>NBS 100O</t>
  </si>
  <si>
    <t>NBS 100Z</t>
  </si>
  <si>
    <t>NBS F1</t>
  </si>
  <si>
    <t>NBS F2</t>
  </si>
  <si>
    <t>NBS W1</t>
  </si>
  <si>
    <t>NBS W2</t>
  </si>
  <si>
    <t>For Category Axis</t>
  </si>
  <si>
    <t>NIST High Bay</t>
  </si>
  <si>
    <t>Test 6</t>
  </si>
  <si>
    <t>Test 20</t>
  </si>
  <si>
    <t>22 m</t>
  </si>
  <si>
    <t>NIST HB 5</t>
  </si>
  <si>
    <t>NIST HB 6</t>
  </si>
  <si>
    <t>NIST HB 7</t>
  </si>
  <si>
    <t>NIST HB 14</t>
  </si>
  <si>
    <t>NIST HB 15</t>
  </si>
  <si>
    <t>NIST HB 17</t>
  </si>
  <si>
    <t>NIST HB 18</t>
  </si>
  <si>
    <t>NIST HB 20</t>
  </si>
  <si>
    <t>NIST HB 21</t>
  </si>
  <si>
    <t>NIST_NRC/NIST_NRC_18</t>
  </si>
  <si>
    <t>NIST_NRC/NIST_NRC_17</t>
  </si>
  <si>
    <t>NIST_NRC/NIST_NRC_16</t>
  </si>
  <si>
    <t>NIST_NRC/NIST_NRC_15</t>
  </si>
  <si>
    <t>NIST_NRC/NIST_NRC_14</t>
  </si>
  <si>
    <t>NIST_NRC/NIST_NRC_13</t>
  </si>
  <si>
    <t>NIST_NRC/NIST_NRC_10</t>
  </si>
  <si>
    <t>NIST_NRC/NIST_NRC_09</t>
  </si>
  <si>
    <t>NIST_NRC/NIST_NRC_08</t>
  </si>
  <si>
    <t>NIST_NRC/NIST_NRC_07</t>
  </si>
  <si>
    <t>NIST_NRC/NIST_NRC_05</t>
  </si>
  <si>
    <t>NIST_NRC/NIST_NRC_04</t>
  </si>
  <si>
    <t>NIST_NRC/NIST_NRC_03</t>
  </si>
  <si>
    <t>NIST_NRC/NIST_NRC_02</t>
  </si>
  <si>
    <t>NIST_NRC/NIST_NRC_01</t>
  </si>
  <si>
    <t>Short_Wall_Temp</t>
  </si>
  <si>
    <t>Short_Wall_Flux</t>
  </si>
  <si>
    <t>NBS/1rwall2</t>
  </si>
  <si>
    <t>NBS/1rwall1</t>
  </si>
  <si>
    <t>Plume_Temperature</t>
  </si>
  <si>
    <t>VTT/VTT_03</t>
  </si>
  <si>
    <t>VTT/VTT_02</t>
  </si>
  <si>
    <t>VTT/VTT_01</t>
  </si>
  <si>
    <t>High_Bay/Keflavik_7</t>
  </si>
  <si>
    <t>High_Bay/Keflavik_6</t>
  </si>
  <si>
    <t>High_Bay/Keflavik_5</t>
  </si>
  <si>
    <t>High_Bay/Keflavik_21</t>
  </si>
  <si>
    <t>High_Bay/Keflavik_20</t>
  </si>
  <si>
    <t>High_Bay/Keflavik_18</t>
  </si>
  <si>
    <t>High_Bay/Keflavik_17</t>
  </si>
  <si>
    <t>High_Bay/Keflavik_15</t>
  </si>
  <si>
    <t>High_Bay/Keflavik_14</t>
  </si>
  <si>
    <t>FM_SNL/FM_SNL_05</t>
  </si>
  <si>
    <t>FM_SNL/FM_SNL_04</t>
  </si>
  <si>
    <t>NIST_PLAZA/Room_2</t>
  </si>
  <si>
    <t>NBS/1rfurn6</t>
  </si>
  <si>
    <t>NBS/1rfurn1</t>
  </si>
  <si>
    <t>iBMB/iBMB_Cable</t>
  </si>
  <si>
    <t>FM_NBS/FM21_2</t>
  </si>
  <si>
    <t>FM_NBS/FM21_1</t>
  </si>
  <si>
    <t>FM_NBS/FM19_2</t>
  </si>
  <si>
    <t>FM_NBS/FM19_1</t>
  </si>
  <si>
    <t>Long_Wall_Temp</t>
  </si>
  <si>
    <t>Long_Wall_Flux</t>
  </si>
  <si>
    <t>HGL_Temp</t>
  </si>
  <si>
    <t>NIST_PLAZA/Room_7</t>
  </si>
  <si>
    <t>NIST_PLAZA/Room_1</t>
  </si>
  <si>
    <t>NBS/NBS_100Z_Tree_8</t>
  </si>
  <si>
    <t>NBS/NBS_100Z_Tree_5</t>
  </si>
  <si>
    <t>NBS/NBS_100Z_Tree_4</t>
  </si>
  <si>
    <t>NBS/NBS_100Z_Tree_1</t>
  </si>
  <si>
    <t>NBS/NBS_100O_Tree_6</t>
  </si>
  <si>
    <t>NBS/NBS_100O_Tree_5</t>
  </si>
  <si>
    <t>NBS/NBS_100O_Tree_4</t>
  </si>
  <si>
    <t>NBS/NBS_100O_Tree_1</t>
  </si>
  <si>
    <t>NBS/NBS_100A_Tree_6</t>
  </si>
  <si>
    <t>NBS/NBS_100A_Tree_5</t>
  </si>
  <si>
    <t>NBS/NBS_100A_Tree_4</t>
  </si>
  <si>
    <t>NBS/NBS_100A_Tree_1</t>
  </si>
  <si>
    <t>iBMB/iBMB_Pool</t>
  </si>
  <si>
    <t>FM_SNL/FM_SNL_21</t>
  </si>
  <si>
    <t>FM_NBS/FM21_4</t>
  </si>
  <si>
    <t>FM_NBS/FM21_3</t>
  </si>
  <si>
    <t>FM_NBS/FM19_4</t>
  </si>
  <si>
    <t>FM_NBS/FM19_3</t>
  </si>
  <si>
    <t>HGL_Height</t>
  </si>
  <si>
    <t>Floor_Temp</t>
  </si>
  <si>
    <t>Floor_Flux</t>
  </si>
  <si>
    <t>Ceiling_Temp</t>
  </si>
  <si>
    <t>Ceiling_Jet</t>
  </si>
  <si>
    <t>Ceiling_Flux</t>
  </si>
  <si>
    <t>Cable_G_Temp</t>
  </si>
  <si>
    <t>Cable_G_Flux</t>
  </si>
  <si>
    <t>Cable_F_Temp</t>
  </si>
  <si>
    <t>Cable_F_Flux</t>
  </si>
  <si>
    <t>Cable_D_Temp</t>
  </si>
  <si>
    <t>Cable_D_Flux</t>
  </si>
  <si>
    <t>Cable_B_Temp</t>
  </si>
  <si>
    <t>Cable_B_Flux</t>
  </si>
  <si>
    <t>Quantity</t>
  </si>
  <si>
    <t>ID</t>
  </si>
  <si>
    <t>Delta Mod</t>
  </si>
  <si>
    <t>Delta Exp</t>
  </si>
  <si>
    <t>Cable</t>
  </si>
  <si>
    <t>Pool</t>
  </si>
  <si>
    <t>Test 01</t>
  </si>
  <si>
    <t>Test 07</t>
  </si>
  <si>
    <t>Test 02</t>
  </si>
  <si>
    <t>Test 08</t>
  </si>
  <si>
    <t>Test 04</t>
  </si>
  <si>
    <t>Test 03</t>
  </si>
  <si>
    <t>Test 09</t>
  </si>
  <si>
    <t>Test 05</t>
  </si>
  <si>
    <t>Cable B</t>
  </si>
  <si>
    <t>Cable D</t>
  </si>
  <si>
    <t>Cable F</t>
  </si>
  <si>
    <t>Cable G33</t>
  </si>
  <si>
    <t>Average Difference</t>
  </si>
  <si>
    <t>Median Difference</t>
  </si>
  <si>
    <t>Within Experimental Uncertainty</t>
  </si>
  <si>
    <t>90th Percentile</t>
  </si>
  <si>
    <t>Oxygen Concentration</t>
  </si>
  <si>
    <t>Carbon Dioxide Temperature</t>
  </si>
  <si>
    <t>Target Flux (Total)</t>
  </si>
  <si>
    <t>Target Temperature</t>
  </si>
  <si>
    <t>Surface Flux (Total)</t>
  </si>
  <si>
    <t>Smoke Obscuration (Closed Door)</t>
  </si>
  <si>
    <t>(Open Door)</t>
  </si>
  <si>
    <t>Summary of Model Comparisons</t>
  </si>
  <si>
    <t>Values for individual tests are average of near-field and far-field comparisons where available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</si>
</sst>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7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1" fontId="0" fillId="2" borderId="2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wrapText="1"/>
    </xf>
    <xf numFmtId="165" fontId="4" fillId="0" borderId="2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6" fillId="0" borderId="0" xfId="0" applyFont="1"/>
    <xf numFmtId="164" fontId="4" fillId="2" borderId="5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7" xfId="0" applyNumberFormat="1" applyBorder="1"/>
    <xf numFmtId="0" fontId="0" fillId="0" borderId="11" xfId="0" applyNumberFormat="1" applyBorder="1"/>
    <xf numFmtId="1" fontId="0" fillId="0" borderId="8" xfId="0" applyNumberFormat="1" applyBorder="1"/>
    <xf numFmtId="1" fontId="0" fillId="0" borderId="8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1" fontId="0" fillId="0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1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4" fillId="0" borderId="0" xfId="0" applyNumberFormat="1" applyFont="1" applyBorder="1" applyAlignment="1">
      <alignment horizontal="center" vertical="center" wrapText="1"/>
    </xf>
    <xf numFmtId="0" fontId="0" fillId="0" borderId="0" xfId="0" applyNumberFormat="1" applyFill="1"/>
    <xf numFmtId="0" fontId="0" fillId="3" borderId="1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1" fontId="0" fillId="2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4" fillId="0" borderId="0" xfId="0" applyFont="1"/>
    <xf numFmtId="0" fontId="0" fillId="0" borderId="0" xfId="0" applyFill="1" applyBorder="1" applyAlignment="1">
      <alignment horizontal="center" wrapText="1"/>
    </xf>
    <xf numFmtId="1" fontId="4" fillId="2" borderId="12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4" borderId="0" xfId="0" applyNumberFormat="1" applyFill="1"/>
    <xf numFmtId="165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" fontId="0" fillId="0" borderId="0" xfId="0" applyNumberFormat="1" applyBorder="1"/>
    <xf numFmtId="0" fontId="4" fillId="4" borderId="0" xfId="0" applyFont="1" applyFill="1" applyBorder="1"/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/>
    <xf numFmtId="1" fontId="0" fillId="4" borderId="0" xfId="0" applyNumberFormat="1" applyFill="1" applyBorder="1" applyAlignment="1">
      <alignment horizontal="center"/>
    </xf>
    <xf numFmtId="0" fontId="0" fillId="4" borderId="0" xfId="0" applyFill="1" applyBorder="1"/>
    <xf numFmtId="0" fontId="0" fillId="0" borderId="0" xfId="0" applyNumberFormat="1" applyFill="1" applyBorder="1"/>
    <xf numFmtId="0" fontId="6" fillId="0" borderId="0" xfId="0" applyNumberFormat="1" applyFont="1" applyFill="1"/>
    <xf numFmtId="165" fontId="0" fillId="4" borderId="0" xfId="0" applyNumberFormat="1" applyFill="1" applyBorder="1"/>
    <xf numFmtId="0" fontId="0" fillId="4" borderId="0" xfId="0" applyNumberFormat="1" applyFill="1" applyBorder="1"/>
    <xf numFmtId="165" fontId="0" fillId="4" borderId="0" xfId="0" applyNumberFormat="1" applyFill="1"/>
    <xf numFmtId="0" fontId="6" fillId="0" borderId="7" xfId="0" applyFont="1" applyBorder="1" applyAlignment="1">
      <alignment horizontal="center"/>
    </xf>
    <xf numFmtId="0" fontId="6" fillId="0" borderId="0" xfId="0" applyNumberFormat="1" applyFont="1" applyFill="1" applyAlignment="1">
      <alignment horizontal="center" vertical="center"/>
    </xf>
    <xf numFmtId="1" fontId="4" fillId="5" borderId="5" xfId="0" applyNumberFormat="1" applyFont="1" applyFill="1" applyBorder="1" applyAlignment="1">
      <alignment horizontal="center" wrapText="1"/>
    </xf>
    <xf numFmtId="1" fontId="0" fillId="5" borderId="1" xfId="0" applyNumberFormat="1" applyFill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NumberFormat="1" applyFont="1" applyFill="1" applyBorder="1"/>
    <xf numFmtId="0" fontId="4" fillId="0" borderId="0" xfId="0" applyNumberFormat="1" applyFont="1" applyFill="1" applyBorder="1"/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1"/>
    <xf numFmtId="164" fontId="0" fillId="5" borderId="1" xfId="0" applyNumberForma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 vertical="center" wrapText="1"/>
    </xf>
    <xf numFmtId="1" fontId="4" fillId="5" borderId="5" xfId="0" applyNumberFormat="1" applyFont="1" applyFill="1" applyBorder="1" applyAlignment="1">
      <alignment horizontal="center" vertical="center" wrapText="1"/>
    </xf>
    <xf numFmtId="165" fontId="0" fillId="5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2" fillId="0" borderId="0" xfId="0" applyFont="1" applyAlignment="1"/>
    <xf numFmtId="0" fontId="0" fillId="0" borderId="0" xfId="0" applyFont="1" applyFill="1" applyBorder="1" applyAlignment="1"/>
    <xf numFmtId="0" fontId="4" fillId="0" borderId="0" xfId="0" applyFont="1" applyFill="1" applyBorder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8" xfId="0" applyNumberFormat="1" applyFont="1" applyBorder="1" applyAlignment="1">
      <alignment horizontal="center" vertical="center" textRotation="90"/>
    </xf>
    <xf numFmtId="0" fontId="0" fillId="0" borderId="0" xfId="0" applyNumberFormat="1" applyBorder="1" applyAlignment="1">
      <alignment horizontal="center" vertical="center" textRotation="90"/>
    </xf>
    <xf numFmtId="0" fontId="0" fillId="0" borderId="7" xfId="0" applyNumberFormat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0" fillId="0" borderId="4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4" fillId="0" borderId="13" xfId="0" applyNumberFormat="1" applyFont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4" fillId="0" borderId="13" xfId="0" applyNumberFormat="1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4" fillId="0" borderId="13" xfId="0" applyNumberFormat="1" applyFont="1" applyFill="1" applyBorder="1" applyAlignment="1">
      <alignment horizontal="center" vertical="center" textRotation="90"/>
    </xf>
    <xf numFmtId="0" fontId="0" fillId="0" borderId="4" xfId="0" applyNumberFormat="1" applyFill="1" applyBorder="1" applyAlignment="1">
      <alignment horizontal="center" vertical="center" textRotation="90"/>
    </xf>
    <xf numFmtId="0" fontId="0" fillId="0" borderId="14" xfId="0" applyNumberFormat="1" applyFill="1" applyBorder="1" applyAlignment="1">
      <alignment horizontal="center" vertical="center" textRotation="90"/>
    </xf>
    <xf numFmtId="0" fontId="0" fillId="0" borderId="4" xfId="0" applyNumberFormat="1" applyBorder="1" applyAlignment="1">
      <alignment horizontal="center" vertical="center" textRotation="90"/>
    </xf>
    <xf numFmtId="0" fontId="0" fillId="0" borderId="4" xfId="0" applyBorder="1" applyAlignment="1"/>
    <xf numFmtId="0" fontId="0" fillId="0" borderId="14" xfId="0" applyBorder="1" applyAlignment="1"/>
    <xf numFmtId="0" fontId="0" fillId="0" borderId="13" xfId="0" applyFill="1" applyBorder="1" applyAlignment="1">
      <alignment horizontal="center" vertical="center" textRotation="90" wrapText="1"/>
    </xf>
    <xf numFmtId="0" fontId="0" fillId="0" borderId="4" xfId="0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2" xfId="0" applyFont="1" applyFill="1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0" borderId="2" xfId="0" applyFill="1" applyBorder="1" applyAlignment="1">
      <alignment horizontal="center" vertical="center" textRotation="90" wrapText="1"/>
    </xf>
    <xf numFmtId="0" fontId="0" fillId="0" borderId="12" xfId="0" applyFill="1" applyBorder="1" applyAlignment="1">
      <alignment horizontal="center" vertical="center" textRotation="90" wrapText="1"/>
    </xf>
    <xf numFmtId="0" fontId="0" fillId="0" borderId="12" xfId="0" applyBorder="1" applyAlignment="1">
      <alignment textRotation="90" wrapText="1"/>
    </xf>
    <xf numFmtId="0" fontId="0" fillId="0" borderId="5" xfId="0" applyBorder="1" applyAlignment="1">
      <alignment textRotation="90" wrapText="1"/>
    </xf>
    <xf numFmtId="0" fontId="6" fillId="0" borderId="0" xfId="0" applyNumberFormat="1" applyFont="1" applyFill="1" applyAlignment="1">
      <alignment horizontal="center" vertical="center"/>
    </xf>
    <xf numFmtId="0" fontId="0" fillId="0" borderId="12" xfId="0" applyBorder="1"/>
    <xf numFmtId="0" fontId="0" fillId="0" borderId="5" xfId="0" applyBorder="1"/>
    <xf numFmtId="0" fontId="0" fillId="0" borderId="2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 wrapText="1"/>
    </xf>
    <xf numFmtId="0" fontId="4" fillId="0" borderId="2" xfId="0" applyFont="1" applyFill="1" applyBorder="1" applyAlignment="1">
      <alignment horizontal="center" vertical="center" textRotation="90"/>
    </xf>
    <xf numFmtId="1" fontId="0" fillId="2" borderId="2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/>
    <xf numFmtId="0" fontId="0" fillId="0" borderId="5" xfId="0" applyBorder="1" applyAlignment="1"/>
    <xf numFmtId="0" fontId="0" fillId="0" borderId="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4" fillId="0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93"/>
  <sheetViews>
    <sheetView workbookViewId="0">
      <selection sqref="A1:H593"/>
    </sheetView>
  </sheetViews>
  <sheetFormatPr defaultRowHeight="15"/>
  <cols>
    <col min="1" max="1" width="9.140625" style="129"/>
    <col min="2" max="2" width="22.7109375" style="129" bestFit="1" customWidth="1"/>
    <col min="3" max="3" width="19.5703125" style="129" bestFit="1" customWidth="1"/>
    <col min="4" max="16384" width="9.140625" style="129"/>
  </cols>
  <sheetData>
    <row r="1" spans="1:8">
      <c r="A1">
        <v>1</v>
      </c>
      <c r="B1" t="s">
        <v>221</v>
      </c>
      <c r="C1" t="s">
        <v>299</v>
      </c>
      <c r="D1">
        <v>0</v>
      </c>
      <c r="E1">
        <v>5.24</v>
      </c>
      <c r="F1">
        <v>0</v>
      </c>
      <c r="G1">
        <v>5.556</v>
      </c>
      <c r="H1">
        <v>6.0309200000000001</v>
      </c>
    </row>
    <row r="2" spans="1:8">
      <c r="A2">
        <v>2</v>
      </c>
      <c r="B2" t="s">
        <v>221</v>
      </c>
      <c r="C2" t="s">
        <v>299</v>
      </c>
      <c r="D2">
        <v>0</v>
      </c>
      <c r="E2">
        <v>7.61</v>
      </c>
      <c r="F2">
        <v>0</v>
      </c>
      <c r="G2">
        <v>7.3348000000000004</v>
      </c>
      <c r="H2">
        <v>-3.6162999999999998</v>
      </c>
    </row>
    <row r="3" spans="1:8">
      <c r="A3">
        <v>3</v>
      </c>
      <c r="B3" t="s">
        <v>235</v>
      </c>
      <c r="C3" t="s">
        <v>298</v>
      </c>
      <c r="D3">
        <v>20</v>
      </c>
      <c r="E3">
        <v>130</v>
      </c>
      <c r="F3">
        <v>20</v>
      </c>
      <c r="G3">
        <v>118.39100000000001</v>
      </c>
      <c r="H3">
        <v>-10.55364</v>
      </c>
    </row>
    <row r="4" spans="1:8">
      <c r="A4">
        <v>4</v>
      </c>
      <c r="B4" t="s">
        <v>275</v>
      </c>
      <c r="C4" t="s">
        <v>286</v>
      </c>
      <c r="D4">
        <v>2.4</v>
      </c>
      <c r="E4">
        <v>0.84</v>
      </c>
      <c r="F4">
        <v>2.16</v>
      </c>
      <c r="G4">
        <v>3.7000000000000002E-3</v>
      </c>
      <c r="H4">
        <v>38.222079999999998</v>
      </c>
    </row>
    <row r="5" spans="1:8">
      <c r="A5">
        <v>5</v>
      </c>
      <c r="B5" t="s">
        <v>245</v>
      </c>
      <c r="C5" t="s">
        <v>240</v>
      </c>
      <c r="D5">
        <v>16</v>
      </c>
      <c r="E5">
        <v>29</v>
      </c>
      <c r="F5">
        <v>16</v>
      </c>
      <c r="G5">
        <v>33.777700000000003</v>
      </c>
      <c r="H5">
        <v>36.751559999999998</v>
      </c>
    </row>
    <row r="6" spans="1:8">
      <c r="A6">
        <v>6</v>
      </c>
      <c r="B6" t="s">
        <v>225</v>
      </c>
      <c r="C6" t="s">
        <v>138</v>
      </c>
      <c r="D6">
        <v>0</v>
      </c>
      <c r="E6">
        <v>3.2199999999999999E-2</v>
      </c>
      <c r="F6">
        <v>0</v>
      </c>
      <c r="G6">
        <v>2.7E-2</v>
      </c>
      <c r="H6">
        <v>-16.096589999999999</v>
      </c>
    </row>
    <row r="7" spans="1:8">
      <c r="A7">
        <v>7</v>
      </c>
      <c r="B7" t="s">
        <v>229</v>
      </c>
      <c r="C7" t="s">
        <v>289</v>
      </c>
      <c r="D7">
        <v>20</v>
      </c>
      <c r="E7">
        <v>175</v>
      </c>
      <c r="F7">
        <v>20</v>
      </c>
      <c r="G7">
        <v>159.203</v>
      </c>
      <c r="H7">
        <v>-10.191610000000001</v>
      </c>
    </row>
    <row r="8" spans="1:8">
      <c r="A8">
        <v>8</v>
      </c>
      <c r="B8" t="s">
        <v>229</v>
      </c>
      <c r="C8" t="s">
        <v>289</v>
      </c>
      <c r="D8">
        <v>20</v>
      </c>
      <c r="E8">
        <v>357</v>
      </c>
      <c r="F8">
        <v>20</v>
      </c>
      <c r="G8">
        <v>177.52500000000001</v>
      </c>
      <c r="H8">
        <v>-53.256680000000003</v>
      </c>
    </row>
    <row r="9" spans="1:8">
      <c r="A9">
        <v>9</v>
      </c>
      <c r="B9" t="s">
        <v>223</v>
      </c>
      <c r="C9" t="s">
        <v>290</v>
      </c>
      <c r="D9">
        <v>20</v>
      </c>
      <c r="E9">
        <v>298</v>
      </c>
      <c r="F9">
        <v>20</v>
      </c>
      <c r="G9">
        <v>341.18400000000003</v>
      </c>
      <c r="H9">
        <v>15.533810000000001</v>
      </c>
    </row>
    <row r="10" spans="1:8">
      <c r="A10">
        <v>10</v>
      </c>
      <c r="B10" t="s">
        <v>231</v>
      </c>
      <c r="C10" t="s">
        <v>299</v>
      </c>
      <c r="D10">
        <v>0</v>
      </c>
      <c r="E10">
        <v>3.88</v>
      </c>
      <c r="F10">
        <v>0</v>
      </c>
      <c r="G10">
        <v>4.2163000000000004</v>
      </c>
      <c r="H10">
        <v>8.6677800000000005</v>
      </c>
    </row>
    <row r="11" spans="1:8">
      <c r="A11">
        <v>11</v>
      </c>
      <c r="B11" t="s">
        <v>231</v>
      </c>
      <c r="C11" t="s">
        <v>299</v>
      </c>
      <c r="D11">
        <v>0</v>
      </c>
      <c r="E11">
        <v>6.8</v>
      </c>
      <c r="F11">
        <v>0</v>
      </c>
      <c r="G11">
        <v>5.6653000000000002</v>
      </c>
      <c r="H11">
        <v>-16.686330000000002</v>
      </c>
    </row>
    <row r="12" spans="1:8">
      <c r="A12">
        <v>12</v>
      </c>
      <c r="B12" t="s">
        <v>225</v>
      </c>
      <c r="C12" t="s">
        <v>168</v>
      </c>
      <c r="D12">
        <v>0</v>
      </c>
      <c r="E12">
        <v>91.3</v>
      </c>
      <c r="F12">
        <v>0</v>
      </c>
      <c r="G12">
        <v>141.417</v>
      </c>
      <c r="H12">
        <v>54.892670000000003</v>
      </c>
    </row>
    <row r="13" spans="1:8">
      <c r="A13">
        <v>13</v>
      </c>
      <c r="B13" t="s">
        <v>223</v>
      </c>
      <c r="C13" t="s">
        <v>295</v>
      </c>
      <c r="D13">
        <v>0</v>
      </c>
      <c r="E13">
        <v>2.73</v>
      </c>
      <c r="F13">
        <v>0</v>
      </c>
      <c r="G13">
        <v>6.1228999999999996</v>
      </c>
      <c r="H13">
        <v>124.28352</v>
      </c>
    </row>
    <row r="14" spans="1:8">
      <c r="A14">
        <v>14</v>
      </c>
      <c r="B14" t="s">
        <v>223</v>
      </c>
      <c r="C14" t="s">
        <v>295</v>
      </c>
      <c r="D14">
        <v>0</v>
      </c>
      <c r="E14">
        <v>6.06</v>
      </c>
      <c r="F14">
        <v>0</v>
      </c>
      <c r="G14">
        <v>8.2495999999999992</v>
      </c>
      <c r="H14">
        <v>36.131520000000002</v>
      </c>
    </row>
    <row r="15" spans="1:8">
      <c r="A15">
        <v>15</v>
      </c>
      <c r="B15" t="s">
        <v>226</v>
      </c>
      <c r="C15" t="s">
        <v>138</v>
      </c>
      <c r="D15">
        <v>0</v>
      </c>
      <c r="E15">
        <v>6.0100000000000001E-2</v>
      </c>
      <c r="F15">
        <v>0</v>
      </c>
      <c r="G15">
        <v>6.3700000000000007E-2</v>
      </c>
      <c r="H15">
        <v>6.0286200000000001</v>
      </c>
    </row>
    <row r="16" spans="1:8">
      <c r="A16">
        <v>16</v>
      </c>
      <c r="B16" t="s">
        <v>227</v>
      </c>
      <c r="C16" t="s">
        <v>263</v>
      </c>
      <c r="D16">
        <v>20</v>
      </c>
      <c r="E16">
        <v>116</v>
      </c>
      <c r="F16">
        <v>20</v>
      </c>
      <c r="G16">
        <v>159.583</v>
      </c>
      <c r="H16">
        <v>45.398949999999999</v>
      </c>
    </row>
    <row r="17" spans="1:8">
      <c r="A17">
        <v>17</v>
      </c>
      <c r="B17" t="s">
        <v>227</v>
      </c>
      <c r="C17" t="s">
        <v>263</v>
      </c>
      <c r="D17">
        <v>20</v>
      </c>
      <c r="E17">
        <v>185</v>
      </c>
      <c r="F17">
        <v>20</v>
      </c>
      <c r="G17">
        <v>181.261</v>
      </c>
      <c r="H17">
        <v>-2.26606</v>
      </c>
    </row>
    <row r="18" spans="1:8">
      <c r="A18">
        <v>18</v>
      </c>
      <c r="B18" t="s">
        <v>241</v>
      </c>
      <c r="C18" t="s">
        <v>240</v>
      </c>
      <c r="D18">
        <v>16</v>
      </c>
      <c r="E18">
        <v>268</v>
      </c>
      <c r="F18">
        <v>20</v>
      </c>
      <c r="G18">
        <v>345.08499999999998</v>
      </c>
      <c r="H18">
        <v>29.00198</v>
      </c>
    </row>
    <row r="19" spans="1:8">
      <c r="A19">
        <v>19</v>
      </c>
      <c r="B19" t="s">
        <v>241</v>
      </c>
      <c r="C19" t="s">
        <v>240</v>
      </c>
      <c r="D19">
        <v>16</v>
      </c>
      <c r="E19">
        <v>145</v>
      </c>
      <c r="F19">
        <v>20</v>
      </c>
      <c r="G19">
        <v>183.267</v>
      </c>
      <c r="H19">
        <v>26.563559999999999</v>
      </c>
    </row>
    <row r="20" spans="1:8">
      <c r="A20">
        <v>20</v>
      </c>
      <c r="B20" t="s">
        <v>231</v>
      </c>
      <c r="C20" t="s">
        <v>287</v>
      </c>
      <c r="D20">
        <v>20</v>
      </c>
      <c r="E20">
        <v>63.9</v>
      </c>
      <c r="F20">
        <v>20</v>
      </c>
      <c r="G20">
        <v>126.404</v>
      </c>
      <c r="H20">
        <v>142.37813</v>
      </c>
    </row>
    <row r="21" spans="1:8">
      <c r="A21">
        <v>21</v>
      </c>
      <c r="B21" t="s">
        <v>231</v>
      </c>
      <c r="C21" t="s">
        <v>287</v>
      </c>
      <c r="D21">
        <v>20</v>
      </c>
      <c r="E21">
        <v>193</v>
      </c>
      <c r="F21">
        <v>20</v>
      </c>
      <c r="G21">
        <v>125.474</v>
      </c>
      <c r="H21">
        <v>-39.03237</v>
      </c>
    </row>
    <row r="22" spans="1:8">
      <c r="A22">
        <v>22</v>
      </c>
      <c r="B22" t="s">
        <v>224</v>
      </c>
      <c r="C22" t="s">
        <v>295</v>
      </c>
      <c r="D22">
        <v>0</v>
      </c>
      <c r="E22">
        <v>18</v>
      </c>
      <c r="F22">
        <v>0</v>
      </c>
      <c r="G22">
        <v>3.2368000000000001</v>
      </c>
      <c r="H22">
        <v>-82.018000000000001</v>
      </c>
    </row>
    <row r="23" spans="1:8">
      <c r="A23">
        <v>23</v>
      </c>
      <c r="B23" t="s">
        <v>224</v>
      </c>
      <c r="C23" t="s">
        <v>295</v>
      </c>
      <c r="D23">
        <v>0</v>
      </c>
      <c r="E23">
        <v>23.5</v>
      </c>
      <c r="F23">
        <v>0</v>
      </c>
      <c r="G23">
        <v>5.0503999999999998</v>
      </c>
      <c r="H23">
        <v>-78.508769999999998</v>
      </c>
    </row>
    <row r="24" spans="1:8">
      <c r="A24">
        <v>24</v>
      </c>
      <c r="B24" t="s">
        <v>235</v>
      </c>
      <c r="C24" t="s">
        <v>292</v>
      </c>
      <c r="D24">
        <v>20</v>
      </c>
      <c r="E24">
        <v>87.9</v>
      </c>
      <c r="F24">
        <v>20</v>
      </c>
      <c r="G24">
        <v>115.49299999999999</v>
      </c>
      <c r="H24">
        <v>40.637700000000002</v>
      </c>
    </row>
    <row r="25" spans="1:8">
      <c r="A25">
        <v>25</v>
      </c>
      <c r="B25" t="s">
        <v>280</v>
      </c>
      <c r="C25" t="s">
        <v>265</v>
      </c>
      <c r="D25">
        <v>19.100000000000001</v>
      </c>
      <c r="E25">
        <v>720</v>
      </c>
      <c r="F25">
        <v>15</v>
      </c>
      <c r="G25">
        <v>618.86400000000003</v>
      </c>
      <c r="H25">
        <v>-13.844480000000001</v>
      </c>
    </row>
    <row r="26" spans="1:8">
      <c r="A26">
        <v>26</v>
      </c>
      <c r="B26" t="s">
        <v>229</v>
      </c>
      <c r="C26" t="s">
        <v>237</v>
      </c>
      <c r="D26">
        <v>0</v>
      </c>
      <c r="E26">
        <v>2.4700000000000002</v>
      </c>
      <c r="F26">
        <v>0</v>
      </c>
      <c r="G26">
        <v>4.8593000000000002</v>
      </c>
      <c r="H26">
        <v>96.733199999999997</v>
      </c>
    </row>
    <row r="27" spans="1:8">
      <c r="A27">
        <v>27</v>
      </c>
      <c r="B27" t="s">
        <v>229</v>
      </c>
      <c r="C27" t="s">
        <v>237</v>
      </c>
      <c r="D27">
        <v>0</v>
      </c>
      <c r="E27">
        <v>2.85</v>
      </c>
      <c r="F27">
        <v>0</v>
      </c>
      <c r="G27">
        <v>4.8547000000000002</v>
      </c>
      <c r="H27">
        <v>70.340010000000007</v>
      </c>
    </row>
    <row r="28" spans="1:8">
      <c r="A28">
        <v>28</v>
      </c>
      <c r="B28" t="s">
        <v>230</v>
      </c>
      <c r="C28" t="s">
        <v>295</v>
      </c>
      <c r="D28">
        <v>0</v>
      </c>
      <c r="E28">
        <v>0.81799999999999995</v>
      </c>
      <c r="F28">
        <v>0</v>
      </c>
      <c r="G28">
        <v>1.3792</v>
      </c>
      <c r="H28">
        <v>68.605130000000003</v>
      </c>
    </row>
    <row r="29" spans="1:8">
      <c r="A29">
        <v>29</v>
      </c>
      <c r="B29" t="s">
        <v>230</v>
      </c>
      <c r="C29" t="s">
        <v>295</v>
      </c>
      <c r="D29">
        <v>0</v>
      </c>
      <c r="E29">
        <v>1.5</v>
      </c>
      <c r="F29">
        <v>0</v>
      </c>
      <c r="G29">
        <v>2.2873999999999999</v>
      </c>
      <c r="H29">
        <v>52.494669999999999</v>
      </c>
    </row>
    <row r="30" spans="1:8">
      <c r="A30">
        <v>30</v>
      </c>
      <c r="B30" t="s">
        <v>232</v>
      </c>
      <c r="C30" t="s">
        <v>286</v>
      </c>
      <c r="D30">
        <v>3.82</v>
      </c>
      <c r="E30">
        <v>0.84</v>
      </c>
      <c r="F30">
        <v>3.8</v>
      </c>
      <c r="G30">
        <v>2.1899999999999999E-2</v>
      </c>
      <c r="H30">
        <v>26.78059</v>
      </c>
    </row>
    <row r="31" spans="1:8">
      <c r="A31">
        <v>31</v>
      </c>
      <c r="B31" t="s">
        <v>234</v>
      </c>
      <c r="C31" t="s">
        <v>297</v>
      </c>
      <c r="D31">
        <v>0</v>
      </c>
      <c r="E31">
        <v>4.16</v>
      </c>
      <c r="F31">
        <v>0</v>
      </c>
      <c r="G31">
        <v>4.5370999999999997</v>
      </c>
      <c r="H31">
        <v>9.0639400000000006</v>
      </c>
    </row>
    <row r="32" spans="1:8">
      <c r="A32">
        <v>32</v>
      </c>
      <c r="B32" t="s">
        <v>234</v>
      </c>
      <c r="C32" t="s">
        <v>297</v>
      </c>
      <c r="D32">
        <v>0</v>
      </c>
      <c r="E32">
        <v>9.7899999999999991</v>
      </c>
      <c r="F32">
        <v>0</v>
      </c>
      <c r="G32">
        <v>6.2587999999999999</v>
      </c>
      <c r="H32">
        <v>-36.069659999999999</v>
      </c>
    </row>
    <row r="33" spans="1:8">
      <c r="A33">
        <v>33</v>
      </c>
      <c r="B33" t="s">
        <v>241</v>
      </c>
      <c r="C33" t="s">
        <v>265</v>
      </c>
      <c r="D33">
        <v>22.5</v>
      </c>
      <c r="E33">
        <v>105.03</v>
      </c>
      <c r="F33">
        <v>20</v>
      </c>
      <c r="G33">
        <v>107.517</v>
      </c>
      <c r="H33">
        <v>6.0426500000000001</v>
      </c>
    </row>
    <row r="34" spans="1:8">
      <c r="A34">
        <v>34</v>
      </c>
      <c r="B34" t="s">
        <v>229</v>
      </c>
      <c r="C34" t="s">
        <v>4</v>
      </c>
      <c r="D34">
        <v>0</v>
      </c>
      <c r="E34">
        <v>189</v>
      </c>
      <c r="F34">
        <v>0</v>
      </c>
      <c r="G34">
        <v>212.041</v>
      </c>
      <c r="H34">
        <v>12.19101</v>
      </c>
    </row>
    <row r="35" spans="1:8">
      <c r="A35">
        <v>35</v>
      </c>
      <c r="B35" t="s">
        <v>235</v>
      </c>
      <c r="C35" t="s">
        <v>138</v>
      </c>
      <c r="D35">
        <v>0</v>
      </c>
      <c r="E35">
        <v>3.8399999999999997E-2</v>
      </c>
      <c r="F35">
        <v>0</v>
      </c>
      <c r="G35">
        <v>4.3799999999999999E-2</v>
      </c>
      <c r="H35">
        <v>14.030720000000001</v>
      </c>
    </row>
    <row r="36" spans="1:8">
      <c r="A36">
        <v>36</v>
      </c>
      <c r="B36" t="s">
        <v>231</v>
      </c>
      <c r="C36" t="s">
        <v>4</v>
      </c>
      <c r="D36">
        <v>0</v>
      </c>
      <c r="E36">
        <v>-1.81</v>
      </c>
      <c r="F36">
        <v>0</v>
      </c>
      <c r="G36">
        <v>-2.0093000000000001</v>
      </c>
      <c r="H36">
        <v>11.008839999999999</v>
      </c>
    </row>
    <row r="37" spans="1:8">
      <c r="A37">
        <v>37</v>
      </c>
      <c r="B37" t="s">
        <v>284</v>
      </c>
      <c r="C37" t="s">
        <v>138</v>
      </c>
      <c r="D37">
        <v>0</v>
      </c>
      <c r="E37">
        <v>1.9900000000000001E-2</v>
      </c>
      <c r="F37">
        <v>0</v>
      </c>
      <c r="G37">
        <v>1.5299999999999999E-2</v>
      </c>
      <c r="H37">
        <v>-22.9603</v>
      </c>
    </row>
    <row r="38" spans="1:8">
      <c r="A38">
        <v>38</v>
      </c>
      <c r="B38" t="s">
        <v>223</v>
      </c>
      <c r="C38" t="s">
        <v>298</v>
      </c>
      <c r="D38">
        <v>20</v>
      </c>
      <c r="E38">
        <v>184</v>
      </c>
      <c r="F38">
        <v>20</v>
      </c>
      <c r="G38">
        <v>200.59299999999999</v>
      </c>
      <c r="H38">
        <v>10.11768</v>
      </c>
    </row>
    <row r="39" spans="1:8">
      <c r="A39">
        <v>39</v>
      </c>
      <c r="B39" t="s">
        <v>229</v>
      </c>
      <c r="C39" t="s">
        <v>290</v>
      </c>
      <c r="D39">
        <v>20</v>
      </c>
      <c r="E39">
        <v>278</v>
      </c>
      <c r="F39">
        <v>20</v>
      </c>
      <c r="G39">
        <v>269.589</v>
      </c>
      <c r="H39">
        <v>-3.2600799999999999</v>
      </c>
    </row>
    <row r="40" spans="1:8">
      <c r="A40">
        <v>40</v>
      </c>
      <c r="B40" t="s">
        <v>230</v>
      </c>
      <c r="C40" t="s">
        <v>296</v>
      </c>
      <c r="D40">
        <v>20</v>
      </c>
      <c r="E40">
        <v>113</v>
      </c>
      <c r="F40">
        <v>20</v>
      </c>
      <c r="G40">
        <v>123.02800000000001</v>
      </c>
      <c r="H40">
        <v>10.7828</v>
      </c>
    </row>
    <row r="41" spans="1:8">
      <c r="A41">
        <v>41</v>
      </c>
      <c r="B41" t="s">
        <v>233</v>
      </c>
      <c r="C41" t="s">
        <v>299</v>
      </c>
      <c r="D41">
        <v>0</v>
      </c>
      <c r="E41">
        <v>4.45</v>
      </c>
      <c r="F41">
        <v>0</v>
      </c>
      <c r="G41">
        <v>5.0704000000000002</v>
      </c>
      <c r="H41">
        <v>13.94158</v>
      </c>
    </row>
    <row r="42" spans="1:8">
      <c r="A42">
        <v>42</v>
      </c>
      <c r="B42" t="s">
        <v>233</v>
      </c>
      <c r="C42" t="s">
        <v>299</v>
      </c>
      <c r="D42">
        <v>0</v>
      </c>
      <c r="E42">
        <v>7.09</v>
      </c>
      <c r="F42">
        <v>0</v>
      </c>
      <c r="G42">
        <v>6.8409000000000004</v>
      </c>
      <c r="H42">
        <v>-3.5129800000000002</v>
      </c>
    </row>
    <row r="43" spans="1:8">
      <c r="A43">
        <v>43</v>
      </c>
      <c r="B43" t="s">
        <v>227</v>
      </c>
      <c r="C43" t="s">
        <v>299</v>
      </c>
      <c r="D43">
        <v>0</v>
      </c>
      <c r="E43">
        <v>2.68</v>
      </c>
      <c r="F43">
        <v>0</v>
      </c>
      <c r="G43">
        <v>4.2026000000000003</v>
      </c>
      <c r="H43">
        <v>56.813800000000001</v>
      </c>
    </row>
    <row r="44" spans="1:8">
      <c r="A44">
        <v>44</v>
      </c>
      <c r="B44" t="s">
        <v>227</v>
      </c>
      <c r="C44" t="s">
        <v>299</v>
      </c>
      <c r="D44">
        <v>0</v>
      </c>
      <c r="E44">
        <v>4.9000000000000004</v>
      </c>
      <c r="F44">
        <v>0</v>
      </c>
      <c r="G44">
        <v>5.8139000000000003</v>
      </c>
      <c r="H44">
        <v>18.651019999999999</v>
      </c>
    </row>
    <row r="45" spans="1:8">
      <c r="A45">
        <v>45</v>
      </c>
      <c r="B45" t="s">
        <v>221</v>
      </c>
      <c r="C45" t="s">
        <v>288</v>
      </c>
      <c r="D45">
        <v>0</v>
      </c>
      <c r="E45">
        <v>1.08</v>
      </c>
      <c r="F45">
        <v>0</v>
      </c>
      <c r="G45">
        <v>3.3195999999999999</v>
      </c>
      <c r="H45">
        <v>207.37312</v>
      </c>
    </row>
    <row r="46" spans="1:8">
      <c r="A46">
        <v>46</v>
      </c>
      <c r="B46" t="s">
        <v>221</v>
      </c>
      <c r="C46" t="s">
        <v>288</v>
      </c>
      <c r="D46">
        <v>0</v>
      </c>
      <c r="E46">
        <v>1.35</v>
      </c>
      <c r="F46">
        <v>0</v>
      </c>
      <c r="G46">
        <v>3.2174</v>
      </c>
      <c r="H46">
        <v>138.32517999999999</v>
      </c>
    </row>
    <row r="47" spans="1:8">
      <c r="A47">
        <v>47</v>
      </c>
      <c r="B47" t="s">
        <v>225</v>
      </c>
      <c r="C47" t="s">
        <v>295</v>
      </c>
      <c r="D47">
        <v>0</v>
      </c>
      <c r="E47">
        <v>2.12</v>
      </c>
      <c r="F47">
        <v>0</v>
      </c>
      <c r="G47">
        <v>3.4739</v>
      </c>
      <c r="H47">
        <v>63.861800000000002</v>
      </c>
    </row>
    <row r="48" spans="1:8">
      <c r="A48">
        <v>48</v>
      </c>
      <c r="B48" t="s">
        <v>225</v>
      </c>
      <c r="C48" t="s">
        <v>295</v>
      </c>
      <c r="D48">
        <v>0</v>
      </c>
      <c r="E48">
        <v>3.47</v>
      </c>
      <c r="F48">
        <v>0</v>
      </c>
      <c r="G48">
        <v>5.2397</v>
      </c>
      <c r="H48">
        <v>51.001440000000002</v>
      </c>
    </row>
    <row r="49" spans="1:8">
      <c r="A49">
        <v>49</v>
      </c>
      <c r="B49" t="s">
        <v>229</v>
      </c>
      <c r="C49" t="s">
        <v>298</v>
      </c>
      <c r="D49">
        <v>20</v>
      </c>
      <c r="E49">
        <v>212</v>
      </c>
      <c r="F49">
        <v>20</v>
      </c>
      <c r="G49">
        <v>162.43</v>
      </c>
      <c r="H49">
        <v>-25.817710000000002</v>
      </c>
    </row>
    <row r="50" spans="1:8">
      <c r="A50">
        <v>50</v>
      </c>
      <c r="B50" t="s">
        <v>221</v>
      </c>
      <c r="C50" t="s">
        <v>2</v>
      </c>
      <c r="D50">
        <v>0.21</v>
      </c>
      <c r="E50">
        <v>0.159</v>
      </c>
      <c r="F50">
        <v>0.21</v>
      </c>
      <c r="G50">
        <v>0.16059999999999999</v>
      </c>
      <c r="H50">
        <v>-3.1725400000000001</v>
      </c>
    </row>
    <row r="51" spans="1:8">
      <c r="A51">
        <v>51</v>
      </c>
      <c r="B51" t="s">
        <v>266</v>
      </c>
      <c r="C51" t="s">
        <v>265</v>
      </c>
      <c r="D51">
        <v>14.586</v>
      </c>
      <c r="E51">
        <v>15.167999999999999</v>
      </c>
      <c r="F51">
        <v>15</v>
      </c>
      <c r="G51">
        <v>17.279</v>
      </c>
      <c r="H51">
        <v>291.58078</v>
      </c>
    </row>
    <row r="52" spans="1:8">
      <c r="A52">
        <v>52</v>
      </c>
      <c r="B52" t="s">
        <v>235</v>
      </c>
      <c r="C52" t="s">
        <v>168</v>
      </c>
      <c r="D52">
        <v>0</v>
      </c>
      <c r="E52">
        <v>41.5</v>
      </c>
      <c r="F52">
        <v>0</v>
      </c>
      <c r="G52">
        <v>318.62799999999999</v>
      </c>
      <c r="H52">
        <v>667.77832000000001</v>
      </c>
    </row>
    <row r="53" spans="1:8">
      <c r="A53">
        <v>53</v>
      </c>
      <c r="B53" t="s">
        <v>247</v>
      </c>
      <c r="C53" t="s">
        <v>240</v>
      </c>
      <c r="D53">
        <v>14</v>
      </c>
      <c r="E53">
        <v>234</v>
      </c>
      <c r="F53">
        <v>14</v>
      </c>
      <c r="G53">
        <v>252.572</v>
      </c>
      <c r="H53">
        <v>8.4418199999999999</v>
      </c>
    </row>
    <row r="54" spans="1:8">
      <c r="A54">
        <v>54</v>
      </c>
      <c r="B54" t="s">
        <v>281</v>
      </c>
      <c r="C54" t="s">
        <v>286</v>
      </c>
      <c r="D54">
        <v>6.1</v>
      </c>
      <c r="E54">
        <v>2.67</v>
      </c>
      <c r="F54">
        <v>6.1</v>
      </c>
      <c r="G54">
        <v>2.0799999999999999E-2</v>
      </c>
      <c r="H54">
        <v>77.235640000000004</v>
      </c>
    </row>
    <row r="55" spans="1:8">
      <c r="A55">
        <v>55</v>
      </c>
      <c r="B55" t="s">
        <v>230</v>
      </c>
      <c r="C55" t="s">
        <v>286</v>
      </c>
      <c r="D55">
        <v>3.82</v>
      </c>
      <c r="E55">
        <v>0.77</v>
      </c>
      <c r="F55">
        <v>3.8</v>
      </c>
      <c r="G55">
        <v>7.1000000000000004E-3</v>
      </c>
      <c r="H55">
        <v>24.35744</v>
      </c>
    </row>
    <row r="56" spans="1:8">
      <c r="A56">
        <v>56</v>
      </c>
      <c r="B56" t="s">
        <v>280</v>
      </c>
      <c r="C56" t="s">
        <v>286</v>
      </c>
      <c r="D56">
        <v>5.7</v>
      </c>
      <c r="E56">
        <v>1.5</v>
      </c>
      <c r="F56">
        <v>5.7</v>
      </c>
      <c r="G56">
        <v>0.61509999999999998</v>
      </c>
      <c r="H56">
        <v>21.06915</v>
      </c>
    </row>
    <row r="57" spans="1:8">
      <c r="A57">
        <v>57</v>
      </c>
      <c r="B57" t="s">
        <v>274</v>
      </c>
      <c r="C57" t="s">
        <v>265</v>
      </c>
      <c r="D57">
        <v>21</v>
      </c>
      <c r="E57">
        <v>127.2</v>
      </c>
      <c r="F57">
        <v>20</v>
      </c>
      <c r="G57">
        <v>93.344200000000001</v>
      </c>
      <c r="H57">
        <v>-30.937660000000001</v>
      </c>
    </row>
    <row r="58" spans="1:8">
      <c r="A58">
        <v>58</v>
      </c>
      <c r="B58" t="s">
        <v>224</v>
      </c>
      <c r="C58" t="s">
        <v>293</v>
      </c>
      <c r="D58">
        <v>0</v>
      </c>
      <c r="E58">
        <v>3.65</v>
      </c>
      <c r="F58">
        <v>0</v>
      </c>
      <c r="G58">
        <v>7.3624999999999998</v>
      </c>
      <c r="H58">
        <v>101.71288</v>
      </c>
    </row>
    <row r="59" spans="1:8">
      <c r="A59">
        <v>59</v>
      </c>
      <c r="B59" t="s">
        <v>224</v>
      </c>
      <c r="C59" t="s">
        <v>293</v>
      </c>
      <c r="D59">
        <v>0</v>
      </c>
      <c r="E59">
        <v>5.08</v>
      </c>
      <c r="F59">
        <v>0</v>
      </c>
      <c r="G59">
        <v>8.7340999999999998</v>
      </c>
      <c r="H59">
        <v>71.9315</v>
      </c>
    </row>
    <row r="60" spans="1:8">
      <c r="A60">
        <v>60</v>
      </c>
      <c r="B60" t="s">
        <v>262</v>
      </c>
      <c r="C60" t="s">
        <v>265</v>
      </c>
      <c r="D60">
        <v>21.7</v>
      </c>
      <c r="E60">
        <v>272</v>
      </c>
      <c r="F60">
        <v>21</v>
      </c>
      <c r="G60">
        <v>306.536</v>
      </c>
      <c r="H60">
        <v>14.07751</v>
      </c>
    </row>
    <row r="61" spans="1:8">
      <c r="A61">
        <v>61</v>
      </c>
      <c r="B61" t="s">
        <v>282</v>
      </c>
      <c r="C61" t="s">
        <v>265</v>
      </c>
      <c r="D61">
        <v>13.2</v>
      </c>
      <c r="E61">
        <v>68.400000000000006</v>
      </c>
      <c r="F61">
        <v>21</v>
      </c>
      <c r="G61">
        <v>72.527600000000007</v>
      </c>
      <c r="H61">
        <v>-6.6528999999999998</v>
      </c>
    </row>
    <row r="62" spans="1:8">
      <c r="A62">
        <v>62</v>
      </c>
      <c r="B62" t="s">
        <v>227</v>
      </c>
      <c r="C62" t="s">
        <v>291</v>
      </c>
      <c r="D62">
        <v>0</v>
      </c>
      <c r="E62">
        <v>2.62</v>
      </c>
      <c r="F62">
        <v>0</v>
      </c>
      <c r="G62">
        <v>4.7207999999999997</v>
      </c>
      <c r="H62">
        <v>80.182450000000003</v>
      </c>
    </row>
    <row r="63" spans="1:8">
      <c r="A63">
        <v>63</v>
      </c>
      <c r="B63" t="s">
        <v>256</v>
      </c>
      <c r="C63" t="s">
        <v>265</v>
      </c>
      <c r="D63">
        <v>23.43</v>
      </c>
      <c r="E63">
        <v>587.35</v>
      </c>
      <c r="F63">
        <v>21</v>
      </c>
      <c r="G63">
        <v>757.20100000000002</v>
      </c>
      <c r="H63">
        <v>30.550609999999999</v>
      </c>
    </row>
    <row r="64" spans="1:8">
      <c r="A64">
        <v>64</v>
      </c>
      <c r="B64" t="s">
        <v>256</v>
      </c>
      <c r="C64" t="s">
        <v>265</v>
      </c>
      <c r="D64">
        <v>23.43</v>
      </c>
      <c r="E64">
        <v>901.75</v>
      </c>
      <c r="F64">
        <v>21</v>
      </c>
      <c r="G64">
        <v>757.20100000000002</v>
      </c>
      <c r="H64">
        <v>-16.180779999999999</v>
      </c>
    </row>
    <row r="65" spans="1:8">
      <c r="A65">
        <v>65</v>
      </c>
      <c r="B65" t="s">
        <v>231</v>
      </c>
      <c r="C65" t="s">
        <v>291</v>
      </c>
      <c r="D65">
        <v>0</v>
      </c>
      <c r="E65">
        <v>1.76</v>
      </c>
      <c r="F65">
        <v>0</v>
      </c>
      <c r="G65">
        <v>3.9714</v>
      </c>
      <c r="H65">
        <v>125.64659</v>
      </c>
    </row>
    <row r="66" spans="1:8">
      <c r="A66">
        <v>66</v>
      </c>
      <c r="B66" t="s">
        <v>231</v>
      </c>
      <c r="C66" t="s">
        <v>291</v>
      </c>
      <c r="D66">
        <v>0</v>
      </c>
      <c r="E66">
        <v>3.27</v>
      </c>
      <c r="F66">
        <v>0</v>
      </c>
      <c r="G66">
        <v>5.2938000000000001</v>
      </c>
      <c r="H66">
        <v>61.889899999999997</v>
      </c>
    </row>
    <row r="67" spans="1:8">
      <c r="A67">
        <v>67</v>
      </c>
      <c r="B67" t="s">
        <v>222</v>
      </c>
      <c r="C67" t="s">
        <v>2</v>
      </c>
      <c r="D67">
        <v>0.21</v>
      </c>
      <c r="E67">
        <v>0.17599999999999999</v>
      </c>
      <c r="F67">
        <v>0.21</v>
      </c>
      <c r="G67">
        <v>0.17319999999999999</v>
      </c>
      <c r="H67">
        <v>8.1235400000000002</v>
      </c>
    </row>
    <row r="68" spans="1:8">
      <c r="A68">
        <v>68</v>
      </c>
      <c r="B68" t="s">
        <v>222</v>
      </c>
      <c r="C68" t="s">
        <v>2</v>
      </c>
      <c r="D68">
        <v>0.21</v>
      </c>
      <c r="E68">
        <v>0.18099999999999999</v>
      </c>
      <c r="F68">
        <v>0.21</v>
      </c>
      <c r="G68">
        <v>0.17319999999999999</v>
      </c>
      <c r="H68">
        <v>26.765519999999999</v>
      </c>
    </row>
    <row r="69" spans="1:8">
      <c r="A69">
        <v>69</v>
      </c>
      <c r="B69" t="s">
        <v>225</v>
      </c>
      <c r="C69" t="s">
        <v>237</v>
      </c>
      <c r="D69">
        <v>0</v>
      </c>
      <c r="E69">
        <v>1.49</v>
      </c>
      <c r="F69">
        <v>0</v>
      </c>
      <c r="G69">
        <v>3.7583000000000002</v>
      </c>
      <c r="H69">
        <v>152.23491000000001</v>
      </c>
    </row>
    <row r="70" spans="1:8">
      <c r="A70">
        <v>70</v>
      </c>
      <c r="B70" t="s">
        <v>225</v>
      </c>
      <c r="C70" t="s">
        <v>237</v>
      </c>
      <c r="D70">
        <v>0</v>
      </c>
      <c r="E70">
        <v>2.1</v>
      </c>
      <c r="F70">
        <v>0</v>
      </c>
      <c r="G70">
        <v>4.9794999999999998</v>
      </c>
      <c r="H70">
        <v>137.11904999999999</v>
      </c>
    </row>
    <row r="71" spans="1:8">
      <c r="A71">
        <v>71</v>
      </c>
      <c r="B71" t="s">
        <v>227</v>
      </c>
      <c r="C71" t="s">
        <v>293</v>
      </c>
      <c r="D71">
        <v>0</v>
      </c>
      <c r="E71">
        <v>5.42</v>
      </c>
      <c r="F71">
        <v>0</v>
      </c>
      <c r="G71">
        <v>4.3198999999999996</v>
      </c>
      <c r="H71">
        <v>-20.297419999999999</v>
      </c>
    </row>
    <row r="72" spans="1:8">
      <c r="A72">
        <v>72</v>
      </c>
      <c r="B72" t="s">
        <v>227</v>
      </c>
      <c r="C72" t="s">
        <v>293</v>
      </c>
      <c r="D72">
        <v>0</v>
      </c>
      <c r="E72">
        <v>6.35</v>
      </c>
      <c r="F72">
        <v>0</v>
      </c>
      <c r="G72">
        <v>5.5384000000000002</v>
      </c>
      <c r="H72">
        <v>-12.78078</v>
      </c>
    </row>
    <row r="73" spans="1:8">
      <c r="A73">
        <v>73</v>
      </c>
      <c r="B73" t="s">
        <v>261</v>
      </c>
      <c r="C73" t="s">
        <v>286</v>
      </c>
      <c r="D73">
        <v>2.4300000000000002</v>
      </c>
      <c r="E73">
        <v>0.44</v>
      </c>
      <c r="F73">
        <v>2.4</v>
      </c>
      <c r="G73">
        <v>8.3199999999999996E-2</v>
      </c>
      <c r="H73">
        <v>16.422440000000002</v>
      </c>
    </row>
    <row r="74" spans="1:8">
      <c r="A74">
        <v>74</v>
      </c>
      <c r="B74" t="s">
        <v>261</v>
      </c>
      <c r="C74" t="s">
        <v>286</v>
      </c>
      <c r="D74">
        <v>2.4300000000000002</v>
      </c>
      <c r="E74">
        <v>0.439</v>
      </c>
      <c r="F74">
        <v>2.4</v>
      </c>
      <c r="G74">
        <v>8.3199999999999996E-2</v>
      </c>
      <c r="H74">
        <v>16.363959999999999</v>
      </c>
    </row>
    <row r="75" spans="1:8">
      <c r="A75">
        <v>75</v>
      </c>
      <c r="B75" t="s">
        <v>261</v>
      </c>
      <c r="C75" t="s">
        <v>286</v>
      </c>
      <c r="D75">
        <v>2.4300000000000002</v>
      </c>
      <c r="E75">
        <v>0.499</v>
      </c>
      <c r="F75">
        <v>2.4</v>
      </c>
      <c r="G75">
        <v>8.3199999999999996E-2</v>
      </c>
      <c r="H75">
        <v>19.97963</v>
      </c>
    </row>
    <row r="76" spans="1:8">
      <c r="A76">
        <v>76</v>
      </c>
      <c r="B76" t="s">
        <v>228</v>
      </c>
      <c r="C76" t="s">
        <v>237</v>
      </c>
      <c r="D76">
        <v>0</v>
      </c>
      <c r="E76">
        <v>1.4</v>
      </c>
      <c r="F76">
        <v>0</v>
      </c>
      <c r="G76">
        <v>3.7139000000000002</v>
      </c>
      <c r="H76">
        <v>165.27930000000001</v>
      </c>
    </row>
    <row r="77" spans="1:8">
      <c r="A77">
        <v>77</v>
      </c>
      <c r="B77" t="s">
        <v>259</v>
      </c>
      <c r="C77" t="s">
        <v>265</v>
      </c>
      <c r="D77">
        <v>13.2333</v>
      </c>
      <c r="E77">
        <v>97</v>
      </c>
      <c r="F77">
        <v>21</v>
      </c>
      <c r="G77">
        <v>112.874</v>
      </c>
      <c r="H77">
        <v>9.6784700000000008</v>
      </c>
    </row>
    <row r="78" spans="1:8">
      <c r="A78">
        <v>78</v>
      </c>
      <c r="B78" t="s">
        <v>259</v>
      </c>
      <c r="C78" t="s">
        <v>265</v>
      </c>
      <c r="D78">
        <v>13.2333</v>
      </c>
      <c r="E78">
        <v>107</v>
      </c>
      <c r="F78">
        <v>21</v>
      </c>
      <c r="G78">
        <v>112.874</v>
      </c>
      <c r="H78">
        <v>-2.0184799999999998</v>
      </c>
    </row>
    <row r="79" spans="1:8">
      <c r="A79">
        <v>79</v>
      </c>
      <c r="B79" t="s">
        <v>259</v>
      </c>
      <c r="C79" t="s">
        <v>265</v>
      </c>
      <c r="D79">
        <v>13.2333</v>
      </c>
      <c r="E79">
        <v>130</v>
      </c>
      <c r="F79">
        <v>21</v>
      </c>
      <c r="G79">
        <v>112.874</v>
      </c>
      <c r="H79">
        <v>-21.318300000000001</v>
      </c>
    </row>
    <row r="80" spans="1:8">
      <c r="A80">
        <v>80</v>
      </c>
      <c r="B80" t="s">
        <v>227</v>
      </c>
      <c r="C80" t="s">
        <v>296</v>
      </c>
      <c r="D80">
        <v>20</v>
      </c>
      <c r="E80">
        <v>159</v>
      </c>
      <c r="F80">
        <v>20</v>
      </c>
      <c r="G80">
        <v>198.863</v>
      </c>
      <c r="H80">
        <v>28.678419999999999</v>
      </c>
    </row>
    <row r="81" spans="1:8">
      <c r="A81">
        <v>81</v>
      </c>
      <c r="B81" t="s">
        <v>232</v>
      </c>
      <c r="C81" t="s">
        <v>291</v>
      </c>
      <c r="D81">
        <v>0</v>
      </c>
      <c r="E81">
        <v>2.94</v>
      </c>
      <c r="F81">
        <v>0</v>
      </c>
      <c r="G81">
        <v>4.7340999999999998</v>
      </c>
      <c r="H81">
        <v>61.023119999999999</v>
      </c>
    </row>
    <row r="82" spans="1:8">
      <c r="A82">
        <v>82</v>
      </c>
      <c r="B82" t="s">
        <v>232</v>
      </c>
      <c r="C82" t="s">
        <v>291</v>
      </c>
      <c r="D82">
        <v>0</v>
      </c>
      <c r="E82">
        <v>4.3499999999999996</v>
      </c>
      <c r="F82">
        <v>0</v>
      </c>
      <c r="G82">
        <v>5.6593</v>
      </c>
      <c r="H82">
        <v>30.09862</v>
      </c>
    </row>
    <row r="83" spans="1:8">
      <c r="A83">
        <v>83</v>
      </c>
      <c r="B83" t="s">
        <v>250</v>
      </c>
      <c r="C83" t="s">
        <v>240</v>
      </c>
      <c r="D83">
        <v>11</v>
      </c>
      <c r="E83">
        <v>119</v>
      </c>
      <c r="F83">
        <v>11</v>
      </c>
      <c r="G83">
        <v>136.09899999999999</v>
      </c>
      <c r="H83">
        <v>15.832409999999999</v>
      </c>
    </row>
    <row r="84" spans="1:8">
      <c r="A84">
        <v>84</v>
      </c>
      <c r="B84" t="s">
        <v>225</v>
      </c>
      <c r="C84" t="s">
        <v>286</v>
      </c>
      <c r="D84">
        <v>3.82</v>
      </c>
      <c r="E84">
        <v>0.91</v>
      </c>
      <c r="F84">
        <v>3.8</v>
      </c>
      <c r="G84">
        <v>1.0458000000000001</v>
      </c>
      <c r="H84">
        <v>-5.3553300000000004</v>
      </c>
    </row>
    <row r="85" spans="1:8">
      <c r="A85">
        <v>85</v>
      </c>
      <c r="B85" t="s">
        <v>271</v>
      </c>
      <c r="C85" t="s">
        <v>265</v>
      </c>
      <c r="D85">
        <v>22</v>
      </c>
      <c r="E85">
        <v>307.67</v>
      </c>
      <c r="F85">
        <v>20</v>
      </c>
      <c r="G85">
        <v>262.37</v>
      </c>
      <c r="H85">
        <v>-15.157360000000001</v>
      </c>
    </row>
    <row r="86" spans="1:8">
      <c r="A86">
        <v>86</v>
      </c>
      <c r="B86" t="s">
        <v>253</v>
      </c>
      <c r="C86" t="s">
        <v>290</v>
      </c>
      <c r="D86">
        <v>20</v>
      </c>
      <c r="E86">
        <v>94.7</v>
      </c>
      <c r="F86">
        <v>20</v>
      </c>
      <c r="G86">
        <v>109.67</v>
      </c>
      <c r="H86">
        <v>20.04016</v>
      </c>
    </row>
    <row r="87" spans="1:8">
      <c r="A87">
        <v>87</v>
      </c>
      <c r="B87" t="s">
        <v>253</v>
      </c>
      <c r="C87" t="s">
        <v>290</v>
      </c>
      <c r="D87">
        <v>20</v>
      </c>
      <c r="E87">
        <v>73.2</v>
      </c>
      <c r="F87">
        <v>20</v>
      </c>
      <c r="G87">
        <v>139.19499999999999</v>
      </c>
      <c r="H87">
        <v>124.05078</v>
      </c>
    </row>
    <row r="88" spans="1:8">
      <c r="A88">
        <v>88</v>
      </c>
      <c r="B88" t="s">
        <v>232</v>
      </c>
      <c r="C88" t="s">
        <v>287</v>
      </c>
      <c r="D88">
        <v>20</v>
      </c>
      <c r="E88">
        <v>96.8</v>
      </c>
      <c r="F88">
        <v>20</v>
      </c>
      <c r="G88">
        <v>145.37100000000001</v>
      </c>
      <c r="H88">
        <v>63.243479999999998</v>
      </c>
    </row>
    <row r="89" spans="1:8">
      <c r="A89">
        <v>89</v>
      </c>
      <c r="B89" t="s">
        <v>232</v>
      </c>
      <c r="C89" t="s">
        <v>287</v>
      </c>
      <c r="D89">
        <v>20</v>
      </c>
      <c r="E89">
        <v>173</v>
      </c>
      <c r="F89">
        <v>20</v>
      </c>
      <c r="G89">
        <v>139.726</v>
      </c>
      <c r="H89">
        <v>-21.747710000000001</v>
      </c>
    </row>
    <row r="90" spans="1:8">
      <c r="A90">
        <v>90</v>
      </c>
      <c r="B90" t="s">
        <v>238</v>
      </c>
      <c r="C90" t="s">
        <v>265</v>
      </c>
      <c r="D90">
        <v>23.37</v>
      </c>
      <c r="E90">
        <v>806.75</v>
      </c>
      <c r="F90">
        <v>21</v>
      </c>
      <c r="G90">
        <v>1216.1899000000001</v>
      </c>
      <c r="H90">
        <v>52.568350000000002</v>
      </c>
    </row>
    <row r="91" spans="1:8">
      <c r="A91">
        <v>91</v>
      </c>
      <c r="B91" t="s">
        <v>235</v>
      </c>
      <c r="C91" t="s">
        <v>2</v>
      </c>
      <c r="D91">
        <v>0.21</v>
      </c>
      <c r="E91">
        <v>0.14399999999999999</v>
      </c>
      <c r="F91">
        <v>0.21</v>
      </c>
      <c r="G91">
        <v>0.1303</v>
      </c>
      <c r="H91">
        <v>20.701509999999999</v>
      </c>
    </row>
    <row r="92" spans="1:8">
      <c r="A92">
        <v>92</v>
      </c>
      <c r="B92" t="s">
        <v>235</v>
      </c>
      <c r="C92" t="s">
        <v>2</v>
      </c>
      <c r="D92">
        <v>0.21</v>
      </c>
      <c r="E92">
        <v>0.154</v>
      </c>
      <c r="F92">
        <v>0.21</v>
      </c>
      <c r="G92">
        <v>0.1303</v>
      </c>
      <c r="H92">
        <v>42.255319999999998</v>
      </c>
    </row>
    <row r="93" spans="1:8">
      <c r="A93">
        <v>93</v>
      </c>
      <c r="B93" t="s">
        <v>230</v>
      </c>
      <c r="C93" t="s">
        <v>291</v>
      </c>
      <c r="D93">
        <v>0</v>
      </c>
      <c r="E93">
        <v>0.96599999999999997</v>
      </c>
      <c r="F93">
        <v>0</v>
      </c>
      <c r="G93">
        <v>2.1383000000000001</v>
      </c>
      <c r="H93">
        <v>121.35713</v>
      </c>
    </row>
    <row r="94" spans="1:8">
      <c r="A94">
        <v>94</v>
      </c>
      <c r="B94" t="s">
        <v>234</v>
      </c>
      <c r="C94" t="s">
        <v>299</v>
      </c>
      <c r="D94">
        <v>0</v>
      </c>
      <c r="E94">
        <v>2.88</v>
      </c>
      <c r="F94">
        <v>0</v>
      </c>
      <c r="G94">
        <v>4.2746000000000004</v>
      </c>
      <c r="H94">
        <v>48.42465</v>
      </c>
    </row>
    <row r="95" spans="1:8">
      <c r="A95">
        <v>95</v>
      </c>
      <c r="B95" t="s">
        <v>234</v>
      </c>
      <c r="C95" t="s">
        <v>299</v>
      </c>
      <c r="D95">
        <v>0</v>
      </c>
      <c r="E95">
        <v>5.26</v>
      </c>
      <c r="F95">
        <v>0</v>
      </c>
      <c r="G95">
        <v>5.9962999999999997</v>
      </c>
      <c r="H95">
        <v>13.999040000000001</v>
      </c>
    </row>
    <row r="96" spans="1:8">
      <c r="A96">
        <v>96</v>
      </c>
      <c r="B96" t="s">
        <v>232</v>
      </c>
      <c r="C96" t="s">
        <v>293</v>
      </c>
      <c r="D96">
        <v>0</v>
      </c>
      <c r="E96">
        <v>6</v>
      </c>
      <c r="F96">
        <v>0</v>
      </c>
      <c r="G96">
        <v>4.3506999999999998</v>
      </c>
      <c r="H96">
        <v>-27.487500000000001</v>
      </c>
    </row>
    <row r="97" spans="1:8">
      <c r="A97">
        <v>97</v>
      </c>
      <c r="B97" t="s">
        <v>232</v>
      </c>
      <c r="C97" t="s">
        <v>293</v>
      </c>
      <c r="D97">
        <v>0</v>
      </c>
      <c r="E97">
        <v>6.23</v>
      </c>
      <c r="F97">
        <v>0</v>
      </c>
      <c r="G97">
        <v>5.5734000000000004</v>
      </c>
      <c r="H97">
        <v>-10.539809999999999</v>
      </c>
    </row>
    <row r="98" spans="1:8">
      <c r="A98">
        <v>98</v>
      </c>
      <c r="B98" t="s">
        <v>227</v>
      </c>
      <c r="C98" t="s">
        <v>298</v>
      </c>
      <c r="D98">
        <v>20</v>
      </c>
      <c r="E98">
        <v>170</v>
      </c>
      <c r="F98">
        <v>20</v>
      </c>
      <c r="G98">
        <v>191.99</v>
      </c>
      <c r="H98">
        <v>14.66</v>
      </c>
    </row>
    <row r="99" spans="1:8">
      <c r="A99">
        <v>99</v>
      </c>
      <c r="B99" t="s">
        <v>279</v>
      </c>
      <c r="C99" t="s">
        <v>286</v>
      </c>
      <c r="D99">
        <v>2.4</v>
      </c>
      <c r="E99">
        <v>0.89</v>
      </c>
      <c r="F99">
        <v>2.16</v>
      </c>
      <c r="G99">
        <v>0.76949999999999996</v>
      </c>
      <c r="H99">
        <v>-7.9115900000000003</v>
      </c>
    </row>
    <row r="100" spans="1:8">
      <c r="A100">
        <v>100</v>
      </c>
      <c r="B100" t="s">
        <v>228</v>
      </c>
      <c r="C100" t="s">
        <v>4</v>
      </c>
      <c r="D100">
        <v>0</v>
      </c>
      <c r="E100">
        <v>-1.96</v>
      </c>
      <c r="F100">
        <v>0</v>
      </c>
      <c r="G100">
        <v>-2.149</v>
      </c>
      <c r="H100">
        <v>9.6433599999999995</v>
      </c>
    </row>
    <row r="101" spans="1:8">
      <c r="A101">
        <v>101</v>
      </c>
      <c r="B101" t="s">
        <v>254</v>
      </c>
      <c r="C101" t="s">
        <v>265</v>
      </c>
      <c r="D101">
        <v>12.7</v>
      </c>
      <c r="E101">
        <v>72.12</v>
      </c>
      <c r="F101">
        <v>21</v>
      </c>
      <c r="G101">
        <v>78.9495</v>
      </c>
      <c r="H101">
        <v>-2.4747499999999998</v>
      </c>
    </row>
    <row r="102" spans="1:8">
      <c r="A102">
        <v>102</v>
      </c>
      <c r="B102" t="s">
        <v>234</v>
      </c>
      <c r="C102" t="s">
        <v>237</v>
      </c>
      <c r="D102">
        <v>0</v>
      </c>
      <c r="E102">
        <v>2.35</v>
      </c>
      <c r="F102">
        <v>0</v>
      </c>
      <c r="G102">
        <v>4.9379999999999997</v>
      </c>
      <c r="H102">
        <v>110.12725</v>
      </c>
    </row>
    <row r="103" spans="1:8">
      <c r="A103">
        <v>103</v>
      </c>
      <c r="B103" t="s">
        <v>234</v>
      </c>
      <c r="C103" t="s">
        <v>237</v>
      </c>
      <c r="D103">
        <v>0</v>
      </c>
      <c r="E103">
        <v>2.91</v>
      </c>
      <c r="F103">
        <v>0</v>
      </c>
      <c r="G103">
        <v>4.9333999999999998</v>
      </c>
      <c r="H103">
        <v>69.532300000000006</v>
      </c>
    </row>
    <row r="104" spans="1:8">
      <c r="A104">
        <v>104</v>
      </c>
      <c r="B104" t="s">
        <v>221</v>
      </c>
      <c r="C104" t="s">
        <v>264</v>
      </c>
      <c r="D104">
        <v>0</v>
      </c>
      <c r="E104">
        <v>1.76</v>
      </c>
      <c r="F104">
        <v>0</v>
      </c>
      <c r="G104">
        <v>4.7641</v>
      </c>
      <c r="H104">
        <v>170.68637000000001</v>
      </c>
    </row>
    <row r="105" spans="1:8">
      <c r="A105">
        <v>105</v>
      </c>
      <c r="B105" t="s">
        <v>279</v>
      </c>
      <c r="C105" t="s">
        <v>265</v>
      </c>
      <c r="D105">
        <v>23</v>
      </c>
      <c r="E105">
        <v>282.39</v>
      </c>
      <c r="F105">
        <v>20</v>
      </c>
      <c r="G105">
        <v>260.54399999999998</v>
      </c>
      <c r="H105">
        <v>-7.2655099999999999</v>
      </c>
    </row>
    <row r="106" spans="1:8">
      <c r="A106">
        <v>106</v>
      </c>
      <c r="B106" t="s">
        <v>255</v>
      </c>
      <c r="C106" t="s">
        <v>138</v>
      </c>
      <c r="D106">
        <v>0</v>
      </c>
      <c r="E106">
        <v>4.0300000000000002E-2</v>
      </c>
      <c r="F106">
        <v>0</v>
      </c>
      <c r="G106">
        <v>2.86E-2</v>
      </c>
      <c r="H106">
        <v>-28.90869</v>
      </c>
    </row>
    <row r="107" spans="1:8">
      <c r="A107">
        <v>107</v>
      </c>
      <c r="B107" t="s">
        <v>228</v>
      </c>
      <c r="C107" t="s">
        <v>291</v>
      </c>
      <c r="D107">
        <v>0</v>
      </c>
      <c r="E107">
        <v>2.06</v>
      </c>
      <c r="F107">
        <v>0</v>
      </c>
      <c r="G107">
        <v>5.7481999999999998</v>
      </c>
      <c r="H107">
        <v>179.03787</v>
      </c>
    </row>
    <row r="108" spans="1:8">
      <c r="A108">
        <v>108</v>
      </c>
      <c r="B108" t="s">
        <v>228</v>
      </c>
      <c r="C108" t="s">
        <v>291</v>
      </c>
      <c r="D108">
        <v>0</v>
      </c>
      <c r="E108">
        <v>4.26</v>
      </c>
      <c r="F108">
        <v>0</v>
      </c>
      <c r="G108">
        <v>6.4920999999999998</v>
      </c>
      <c r="H108">
        <v>52.395530000000001</v>
      </c>
    </row>
    <row r="109" spans="1:8">
      <c r="A109">
        <v>109</v>
      </c>
      <c r="B109" t="s">
        <v>226</v>
      </c>
      <c r="C109" t="s">
        <v>168</v>
      </c>
      <c r="D109">
        <v>0</v>
      </c>
      <c r="E109">
        <v>224</v>
      </c>
      <c r="F109">
        <v>0</v>
      </c>
      <c r="G109">
        <v>478.274</v>
      </c>
      <c r="H109">
        <v>113.51517</v>
      </c>
    </row>
    <row r="110" spans="1:8">
      <c r="A110">
        <v>110</v>
      </c>
      <c r="B110" t="s">
        <v>223</v>
      </c>
      <c r="C110" t="s">
        <v>236</v>
      </c>
      <c r="D110">
        <v>20</v>
      </c>
      <c r="E110">
        <v>142</v>
      </c>
      <c r="F110">
        <v>20</v>
      </c>
      <c r="G110">
        <v>179.12200000000001</v>
      </c>
      <c r="H110">
        <v>30.427859999999999</v>
      </c>
    </row>
    <row r="111" spans="1:8">
      <c r="A111">
        <v>111</v>
      </c>
      <c r="B111" t="s">
        <v>223</v>
      </c>
      <c r="C111" t="s">
        <v>236</v>
      </c>
      <c r="D111">
        <v>20</v>
      </c>
      <c r="E111">
        <v>160</v>
      </c>
      <c r="F111">
        <v>20</v>
      </c>
      <c r="G111">
        <v>180.61199999999999</v>
      </c>
      <c r="H111">
        <v>14.722860000000001</v>
      </c>
    </row>
    <row r="112" spans="1:8">
      <c r="A112">
        <v>112</v>
      </c>
      <c r="B112" t="s">
        <v>234</v>
      </c>
      <c r="C112" t="s">
        <v>296</v>
      </c>
      <c r="D112">
        <v>20</v>
      </c>
      <c r="E112">
        <v>153</v>
      </c>
      <c r="F112">
        <v>20</v>
      </c>
      <c r="G112">
        <v>172.17</v>
      </c>
      <c r="H112">
        <v>14.41353</v>
      </c>
    </row>
    <row r="113" spans="1:8">
      <c r="A113">
        <v>113</v>
      </c>
      <c r="B113" t="s">
        <v>258</v>
      </c>
      <c r="C113" t="s">
        <v>2</v>
      </c>
      <c r="D113">
        <v>0.21</v>
      </c>
      <c r="E113">
        <v>0.14299999999999999</v>
      </c>
      <c r="F113">
        <v>0.21</v>
      </c>
      <c r="G113">
        <v>0.18179999999999999</v>
      </c>
      <c r="H113">
        <v>-57.911940000000001</v>
      </c>
    </row>
    <row r="114" spans="1:8">
      <c r="A114">
        <v>114</v>
      </c>
      <c r="B114" t="s">
        <v>273</v>
      </c>
      <c r="C114" t="s">
        <v>286</v>
      </c>
      <c r="D114">
        <v>2.4</v>
      </c>
      <c r="E114">
        <v>0.46</v>
      </c>
      <c r="F114">
        <v>2.44</v>
      </c>
      <c r="G114">
        <v>2.0000000000000001E-4</v>
      </c>
      <c r="H114">
        <v>25.76061</v>
      </c>
    </row>
    <row r="115" spans="1:8">
      <c r="A115">
        <v>115</v>
      </c>
      <c r="B115" t="s">
        <v>227</v>
      </c>
      <c r="C115" t="s">
        <v>295</v>
      </c>
      <c r="D115">
        <v>0</v>
      </c>
      <c r="E115">
        <v>1.92</v>
      </c>
      <c r="F115">
        <v>0</v>
      </c>
      <c r="G115">
        <v>3.7088000000000001</v>
      </c>
      <c r="H115">
        <v>93.169269999999997</v>
      </c>
    </row>
    <row r="116" spans="1:8">
      <c r="A116">
        <v>116</v>
      </c>
      <c r="B116" t="s">
        <v>227</v>
      </c>
      <c r="C116" t="s">
        <v>295</v>
      </c>
      <c r="D116">
        <v>0</v>
      </c>
      <c r="E116">
        <v>4.3</v>
      </c>
      <c r="F116">
        <v>0</v>
      </c>
      <c r="G116">
        <v>5.3201000000000001</v>
      </c>
      <c r="H116">
        <v>23.724409999999999</v>
      </c>
    </row>
    <row r="117" spans="1:8">
      <c r="A117">
        <v>117</v>
      </c>
      <c r="B117" t="s">
        <v>261</v>
      </c>
      <c r="C117" t="s">
        <v>265</v>
      </c>
      <c r="D117">
        <v>16.7667</v>
      </c>
      <c r="E117">
        <v>74.599999999999994</v>
      </c>
      <c r="F117">
        <v>21</v>
      </c>
      <c r="G117">
        <v>103.343</v>
      </c>
      <c r="H117">
        <v>42.379829999999998</v>
      </c>
    </row>
    <row r="118" spans="1:8">
      <c r="A118">
        <v>118</v>
      </c>
      <c r="B118" t="s">
        <v>261</v>
      </c>
      <c r="C118" t="s">
        <v>265</v>
      </c>
      <c r="D118">
        <v>16.7667</v>
      </c>
      <c r="E118">
        <v>79.5</v>
      </c>
      <c r="F118">
        <v>21</v>
      </c>
      <c r="G118">
        <v>103.343</v>
      </c>
      <c r="H118">
        <v>31.258769999999998</v>
      </c>
    </row>
    <row r="119" spans="1:8">
      <c r="A119">
        <v>119</v>
      </c>
      <c r="B119" t="s">
        <v>261</v>
      </c>
      <c r="C119" t="s">
        <v>265</v>
      </c>
      <c r="D119">
        <v>16.7667</v>
      </c>
      <c r="E119">
        <v>97.3</v>
      </c>
      <c r="F119">
        <v>21</v>
      </c>
      <c r="G119">
        <v>103.343</v>
      </c>
      <c r="H119">
        <v>2.2471000000000001</v>
      </c>
    </row>
    <row r="120" spans="1:8">
      <c r="A120">
        <v>120</v>
      </c>
      <c r="B120" t="s">
        <v>233</v>
      </c>
      <c r="C120" t="s">
        <v>236</v>
      </c>
      <c r="D120">
        <v>20</v>
      </c>
      <c r="E120">
        <v>111</v>
      </c>
      <c r="F120">
        <v>20</v>
      </c>
      <c r="G120">
        <v>172.62799999999999</v>
      </c>
      <c r="H120">
        <v>67.723079999999996</v>
      </c>
    </row>
    <row r="121" spans="1:8">
      <c r="A121">
        <v>121</v>
      </c>
      <c r="B121" t="s">
        <v>233</v>
      </c>
      <c r="C121" t="s">
        <v>236</v>
      </c>
      <c r="D121">
        <v>20</v>
      </c>
      <c r="E121">
        <v>170</v>
      </c>
      <c r="F121">
        <v>20</v>
      </c>
      <c r="G121">
        <v>203.36</v>
      </c>
      <c r="H121">
        <v>22.24</v>
      </c>
    </row>
    <row r="122" spans="1:8">
      <c r="A122">
        <v>122</v>
      </c>
      <c r="B122" t="s">
        <v>231</v>
      </c>
      <c r="C122" t="s">
        <v>293</v>
      </c>
      <c r="D122">
        <v>0</v>
      </c>
      <c r="E122">
        <v>5.45</v>
      </c>
      <c r="F122">
        <v>0</v>
      </c>
      <c r="G122">
        <v>4.5392000000000001</v>
      </c>
      <c r="H122">
        <v>-16.711739999999999</v>
      </c>
    </row>
    <row r="123" spans="1:8">
      <c r="A123">
        <v>123</v>
      </c>
      <c r="B123" t="s">
        <v>231</v>
      </c>
      <c r="C123" t="s">
        <v>293</v>
      </c>
      <c r="D123">
        <v>0</v>
      </c>
      <c r="E123">
        <v>6.58</v>
      </c>
      <c r="F123">
        <v>0</v>
      </c>
      <c r="G123">
        <v>5.6349999999999998</v>
      </c>
      <c r="H123">
        <v>-14.36125</v>
      </c>
    </row>
    <row r="124" spans="1:8">
      <c r="A124">
        <v>124</v>
      </c>
      <c r="B124" t="s">
        <v>230</v>
      </c>
      <c r="C124" t="s">
        <v>264</v>
      </c>
      <c r="D124">
        <v>0</v>
      </c>
      <c r="E124">
        <v>0.74099999999999999</v>
      </c>
      <c r="F124">
        <v>0</v>
      </c>
      <c r="G124">
        <v>1.9211</v>
      </c>
      <c r="H124">
        <v>159.26179999999999</v>
      </c>
    </row>
    <row r="125" spans="1:8">
      <c r="A125">
        <v>125</v>
      </c>
      <c r="B125" t="s">
        <v>230</v>
      </c>
      <c r="C125" t="s">
        <v>264</v>
      </c>
      <c r="D125">
        <v>0</v>
      </c>
      <c r="E125">
        <v>1.04</v>
      </c>
      <c r="F125">
        <v>0</v>
      </c>
      <c r="G125">
        <v>2.1082000000000001</v>
      </c>
      <c r="H125">
        <v>102.71444</v>
      </c>
    </row>
    <row r="126" spans="1:8">
      <c r="A126">
        <v>126</v>
      </c>
      <c r="B126" t="s">
        <v>221</v>
      </c>
      <c r="C126" t="s">
        <v>296</v>
      </c>
      <c r="D126">
        <v>20</v>
      </c>
      <c r="E126">
        <v>244</v>
      </c>
      <c r="F126">
        <v>20</v>
      </c>
      <c r="G126">
        <v>248.79499999999999</v>
      </c>
      <c r="H126">
        <v>2.1406200000000002</v>
      </c>
    </row>
    <row r="127" spans="1:8">
      <c r="A127">
        <v>127</v>
      </c>
      <c r="B127" t="s">
        <v>223</v>
      </c>
      <c r="C127" t="s">
        <v>287</v>
      </c>
      <c r="D127">
        <v>20</v>
      </c>
      <c r="E127">
        <v>100</v>
      </c>
      <c r="F127">
        <v>20</v>
      </c>
      <c r="G127">
        <v>156.47800000000001</v>
      </c>
      <c r="H127">
        <v>70.597499999999997</v>
      </c>
    </row>
    <row r="128" spans="1:8">
      <c r="A128">
        <v>128</v>
      </c>
      <c r="B128" t="s">
        <v>223</v>
      </c>
      <c r="C128" t="s">
        <v>287</v>
      </c>
      <c r="D128">
        <v>20</v>
      </c>
      <c r="E128">
        <v>166</v>
      </c>
      <c r="F128">
        <v>20</v>
      </c>
      <c r="G128">
        <v>147.755</v>
      </c>
      <c r="H128">
        <v>-12.49657</v>
      </c>
    </row>
    <row r="129" spans="1:8">
      <c r="A129">
        <v>129</v>
      </c>
      <c r="B129" t="s">
        <v>284</v>
      </c>
      <c r="C129" t="s">
        <v>286</v>
      </c>
      <c r="D129">
        <v>2.4300000000000002</v>
      </c>
      <c r="E129">
        <v>0.38</v>
      </c>
      <c r="F129">
        <v>2.4</v>
      </c>
      <c r="G129">
        <v>1.44E-2</v>
      </c>
      <c r="H129">
        <v>16.370080000000002</v>
      </c>
    </row>
    <row r="130" spans="1:8">
      <c r="A130">
        <v>130</v>
      </c>
      <c r="B130" t="s">
        <v>230</v>
      </c>
      <c r="C130" t="s">
        <v>287</v>
      </c>
      <c r="D130">
        <v>20</v>
      </c>
      <c r="E130">
        <v>54.6</v>
      </c>
      <c r="F130">
        <v>20</v>
      </c>
      <c r="G130">
        <v>90.035600000000002</v>
      </c>
      <c r="H130">
        <v>102.41503</v>
      </c>
    </row>
    <row r="131" spans="1:8">
      <c r="A131">
        <v>131</v>
      </c>
      <c r="B131" t="s">
        <v>230</v>
      </c>
      <c r="C131" t="s">
        <v>287</v>
      </c>
      <c r="D131">
        <v>20</v>
      </c>
      <c r="E131">
        <v>97.6</v>
      </c>
      <c r="F131">
        <v>20</v>
      </c>
      <c r="G131">
        <v>86.819800000000001</v>
      </c>
      <c r="H131">
        <v>-13.892010000000001</v>
      </c>
    </row>
    <row r="132" spans="1:8">
      <c r="A132">
        <v>132</v>
      </c>
      <c r="B132" t="s">
        <v>226</v>
      </c>
      <c r="C132" t="s">
        <v>4</v>
      </c>
      <c r="D132">
        <v>0</v>
      </c>
      <c r="E132">
        <v>232</v>
      </c>
      <c r="F132">
        <v>0</v>
      </c>
      <c r="G132">
        <v>307.613</v>
      </c>
      <c r="H132">
        <v>32.591810000000002</v>
      </c>
    </row>
    <row r="133" spans="1:8">
      <c r="A133">
        <v>133</v>
      </c>
      <c r="B133" t="s">
        <v>224</v>
      </c>
      <c r="C133" t="s">
        <v>289</v>
      </c>
      <c r="D133">
        <v>20</v>
      </c>
      <c r="E133">
        <v>181</v>
      </c>
      <c r="F133">
        <v>20</v>
      </c>
      <c r="G133">
        <v>188.19900000000001</v>
      </c>
      <c r="H133">
        <v>4.4714299999999998</v>
      </c>
    </row>
    <row r="134" spans="1:8">
      <c r="A134">
        <v>134</v>
      </c>
      <c r="B134" t="s">
        <v>224</v>
      </c>
      <c r="C134" t="s">
        <v>289</v>
      </c>
      <c r="D134">
        <v>20</v>
      </c>
      <c r="E134">
        <v>313</v>
      </c>
      <c r="F134">
        <v>20</v>
      </c>
      <c r="G134">
        <v>200.78</v>
      </c>
      <c r="H134">
        <v>-38.300339999999998</v>
      </c>
    </row>
    <row r="135" spans="1:8">
      <c r="A135">
        <v>135</v>
      </c>
      <c r="B135" t="s">
        <v>259</v>
      </c>
      <c r="C135" t="s">
        <v>2</v>
      </c>
      <c r="D135">
        <v>0.21</v>
      </c>
      <c r="E135">
        <v>0.16200000000000001</v>
      </c>
      <c r="F135">
        <v>0.21</v>
      </c>
      <c r="G135">
        <v>0.14510000000000001</v>
      </c>
      <c r="H135">
        <v>35.23753</v>
      </c>
    </row>
    <row r="136" spans="1:8">
      <c r="A136">
        <v>136</v>
      </c>
      <c r="B136" t="s">
        <v>233</v>
      </c>
      <c r="C136" t="s">
        <v>138</v>
      </c>
      <c r="D136">
        <v>0</v>
      </c>
      <c r="E136">
        <v>3.1099999999999999E-2</v>
      </c>
      <c r="F136">
        <v>0</v>
      </c>
      <c r="G136">
        <v>2.7300000000000001E-2</v>
      </c>
      <c r="H136">
        <v>-12.345660000000001</v>
      </c>
    </row>
    <row r="137" spans="1:8">
      <c r="A137">
        <v>137</v>
      </c>
      <c r="B137" t="s">
        <v>224</v>
      </c>
      <c r="C137" t="s">
        <v>4</v>
      </c>
      <c r="D137">
        <v>0</v>
      </c>
      <c r="E137">
        <v>-2.35</v>
      </c>
      <c r="F137">
        <v>0</v>
      </c>
      <c r="G137">
        <v>-2.2509999999999999</v>
      </c>
      <c r="H137">
        <v>-4.2114900000000004</v>
      </c>
    </row>
    <row r="138" spans="1:8">
      <c r="A138">
        <v>138</v>
      </c>
      <c r="B138" t="s">
        <v>227</v>
      </c>
      <c r="C138" t="s">
        <v>292</v>
      </c>
      <c r="D138">
        <v>20</v>
      </c>
      <c r="E138">
        <v>175</v>
      </c>
      <c r="F138">
        <v>20</v>
      </c>
      <c r="G138">
        <v>182.072</v>
      </c>
      <c r="H138">
        <v>4.5625799999999996</v>
      </c>
    </row>
    <row r="139" spans="1:8">
      <c r="A139">
        <v>139</v>
      </c>
      <c r="B139" t="s">
        <v>226</v>
      </c>
      <c r="C139" t="s">
        <v>295</v>
      </c>
      <c r="D139">
        <v>0</v>
      </c>
      <c r="E139">
        <v>2.9</v>
      </c>
      <c r="F139">
        <v>0</v>
      </c>
      <c r="G139">
        <v>7.0006000000000004</v>
      </c>
      <c r="H139">
        <v>141.39964000000001</v>
      </c>
    </row>
    <row r="140" spans="1:8">
      <c r="A140">
        <v>140</v>
      </c>
      <c r="B140" t="s">
        <v>226</v>
      </c>
      <c r="C140" t="s">
        <v>295</v>
      </c>
      <c r="D140">
        <v>0</v>
      </c>
      <c r="E140">
        <v>7.33</v>
      </c>
      <c r="F140">
        <v>0</v>
      </c>
      <c r="G140">
        <v>9.2744</v>
      </c>
      <c r="H140">
        <v>26.52674</v>
      </c>
    </row>
    <row r="141" spans="1:8">
      <c r="A141">
        <v>141</v>
      </c>
      <c r="B141" t="s">
        <v>251</v>
      </c>
      <c r="C141" t="s">
        <v>240</v>
      </c>
      <c r="D141">
        <v>12</v>
      </c>
      <c r="E141">
        <v>127</v>
      </c>
      <c r="F141">
        <v>12</v>
      </c>
      <c r="G141">
        <v>149.79</v>
      </c>
      <c r="H141">
        <v>19.81738</v>
      </c>
    </row>
    <row r="142" spans="1:8">
      <c r="A142">
        <v>142</v>
      </c>
      <c r="B142" t="s">
        <v>230</v>
      </c>
      <c r="C142" t="s">
        <v>138</v>
      </c>
      <c r="D142">
        <v>0</v>
      </c>
      <c r="E142">
        <v>3.7999999999999999E-2</v>
      </c>
      <c r="F142">
        <v>0</v>
      </c>
      <c r="G142">
        <v>4.2000000000000003E-2</v>
      </c>
      <c r="H142">
        <v>10.569470000000001</v>
      </c>
    </row>
    <row r="143" spans="1:8">
      <c r="A143">
        <v>143</v>
      </c>
      <c r="B143" t="s">
        <v>224</v>
      </c>
      <c r="C143" t="s">
        <v>138</v>
      </c>
      <c r="D143">
        <v>0</v>
      </c>
      <c r="E143">
        <v>3.1199999999999999E-2</v>
      </c>
      <c r="F143">
        <v>0</v>
      </c>
      <c r="G143">
        <v>2.6599999999999999E-2</v>
      </c>
      <c r="H143">
        <v>-14.71442</v>
      </c>
    </row>
    <row r="144" spans="1:8">
      <c r="A144">
        <v>144</v>
      </c>
      <c r="B144" t="s">
        <v>221</v>
      </c>
      <c r="C144" t="s">
        <v>298</v>
      </c>
      <c r="D144">
        <v>20</v>
      </c>
      <c r="E144">
        <v>262</v>
      </c>
      <c r="F144">
        <v>20</v>
      </c>
      <c r="G144">
        <v>254.37799999999999</v>
      </c>
      <c r="H144">
        <v>-3.1495799999999998</v>
      </c>
    </row>
    <row r="145" spans="1:8">
      <c r="A145">
        <v>145</v>
      </c>
      <c r="B145" t="s">
        <v>254</v>
      </c>
      <c r="C145" t="s">
        <v>290</v>
      </c>
      <c r="D145">
        <v>20</v>
      </c>
      <c r="E145">
        <v>98.7</v>
      </c>
      <c r="F145">
        <v>20</v>
      </c>
      <c r="G145">
        <v>109.67</v>
      </c>
      <c r="H145">
        <v>13.93901</v>
      </c>
    </row>
    <row r="146" spans="1:8">
      <c r="A146">
        <v>146</v>
      </c>
      <c r="B146" t="s">
        <v>254</v>
      </c>
      <c r="C146" t="s">
        <v>290</v>
      </c>
      <c r="D146">
        <v>20</v>
      </c>
      <c r="E146">
        <v>81.3</v>
      </c>
      <c r="F146">
        <v>20</v>
      </c>
      <c r="G146">
        <v>139.19499999999999</v>
      </c>
      <c r="H146">
        <v>94.445350000000005</v>
      </c>
    </row>
    <row r="147" spans="1:8">
      <c r="A147">
        <v>147</v>
      </c>
      <c r="B147" t="s">
        <v>285</v>
      </c>
      <c r="C147" t="s">
        <v>265</v>
      </c>
      <c r="D147">
        <v>15.2</v>
      </c>
      <c r="E147">
        <v>67.5</v>
      </c>
      <c r="F147">
        <v>21</v>
      </c>
      <c r="G147">
        <v>60.133899999999997</v>
      </c>
      <c r="H147">
        <v>-25.174189999999999</v>
      </c>
    </row>
    <row r="148" spans="1:8">
      <c r="A148">
        <v>148</v>
      </c>
      <c r="B148" t="s">
        <v>239</v>
      </c>
      <c r="C148" t="s">
        <v>286</v>
      </c>
      <c r="D148">
        <v>2.31</v>
      </c>
      <c r="E148">
        <v>1.5</v>
      </c>
      <c r="F148">
        <v>2.4</v>
      </c>
      <c r="G148">
        <v>2.4398</v>
      </c>
      <c r="H148">
        <v>-104.90864999999999</v>
      </c>
    </row>
    <row r="149" spans="1:8">
      <c r="A149">
        <v>149</v>
      </c>
      <c r="B149" t="s">
        <v>223</v>
      </c>
      <c r="C149" t="s">
        <v>2</v>
      </c>
      <c r="D149">
        <v>0.21</v>
      </c>
      <c r="E149">
        <v>0.11799999999999999</v>
      </c>
      <c r="F149">
        <v>0.21</v>
      </c>
      <c r="G149">
        <v>0.12859999999999999</v>
      </c>
      <c r="H149">
        <v>-11.489129999999999</v>
      </c>
    </row>
    <row r="150" spans="1:8">
      <c r="A150">
        <v>150</v>
      </c>
      <c r="B150" t="s">
        <v>223</v>
      </c>
      <c r="C150" t="s">
        <v>2</v>
      </c>
      <c r="D150">
        <v>0.21</v>
      </c>
      <c r="E150">
        <v>0.13200000000000001</v>
      </c>
      <c r="F150">
        <v>0.21</v>
      </c>
      <c r="G150">
        <v>0.12859999999999999</v>
      </c>
      <c r="H150">
        <v>4.3974500000000001</v>
      </c>
    </row>
    <row r="151" spans="1:8">
      <c r="A151">
        <v>151</v>
      </c>
      <c r="B151" t="s">
        <v>223</v>
      </c>
      <c r="C151" t="s">
        <v>289</v>
      </c>
      <c r="D151">
        <v>20</v>
      </c>
      <c r="E151">
        <v>306</v>
      </c>
      <c r="F151">
        <v>20</v>
      </c>
      <c r="G151">
        <v>192.328</v>
      </c>
      <c r="H151">
        <v>-39.745449999999998</v>
      </c>
    </row>
    <row r="152" spans="1:8">
      <c r="A152">
        <v>152</v>
      </c>
      <c r="B152" t="s">
        <v>223</v>
      </c>
      <c r="C152" t="s">
        <v>289</v>
      </c>
      <c r="D152">
        <v>20</v>
      </c>
      <c r="E152">
        <v>465</v>
      </c>
      <c r="F152">
        <v>20</v>
      </c>
      <c r="G152">
        <v>211.88399999999999</v>
      </c>
      <c r="H152">
        <v>-56.88</v>
      </c>
    </row>
    <row r="153" spans="1:8">
      <c r="A153">
        <v>153</v>
      </c>
      <c r="B153" t="s">
        <v>234</v>
      </c>
      <c r="C153" t="s">
        <v>138</v>
      </c>
      <c r="D153">
        <v>0</v>
      </c>
      <c r="E153">
        <v>5.5800000000000002E-2</v>
      </c>
      <c r="F153">
        <v>0</v>
      </c>
      <c r="G153">
        <v>5.8500000000000003E-2</v>
      </c>
      <c r="H153">
        <v>4.8276000000000003</v>
      </c>
    </row>
    <row r="154" spans="1:8">
      <c r="A154">
        <v>154</v>
      </c>
      <c r="B154" t="s">
        <v>231</v>
      </c>
      <c r="C154" t="s">
        <v>237</v>
      </c>
      <c r="D154">
        <v>0</v>
      </c>
      <c r="E154">
        <v>1.21</v>
      </c>
      <c r="F154">
        <v>0</v>
      </c>
      <c r="G154">
        <v>2.78</v>
      </c>
      <c r="H154">
        <v>129.74957000000001</v>
      </c>
    </row>
    <row r="155" spans="1:8">
      <c r="A155">
        <v>155</v>
      </c>
      <c r="B155" t="s">
        <v>231</v>
      </c>
      <c r="C155" t="s">
        <v>237</v>
      </c>
      <c r="D155">
        <v>0</v>
      </c>
      <c r="E155">
        <v>1.58</v>
      </c>
      <c r="F155">
        <v>0</v>
      </c>
      <c r="G155">
        <v>3.69</v>
      </c>
      <c r="H155">
        <v>133.54239999999999</v>
      </c>
    </row>
    <row r="156" spans="1:8">
      <c r="A156">
        <v>156</v>
      </c>
      <c r="B156" t="s">
        <v>278</v>
      </c>
      <c r="C156" t="s">
        <v>265</v>
      </c>
      <c r="D156">
        <v>23</v>
      </c>
      <c r="E156">
        <v>109.16</v>
      </c>
      <c r="F156">
        <v>20</v>
      </c>
      <c r="G156">
        <v>111.08</v>
      </c>
      <c r="H156">
        <v>5.7103000000000002</v>
      </c>
    </row>
    <row r="157" spans="1:8">
      <c r="A157">
        <v>157</v>
      </c>
      <c r="B157" t="s">
        <v>270</v>
      </c>
      <c r="C157" t="s">
        <v>265</v>
      </c>
      <c r="D157">
        <v>22</v>
      </c>
      <c r="E157">
        <v>90.01</v>
      </c>
      <c r="F157">
        <v>20</v>
      </c>
      <c r="G157">
        <v>85.779799999999994</v>
      </c>
      <c r="H157">
        <v>-3.2792300000000001</v>
      </c>
    </row>
    <row r="158" spans="1:8">
      <c r="A158">
        <v>158</v>
      </c>
      <c r="B158" t="s">
        <v>249</v>
      </c>
      <c r="C158" t="s">
        <v>240</v>
      </c>
      <c r="D158">
        <v>10</v>
      </c>
      <c r="E158">
        <v>55</v>
      </c>
      <c r="F158">
        <v>10</v>
      </c>
      <c r="G158">
        <v>65.922899999999998</v>
      </c>
      <c r="H158">
        <v>24.273109999999999</v>
      </c>
    </row>
    <row r="159" spans="1:8">
      <c r="A159">
        <v>159</v>
      </c>
      <c r="B159" t="s">
        <v>223</v>
      </c>
      <c r="C159" t="s">
        <v>292</v>
      </c>
      <c r="D159">
        <v>20</v>
      </c>
      <c r="E159">
        <v>194</v>
      </c>
      <c r="F159">
        <v>20</v>
      </c>
      <c r="G159">
        <v>183.37299999999999</v>
      </c>
      <c r="H159">
        <v>-6.1074700000000002</v>
      </c>
    </row>
    <row r="160" spans="1:8">
      <c r="A160">
        <v>160</v>
      </c>
      <c r="B160" t="s">
        <v>269</v>
      </c>
      <c r="C160" t="s">
        <v>265</v>
      </c>
      <c r="D160">
        <v>22</v>
      </c>
      <c r="E160">
        <v>89.64</v>
      </c>
      <c r="F160">
        <v>20</v>
      </c>
      <c r="G160">
        <v>85.779799999999994</v>
      </c>
      <c r="H160">
        <v>-2.7501500000000001</v>
      </c>
    </row>
    <row r="161" spans="1:8">
      <c r="A161">
        <v>161</v>
      </c>
      <c r="B161" t="s">
        <v>234</v>
      </c>
      <c r="C161" t="s">
        <v>294</v>
      </c>
      <c r="D161">
        <v>20</v>
      </c>
      <c r="E161">
        <v>155</v>
      </c>
      <c r="F161">
        <v>20</v>
      </c>
      <c r="G161">
        <v>135.649</v>
      </c>
      <c r="H161">
        <v>-14.334070000000001</v>
      </c>
    </row>
    <row r="162" spans="1:8">
      <c r="A162">
        <v>162</v>
      </c>
      <c r="B162" t="s">
        <v>225</v>
      </c>
      <c r="C162" t="s">
        <v>265</v>
      </c>
      <c r="D162">
        <v>26.3</v>
      </c>
      <c r="E162">
        <v>234.49</v>
      </c>
      <c r="F162">
        <v>20</v>
      </c>
      <c r="G162">
        <v>259.63900000000001</v>
      </c>
      <c r="H162">
        <v>15.10591</v>
      </c>
    </row>
    <row r="163" spans="1:8">
      <c r="A163">
        <v>163</v>
      </c>
      <c r="B163" t="s">
        <v>231</v>
      </c>
      <c r="C163" t="s">
        <v>138</v>
      </c>
      <c r="D163">
        <v>0</v>
      </c>
      <c r="E163">
        <v>1.7500000000000002E-2</v>
      </c>
      <c r="F163">
        <v>0</v>
      </c>
      <c r="G163">
        <v>1.6E-2</v>
      </c>
      <c r="H163">
        <v>-8.3537199999999991</v>
      </c>
    </row>
    <row r="164" spans="1:8">
      <c r="A164">
        <v>164</v>
      </c>
      <c r="B164" t="s">
        <v>226</v>
      </c>
      <c r="C164" t="s">
        <v>290</v>
      </c>
      <c r="D164">
        <v>20</v>
      </c>
      <c r="E164">
        <v>364</v>
      </c>
      <c r="F164">
        <v>20</v>
      </c>
      <c r="G164">
        <v>370.435</v>
      </c>
      <c r="H164">
        <v>1.8706400000000001</v>
      </c>
    </row>
    <row r="165" spans="1:8">
      <c r="A165">
        <v>165</v>
      </c>
      <c r="B165" t="s">
        <v>243</v>
      </c>
      <c r="C165" t="s">
        <v>286</v>
      </c>
      <c r="D165">
        <v>19</v>
      </c>
      <c r="E165">
        <v>4.54</v>
      </c>
      <c r="F165">
        <v>19</v>
      </c>
      <c r="G165">
        <v>1.7493000000000001</v>
      </c>
      <c r="H165">
        <v>19.299790000000002</v>
      </c>
    </row>
    <row r="166" spans="1:8">
      <c r="A166">
        <v>166</v>
      </c>
      <c r="B166" t="s">
        <v>228</v>
      </c>
      <c r="C166" t="s">
        <v>299</v>
      </c>
      <c r="D166">
        <v>0</v>
      </c>
      <c r="E166">
        <v>4.2699999999999996</v>
      </c>
      <c r="F166">
        <v>0</v>
      </c>
      <c r="G166">
        <v>4.8890000000000002</v>
      </c>
      <c r="H166">
        <v>14.49719</v>
      </c>
    </row>
    <row r="167" spans="1:8">
      <c r="A167">
        <v>167</v>
      </c>
      <c r="B167" t="s">
        <v>228</v>
      </c>
      <c r="C167" t="s">
        <v>299</v>
      </c>
      <c r="D167">
        <v>0</v>
      </c>
      <c r="E167">
        <v>6.55</v>
      </c>
      <c r="F167">
        <v>0</v>
      </c>
      <c r="G167">
        <v>6.6515000000000004</v>
      </c>
      <c r="H167">
        <v>1.54901</v>
      </c>
    </row>
    <row r="168" spans="1:8">
      <c r="A168">
        <v>168</v>
      </c>
      <c r="B168" t="s">
        <v>225</v>
      </c>
      <c r="C168" t="s">
        <v>289</v>
      </c>
      <c r="D168">
        <v>20</v>
      </c>
      <c r="E168">
        <v>184</v>
      </c>
      <c r="F168">
        <v>20</v>
      </c>
      <c r="G168">
        <v>199.81399999999999</v>
      </c>
      <c r="H168">
        <v>9.6426800000000004</v>
      </c>
    </row>
    <row r="169" spans="1:8">
      <c r="A169">
        <v>169</v>
      </c>
      <c r="B169" t="s">
        <v>225</v>
      </c>
      <c r="C169" t="s">
        <v>289</v>
      </c>
      <c r="D169">
        <v>20</v>
      </c>
      <c r="E169">
        <v>381</v>
      </c>
      <c r="F169">
        <v>20</v>
      </c>
      <c r="G169">
        <v>238.37</v>
      </c>
      <c r="H169">
        <v>-39.509700000000002</v>
      </c>
    </row>
    <row r="170" spans="1:8">
      <c r="A170">
        <v>170</v>
      </c>
      <c r="B170" t="s">
        <v>281</v>
      </c>
      <c r="C170" t="s">
        <v>265</v>
      </c>
      <c r="D170">
        <v>17.7</v>
      </c>
      <c r="E170">
        <v>83.68</v>
      </c>
      <c r="F170">
        <v>17</v>
      </c>
      <c r="G170">
        <v>93.513300000000001</v>
      </c>
      <c r="H170">
        <v>15.964370000000001</v>
      </c>
    </row>
    <row r="171" spans="1:8">
      <c r="A171">
        <v>171</v>
      </c>
      <c r="B171" t="s">
        <v>282</v>
      </c>
      <c r="C171" t="s">
        <v>286</v>
      </c>
      <c r="D171">
        <v>2.4300000000000002</v>
      </c>
      <c r="E171">
        <v>0.32</v>
      </c>
      <c r="F171">
        <v>2.4</v>
      </c>
      <c r="G171">
        <v>2.9999999999999997E-4</v>
      </c>
      <c r="H171">
        <v>13.73198</v>
      </c>
    </row>
    <row r="172" spans="1:8">
      <c r="A172">
        <v>172</v>
      </c>
      <c r="B172" t="s">
        <v>227</v>
      </c>
      <c r="C172" t="s">
        <v>2</v>
      </c>
      <c r="D172">
        <v>0.21</v>
      </c>
      <c r="E172">
        <v>0.13</v>
      </c>
      <c r="F172">
        <v>0.21</v>
      </c>
      <c r="G172">
        <v>0.14380000000000001</v>
      </c>
      <c r="H172">
        <v>-17.30874</v>
      </c>
    </row>
    <row r="173" spans="1:8">
      <c r="A173">
        <v>173</v>
      </c>
      <c r="B173" t="s">
        <v>227</v>
      </c>
      <c r="C173" t="s">
        <v>2</v>
      </c>
      <c r="D173">
        <v>0.21</v>
      </c>
      <c r="E173">
        <v>0.14299999999999999</v>
      </c>
      <c r="F173">
        <v>0.21</v>
      </c>
      <c r="G173">
        <v>0.14380000000000001</v>
      </c>
      <c r="H173">
        <v>-1.26417</v>
      </c>
    </row>
    <row r="174" spans="1:8">
      <c r="A174">
        <v>174</v>
      </c>
      <c r="B174" t="s">
        <v>233</v>
      </c>
      <c r="C174" t="s">
        <v>287</v>
      </c>
      <c r="D174">
        <v>20</v>
      </c>
      <c r="E174">
        <v>78.7</v>
      </c>
      <c r="F174">
        <v>20</v>
      </c>
      <c r="G174">
        <v>159.44399999999999</v>
      </c>
      <c r="H174">
        <v>137.55368000000001</v>
      </c>
    </row>
    <row r="175" spans="1:8">
      <c r="A175">
        <v>175</v>
      </c>
      <c r="B175" t="s">
        <v>233</v>
      </c>
      <c r="C175" t="s">
        <v>287</v>
      </c>
      <c r="D175">
        <v>20</v>
      </c>
      <c r="E175">
        <v>143</v>
      </c>
      <c r="F175">
        <v>20</v>
      </c>
      <c r="G175">
        <v>155.97900000000001</v>
      </c>
      <c r="H175">
        <v>10.55204</v>
      </c>
    </row>
    <row r="176" spans="1:8">
      <c r="A176">
        <v>176</v>
      </c>
      <c r="B176" t="s">
        <v>269</v>
      </c>
      <c r="C176" t="s">
        <v>286</v>
      </c>
      <c r="D176">
        <v>2.4</v>
      </c>
      <c r="E176">
        <v>1.21</v>
      </c>
      <c r="F176">
        <v>2.44</v>
      </c>
      <c r="G176">
        <v>0.92359999999999998</v>
      </c>
      <c r="H176">
        <v>27.430499999999999</v>
      </c>
    </row>
    <row r="177" spans="1:8">
      <c r="A177">
        <v>177</v>
      </c>
      <c r="B177" t="s">
        <v>235</v>
      </c>
      <c r="C177" t="s">
        <v>291</v>
      </c>
      <c r="D177">
        <v>0</v>
      </c>
      <c r="E177">
        <v>0.99299999999999999</v>
      </c>
      <c r="F177">
        <v>0</v>
      </c>
      <c r="G177">
        <v>2.2012999999999998</v>
      </c>
      <c r="H177">
        <v>121.68680999999999</v>
      </c>
    </row>
    <row r="178" spans="1:8">
      <c r="A178">
        <v>178</v>
      </c>
      <c r="B178" t="s">
        <v>235</v>
      </c>
      <c r="C178" t="s">
        <v>291</v>
      </c>
      <c r="D178">
        <v>0</v>
      </c>
      <c r="E178">
        <v>1.33</v>
      </c>
      <c r="F178">
        <v>0</v>
      </c>
      <c r="G178">
        <v>2.4552</v>
      </c>
      <c r="H178">
        <v>84.601489999999998</v>
      </c>
    </row>
    <row r="179" spans="1:8">
      <c r="A179">
        <v>179</v>
      </c>
      <c r="B179" t="s">
        <v>225</v>
      </c>
      <c r="C179" t="s">
        <v>2</v>
      </c>
      <c r="D179">
        <v>0.21</v>
      </c>
      <c r="E179">
        <v>0.154</v>
      </c>
      <c r="F179">
        <v>0.21</v>
      </c>
      <c r="G179">
        <v>0.16070000000000001</v>
      </c>
      <c r="H179">
        <v>-12.00001</v>
      </c>
    </row>
    <row r="180" spans="1:8">
      <c r="A180">
        <v>180</v>
      </c>
      <c r="B180" t="s">
        <v>234</v>
      </c>
      <c r="C180" t="s">
        <v>291</v>
      </c>
      <c r="D180">
        <v>0</v>
      </c>
      <c r="E180">
        <v>3.54</v>
      </c>
      <c r="F180">
        <v>0</v>
      </c>
      <c r="G180">
        <v>5.2527999999999997</v>
      </c>
      <c r="H180">
        <v>48.383620000000001</v>
      </c>
    </row>
    <row r="181" spans="1:8">
      <c r="A181">
        <v>181</v>
      </c>
      <c r="B181" t="s">
        <v>234</v>
      </c>
      <c r="C181" t="s">
        <v>291</v>
      </c>
      <c r="D181">
        <v>0</v>
      </c>
      <c r="E181">
        <v>4.79</v>
      </c>
      <c r="F181">
        <v>0</v>
      </c>
      <c r="G181">
        <v>5.7704000000000004</v>
      </c>
      <c r="H181">
        <v>20.468060000000001</v>
      </c>
    </row>
    <row r="182" spans="1:8">
      <c r="A182">
        <v>182</v>
      </c>
      <c r="B182" t="s">
        <v>224</v>
      </c>
      <c r="C182" t="s">
        <v>299</v>
      </c>
      <c r="D182">
        <v>0</v>
      </c>
      <c r="E182">
        <v>45.9</v>
      </c>
      <c r="F182">
        <v>0</v>
      </c>
      <c r="G182">
        <v>3.5586000000000002</v>
      </c>
      <c r="H182">
        <v>-92.247039999999998</v>
      </c>
    </row>
    <row r="183" spans="1:8">
      <c r="A183">
        <v>183</v>
      </c>
      <c r="B183" t="s">
        <v>224</v>
      </c>
      <c r="C183" t="s">
        <v>299</v>
      </c>
      <c r="D183">
        <v>0</v>
      </c>
      <c r="E183">
        <v>57.2</v>
      </c>
      <c r="F183">
        <v>0</v>
      </c>
      <c r="G183">
        <v>5.3723000000000001</v>
      </c>
      <c r="H183">
        <v>-90.607889999999998</v>
      </c>
    </row>
    <row r="184" spans="1:8">
      <c r="A184">
        <v>184</v>
      </c>
      <c r="B184" t="s">
        <v>227</v>
      </c>
      <c r="C184" t="s">
        <v>290</v>
      </c>
      <c r="D184">
        <v>20</v>
      </c>
      <c r="E184">
        <v>240</v>
      </c>
      <c r="F184">
        <v>20</v>
      </c>
      <c r="G184">
        <v>260.34199999999998</v>
      </c>
      <c r="H184">
        <v>9.2463499999999996</v>
      </c>
    </row>
    <row r="185" spans="1:8">
      <c r="A185">
        <v>185</v>
      </c>
      <c r="B185" t="s">
        <v>228</v>
      </c>
      <c r="C185" t="s">
        <v>236</v>
      </c>
      <c r="D185">
        <v>20</v>
      </c>
      <c r="E185">
        <v>110</v>
      </c>
      <c r="F185">
        <v>20</v>
      </c>
      <c r="G185">
        <v>165.375</v>
      </c>
      <c r="H185">
        <v>61.52778</v>
      </c>
    </row>
    <row r="186" spans="1:8">
      <c r="A186">
        <v>186</v>
      </c>
      <c r="B186" t="s">
        <v>228</v>
      </c>
      <c r="C186" t="s">
        <v>236</v>
      </c>
      <c r="D186">
        <v>20</v>
      </c>
      <c r="E186">
        <v>157</v>
      </c>
      <c r="F186">
        <v>20</v>
      </c>
      <c r="G186">
        <v>197.054</v>
      </c>
      <c r="H186">
        <v>29.236499999999999</v>
      </c>
    </row>
    <row r="187" spans="1:8">
      <c r="A187">
        <v>187</v>
      </c>
      <c r="B187" t="s">
        <v>232</v>
      </c>
      <c r="C187" t="s">
        <v>168</v>
      </c>
      <c r="D187">
        <v>0</v>
      </c>
      <c r="E187">
        <v>79.900000000000006</v>
      </c>
      <c r="F187">
        <v>0</v>
      </c>
      <c r="G187">
        <v>178.982</v>
      </c>
      <c r="H187">
        <v>124.00749999999999</v>
      </c>
    </row>
    <row r="188" spans="1:8">
      <c r="A188">
        <v>188</v>
      </c>
      <c r="B188" t="s">
        <v>226</v>
      </c>
      <c r="C188" t="s">
        <v>265</v>
      </c>
      <c r="D188">
        <v>32.6</v>
      </c>
      <c r="E188">
        <v>323.06</v>
      </c>
      <c r="F188">
        <v>20</v>
      </c>
      <c r="G188">
        <v>330</v>
      </c>
      <c r="H188">
        <v>6.7272600000000002</v>
      </c>
    </row>
    <row r="189" spans="1:8">
      <c r="A189">
        <v>189</v>
      </c>
      <c r="B189" t="s">
        <v>225</v>
      </c>
      <c r="C189" t="s">
        <v>299</v>
      </c>
      <c r="D189">
        <v>0</v>
      </c>
      <c r="E189">
        <v>2.84</v>
      </c>
      <c r="F189">
        <v>0</v>
      </c>
      <c r="G189">
        <v>3.7946</v>
      </c>
      <c r="H189">
        <v>33.613030000000002</v>
      </c>
    </row>
    <row r="190" spans="1:8">
      <c r="A190">
        <v>190</v>
      </c>
      <c r="B190" t="s">
        <v>225</v>
      </c>
      <c r="C190" t="s">
        <v>299</v>
      </c>
      <c r="D190">
        <v>0</v>
      </c>
      <c r="E190">
        <v>3.83</v>
      </c>
      <c r="F190">
        <v>0</v>
      </c>
      <c r="G190">
        <v>5.5605000000000002</v>
      </c>
      <c r="H190">
        <v>45.182510000000001</v>
      </c>
    </row>
    <row r="191" spans="1:8">
      <c r="A191">
        <v>191</v>
      </c>
      <c r="B191" t="s">
        <v>232</v>
      </c>
      <c r="C191" t="s">
        <v>138</v>
      </c>
      <c r="D191">
        <v>0</v>
      </c>
      <c r="E191">
        <v>4.7399999999999998E-2</v>
      </c>
      <c r="F191">
        <v>0</v>
      </c>
      <c r="G191">
        <v>3.4599999999999999E-2</v>
      </c>
      <c r="H191">
        <v>-26.92511</v>
      </c>
    </row>
    <row r="192" spans="1:8">
      <c r="A192">
        <v>192</v>
      </c>
      <c r="B192" t="s">
        <v>230</v>
      </c>
      <c r="C192" t="s">
        <v>290</v>
      </c>
      <c r="D192">
        <v>20</v>
      </c>
      <c r="E192">
        <v>161</v>
      </c>
      <c r="F192">
        <v>20</v>
      </c>
      <c r="G192">
        <v>156.006</v>
      </c>
      <c r="H192">
        <v>-3.5418500000000002</v>
      </c>
    </row>
    <row r="193" spans="1:8">
      <c r="A193">
        <v>193</v>
      </c>
      <c r="B193" t="s">
        <v>261</v>
      </c>
      <c r="C193" t="s">
        <v>2</v>
      </c>
      <c r="D193">
        <v>0.21</v>
      </c>
      <c r="E193">
        <v>0.16800000000000001</v>
      </c>
      <c r="F193">
        <v>0.21</v>
      </c>
      <c r="G193">
        <v>0.17269999999999999</v>
      </c>
      <c r="H193">
        <v>-11.22143</v>
      </c>
    </row>
    <row r="194" spans="1:8">
      <c r="A194">
        <v>194</v>
      </c>
      <c r="B194" t="s">
        <v>234</v>
      </c>
      <c r="C194" t="s">
        <v>264</v>
      </c>
      <c r="D194">
        <v>0</v>
      </c>
      <c r="E194">
        <v>2.41</v>
      </c>
      <c r="F194">
        <v>0</v>
      </c>
      <c r="G194">
        <v>4.8440000000000003</v>
      </c>
      <c r="H194">
        <v>100.99459</v>
      </c>
    </row>
    <row r="195" spans="1:8">
      <c r="A195">
        <v>195</v>
      </c>
      <c r="B195" t="s">
        <v>234</v>
      </c>
      <c r="C195" t="s">
        <v>264</v>
      </c>
      <c r="D195">
        <v>0</v>
      </c>
      <c r="E195">
        <v>2.8</v>
      </c>
      <c r="F195">
        <v>0</v>
      </c>
      <c r="G195">
        <v>5.2481</v>
      </c>
      <c r="H195">
        <v>87.432140000000004</v>
      </c>
    </row>
    <row r="196" spans="1:8">
      <c r="A196">
        <v>196</v>
      </c>
      <c r="B196" t="s">
        <v>227</v>
      </c>
      <c r="C196" t="s">
        <v>138</v>
      </c>
      <c r="D196">
        <v>0</v>
      </c>
      <c r="E196">
        <v>4.65E-2</v>
      </c>
      <c r="F196">
        <v>0</v>
      </c>
      <c r="G196">
        <v>3.44E-2</v>
      </c>
      <c r="H196">
        <v>-26.00667</v>
      </c>
    </row>
    <row r="197" spans="1:8">
      <c r="A197">
        <v>197</v>
      </c>
      <c r="B197" t="s">
        <v>230</v>
      </c>
      <c r="C197" t="s">
        <v>168</v>
      </c>
      <c r="D197">
        <v>0</v>
      </c>
      <c r="E197">
        <v>55.1</v>
      </c>
      <c r="F197">
        <v>0</v>
      </c>
      <c r="G197">
        <v>308.18099999999998</v>
      </c>
      <c r="H197">
        <v>459.31216000000001</v>
      </c>
    </row>
    <row r="198" spans="1:8">
      <c r="A198">
        <v>198</v>
      </c>
      <c r="B198" t="s">
        <v>226</v>
      </c>
      <c r="C198" t="s">
        <v>294</v>
      </c>
      <c r="D198">
        <v>20</v>
      </c>
      <c r="E198">
        <v>177</v>
      </c>
      <c r="F198">
        <v>20</v>
      </c>
      <c r="G198">
        <v>171.04400000000001</v>
      </c>
      <c r="H198">
        <v>-3.7936299999999998</v>
      </c>
    </row>
    <row r="199" spans="1:8">
      <c r="A199">
        <v>199</v>
      </c>
      <c r="B199" t="s">
        <v>226</v>
      </c>
      <c r="C199" t="s">
        <v>236</v>
      </c>
      <c r="D199">
        <v>20</v>
      </c>
      <c r="E199">
        <v>154</v>
      </c>
      <c r="F199">
        <v>20</v>
      </c>
      <c r="G199">
        <v>204.108</v>
      </c>
      <c r="H199">
        <v>37.394030000000001</v>
      </c>
    </row>
    <row r="200" spans="1:8">
      <c r="A200">
        <v>200</v>
      </c>
      <c r="B200" t="s">
        <v>226</v>
      </c>
      <c r="C200" t="s">
        <v>236</v>
      </c>
      <c r="D200">
        <v>20</v>
      </c>
      <c r="E200">
        <v>172</v>
      </c>
      <c r="F200">
        <v>20</v>
      </c>
      <c r="G200">
        <v>206.19</v>
      </c>
      <c r="H200">
        <v>22.49342</v>
      </c>
    </row>
    <row r="201" spans="1:8">
      <c r="A201">
        <v>201</v>
      </c>
      <c r="B201" t="s">
        <v>223</v>
      </c>
      <c r="C201" t="s">
        <v>138</v>
      </c>
      <c r="D201">
        <v>0</v>
      </c>
      <c r="E201">
        <v>5.5199999999999999E-2</v>
      </c>
      <c r="F201">
        <v>0</v>
      </c>
      <c r="G201">
        <v>4.3700000000000003E-2</v>
      </c>
      <c r="H201">
        <v>-20.782060000000001</v>
      </c>
    </row>
    <row r="202" spans="1:8">
      <c r="A202">
        <v>202</v>
      </c>
      <c r="B202" t="s">
        <v>255</v>
      </c>
      <c r="C202" t="s">
        <v>2</v>
      </c>
      <c r="D202">
        <v>0.21</v>
      </c>
      <c r="E202">
        <v>9.8699999999999996E-2</v>
      </c>
      <c r="F202">
        <v>0.21</v>
      </c>
      <c r="G202">
        <v>0.1217</v>
      </c>
      <c r="H202">
        <v>-20.6433</v>
      </c>
    </row>
    <row r="203" spans="1:8">
      <c r="A203">
        <v>203</v>
      </c>
      <c r="B203" t="s">
        <v>230</v>
      </c>
      <c r="C203" t="s">
        <v>299</v>
      </c>
      <c r="D203">
        <v>0</v>
      </c>
      <c r="E203">
        <v>1.21</v>
      </c>
      <c r="F203">
        <v>0</v>
      </c>
      <c r="G203">
        <v>1.5419</v>
      </c>
      <c r="H203">
        <v>27.42727</v>
      </c>
    </row>
    <row r="204" spans="1:8">
      <c r="A204">
        <v>204</v>
      </c>
      <c r="B204" t="s">
        <v>230</v>
      </c>
      <c r="C204" t="s">
        <v>299</v>
      </c>
      <c r="D204">
        <v>0</v>
      </c>
      <c r="E204">
        <v>1.84</v>
      </c>
      <c r="F204">
        <v>0</v>
      </c>
      <c r="G204">
        <v>2.4500999999999999</v>
      </c>
      <c r="H204">
        <v>33.157060000000001</v>
      </c>
    </row>
    <row r="205" spans="1:8">
      <c r="A205">
        <v>205</v>
      </c>
      <c r="B205" t="s">
        <v>224</v>
      </c>
      <c r="C205" t="s">
        <v>236</v>
      </c>
      <c r="D205">
        <v>20</v>
      </c>
      <c r="E205">
        <v>115</v>
      </c>
      <c r="F205">
        <v>20</v>
      </c>
      <c r="G205">
        <v>154.58699999999999</v>
      </c>
      <c r="H205">
        <v>41.670529999999999</v>
      </c>
    </row>
    <row r="206" spans="1:8">
      <c r="A206">
        <v>206</v>
      </c>
      <c r="B206" t="s">
        <v>224</v>
      </c>
      <c r="C206" t="s">
        <v>236</v>
      </c>
      <c r="D206">
        <v>20</v>
      </c>
      <c r="E206">
        <v>170</v>
      </c>
      <c r="F206">
        <v>20</v>
      </c>
      <c r="G206">
        <v>187.148</v>
      </c>
      <c r="H206">
        <v>11.432</v>
      </c>
    </row>
    <row r="207" spans="1:8">
      <c r="A207">
        <v>207</v>
      </c>
      <c r="B207" t="s">
        <v>221</v>
      </c>
      <c r="C207" t="s">
        <v>295</v>
      </c>
      <c r="D207">
        <v>0</v>
      </c>
      <c r="E207">
        <v>5.18</v>
      </c>
      <c r="F207">
        <v>0</v>
      </c>
      <c r="G207">
        <v>6.3141999999999996</v>
      </c>
      <c r="H207">
        <v>21.89556</v>
      </c>
    </row>
    <row r="208" spans="1:8">
      <c r="A208">
        <v>208</v>
      </c>
      <c r="B208" t="s">
        <v>221</v>
      </c>
      <c r="C208" t="s">
        <v>295</v>
      </c>
      <c r="D208">
        <v>0</v>
      </c>
      <c r="E208">
        <v>8.73</v>
      </c>
      <c r="F208">
        <v>0</v>
      </c>
      <c r="G208">
        <v>8.093</v>
      </c>
      <c r="H208">
        <v>-7.2971300000000001</v>
      </c>
    </row>
    <row r="209" spans="1:8">
      <c r="A209">
        <v>209</v>
      </c>
      <c r="B209" t="s">
        <v>229</v>
      </c>
      <c r="C209" t="s">
        <v>2</v>
      </c>
      <c r="D209">
        <v>0.21</v>
      </c>
      <c r="E209">
        <v>0.113</v>
      </c>
      <c r="F209">
        <v>0.21</v>
      </c>
      <c r="G209">
        <v>0.10630000000000001</v>
      </c>
      <c r="H209">
        <v>6.9350500000000004</v>
      </c>
    </row>
    <row r="210" spans="1:8">
      <c r="A210">
        <v>210</v>
      </c>
      <c r="B210" t="s">
        <v>229</v>
      </c>
      <c r="C210" t="s">
        <v>2</v>
      </c>
      <c r="D210">
        <v>0.21</v>
      </c>
      <c r="E210">
        <v>0.13</v>
      </c>
      <c r="F210">
        <v>0.21</v>
      </c>
      <c r="G210">
        <v>0.10630000000000001</v>
      </c>
      <c r="H210">
        <v>29.658750000000001</v>
      </c>
    </row>
    <row r="211" spans="1:8">
      <c r="A211">
        <v>211</v>
      </c>
      <c r="B211" t="s">
        <v>271</v>
      </c>
      <c r="C211" t="s">
        <v>286</v>
      </c>
      <c r="D211">
        <v>2.4</v>
      </c>
      <c r="E211">
        <v>0.82</v>
      </c>
      <c r="F211">
        <v>2.16</v>
      </c>
      <c r="G211">
        <v>0.80730000000000002</v>
      </c>
      <c r="H211">
        <v>-14.38406</v>
      </c>
    </row>
    <row r="212" spans="1:8">
      <c r="A212">
        <v>212</v>
      </c>
      <c r="B212" t="s">
        <v>234</v>
      </c>
      <c r="C212" t="s">
        <v>287</v>
      </c>
      <c r="D212">
        <v>20</v>
      </c>
      <c r="E212">
        <v>94.9</v>
      </c>
      <c r="F212">
        <v>20</v>
      </c>
      <c r="G212">
        <v>141.65100000000001</v>
      </c>
      <c r="H212">
        <v>62.41789</v>
      </c>
    </row>
    <row r="213" spans="1:8">
      <c r="A213">
        <v>213</v>
      </c>
      <c r="B213" t="s">
        <v>234</v>
      </c>
      <c r="C213" t="s">
        <v>287</v>
      </c>
      <c r="D213">
        <v>20</v>
      </c>
      <c r="E213">
        <v>178</v>
      </c>
      <c r="F213">
        <v>20</v>
      </c>
      <c r="G213">
        <v>134.773</v>
      </c>
      <c r="H213">
        <v>-27.35885</v>
      </c>
    </row>
    <row r="214" spans="1:8">
      <c r="A214">
        <v>214</v>
      </c>
      <c r="B214" t="s">
        <v>227</v>
      </c>
      <c r="C214" t="s">
        <v>168</v>
      </c>
      <c r="D214">
        <v>0</v>
      </c>
      <c r="E214">
        <v>70.7</v>
      </c>
      <c r="F214">
        <v>0</v>
      </c>
      <c r="G214">
        <v>178.411</v>
      </c>
      <c r="H214">
        <v>152.34936999999999</v>
      </c>
    </row>
    <row r="215" spans="1:8">
      <c r="A215">
        <v>215</v>
      </c>
      <c r="B215" t="s">
        <v>222</v>
      </c>
      <c r="C215" t="s">
        <v>138</v>
      </c>
      <c r="D215">
        <v>0</v>
      </c>
      <c r="E215">
        <v>2.1600000000000001E-2</v>
      </c>
      <c r="F215">
        <v>0</v>
      </c>
      <c r="G215">
        <v>1.66E-2</v>
      </c>
      <c r="H215">
        <v>-23.05463</v>
      </c>
    </row>
    <row r="216" spans="1:8">
      <c r="A216">
        <v>216</v>
      </c>
      <c r="B216" t="s">
        <v>227</v>
      </c>
      <c r="C216" t="s">
        <v>237</v>
      </c>
      <c r="D216">
        <v>0</v>
      </c>
      <c r="E216">
        <v>1.78</v>
      </c>
      <c r="F216">
        <v>0</v>
      </c>
      <c r="G216">
        <v>4.4390000000000001</v>
      </c>
      <c r="H216">
        <v>149.37978000000001</v>
      </c>
    </row>
    <row r="217" spans="1:8">
      <c r="A217">
        <v>217</v>
      </c>
      <c r="B217" t="s">
        <v>227</v>
      </c>
      <c r="C217" t="s">
        <v>237</v>
      </c>
      <c r="D217">
        <v>0</v>
      </c>
      <c r="E217">
        <v>2.12</v>
      </c>
      <c r="F217">
        <v>0</v>
      </c>
      <c r="G217">
        <v>4.4306000000000001</v>
      </c>
      <c r="H217">
        <v>108.99011</v>
      </c>
    </row>
    <row r="218" spans="1:8">
      <c r="A218">
        <v>218</v>
      </c>
      <c r="B218" t="s">
        <v>262</v>
      </c>
      <c r="C218" t="s">
        <v>286</v>
      </c>
      <c r="D218">
        <v>2.4500000000000002</v>
      </c>
      <c r="E218">
        <v>0.434</v>
      </c>
      <c r="F218">
        <v>2.4</v>
      </c>
      <c r="G218">
        <v>1.0063</v>
      </c>
      <c r="H218">
        <v>-30.869050000000001</v>
      </c>
    </row>
    <row r="219" spans="1:8">
      <c r="A219">
        <v>219</v>
      </c>
      <c r="B219" t="s">
        <v>225</v>
      </c>
      <c r="C219" t="s">
        <v>298</v>
      </c>
      <c r="D219">
        <v>20</v>
      </c>
      <c r="E219">
        <v>227</v>
      </c>
      <c r="F219">
        <v>20</v>
      </c>
      <c r="G219">
        <v>216.58199999999999</v>
      </c>
      <c r="H219">
        <v>-5.0328499999999998</v>
      </c>
    </row>
    <row r="220" spans="1:8">
      <c r="A220">
        <v>220</v>
      </c>
      <c r="B220" t="s">
        <v>234</v>
      </c>
      <c r="C220" t="s">
        <v>265</v>
      </c>
      <c r="D220">
        <v>24</v>
      </c>
      <c r="E220">
        <v>253.24</v>
      </c>
      <c r="F220">
        <v>20</v>
      </c>
      <c r="G220">
        <v>250.89699999999999</v>
      </c>
      <c r="H220">
        <v>0.72282000000000002</v>
      </c>
    </row>
    <row r="221" spans="1:8">
      <c r="A221">
        <v>221</v>
      </c>
      <c r="B221" t="s">
        <v>228</v>
      </c>
      <c r="C221" t="s">
        <v>298</v>
      </c>
      <c r="D221">
        <v>20</v>
      </c>
      <c r="E221">
        <v>255</v>
      </c>
      <c r="F221">
        <v>20</v>
      </c>
      <c r="G221">
        <v>239.81899999999999</v>
      </c>
      <c r="H221">
        <v>-6.46</v>
      </c>
    </row>
    <row r="222" spans="1:8">
      <c r="A222">
        <v>222</v>
      </c>
      <c r="B222" t="s">
        <v>230</v>
      </c>
      <c r="C222" t="s">
        <v>294</v>
      </c>
      <c r="D222">
        <v>20</v>
      </c>
      <c r="E222">
        <v>114</v>
      </c>
      <c r="F222">
        <v>20</v>
      </c>
      <c r="G222">
        <v>94.131200000000007</v>
      </c>
      <c r="H222">
        <v>-21.13702</v>
      </c>
    </row>
    <row r="223" spans="1:8">
      <c r="A223">
        <v>223</v>
      </c>
      <c r="B223" t="s">
        <v>232</v>
      </c>
      <c r="C223" t="s">
        <v>263</v>
      </c>
      <c r="D223">
        <v>20</v>
      </c>
      <c r="E223">
        <v>119</v>
      </c>
      <c r="F223">
        <v>20</v>
      </c>
      <c r="G223">
        <v>159.31299999999999</v>
      </c>
      <c r="H223">
        <v>40.720210000000002</v>
      </c>
    </row>
    <row r="224" spans="1:8">
      <c r="A224">
        <v>224</v>
      </c>
      <c r="B224" t="s">
        <v>232</v>
      </c>
      <c r="C224" t="s">
        <v>263</v>
      </c>
      <c r="D224">
        <v>20</v>
      </c>
      <c r="E224">
        <v>168</v>
      </c>
      <c r="F224">
        <v>20</v>
      </c>
      <c r="G224">
        <v>181.51400000000001</v>
      </c>
      <c r="H224">
        <v>9.1310900000000004</v>
      </c>
    </row>
    <row r="225" spans="1:8">
      <c r="A225">
        <v>225</v>
      </c>
      <c r="B225" t="s">
        <v>225</v>
      </c>
      <c r="C225" t="s">
        <v>294</v>
      </c>
      <c r="D225">
        <v>20</v>
      </c>
      <c r="E225">
        <v>199</v>
      </c>
      <c r="F225">
        <v>20</v>
      </c>
      <c r="G225">
        <v>160.648</v>
      </c>
      <c r="H225">
        <v>-21.425699999999999</v>
      </c>
    </row>
    <row r="226" spans="1:8">
      <c r="A226">
        <v>226</v>
      </c>
      <c r="B226" t="s">
        <v>234</v>
      </c>
      <c r="C226" t="s">
        <v>286</v>
      </c>
      <c r="D226">
        <v>3.82</v>
      </c>
      <c r="E226">
        <v>0.82</v>
      </c>
      <c r="F226">
        <v>3.8</v>
      </c>
      <c r="G226">
        <v>1.0999999999999999E-2</v>
      </c>
      <c r="H226">
        <v>26.30143</v>
      </c>
    </row>
    <row r="227" spans="1:8">
      <c r="A227">
        <v>227</v>
      </c>
      <c r="B227" t="s">
        <v>233</v>
      </c>
      <c r="C227" t="s">
        <v>237</v>
      </c>
      <c r="D227">
        <v>0</v>
      </c>
      <c r="E227">
        <v>1.65</v>
      </c>
      <c r="F227">
        <v>0</v>
      </c>
      <c r="G227">
        <v>3.8853</v>
      </c>
      <c r="H227">
        <v>135.47150999999999</v>
      </c>
    </row>
    <row r="228" spans="1:8">
      <c r="A228">
        <v>228</v>
      </c>
      <c r="B228" t="s">
        <v>233</v>
      </c>
      <c r="C228" t="s">
        <v>237</v>
      </c>
      <c r="D228">
        <v>0</v>
      </c>
      <c r="E228">
        <v>2.0499999999999998</v>
      </c>
      <c r="F228">
        <v>0</v>
      </c>
      <c r="G228">
        <v>5.1018999999999997</v>
      </c>
      <c r="H228">
        <v>148.87074000000001</v>
      </c>
    </row>
    <row r="229" spans="1:8">
      <c r="A229">
        <v>229</v>
      </c>
      <c r="B229" t="s">
        <v>224</v>
      </c>
      <c r="C229" t="s">
        <v>290</v>
      </c>
      <c r="D229">
        <v>20</v>
      </c>
      <c r="E229">
        <v>266</v>
      </c>
      <c r="F229">
        <v>20</v>
      </c>
      <c r="G229">
        <v>258.875</v>
      </c>
      <c r="H229">
        <v>-2.8963399999999999</v>
      </c>
    </row>
    <row r="230" spans="1:8">
      <c r="A230">
        <v>230</v>
      </c>
      <c r="B230" t="s">
        <v>222</v>
      </c>
      <c r="C230" t="s">
        <v>290</v>
      </c>
      <c r="D230">
        <v>20</v>
      </c>
      <c r="E230">
        <v>180</v>
      </c>
      <c r="F230">
        <v>20</v>
      </c>
      <c r="G230">
        <v>181.88200000000001</v>
      </c>
      <c r="H230">
        <v>1.17625</v>
      </c>
    </row>
    <row r="231" spans="1:8">
      <c r="A231">
        <v>231</v>
      </c>
      <c r="B231" t="s">
        <v>230</v>
      </c>
      <c r="C231" t="s">
        <v>236</v>
      </c>
      <c r="D231">
        <v>20</v>
      </c>
      <c r="E231">
        <v>72.8</v>
      </c>
      <c r="F231">
        <v>20</v>
      </c>
      <c r="G231">
        <v>102.029</v>
      </c>
      <c r="H231">
        <v>55.357939999999999</v>
      </c>
    </row>
    <row r="232" spans="1:8">
      <c r="A232">
        <v>232</v>
      </c>
      <c r="B232" t="s">
        <v>230</v>
      </c>
      <c r="C232" t="s">
        <v>236</v>
      </c>
      <c r="D232">
        <v>20</v>
      </c>
      <c r="E232">
        <v>88.7</v>
      </c>
      <c r="F232">
        <v>20</v>
      </c>
      <c r="G232">
        <v>102.61</v>
      </c>
      <c r="H232">
        <v>20.24746</v>
      </c>
    </row>
    <row r="233" spans="1:8">
      <c r="A233">
        <v>233</v>
      </c>
      <c r="B233" t="s">
        <v>223</v>
      </c>
      <c r="C233" t="s">
        <v>296</v>
      </c>
      <c r="D233">
        <v>20</v>
      </c>
      <c r="E233">
        <v>179</v>
      </c>
      <c r="F233">
        <v>20</v>
      </c>
      <c r="G233">
        <v>211.155</v>
      </c>
      <c r="H233">
        <v>20.223269999999999</v>
      </c>
    </row>
    <row r="234" spans="1:8">
      <c r="A234">
        <v>234</v>
      </c>
      <c r="B234" t="s">
        <v>234</v>
      </c>
      <c r="C234" t="s">
        <v>293</v>
      </c>
      <c r="D234">
        <v>0</v>
      </c>
      <c r="E234">
        <v>5.97</v>
      </c>
      <c r="F234">
        <v>0</v>
      </c>
      <c r="G234">
        <v>4.4264999999999999</v>
      </c>
      <c r="H234">
        <v>-25.854610000000001</v>
      </c>
    </row>
    <row r="235" spans="1:8">
      <c r="A235">
        <v>235</v>
      </c>
      <c r="B235" t="s">
        <v>232</v>
      </c>
      <c r="C235" t="s">
        <v>299</v>
      </c>
      <c r="D235">
        <v>0</v>
      </c>
      <c r="E235">
        <v>2.92</v>
      </c>
      <c r="F235">
        <v>0</v>
      </c>
      <c r="G235">
        <v>4.2313000000000001</v>
      </c>
      <c r="H235">
        <v>44.907870000000003</v>
      </c>
    </row>
    <row r="236" spans="1:8">
      <c r="A236">
        <v>236</v>
      </c>
      <c r="B236" t="s">
        <v>232</v>
      </c>
      <c r="C236" t="s">
        <v>299</v>
      </c>
      <c r="D236">
        <v>0</v>
      </c>
      <c r="E236">
        <v>5.49</v>
      </c>
      <c r="F236">
        <v>0</v>
      </c>
      <c r="G236">
        <v>5.8479999999999999</v>
      </c>
      <c r="H236">
        <v>6.52095</v>
      </c>
    </row>
    <row r="237" spans="1:8">
      <c r="A237">
        <v>237</v>
      </c>
      <c r="B237" t="s">
        <v>229</v>
      </c>
      <c r="C237" t="s">
        <v>264</v>
      </c>
      <c r="D237">
        <v>0</v>
      </c>
      <c r="E237">
        <v>2.4700000000000002</v>
      </c>
      <c r="F237">
        <v>0</v>
      </c>
      <c r="G237">
        <v>4.7653999999999996</v>
      </c>
      <c r="H237">
        <v>92.929550000000006</v>
      </c>
    </row>
    <row r="238" spans="1:8">
      <c r="A238">
        <v>238</v>
      </c>
      <c r="B238" t="s">
        <v>229</v>
      </c>
      <c r="C238" t="s">
        <v>264</v>
      </c>
      <c r="D238">
        <v>0</v>
      </c>
      <c r="E238">
        <v>1.51</v>
      </c>
      <c r="F238">
        <v>0</v>
      </c>
      <c r="G238">
        <v>5.1752000000000002</v>
      </c>
      <c r="H238">
        <v>242.72716</v>
      </c>
    </row>
    <row r="239" spans="1:8">
      <c r="A239">
        <v>239</v>
      </c>
      <c r="B239" t="s">
        <v>229</v>
      </c>
      <c r="C239" t="s">
        <v>287</v>
      </c>
      <c r="D239">
        <v>20</v>
      </c>
      <c r="E239">
        <v>93.9</v>
      </c>
      <c r="F239">
        <v>20</v>
      </c>
      <c r="G239">
        <v>138.255</v>
      </c>
      <c r="H239">
        <v>60.020299999999999</v>
      </c>
    </row>
    <row r="240" spans="1:8">
      <c r="A240">
        <v>240</v>
      </c>
      <c r="B240" t="s">
        <v>229</v>
      </c>
      <c r="C240" t="s">
        <v>287</v>
      </c>
      <c r="D240">
        <v>20</v>
      </c>
      <c r="E240">
        <v>173</v>
      </c>
      <c r="F240">
        <v>20</v>
      </c>
      <c r="G240">
        <v>131.398</v>
      </c>
      <c r="H240">
        <v>-27.190840000000001</v>
      </c>
    </row>
    <row r="241" spans="1:8">
      <c r="A241">
        <v>241</v>
      </c>
      <c r="B241" t="s">
        <v>262</v>
      </c>
      <c r="C241" t="s">
        <v>2</v>
      </c>
      <c r="D241">
        <v>0.21</v>
      </c>
      <c r="E241">
        <v>0.17599999999999999</v>
      </c>
      <c r="F241">
        <v>0.21</v>
      </c>
      <c r="G241">
        <v>0.15690000000000001</v>
      </c>
      <c r="H241">
        <v>56.238259999999997</v>
      </c>
    </row>
    <row r="242" spans="1:8">
      <c r="A242">
        <v>242</v>
      </c>
      <c r="B242" t="s">
        <v>224</v>
      </c>
      <c r="C242" t="s">
        <v>296</v>
      </c>
      <c r="D242">
        <v>20</v>
      </c>
      <c r="E242">
        <v>269</v>
      </c>
      <c r="F242">
        <v>20</v>
      </c>
      <c r="G242">
        <v>214.12100000000001</v>
      </c>
      <c r="H242">
        <v>-22.039760000000001</v>
      </c>
    </row>
    <row r="243" spans="1:8">
      <c r="A243">
        <v>243</v>
      </c>
      <c r="B243" t="s">
        <v>222</v>
      </c>
      <c r="C243" t="s">
        <v>4</v>
      </c>
      <c r="D243">
        <v>0</v>
      </c>
      <c r="E243">
        <v>195</v>
      </c>
      <c r="F243">
        <v>0</v>
      </c>
      <c r="G243">
        <v>146.262</v>
      </c>
      <c r="H243">
        <v>-24.993849999999998</v>
      </c>
    </row>
    <row r="244" spans="1:8">
      <c r="A244">
        <v>244</v>
      </c>
      <c r="B244" t="s">
        <v>254</v>
      </c>
      <c r="C244" t="s">
        <v>286</v>
      </c>
      <c r="D244">
        <v>6.1</v>
      </c>
      <c r="E244">
        <v>2.68</v>
      </c>
      <c r="F244">
        <v>6.1</v>
      </c>
      <c r="G244">
        <v>0.58099999999999996</v>
      </c>
      <c r="H244">
        <v>61.374670000000002</v>
      </c>
    </row>
    <row r="245" spans="1:8">
      <c r="A245">
        <v>245</v>
      </c>
      <c r="B245" t="s">
        <v>228</v>
      </c>
      <c r="C245" t="s">
        <v>295</v>
      </c>
      <c r="D245">
        <v>0</v>
      </c>
      <c r="E245">
        <v>2.72</v>
      </c>
      <c r="F245">
        <v>0</v>
      </c>
      <c r="G245">
        <v>4.3243</v>
      </c>
      <c r="H245">
        <v>58.981610000000003</v>
      </c>
    </row>
    <row r="246" spans="1:8">
      <c r="A246">
        <v>246</v>
      </c>
      <c r="B246" t="s">
        <v>228</v>
      </c>
      <c r="C246" t="s">
        <v>295</v>
      </c>
      <c r="D246">
        <v>0</v>
      </c>
      <c r="E246">
        <v>5.0599999999999996</v>
      </c>
      <c r="F246">
        <v>0</v>
      </c>
      <c r="G246">
        <v>6.0867000000000004</v>
      </c>
      <c r="H246">
        <v>20.29111</v>
      </c>
    </row>
    <row r="247" spans="1:8">
      <c r="A247">
        <v>247</v>
      </c>
      <c r="B247" t="s">
        <v>232</v>
      </c>
      <c r="C247" t="s">
        <v>297</v>
      </c>
      <c r="D247">
        <v>0</v>
      </c>
      <c r="E247">
        <v>3.26</v>
      </c>
      <c r="F247">
        <v>0</v>
      </c>
      <c r="G247">
        <v>4.5331999999999999</v>
      </c>
      <c r="H247">
        <v>39.054900000000004</v>
      </c>
    </row>
    <row r="248" spans="1:8">
      <c r="A248">
        <v>248</v>
      </c>
      <c r="B248" t="s">
        <v>232</v>
      </c>
      <c r="C248" t="s">
        <v>297</v>
      </c>
      <c r="D248">
        <v>0</v>
      </c>
      <c r="E248">
        <v>7.13</v>
      </c>
      <c r="F248">
        <v>0</v>
      </c>
      <c r="G248">
        <v>6.1498999999999997</v>
      </c>
      <c r="H248">
        <v>-13.74657</v>
      </c>
    </row>
    <row r="249" spans="1:8">
      <c r="A249">
        <v>249</v>
      </c>
      <c r="B249" t="s">
        <v>225</v>
      </c>
      <c r="C249" t="s">
        <v>290</v>
      </c>
      <c r="D249">
        <v>20</v>
      </c>
      <c r="E249">
        <v>267</v>
      </c>
      <c r="F249">
        <v>20</v>
      </c>
      <c r="G249">
        <v>269.19299999999998</v>
      </c>
      <c r="H249">
        <v>0.88785000000000003</v>
      </c>
    </row>
    <row r="250" spans="1:8">
      <c r="A250">
        <v>250</v>
      </c>
      <c r="B250" t="s">
        <v>229</v>
      </c>
      <c r="C250" t="s">
        <v>292</v>
      </c>
      <c r="D250">
        <v>20</v>
      </c>
      <c r="E250">
        <v>135</v>
      </c>
      <c r="F250">
        <v>20</v>
      </c>
      <c r="G250">
        <v>159.41399999999999</v>
      </c>
      <c r="H250">
        <v>21.229569999999999</v>
      </c>
    </row>
    <row r="251" spans="1:8">
      <c r="A251">
        <v>251</v>
      </c>
      <c r="B251" t="s">
        <v>259</v>
      </c>
      <c r="C251" t="s">
        <v>286</v>
      </c>
      <c r="D251">
        <v>2.4300000000000002</v>
      </c>
      <c r="E251">
        <v>0.32</v>
      </c>
      <c r="F251">
        <v>2.4</v>
      </c>
      <c r="G251">
        <v>1.38E-2</v>
      </c>
      <c r="H251">
        <v>13.09066</v>
      </c>
    </row>
    <row r="252" spans="1:8">
      <c r="A252">
        <v>252</v>
      </c>
      <c r="B252" t="s">
        <v>259</v>
      </c>
      <c r="C252" t="s">
        <v>286</v>
      </c>
      <c r="D252">
        <v>2.4300000000000002</v>
      </c>
      <c r="E252">
        <v>0.32</v>
      </c>
      <c r="F252">
        <v>2.4</v>
      </c>
      <c r="G252">
        <v>1.38E-2</v>
      </c>
      <c r="H252">
        <v>13.09066</v>
      </c>
    </row>
    <row r="253" spans="1:8">
      <c r="A253">
        <v>253</v>
      </c>
      <c r="B253" t="s">
        <v>259</v>
      </c>
      <c r="C253" t="s">
        <v>286</v>
      </c>
      <c r="D253">
        <v>2.4300000000000002</v>
      </c>
      <c r="E253">
        <v>0.38</v>
      </c>
      <c r="F253">
        <v>2.4</v>
      </c>
      <c r="G253">
        <v>1.38E-2</v>
      </c>
      <c r="H253">
        <v>16.40063</v>
      </c>
    </row>
    <row r="254" spans="1:8">
      <c r="A254">
        <v>254</v>
      </c>
      <c r="B254" t="s">
        <v>229</v>
      </c>
      <c r="C254" t="s">
        <v>295</v>
      </c>
      <c r="D254">
        <v>0</v>
      </c>
      <c r="E254">
        <v>1.93</v>
      </c>
      <c r="F254">
        <v>0</v>
      </c>
      <c r="G254">
        <v>3.7677999999999998</v>
      </c>
      <c r="H254">
        <v>95.220209999999994</v>
      </c>
    </row>
    <row r="255" spans="1:8">
      <c r="A255">
        <v>255</v>
      </c>
      <c r="B255" t="s">
        <v>229</v>
      </c>
      <c r="C255" t="s">
        <v>295</v>
      </c>
      <c r="D255">
        <v>0</v>
      </c>
      <c r="E255">
        <v>4.93</v>
      </c>
      <c r="F255">
        <v>0</v>
      </c>
      <c r="G255">
        <v>5.4824000000000002</v>
      </c>
      <c r="H255">
        <v>11.204459999999999</v>
      </c>
    </row>
    <row r="256" spans="1:8">
      <c r="A256">
        <v>256</v>
      </c>
      <c r="B256" t="s">
        <v>253</v>
      </c>
      <c r="C256" t="s">
        <v>240</v>
      </c>
      <c r="D256">
        <v>21.2</v>
      </c>
      <c r="E256">
        <v>115</v>
      </c>
      <c r="F256">
        <v>20</v>
      </c>
      <c r="G256">
        <v>132.12299999999999</v>
      </c>
      <c r="H256">
        <v>19.534120000000001</v>
      </c>
    </row>
    <row r="257" spans="1:8">
      <c r="A257">
        <v>257</v>
      </c>
      <c r="B257" t="s">
        <v>229</v>
      </c>
      <c r="C257" t="s">
        <v>294</v>
      </c>
      <c r="D257">
        <v>20</v>
      </c>
      <c r="E257">
        <v>160</v>
      </c>
      <c r="F257">
        <v>20</v>
      </c>
      <c r="G257">
        <v>132.387</v>
      </c>
      <c r="H257">
        <v>-19.723579999999998</v>
      </c>
    </row>
    <row r="258" spans="1:8">
      <c r="A258">
        <v>258</v>
      </c>
      <c r="B258" t="s">
        <v>224</v>
      </c>
      <c r="C258" t="s">
        <v>288</v>
      </c>
      <c r="D258">
        <v>0</v>
      </c>
      <c r="E258">
        <v>1.1599999999999999</v>
      </c>
      <c r="F258">
        <v>0</v>
      </c>
      <c r="G258">
        <v>3.0695999999999999</v>
      </c>
      <c r="H258">
        <v>164.625</v>
      </c>
    </row>
    <row r="259" spans="1:8">
      <c r="A259">
        <v>259</v>
      </c>
      <c r="B259" t="s">
        <v>224</v>
      </c>
      <c r="C259" t="s">
        <v>288</v>
      </c>
      <c r="D259">
        <v>0</v>
      </c>
      <c r="E259">
        <v>2.62</v>
      </c>
      <c r="F259">
        <v>0</v>
      </c>
      <c r="G259">
        <v>2.9689000000000001</v>
      </c>
      <c r="H259">
        <v>13.31718</v>
      </c>
    </row>
    <row r="260" spans="1:8">
      <c r="A260">
        <v>260</v>
      </c>
      <c r="B260" t="s">
        <v>229</v>
      </c>
      <c r="C260" t="s">
        <v>138</v>
      </c>
      <c r="D260">
        <v>0</v>
      </c>
      <c r="E260">
        <v>5.79E-2</v>
      </c>
      <c r="F260">
        <v>0</v>
      </c>
      <c r="G260">
        <v>5.6599999999999998E-2</v>
      </c>
      <c r="H260">
        <v>-2.3039700000000001</v>
      </c>
    </row>
    <row r="261" spans="1:8">
      <c r="A261">
        <v>261</v>
      </c>
      <c r="B261" t="s">
        <v>228</v>
      </c>
      <c r="C261" t="s">
        <v>289</v>
      </c>
      <c r="D261">
        <v>20</v>
      </c>
      <c r="E261">
        <v>231</v>
      </c>
      <c r="F261">
        <v>20</v>
      </c>
      <c r="G261">
        <v>209.80699999999999</v>
      </c>
      <c r="H261">
        <v>-10.04407</v>
      </c>
    </row>
    <row r="262" spans="1:8">
      <c r="A262">
        <v>262</v>
      </c>
      <c r="B262" t="s">
        <v>228</v>
      </c>
      <c r="C262" t="s">
        <v>289</v>
      </c>
      <c r="D262">
        <v>20</v>
      </c>
      <c r="E262">
        <v>328</v>
      </c>
      <c r="F262">
        <v>20</v>
      </c>
      <c r="G262">
        <v>228.69800000000001</v>
      </c>
      <c r="H262">
        <v>-32.24091</v>
      </c>
    </row>
    <row r="263" spans="1:8">
      <c r="A263">
        <v>263</v>
      </c>
      <c r="B263" t="s">
        <v>233</v>
      </c>
      <c r="C263" t="s">
        <v>292</v>
      </c>
      <c r="D263">
        <v>20</v>
      </c>
      <c r="E263">
        <v>199</v>
      </c>
      <c r="F263">
        <v>20</v>
      </c>
      <c r="G263">
        <v>248.69499999999999</v>
      </c>
      <c r="H263">
        <v>27.76257</v>
      </c>
    </row>
    <row r="264" spans="1:8">
      <c r="A264">
        <v>264</v>
      </c>
      <c r="B264" t="s">
        <v>223</v>
      </c>
      <c r="C264" t="s">
        <v>299</v>
      </c>
      <c r="D264">
        <v>0</v>
      </c>
      <c r="E264">
        <v>4.05</v>
      </c>
      <c r="F264">
        <v>0</v>
      </c>
      <c r="G264">
        <v>7.0274000000000001</v>
      </c>
      <c r="H264">
        <v>73.516289999999998</v>
      </c>
    </row>
    <row r="265" spans="1:8">
      <c r="A265">
        <v>265</v>
      </c>
      <c r="B265" t="s">
        <v>223</v>
      </c>
      <c r="C265" t="s">
        <v>299</v>
      </c>
      <c r="D265">
        <v>0</v>
      </c>
      <c r="E265">
        <v>8.0399999999999991</v>
      </c>
      <c r="F265">
        <v>0</v>
      </c>
      <c r="G265">
        <v>9.1539999999999999</v>
      </c>
      <c r="H265">
        <v>13.85622</v>
      </c>
    </row>
    <row r="266" spans="1:8">
      <c r="A266">
        <v>266</v>
      </c>
      <c r="B266" t="s">
        <v>283</v>
      </c>
      <c r="C266" t="s">
        <v>286</v>
      </c>
      <c r="D266">
        <v>2.4300000000000002</v>
      </c>
      <c r="E266">
        <v>0.33500000000000002</v>
      </c>
      <c r="F266">
        <v>2.4</v>
      </c>
      <c r="G266">
        <v>4.0000000000000002E-4</v>
      </c>
      <c r="H266">
        <v>14.54166</v>
      </c>
    </row>
    <row r="267" spans="1:8">
      <c r="A267">
        <v>267</v>
      </c>
      <c r="B267" t="s">
        <v>232</v>
      </c>
      <c r="C267" t="s">
        <v>2</v>
      </c>
      <c r="D267">
        <v>0.21</v>
      </c>
      <c r="E267">
        <v>0.13100000000000001</v>
      </c>
      <c r="F267">
        <v>0.21</v>
      </c>
      <c r="G267">
        <v>0.1447</v>
      </c>
      <c r="H267">
        <v>-17.393689999999999</v>
      </c>
    </row>
    <row r="268" spans="1:8">
      <c r="A268">
        <v>268</v>
      </c>
      <c r="B268" t="s">
        <v>232</v>
      </c>
      <c r="C268" t="s">
        <v>2</v>
      </c>
      <c r="D268">
        <v>0.21</v>
      </c>
      <c r="E268">
        <v>0.14099999999999999</v>
      </c>
      <c r="F268">
        <v>0.21</v>
      </c>
      <c r="G268">
        <v>0.1447</v>
      </c>
      <c r="H268">
        <v>-5.4217300000000002</v>
      </c>
    </row>
    <row r="269" spans="1:8">
      <c r="A269">
        <v>269</v>
      </c>
      <c r="B269" t="s">
        <v>253</v>
      </c>
      <c r="C269" t="s">
        <v>265</v>
      </c>
      <c r="D269">
        <v>21</v>
      </c>
      <c r="E269">
        <v>68.06</v>
      </c>
      <c r="F269">
        <v>21</v>
      </c>
      <c r="G269">
        <v>66.888000000000005</v>
      </c>
      <c r="H269">
        <v>-2.4904299999999999</v>
      </c>
    </row>
    <row r="270" spans="1:8">
      <c r="A270">
        <v>270</v>
      </c>
      <c r="B270" t="s">
        <v>221</v>
      </c>
      <c r="C270" t="s">
        <v>138</v>
      </c>
      <c r="D270">
        <v>0</v>
      </c>
      <c r="E270">
        <v>3.0599999999999999E-2</v>
      </c>
      <c r="F270">
        <v>0</v>
      </c>
      <c r="G270">
        <v>2.7099999999999999E-2</v>
      </c>
      <c r="H270">
        <v>-11.39739</v>
      </c>
    </row>
    <row r="271" spans="1:8">
      <c r="A271">
        <v>271</v>
      </c>
      <c r="B271" t="s">
        <v>223</v>
      </c>
      <c r="C271" t="s">
        <v>297</v>
      </c>
      <c r="D271">
        <v>0</v>
      </c>
      <c r="E271">
        <v>4.74</v>
      </c>
      <c r="F271">
        <v>0</v>
      </c>
      <c r="G271">
        <v>7.5702999999999996</v>
      </c>
      <c r="H271">
        <v>59.71161</v>
      </c>
    </row>
    <row r="272" spans="1:8">
      <c r="A272">
        <v>272</v>
      </c>
      <c r="B272" t="s">
        <v>223</v>
      </c>
      <c r="C272" t="s">
        <v>297</v>
      </c>
      <c r="D272">
        <v>0</v>
      </c>
      <c r="E272">
        <v>11.3</v>
      </c>
      <c r="F272">
        <v>0</v>
      </c>
      <c r="G272">
        <v>9.6968999999999994</v>
      </c>
      <c r="H272">
        <v>-14.18629</v>
      </c>
    </row>
    <row r="273" spans="1:8">
      <c r="A273">
        <v>273</v>
      </c>
      <c r="B273" t="s">
        <v>272</v>
      </c>
      <c r="C273" t="s">
        <v>286</v>
      </c>
      <c r="D273">
        <v>2.4</v>
      </c>
      <c r="E273">
        <v>0.57999999999999996</v>
      </c>
      <c r="F273">
        <v>2.44</v>
      </c>
      <c r="G273">
        <v>2.0000000000000001E-4</v>
      </c>
      <c r="H273">
        <v>34.052520000000001</v>
      </c>
    </row>
    <row r="274" spans="1:8">
      <c r="A274">
        <v>274</v>
      </c>
      <c r="B274" t="s">
        <v>254</v>
      </c>
      <c r="C274" t="s">
        <v>240</v>
      </c>
      <c r="D274">
        <v>17.2</v>
      </c>
      <c r="E274">
        <v>133</v>
      </c>
      <c r="F274">
        <v>20</v>
      </c>
      <c r="G274">
        <v>144.161</v>
      </c>
      <c r="H274">
        <v>7.2202200000000003</v>
      </c>
    </row>
    <row r="275" spans="1:8">
      <c r="A275">
        <v>275</v>
      </c>
      <c r="B275" t="s">
        <v>223</v>
      </c>
      <c r="C275" t="s">
        <v>4</v>
      </c>
      <c r="D275">
        <v>0</v>
      </c>
      <c r="E275">
        <v>80.599999999999994</v>
      </c>
      <c r="F275">
        <v>0</v>
      </c>
      <c r="G275">
        <v>221.48500000000001</v>
      </c>
      <c r="H275">
        <v>174.79528999999999</v>
      </c>
    </row>
    <row r="276" spans="1:8">
      <c r="A276">
        <v>276</v>
      </c>
      <c r="B276" t="s">
        <v>242</v>
      </c>
      <c r="C276" t="s">
        <v>286</v>
      </c>
      <c r="D276">
        <v>19</v>
      </c>
      <c r="E276">
        <v>4.25</v>
      </c>
      <c r="F276">
        <v>19</v>
      </c>
      <c r="G276">
        <v>1.0763</v>
      </c>
      <c r="H276">
        <v>21.51661</v>
      </c>
    </row>
    <row r="277" spans="1:8">
      <c r="A277">
        <v>277</v>
      </c>
      <c r="B277" t="s">
        <v>221</v>
      </c>
      <c r="C277" t="s">
        <v>265</v>
      </c>
      <c r="D277">
        <v>24.5</v>
      </c>
      <c r="E277">
        <v>217.96</v>
      </c>
      <c r="F277">
        <v>20</v>
      </c>
      <c r="G277">
        <v>259.69900000000001</v>
      </c>
      <c r="H277">
        <v>23.901060000000001</v>
      </c>
    </row>
    <row r="278" spans="1:8">
      <c r="A278">
        <v>278</v>
      </c>
      <c r="B278" t="s">
        <v>228</v>
      </c>
      <c r="C278" t="s">
        <v>290</v>
      </c>
      <c r="D278">
        <v>20</v>
      </c>
      <c r="E278">
        <v>262</v>
      </c>
      <c r="F278">
        <v>20</v>
      </c>
      <c r="G278">
        <v>269.86799999999999</v>
      </c>
      <c r="H278">
        <v>3.2512300000000001</v>
      </c>
    </row>
    <row r="279" spans="1:8">
      <c r="A279">
        <v>279</v>
      </c>
      <c r="B279" t="s">
        <v>234</v>
      </c>
      <c r="C279" t="s">
        <v>289</v>
      </c>
      <c r="D279">
        <v>20</v>
      </c>
      <c r="E279">
        <v>172</v>
      </c>
      <c r="F279">
        <v>20</v>
      </c>
      <c r="G279">
        <v>162.63800000000001</v>
      </c>
      <c r="H279">
        <v>-6.1592099999999999</v>
      </c>
    </row>
    <row r="280" spans="1:8">
      <c r="A280">
        <v>280</v>
      </c>
      <c r="B280" t="s">
        <v>234</v>
      </c>
      <c r="C280" t="s">
        <v>289</v>
      </c>
      <c r="D280">
        <v>20</v>
      </c>
      <c r="E280">
        <v>334</v>
      </c>
      <c r="F280">
        <v>20</v>
      </c>
      <c r="G280">
        <v>180.892</v>
      </c>
      <c r="H280">
        <v>-48.760509999999996</v>
      </c>
    </row>
    <row r="281" spans="1:8">
      <c r="A281">
        <v>281</v>
      </c>
      <c r="B281" t="s">
        <v>228</v>
      </c>
      <c r="C281" t="s">
        <v>2</v>
      </c>
      <c r="D281">
        <v>0.21</v>
      </c>
      <c r="E281">
        <v>0.155</v>
      </c>
      <c r="F281">
        <v>0.21</v>
      </c>
      <c r="G281">
        <v>0.161</v>
      </c>
      <c r="H281">
        <v>-10.90727</v>
      </c>
    </row>
    <row r="282" spans="1:8">
      <c r="A282">
        <v>282</v>
      </c>
      <c r="B282" t="s">
        <v>235</v>
      </c>
      <c r="C282" t="s">
        <v>294</v>
      </c>
      <c r="D282">
        <v>20</v>
      </c>
      <c r="E282">
        <v>106</v>
      </c>
      <c r="F282">
        <v>20</v>
      </c>
      <c r="G282">
        <v>87.150199999999998</v>
      </c>
      <c r="H282">
        <v>-21.918369999999999</v>
      </c>
    </row>
    <row r="283" spans="1:8">
      <c r="A283">
        <v>283</v>
      </c>
      <c r="B283" t="s">
        <v>233</v>
      </c>
      <c r="C283" t="s">
        <v>294</v>
      </c>
      <c r="D283">
        <v>20</v>
      </c>
      <c r="E283">
        <v>225</v>
      </c>
      <c r="F283">
        <v>20</v>
      </c>
      <c r="G283">
        <v>186.893</v>
      </c>
      <c r="H283">
        <v>-18.58878</v>
      </c>
    </row>
    <row r="284" spans="1:8">
      <c r="A284">
        <v>284</v>
      </c>
      <c r="B284" t="s">
        <v>225</v>
      </c>
      <c r="C284" t="s">
        <v>4</v>
      </c>
      <c r="D284">
        <v>0</v>
      </c>
      <c r="E284">
        <v>-2.0499999999999998</v>
      </c>
      <c r="F284">
        <v>0</v>
      </c>
      <c r="G284">
        <v>-2.1676000000000002</v>
      </c>
      <c r="H284">
        <v>5.7380500000000003</v>
      </c>
    </row>
    <row r="285" spans="1:8">
      <c r="A285">
        <v>285</v>
      </c>
      <c r="B285" t="s">
        <v>228</v>
      </c>
      <c r="C285" t="s">
        <v>294</v>
      </c>
      <c r="D285">
        <v>20</v>
      </c>
      <c r="E285">
        <v>222</v>
      </c>
      <c r="F285">
        <v>20</v>
      </c>
      <c r="G285">
        <v>180.691</v>
      </c>
      <c r="H285">
        <v>-20.45</v>
      </c>
    </row>
    <row r="286" spans="1:8">
      <c r="A286">
        <v>286</v>
      </c>
      <c r="B286" t="s">
        <v>229</v>
      </c>
      <c r="C286" t="s">
        <v>293</v>
      </c>
      <c r="D286">
        <v>0</v>
      </c>
      <c r="E286">
        <v>6.02</v>
      </c>
      <c r="F286">
        <v>0</v>
      </c>
      <c r="G286">
        <v>4.3593000000000002</v>
      </c>
      <c r="H286">
        <v>-27.587039999999998</v>
      </c>
    </row>
    <row r="287" spans="1:8">
      <c r="A287">
        <v>287</v>
      </c>
      <c r="B287" t="s">
        <v>229</v>
      </c>
      <c r="C287" t="s">
        <v>293</v>
      </c>
      <c r="D287">
        <v>0</v>
      </c>
      <c r="E287">
        <v>5.98</v>
      </c>
      <c r="F287">
        <v>0</v>
      </c>
      <c r="G287">
        <v>5.6559999999999997</v>
      </c>
      <c r="H287">
        <v>-5.4188999999999998</v>
      </c>
    </row>
    <row r="288" spans="1:8">
      <c r="A288">
        <v>288</v>
      </c>
      <c r="B288" t="s">
        <v>234</v>
      </c>
      <c r="C288" t="s">
        <v>2</v>
      </c>
      <c r="D288">
        <v>0.21</v>
      </c>
      <c r="E288">
        <v>0.11700000000000001</v>
      </c>
      <c r="F288">
        <v>0.21</v>
      </c>
      <c r="G288">
        <v>0.1045</v>
      </c>
      <c r="H288">
        <v>13.43871</v>
      </c>
    </row>
    <row r="289" spans="1:8">
      <c r="A289">
        <v>289</v>
      </c>
      <c r="B289" t="s">
        <v>234</v>
      </c>
      <c r="C289" t="s">
        <v>2</v>
      </c>
      <c r="D289">
        <v>0.21</v>
      </c>
      <c r="E289">
        <v>0.13600000000000001</v>
      </c>
      <c r="F289">
        <v>0.21</v>
      </c>
      <c r="G289">
        <v>0.1045</v>
      </c>
      <c r="H289">
        <v>42.564869999999999</v>
      </c>
    </row>
    <row r="290" spans="1:8">
      <c r="A290">
        <v>290</v>
      </c>
      <c r="B290" t="s">
        <v>252</v>
      </c>
      <c r="C290" t="s">
        <v>240</v>
      </c>
      <c r="D290">
        <v>12</v>
      </c>
      <c r="E290">
        <v>79</v>
      </c>
      <c r="F290">
        <v>12</v>
      </c>
      <c r="G290">
        <v>91.755399999999995</v>
      </c>
      <c r="H290">
        <v>19.03791</v>
      </c>
    </row>
    <row r="291" spans="1:8">
      <c r="A291">
        <v>291</v>
      </c>
      <c r="B291" t="s">
        <v>224</v>
      </c>
      <c r="C291" t="s">
        <v>264</v>
      </c>
      <c r="D291">
        <v>0</v>
      </c>
      <c r="E291">
        <v>1.86</v>
      </c>
      <c r="F291">
        <v>0</v>
      </c>
      <c r="G291">
        <v>4.6151</v>
      </c>
      <c r="H291">
        <v>148.12526</v>
      </c>
    </row>
    <row r="292" spans="1:8">
      <c r="A292">
        <v>292</v>
      </c>
      <c r="B292" t="s">
        <v>224</v>
      </c>
      <c r="C292" t="s">
        <v>264</v>
      </c>
      <c r="D292">
        <v>0</v>
      </c>
      <c r="E292">
        <v>5.97</v>
      </c>
      <c r="F292">
        <v>0</v>
      </c>
      <c r="G292">
        <v>5.1081000000000003</v>
      </c>
      <c r="H292">
        <v>-14.436680000000001</v>
      </c>
    </row>
    <row r="293" spans="1:8">
      <c r="A293">
        <v>293</v>
      </c>
      <c r="B293" t="s">
        <v>233</v>
      </c>
      <c r="C293" t="s">
        <v>298</v>
      </c>
      <c r="D293">
        <v>20</v>
      </c>
      <c r="E293">
        <v>256</v>
      </c>
      <c r="F293">
        <v>20</v>
      </c>
      <c r="G293">
        <v>246.035</v>
      </c>
      <c r="H293">
        <v>-4.2224599999999999</v>
      </c>
    </row>
    <row r="294" spans="1:8">
      <c r="A294">
        <v>294</v>
      </c>
      <c r="B294" t="s">
        <v>228</v>
      </c>
      <c r="C294" t="s">
        <v>292</v>
      </c>
      <c r="D294">
        <v>20</v>
      </c>
      <c r="E294">
        <v>194</v>
      </c>
      <c r="F294">
        <v>20</v>
      </c>
      <c r="G294">
        <v>242.40899999999999</v>
      </c>
      <c r="H294">
        <v>27.821259999999999</v>
      </c>
    </row>
    <row r="295" spans="1:8">
      <c r="A295">
        <v>295</v>
      </c>
      <c r="B295" t="s">
        <v>232</v>
      </c>
      <c r="C295" t="s">
        <v>296</v>
      </c>
      <c r="D295">
        <v>20</v>
      </c>
      <c r="E295">
        <v>139</v>
      </c>
      <c r="F295">
        <v>20</v>
      </c>
      <c r="G295">
        <v>190.702</v>
      </c>
      <c r="H295">
        <v>43.44706</v>
      </c>
    </row>
    <row r="296" spans="1:8">
      <c r="A296">
        <v>296</v>
      </c>
      <c r="B296" t="s">
        <v>221</v>
      </c>
      <c r="C296" t="s">
        <v>168</v>
      </c>
      <c r="D296">
        <v>0</v>
      </c>
      <c r="E296">
        <v>110</v>
      </c>
      <c r="F296">
        <v>0</v>
      </c>
      <c r="G296">
        <v>142.07400000000001</v>
      </c>
      <c r="H296">
        <v>29.158190000000001</v>
      </c>
    </row>
    <row r="297" spans="1:8">
      <c r="A297">
        <v>297</v>
      </c>
      <c r="B297" t="s">
        <v>274</v>
      </c>
      <c r="C297" t="s">
        <v>286</v>
      </c>
      <c r="D297">
        <v>2.4</v>
      </c>
      <c r="E297">
        <v>0.62</v>
      </c>
      <c r="F297">
        <v>2.44</v>
      </c>
      <c r="G297">
        <v>2.0000000000000001E-4</v>
      </c>
      <c r="H297">
        <v>37.06494</v>
      </c>
    </row>
    <row r="298" spans="1:8">
      <c r="A298">
        <v>298</v>
      </c>
      <c r="B298" t="s">
        <v>233</v>
      </c>
      <c r="C298" t="s">
        <v>289</v>
      </c>
      <c r="D298">
        <v>20</v>
      </c>
      <c r="E298">
        <v>185</v>
      </c>
      <c r="F298">
        <v>20</v>
      </c>
      <c r="G298">
        <v>203.66800000000001</v>
      </c>
      <c r="H298">
        <v>11.313940000000001</v>
      </c>
    </row>
    <row r="299" spans="1:8">
      <c r="A299">
        <v>299</v>
      </c>
      <c r="B299" t="s">
        <v>233</v>
      </c>
      <c r="C299" t="s">
        <v>289</v>
      </c>
      <c r="D299">
        <v>20</v>
      </c>
      <c r="E299">
        <v>316</v>
      </c>
      <c r="F299">
        <v>20</v>
      </c>
      <c r="G299">
        <v>234.57499999999999</v>
      </c>
      <c r="H299">
        <v>-27.50845</v>
      </c>
    </row>
    <row r="300" spans="1:8">
      <c r="A300">
        <v>300</v>
      </c>
      <c r="B300" t="s">
        <v>227</v>
      </c>
      <c r="C300" t="s">
        <v>288</v>
      </c>
      <c r="D300">
        <v>0</v>
      </c>
      <c r="E300">
        <v>1.51</v>
      </c>
      <c r="F300">
        <v>0</v>
      </c>
      <c r="G300">
        <v>3.7582</v>
      </c>
      <c r="H300">
        <v>148.89072999999999</v>
      </c>
    </row>
    <row r="301" spans="1:8">
      <c r="A301">
        <v>301</v>
      </c>
      <c r="B301" t="s">
        <v>227</v>
      </c>
      <c r="C301" t="s">
        <v>288</v>
      </c>
      <c r="D301">
        <v>0</v>
      </c>
      <c r="E301">
        <v>5.77</v>
      </c>
      <c r="F301">
        <v>0</v>
      </c>
      <c r="G301">
        <v>3.5741999999999998</v>
      </c>
      <c r="H301">
        <v>-38.055109999999999</v>
      </c>
    </row>
    <row r="302" spans="1:8">
      <c r="A302">
        <v>302</v>
      </c>
      <c r="B302" t="s">
        <v>228</v>
      </c>
      <c r="C302" t="s">
        <v>263</v>
      </c>
      <c r="D302">
        <v>20</v>
      </c>
      <c r="E302">
        <v>136</v>
      </c>
      <c r="F302">
        <v>20</v>
      </c>
      <c r="G302">
        <v>191.66399999999999</v>
      </c>
      <c r="H302">
        <v>47.98621</v>
      </c>
    </row>
    <row r="303" spans="1:8">
      <c r="A303">
        <v>303</v>
      </c>
      <c r="B303" t="s">
        <v>228</v>
      </c>
      <c r="C303" t="s">
        <v>263</v>
      </c>
      <c r="D303">
        <v>20</v>
      </c>
      <c r="E303">
        <v>202</v>
      </c>
      <c r="F303">
        <v>20</v>
      </c>
      <c r="G303">
        <v>223.95400000000001</v>
      </c>
      <c r="H303">
        <v>12.06263</v>
      </c>
    </row>
    <row r="304" spans="1:8">
      <c r="A304">
        <v>304</v>
      </c>
      <c r="B304" t="s">
        <v>285</v>
      </c>
      <c r="C304" t="s">
        <v>138</v>
      </c>
      <c r="D304">
        <v>0</v>
      </c>
      <c r="E304">
        <v>1.8499999999999999E-2</v>
      </c>
      <c r="F304">
        <v>0</v>
      </c>
      <c r="G304">
        <v>1.52E-2</v>
      </c>
      <c r="H304">
        <v>-17.7254</v>
      </c>
    </row>
    <row r="305" spans="1:8">
      <c r="A305">
        <v>305</v>
      </c>
      <c r="B305" t="s">
        <v>230</v>
      </c>
      <c r="C305" t="s">
        <v>293</v>
      </c>
      <c r="D305">
        <v>0</v>
      </c>
      <c r="E305">
        <v>1.47</v>
      </c>
      <c r="F305">
        <v>0</v>
      </c>
      <c r="G305">
        <v>1.5973999999999999</v>
      </c>
      <c r="H305">
        <v>8.6666600000000003</v>
      </c>
    </row>
    <row r="306" spans="1:8">
      <c r="A306">
        <v>306</v>
      </c>
      <c r="B306" t="s">
        <v>230</v>
      </c>
      <c r="C306" t="s">
        <v>293</v>
      </c>
      <c r="D306">
        <v>0</v>
      </c>
      <c r="E306">
        <v>1.87</v>
      </c>
      <c r="F306">
        <v>0</v>
      </c>
      <c r="G306">
        <v>2.2843</v>
      </c>
      <c r="H306">
        <v>22.15241</v>
      </c>
    </row>
    <row r="307" spans="1:8">
      <c r="A307">
        <v>307</v>
      </c>
      <c r="B307" t="s">
        <v>242</v>
      </c>
      <c r="C307" t="s">
        <v>240</v>
      </c>
      <c r="D307">
        <v>20</v>
      </c>
      <c r="E307">
        <v>308</v>
      </c>
      <c r="F307">
        <v>20</v>
      </c>
      <c r="G307">
        <v>395.803</v>
      </c>
      <c r="H307">
        <v>30.487159999999999</v>
      </c>
    </row>
    <row r="308" spans="1:8">
      <c r="A308">
        <v>308</v>
      </c>
      <c r="B308" t="s">
        <v>242</v>
      </c>
      <c r="C308" t="s">
        <v>240</v>
      </c>
      <c r="D308">
        <v>20</v>
      </c>
      <c r="E308">
        <v>148</v>
      </c>
      <c r="F308">
        <v>20</v>
      </c>
      <c r="G308">
        <v>200.703</v>
      </c>
      <c r="H308">
        <v>41.174219999999998</v>
      </c>
    </row>
    <row r="309" spans="1:8">
      <c r="A309">
        <v>309</v>
      </c>
      <c r="B309" t="s">
        <v>228</v>
      </c>
      <c r="C309" t="s">
        <v>296</v>
      </c>
      <c r="D309">
        <v>20</v>
      </c>
      <c r="E309">
        <v>249</v>
      </c>
      <c r="F309">
        <v>20</v>
      </c>
      <c r="G309">
        <v>246.1</v>
      </c>
      <c r="H309">
        <v>-1.26637</v>
      </c>
    </row>
    <row r="310" spans="1:8">
      <c r="A310">
        <v>310</v>
      </c>
      <c r="B310" t="s">
        <v>257</v>
      </c>
      <c r="C310" t="s">
        <v>265</v>
      </c>
      <c r="D310">
        <v>22</v>
      </c>
      <c r="E310">
        <v>791.85</v>
      </c>
      <c r="F310">
        <v>21</v>
      </c>
      <c r="G310">
        <v>757.20100000000002</v>
      </c>
      <c r="H310">
        <v>-4.3708499999999999</v>
      </c>
    </row>
    <row r="311" spans="1:8">
      <c r="A311">
        <v>311</v>
      </c>
      <c r="B311" t="s">
        <v>257</v>
      </c>
      <c r="C311" t="s">
        <v>265</v>
      </c>
      <c r="D311">
        <v>22</v>
      </c>
      <c r="E311">
        <v>919.25</v>
      </c>
      <c r="F311">
        <v>21</v>
      </c>
      <c r="G311">
        <v>757.20100000000002</v>
      </c>
      <c r="H311">
        <v>-17.949179999999998</v>
      </c>
    </row>
    <row r="312" spans="1:8">
      <c r="A312">
        <v>312</v>
      </c>
      <c r="B312" t="s">
        <v>224</v>
      </c>
      <c r="C312" t="s">
        <v>298</v>
      </c>
      <c r="D312">
        <v>20</v>
      </c>
      <c r="E312">
        <v>447</v>
      </c>
      <c r="F312">
        <v>20</v>
      </c>
      <c r="G312">
        <v>208.06800000000001</v>
      </c>
      <c r="H312">
        <v>-55.955970000000001</v>
      </c>
    </row>
    <row r="313" spans="1:8">
      <c r="A313">
        <v>313</v>
      </c>
      <c r="B313" t="s">
        <v>230</v>
      </c>
      <c r="C313" t="s">
        <v>288</v>
      </c>
      <c r="D313">
        <v>0</v>
      </c>
      <c r="E313">
        <v>0.54800000000000004</v>
      </c>
      <c r="F313">
        <v>0</v>
      </c>
      <c r="G313">
        <v>1.6035999999999999</v>
      </c>
      <c r="H313">
        <v>192.62226999999999</v>
      </c>
    </row>
    <row r="314" spans="1:8">
      <c r="A314">
        <v>314</v>
      </c>
      <c r="B314" t="s">
        <v>230</v>
      </c>
      <c r="C314" t="s">
        <v>288</v>
      </c>
      <c r="D314">
        <v>0</v>
      </c>
      <c r="E314">
        <v>1.52</v>
      </c>
      <c r="F314">
        <v>0</v>
      </c>
      <c r="G314">
        <v>1.5232000000000001</v>
      </c>
      <c r="H314">
        <v>0.20987</v>
      </c>
    </row>
    <row r="315" spans="1:8">
      <c r="A315">
        <v>315</v>
      </c>
      <c r="B315" t="s">
        <v>225</v>
      </c>
      <c r="C315" t="s">
        <v>264</v>
      </c>
      <c r="D315">
        <v>0</v>
      </c>
      <c r="E315">
        <v>1.76</v>
      </c>
      <c r="F315">
        <v>0</v>
      </c>
      <c r="G315">
        <v>4.7392000000000003</v>
      </c>
      <c r="H315">
        <v>169.27046000000001</v>
      </c>
    </row>
    <row r="316" spans="1:8">
      <c r="A316">
        <v>316</v>
      </c>
      <c r="B316" t="s">
        <v>225</v>
      </c>
      <c r="C316" t="s">
        <v>264</v>
      </c>
      <c r="D316">
        <v>0</v>
      </c>
      <c r="E316">
        <v>2.71</v>
      </c>
      <c r="F316">
        <v>0</v>
      </c>
      <c r="G316">
        <v>7.0122</v>
      </c>
      <c r="H316">
        <v>158.75201000000001</v>
      </c>
    </row>
    <row r="317" spans="1:8">
      <c r="A317">
        <v>317</v>
      </c>
      <c r="B317" t="s">
        <v>229</v>
      </c>
      <c r="C317" t="s">
        <v>296</v>
      </c>
      <c r="D317">
        <v>20</v>
      </c>
      <c r="E317">
        <v>179</v>
      </c>
      <c r="F317">
        <v>20</v>
      </c>
      <c r="G317">
        <v>168.01300000000001</v>
      </c>
      <c r="H317">
        <v>-6.9100599999999996</v>
      </c>
    </row>
    <row r="318" spans="1:8">
      <c r="A318">
        <v>318</v>
      </c>
      <c r="B318" t="s">
        <v>232</v>
      </c>
      <c r="C318" t="s">
        <v>288</v>
      </c>
      <c r="D318">
        <v>0</v>
      </c>
      <c r="E318">
        <v>1.63</v>
      </c>
      <c r="F318">
        <v>0</v>
      </c>
      <c r="G318">
        <v>3.7671999999999999</v>
      </c>
      <c r="H318">
        <v>131.11655999999999</v>
      </c>
    </row>
    <row r="319" spans="1:8">
      <c r="A319">
        <v>319</v>
      </c>
      <c r="B319" t="s">
        <v>232</v>
      </c>
      <c r="C319" t="s">
        <v>288</v>
      </c>
      <c r="D319">
        <v>0</v>
      </c>
      <c r="E319">
        <v>5.96</v>
      </c>
      <c r="F319">
        <v>0</v>
      </c>
      <c r="G319">
        <v>3.5802</v>
      </c>
      <c r="H319">
        <v>-39.929699999999997</v>
      </c>
    </row>
    <row r="320" spans="1:8">
      <c r="A320">
        <v>320</v>
      </c>
      <c r="B320" t="s">
        <v>235</v>
      </c>
      <c r="C320" t="s">
        <v>236</v>
      </c>
      <c r="D320">
        <v>20</v>
      </c>
      <c r="E320">
        <v>72.400000000000006</v>
      </c>
      <c r="F320">
        <v>20</v>
      </c>
      <c r="G320">
        <v>102.599</v>
      </c>
      <c r="H320">
        <v>57.63167</v>
      </c>
    </row>
    <row r="321" spans="1:8">
      <c r="A321">
        <v>321</v>
      </c>
      <c r="B321" t="s">
        <v>235</v>
      </c>
      <c r="C321" t="s">
        <v>236</v>
      </c>
      <c r="D321">
        <v>20</v>
      </c>
      <c r="E321">
        <v>88.3</v>
      </c>
      <c r="F321">
        <v>20</v>
      </c>
      <c r="G321">
        <v>103.181</v>
      </c>
      <c r="H321">
        <v>21.787690000000001</v>
      </c>
    </row>
    <row r="322" spans="1:8">
      <c r="A322">
        <v>322</v>
      </c>
      <c r="B322" t="s">
        <v>282</v>
      </c>
      <c r="C322" t="s">
        <v>138</v>
      </c>
      <c r="D322">
        <v>0</v>
      </c>
      <c r="E322">
        <v>2.8799999999999999E-2</v>
      </c>
      <c r="F322">
        <v>0</v>
      </c>
      <c r="G322">
        <v>2.6200000000000001E-2</v>
      </c>
      <c r="H322">
        <v>-9.0808999999999997</v>
      </c>
    </row>
    <row r="323" spans="1:8">
      <c r="A323">
        <v>323</v>
      </c>
      <c r="B323" t="s">
        <v>233</v>
      </c>
      <c r="C323" t="s">
        <v>4</v>
      </c>
      <c r="D323">
        <v>0</v>
      </c>
      <c r="E323">
        <v>-1.91</v>
      </c>
      <c r="F323">
        <v>0</v>
      </c>
      <c r="G323">
        <v>-2.1505999999999998</v>
      </c>
      <c r="H323">
        <v>12.597379999999999</v>
      </c>
    </row>
    <row r="324" spans="1:8">
      <c r="A324">
        <v>324</v>
      </c>
      <c r="B324" t="s">
        <v>276</v>
      </c>
      <c r="C324" t="s">
        <v>286</v>
      </c>
      <c r="D324">
        <v>2.4</v>
      </c>
      <c r="E324">
        <v>0.92</v>
      </c>
      <c r="F324">
        <v>2.44</v>
      </c>
      <c r="G324">
        <v>1.1868000000000001</v>
      </c>
      <c r="H324">
        <v>-15.32095</v>
      </c>
    </row>
    <row r="325" spans="1:8">
      <c r="A325">
        <v>325</v>
      </c>
      <c r="B325" t="s">
        <v>239</v>
      </c>
      <c r="C325" t="s">
        <v>4</v>
      </c>
      <c r="D325">
        <v>0</v>
      </c>
      <c r="E325">
        <v>-1.87</v>
      </c>
      <c r="F325">
        <v>0</v>
      </c>
      <c r="G325">
        <v>-4.7573999999999996</v>
      </c>
      <c r="H325">
        <v>154.40428</v>
      </c>
    </row>
    <row r="326" spans="1:8">
      <c r="A326">
        <v>326</v>
      </c>
      <c r="B326" t="s">
        <v>221</v>
      </c>
      <c r="C326" t="s">
        <v>4</v>
      </c>
      <c r="D326">
        <v>0</v>
      </c>
      <c r="E326">
        <v>-2.0099999999999998</v>
      </c>
      <c r="F326">
        <v>0</v>
      </c>
      <c r="G326">
        <v>-2.1938</v>
      </c>
      <c r="H326">
        <v>9.14527</v>
      </c>
    </row>
    <row r="327" spans="1:8">
      <c r="A327">
        <v>327</v>
      </c>
      <c r="B327" t="s">
        <v>256</v>
      </c>
      <c r="C327" t="s">
        <v>2</v>
      </c>
      <c r="D327">
        <v>0.21</v>
      </c>
      <c r="E327">
        <v>6.8699999999999997E-2</v>
      </c>
      <c r="F327">
        <v>0.21</v>
      </c>
      <c r="G327">
        <v>0.1028</v>
      </c>
      <c r="H327">
        <v>-24.096340000000001</v>
      </c>
    </row>
    <row r="328" spans="1:8">
      <c r="A328">
        <v>328</v>
      </c>
      <c r="B328" t="s">
        <v>256</v>
      </c>
      <c r="C328" t="s">
        <v>2</v>
      </c>
      <c r="D328">
        <v>0.21</v>
      </c>
      <c r="E328">
        <v>0.1099</v>
      </c>
      <c r="F328">
        <v>0.21</v>
      </c>
      <c r="G328">
        <v>0.1028</v>
      </c>
      <c r="H328">
        <v>7.1884100000000002</v>
      </c>
    </row>
    <row r="329" spans="1:8">
      <c r="A329">
        <v>329</v>
      </c>
      <c r="B329" t="s">
        <v>231</v>
      </c>
      <c r="C329" t="s">
        <v>297</v>
      </c>
      <c r="D329">
        <v>0</v>
      </c>
      <c r="E329">
        <v>4.78</v>
      </c>
      <c r="F329">
        <v>0</v>
      </c>
      <c r="G329">
        <v>4.5780000000000003</v>
      </c>
      <c r="H329">
        <v>-4.22532</v>
      </c>
    </row>
    <row r="330" spans="1:8">
      <c r="A330">
        <v>330</v>
      </c>
      <c r="B330" t="s">
        <v>231</v>
      </c>
      <c r="C330" t="s">
        <v>297</v>
      </c>
      <c r="D330">
        <v>0</v>
      </c>
      <c r="E330">
        <v>8.36</v>
      </c>
      <c r="F330">
        <v>0</v>
      </c>
      <c r="G330">
        <v>6.0270999999999999</v>
      </c>
      <c r="H330">
        <v>-27.906099999999999</v>
      </c>
    </row>
    <row r="331" spans="1:8">
      <c r="A331">
        <v>331</v>
      </c>
      <c r="B331" t="s">
        <v>239</v>
      </c>
      <c r="C331" t="s">
        <v>265</v>
      </c>
      <c r="D331">
        <v>24.5</v>
      </c>
      <c r="E331">
        <v>802</v>
      </c>
      <c r="F331">
        <v>21</v>
      </c>
      <c r="G331">
        <v>612.798</v>
      </c>
      <c r="H331">
        <v>-23.884499999999999</v>
      </c>
    </row>
    <row r="332" spans="1:8">
      <c r="A332">
        <v>332</v>
      </c>
      <c r="B332" t="s">
        <v>241</v>
      </c>
      <c r="C332" t="s">
        <v>286</v>
      </c>
      <c r="D332">
        <v>19</v>
      </c>
      <c r="E332">
        <v>5.14</v>
      </c>
      <c r="F332">
        <v>19</v>
      </c>
      <c r="G332">
        <v>4.101</v>
      </c>
      <c r="H332">
        <v>7.4961799999999998</v>
      </c>
    </row>
    <row r="333" spans="1:8">
      <c r="A333">
        <v>333</v>
      </c>
      <c r="B333" t="s">
        <v>235</v>
      </c>
      <c r="C333" t="s">
        <v>286</v>
      </c>
      <c r="D333">
        <v>3.82</v>
      </c>
      <c r="E333">
        <v>0.78</v>
      </c>
      <c r="F333">
        <v>3.8</v>
      </c>
      <c r="G333">
        <v>7.1000000000000004E-3</v>
      </c>
      <c r="H333">
        <v>24.767869999999998</v>
      </c>
    </row>
    <row r="334" spans="1:8">
      <c r="A334">
        <v>334</v>
      </c>
      <c r="B334" t="s">
        <v>285</v>
      </c>
      <c r="C334" t="s">
        <v>286</v>
      </c>
      <c r="D334">
        <v>2.4300000000000002</v>
      </c>
      <c r="E334">
        <v>0.46</v>
      </c>
      <c r="F334">
        <v>2.4</v>
      </c>
      <c r="G334">
        <v>1.52E-2</v>
      </c>
      <c r="H334">
        <v>21.057259999999999</v>
      </c>
    </row>
    <row r="335" spans="1:8">
      <c r="A335">
        <v>335</v>
      </c>
      <c r="B335" t="s">
        <v>278</v>
      </c>
      <c r="C335" t="s">
        <v>286</v>
      </c>
      <c r="D335">
        <v>2.4</v>
      </c>
      <c r="E335">
        <v>1.07</v>
      </c>
      <c r="F335">
        <v>2.44</v>
      </c>
      <c r="G335">
        <v>1.1868000000000001</v>
      </c>
      <c r="H335">
        <v>-5.7706799999999996</v>
      </c>
    </row>
    <row r="336" spans="1:8">
      <c r="A336">
        <v>336</v>
      </c>
      <c r="B336" t="s">
        <v>268</v>
      </c>
      <c r="C336" t="s">
        <v>265</v>
      </c>
      <c r="D336">
        <v>22</v>
      </c>
      <c r="E336">
        <v>58.59</v>
      </c>
      <c r="F336">
        <v>20</v>
      </c>
      <c r="G336">
        <v>44.445399999999999</v>
      </c>
      <c r="H336">
        <v>-33.191040000000001</v>
      </c>
    </row>
    <row r="337" spans="1:8">
      <c r="A337">
        <v>337</v>
      </c>
      <c r="B337" t="s">
        <v>233</v>
      </c>
      <c r="C337" t="s">
        <v>288</v>
      </c>
      <c r="D337">
        <v>0</v>
      </c>
      <c r="E337">
        <v>1.1599999999999999</v>
      </c>
      <c r="F337">
        <v>0</v>
      </c>
      <c r="G337">
        <v>3.3801999999999999</v>
      </c>
      <c r="H337">
        <v>191.39828</v>
      </c>
    </row>
    <row r="338" spans="1:8">
      <c r="A338">
        <v>338</v>
      </c>
      <c r="B338" t="s">
        <v>233</v>
      </c>
      <c r="C338" t="s">
        <v>288</v>
      </c>
      <c r="D338">
        <v>0</v>
      </c>
      <c r="E338">
        <v>2.33</v>
      </c>
      <c r="F338">
        <v>0</v>
      </c>
      <c r="G338">
        <v>3.2730999999999999</v>
      </c>
      <c r="H338">
        <v>40.47683</v>
      </c>
    </row>
    <row r="339" spans="1:8">
      <c r="A339">
        <v>339</v>
      </c>
      <c r="B339" t="s">
        <v>228</v>
      </c>
      <c r="C339" t="s">
        <v>265</v>
      </c>
      <c r="D339">
        <v>28.7</v>
      </c>
      <c r="E339">
        <v>232.71</v>
      </c>
      <c r="F339">
        <v>20</v>
      </c>
      <c r="G339">
        <v>257.637</v>
      </c>
      <c r="H339">
        <v>16.48302</v>
      </c>
    </row>
    <row r="340" spans="1:8">
      <c r="A340">
        <v>340</v>
      </c>
      <c r="B340" t="s">
        <v>232</v>
      </c>
      <c r="C340" t="s">
        <v>294</v>
      </c>
      <c r="D340">
        <v>20</v>
      </c>
      <c r="E340">
        <v>174</v>
      </c>
      <c r="F340">
        <v>20</v>
      </c>
      <c r="G340">
        <v>144.09299999999999</v>
      </c>
      <c r="H340">
        <v>-19.42013</v>
      </c>
    </row>
    <row r="341" spans="1:8">
      <c r="A341">
        <v>341</v>
      </c>
      <c r="B341" t="s">
        <v>224</v>
      </c>
      <c r="C341" t="s">
        <v>265</v>
      </c>
      <c r="D341">
        <v>22.8</v>
      </c>
      <c r="E341">
        <v>233.4</v>
      </c>
      <c r="F341">
        <v>20</v>
      </c>
      <c r="G341">
        <v>249.84800000000001</v>
      </c>
      <c r="H341">
        <v>9.1395999999999997</v>
      </c>
    </row>
    <row r="342" spans="1:8">
      <c r="A342">
        <v>342</v>
      </c>
      <c r="B342" t="s">
        <v>234</v>
      </c>
      <c r="C342" t="s">
        <v>290</v>
      </c>
      <c r="D342">
        <v>20</v>
      </c>
      <c r="E342">
        <v>294</v>
      </c>
      <c r="F342">
        <v>20</v>
      </c>
      <c r="G342">
        <v>272.238</v>
      </c>
      <c r="H342">
        <v>-7.9423300000000001</v>
      </c>
    </row>
    <row r="343" spans="1:8">
      <c r="A343">
        <v>343</v>
      </c>
      <c r="B343" t="s">
        <v>233</v>
      </c>
      <c r="C343" t="s">
        <v>286</v>
      </c>
      <c r="D343">
        <v>3.82</v>
      </c>
      <c r="E343">
        <v>0.91</v>
      </c>
      <c r="F343">
        <v>3.8</v>
      </c>
      <c r="G343">
        <v>1.0349999999999999</v>
      </c>
      <c r="H343">
        <v>-4.9821400000000002</v>
      </c>
    </row>
    <row r="344" spans="1:8">
      <c r="A344">
        <v>344</v>
      </c>
      <c r="B344" t="s">
        <v>227</v>
      </c>
      <c r="C344" t="s">
        <v>4</v>
      </c>
      <c r="D344">
        <v>0</v>
      </c>
      <c r="E344">
        <v>49.3</v>
      </c>
      <c r="F344">
        <v>0</v>
      </c>
      <c r="G344">
        <v>45.662700000000001</v>
      </c>
      <c r="H344">
        <v>-7.3778899999999998</v>
      </c>
    </row>
    <row r="345" spans="1:8">
      <c r="A345">
        <v>345</v>
      </c>
      <c r="B345" t="s">
        <v>227</v>
      </c>
      <c r="C345" t="s">
        <v>236</v>
      </c>
      <c r="D345">
        <v>20</v>
      </c>
      <c r="E345">
        <v>127</v>
      </c>
      <c r="F345">
        <v>20</v>
      </c>
      <c r="G345">
        <v>161.86000000000001</v>
      </c>
      <c r="H345">
        <v>32.579439999999998</v>
      </c>
    </row>
    <row r="346" spans="1:8">
      <c r="A346">
        <v>346</v>
      </c>
      <c r="B346" t="s">
        <v>227</v>
      </c>
      <c r="C346" t="s">
        <v>236</v>
      </c>
      <c r="D346">
        <v>20</v>
      </c>
      <c r="E346">
        <v>138</v>
      </c>
      <c r="F346">
        <v>20</v>
      </c>
      <c r="G346">
        <v>162.392</v>
      </c>
      <c r="H346">
        <v>20.67118</v>
      </c>
    </row>
    <row r="347" spans="1:8">
      <c r="A347">
        <v>347</v>
      </c>
      <c r="B347" t="s">
        <v>225</v>
      </c>
      <c r="C347" t="s">
        <v>287</v>
      </c>
      <c r="D347">
        <v>20</v>
      </c>
      <c r="E347">
        <v>74.7</v>
      </c>
      <c r="F347">
        <v>20</v>
      </c>
      <c r="G347">
        <v>155.84</v>
      </c>
      <c r="H347">
        <v>148.33637999999999</v>
      </c>
    </row>
    <row r="348" spans="1:8">
      <c r="A348">
        <v>348</v>
      </c>
      <c r="B348" t="s">
        <v>225</v>
      </c>
      <c r="C348" t="s">
        <v>287</v>
      </c>
      <c r="D348">
        <v>20</v>
      </c>
      <c r="E348">
        <v>127</v>
      </c>
      <c r="F348">
        <v>20</v>
      </c>
      <c r="G348">
        <v>152.43799999999999</v>
      </c>
      <c r="H348">
        <v>23.77383</v>
      </c>
    </row>
    <row r="349" spans="1:8">
      <c r="A349">
        <v>349</v>
      </c>
      <c r="B349" t="s">
        <v>229</v>
      </c>
      <c r="C349" t="s">
        <v>263</v>
      </c>
      <c r="D349">
        <v>20</v>
      </c>
      <c r="E349">
        <v>119</v>
      </c>
      <c r="F349">
        <v>20</v>
      </c>
      <c r="G349">
        <v>154.48500000000001</v>
      </c>
      <c r="H349">
        <v>35.843429999999998</v>
      </c>
    </row>
    <row r="350" spans="1:8">
      <c r="A350">
        <v>350</v>
      </c>
      <c r="B350" t="s">
        <v>229</v>
      </c>
      <c r="C350" t="s">
        <v>263</v>
      </c>
      <c r="D350">
        <v>20</v>
      </c>
      <c r="E350">
        <v>157</v>
      </c>
      <c r="F350">
        <v>20</v>
      </c>
      <c r="G350">
        <v>170.19300000000001</v>
      </c>
      <c r="H350">
        <v>9.6299200000000003</v>
      </c>
    </row>
    <row r="351" spans="1:8">
      <c r="A351">
        <v>351</v>
      </c>
      <c r="B351" t="s">
        <v>235</v>
      </c>
      <c r="C351" t="s">
        <v>287</v>
      </c>
      <c r="D351">
        <v>20</v>
      </c>
      <c r="E351">
        <v>55.4</v>
      </c>
      <c r="F351">
        <v>20</v>
      </c>
      <c r="G351">
        <v>89.9054</v>
      </c>
      <c r="H351">
        <v>97.472890000000007</v>
      </c>
    </row>
    <row r="352" spans="1:8">
      <c r="A352">
        <v>352</v>
      </c>
      <c r="B352" t="s">
        <v>235</v>
      </c>
      <c r="C352" t="s">
        <v>287</v>
      </c>
      <c r="D352">
        <v>20</v>
      </c>
      <c r="E352">
        <v>95.6</v>
      </c>
      <c r="F352">
        <v>20</v>
      </c>
      <c r="G352">
        <v>86.605000000000004</v>
      </c>
      <c r="H352">
        <v>-11.89814</v>
      </c>
    </row>
    <row r="353" spans="1:8">
      <c r="A353">
        <v>353</v>
      </c>
      <c r="B353" t="s">
        <v>228</v>
      </c>
      <c r="C353" t="s">
        <v>287</v>
      </c>
      <c r="D353">
        <v>20</v>
      </c>
      <c r="E353">
        <v>75</v>
      </c>
      <c r="F353">
        <v>20</v>
      </c>
      <c r="G353">
        <v>152.583</v>
      </c>
      <c r="H353">
        <v>141.05998</v>
      </c>
    </row>
    <row r="354" spans="1:8">
      <c r="A354">
        <v>354</v>
      </c>
      <c r="B354" t="s">
        <v>228</v>
      </c>
      <c r="C354" t="s">
        <v>287</v>
      </c>
      <c r="D354">
        <v>20</v>
      </c>
      <c r="E354">
        <v>145</v>
      </c>
      <c r="F354">
        <v>20</v>
      </c>
      <c r="G354">
        <v>149.14599999999999</v>
      </c>
      <c r="H354">
        <v>3.3168000000000002</v>
      </c>
    </row>
    <row r="355" spans="1:8">
      <c r="A355">
        <v>355</v>
      </c>
      <c r="B355" t="s">
        <v>232</v>
      </c>
      <c r="C355" t="s">
        <v>290</v>
      </c>
      <c r="D355">
        <v>20</v>
      </c>
      <c r="E355">
        <v>252</v>
      </c>
      <c r="F355">
        <v>20</v>
      </c>
      <c r="G355">
        <v>261.18099999999998</v>
      </c>
      <c r="H355">
        <v>3.9573299999999998</v>
      </c>
    </row>
    <row r="356" spans="1:8">
      <c r="A356">
        <v>356</v>
      </c>
      <c r="B356" t="s">
        <v>223</v>
      </c>
      <c r="C356" t="s">
        <v>263</v>
      </c>
      <c r="D356">
        <v>20</v>
      </c>
      <c r="E356">
        <v>127</v>
      </c>
      <c r="F356">
        <v>20</v>
      </c>
      <c r="G356">
        <v>176.20500000000001</v>
      </c>
      <c r="H356">
        <v>45.985979999999998</v>
      </c>
    </row>
    <row r="357" spans="1:8">
      <c r="A357">
        <v>357</v>
      </c>
      <c r="B357" t="s">
        <v>223</v>
      </c>
      <c r="C357" t="s">
        <v>263</v>
      </c>
      <c r="D357">
        <v>20</v>
      </c>
      <c r="E357">
        <v>238</v>
      </c>
      <c r="F357">
        <v>20</v>
      </c>
      <c r="G357">
        <v>207.136</v>
      </c>
      <c r="H357">
        <v>-14.1578</v>
      </c>
    </row>
    <row r="358" spans="1:8">
      <c r="A358">
        <v>358</v>
      </c>
      <c r="B358" t="s">
        <v>229</v>
      </c>
      <c r="C358" t="s">
        <v>168</v>
      </c>
      <c r="D358">
        <v>0</v>
      </c>
      <c r="E358">
        <v>99.5</v>
      </c>
      <c r="F358">
        <v>0</v>
      </c>
      <c r="G358">
        <v>427.411</v>
      </c>
      <c r="H358">
        <v>329.55880999999999</v>
      </c>
    </row>
    <row r="359" spans="1:8">
      <c r="A359">
        <v>359</v>
      </c>
      <c r="B359" t="s">
        <v>242</v>
      </c>
      <c r="C359" t="s">
        <v>265</v>
      </c>
      <c r="D359">
        <v>23</v>
      </c>
      <c r="E359">
        <v>109.35</v>
      </c>
      <c r="F359">
        <v>20</v>
      </c>
      <c r="G359">
        <v>114.732</v>
      </c>
      <c r="H359">
        <v>9.7070100000000004</v>
      </c>
    </row>
    <row r="360" spans="1:8">
      <c r="A360">
        <v>360</v>
      </c>
      <c r="B360" t="s">
        <v>257</v>
      </c>
      <c r="C360" t="s">
        <v>2</v>
      </c>
      <c r="D360">
        <v>0.21</v>
      </c>
      <c r="E360">
        <v>0</v>
      </c>
      <c r="F360">
        <v>0.21</v>
      </c>
      <c r="G360">
        <v>6.4399999999999999E-2</v>
      </c>
      <c r="H360">
        <v>-30.66995</v>
      </c>
    </row>
    <row r="361" spans="1:8">
      <c r="A361">
        <v>361</v>
      </c>
      <c r="B361" t="s">
        <v>257</v>
      </c>
      <c r="C361" t="s">
        <v>2</v>
      </c>
      <c r="D361">
        <v>0.21</v>
      </c>
      <c r="E361">
        <v>1.37E-2</v>
      </c>
      <c r="F361">
        <v>0.21</v>
      </c>
      <c r="G361">
        <v>6.4399999999999999E-2</v>
      </c>
      <c r="H361">
        <v>-25.83813</v>
      </c>
    </row>
    <row r="362" spans="1:8">
      <c r="A362">
        <v>362</v>
      </c>
      <c r="B362" t="s">
        <v>224</v>
      </c>
      <c r="C362" t="s">
        <v>286</v>
      </c>
      <c r="D362">
        <v>3.82</v>
      </c>
      <c r="E362">
        <v>0.93</v>
      </c>
      <c r="F362">
        <v>3.8</v>
      </c>
      <c r="G362">
        <v>1.0615000000000001</v>
      </c>
      <c r="H362">
        <v>-5.2408400000000004</v>
      </c>
    </row>
    <row r="363" spans="1:8">
      <c r="A363">
        <v>363</v>
      </c>
      <c r="B363" t="s">
        <v>260</v>
      </c>
      <c r="C363" t="s">
        <v>265</v>
      </c>
      <c r="D363">
        <v>15.5</v>
      </c>
      <c r="E363">
        <v>361</v>
      </c>
      <c r="F363">
        <v>21</v>
      </c>
      <c r="G363">
        <v>318.79700000000003</v>
      </c>
      <c r="H363">
        <v>-13.806950000000001</v>
      </c>
    </row>
    <row r="364" spans="1:8">
      <c r="A364">
        <v>364</v>
      </c>
      <c r="B364" t="s">
        <v>225</v>
      </c>
      <c r="C364" t="s">
        <v>236</v>
      </c>
      <c r="D364">
        <v>20</v>
      </c>
      <c r="E364">
        <v>109</v>
      </c>
      <c r="F364">
        <v>20</v>
      </c>
      <c r="G364">
        <v>168.88300000000001</v>
      </c>
      <c r="H364">
        <v>67.284260000000003</v>
      </c>
    </row>
    <row r="365" spans="1:8">
      <c r="A365">
        <v>365</v>
      </c>
      <c r="B365" t="s">
        <v>225</v>
      </c>
      <c r="C365" t="s">
        <v>236</v>
      </c>
      <c r="D365">
        <v>20</v>
      </c>
      <c r="E365">
        <v>170</v>
      </c>
      <c r="F365">
        <v>20</v>
      </c>
      <c r="G365">
        <v>199.03299999999999</v>
      </c>
      <c r="H365">
        <v>19.355340000000002</v>
      </c>
    </row>
    <row r="366" spans="1:8">
      <c r="A366">
        <v>366</v>
      </c>
      <c r="B366" t="s">
        <v>230</v>
      </c>
      <c r="C366" t="s">
        <v>265</v>
      </c>
      <c r="D366">
        <v>22.2</v>
      </c>
      <c r="E366">
        <v>138.97999999999999</v>
      </c>
      <c r="F366">
        <v>20</v>
      </c>
      <c r="G366">
        <v>148.78100000000001</v>
      </c>
      <c r="H366">
        <v>10.2766</v>
      </c>
    </row>
    <row r="367" spans="1:8">
      <c r="A367">
        <v>367</v>
      </c>
      <c r="B367" t="s">
        <v>233</v>
      </c>
      <c r="C367" t="s">
        <v>295</v>
      </c>
      <c r="D367">
        <v>0</v>
      </c>
      <c r="E367">
        <v>2.95</v>
      </c>
      <c r="F367">
        <v>0</v>
      </c>
      <c r="G367">
        <v>4.4988999999999999</v>
      </c>
      <c r="H367">
        <v>52.504060000000003</v>
      </c>
    </row>
    <row r="368" spans="1:8">
      <c r="A368">
        <v>368</v>
      </c>
      <c r="B368" t="s">
        <v>233</v>
      </c>
      <c r="C368" t="s">
        <v>295</v>
      </c>
      <c r="D368">
        <v>0</v>
      </c>
      <c r="E368">
        <v>5.53</v>
      </c>
      <c r="F368">
        <v>0</v>
      </c>
      <c r="G368">
        <v>6.2694000000000001</v>
      </c>
      <c r="H368">
        <v>13.370699999999999</v>
      </c>
    </row>
    <row r="369" spans="1:8">
      <c r="A369">
        <v>369</v>
      </c>
      <c r="B369" t="s">
        <v>234</v>
      </c>
      <c r="C369" t="s">
        <v>4</v>
      </c>
      <c r="D369">
        <v>0</v>
      </c>
      <c r="E369">
        <v>290</v>
      </c>
      <c r="F369">
        <v>0</v>
      </c>
      <c r="G369">
        <v>255.68299999999999</v>
      </c>
      <c r="H369">
        <v>-11.833449999999999</v>
      </c>
    </row>
    <row r="370" spans="1:8">
      <c r="A370">
        <v>370</v>
      </c>
      <c r="B370" t="s">
        <v>258</v>
      </c>
      <c r="C370" t="s">
        <v>265</v>
      </c>
      <c r="D370">
        <v>18.7</v>
      </c>
      <c r="E370">
        <v>268</v>
      </c>
      <c r="F370">
        <v>15</v>
      </c>
      <c r="G370">
        <v>215.34200000000001</v>
      </c>
      <c r="H370">
        <v>-19.638190000000002</v>
      </c>
    </row>
    <row r="371" spans="1:8">
      <c r="A371">
        <v>371</v>
      </c>
      <c r="B371" t="s">
        <v>227</v>
      </c>
      <c r="C371" t="s">
        <v>264</v>
      </c>
      <c r="D371">
        <v>0</v>
      </c>
      <c r="E371">
        <v>1.98</v>
      </c>
      <c r="F371">
        <v>0</v>
      </c>
      <c r="G371">
        <v>4.3445</v>
      </c>
      <c r="H371">
        <v>119.42019999999999</v>
      </c>
    </row>
    <row r="372" spans="1:8">
      <c r="A372">
        <v>372</v>
      </c>
      <c r="B372" t="s">
        <v>227</v>
      </c>
      <c r="C372" t="s">
        <v>264</v>
      </c>
      <c r="D372">
        <v>0</v>
      </c>
      <c r="E372">
        <v>1.52</v>
      </c>
      <c r="F372">
        <v>0</v>
      </c>
      <c r="G372">
        <v>5.0293000000000001</v>
      </c>
      <c r="H372">
        <v>230.87827999999999</v>
      </c>
    </row>
    <row r="373" spans="1:8">
      <c r="A373">
        <v>373</v>
      </c>
      <c r="B373" t="s">
        <v>226</v>
      </c>
      <c r="C373" t="s">
        <v>287</v>
      </c>
      <c r="D373">
        <v>20</v>
      </c>
      <c r="E373">
        <v>117</v>
      </c>
      <c r="F373">
        <v>20</v>
      </c>
      <c r="G373">
        <v>181.08799999999999</v>
      </c>
      <c r="H373">
        <v>66.070099999999996</v>
      </c>
    </row>
    <row r="374" spans="1:8">
      <c r="A374">
        <v>374</v>
      </c>
      <c r="B374" t="s">
        <v>226</v>
      </c>
      <c r="C374" t="s">
        <v>287</v>
      </c>
      <c r="D374">
        <v>20</v>
      </c>
      <c r="E374">
        <v>177</v>
      </c>
      <c r="F374">
        <v>20</v>
      </c>
      <c r="G374">
        <v>171.155</v>
      </c>
      <c r="H374">
        <v>-3.7229299999999999</v>
      </c>
    </row>
    <row r="375" spans="1:8">
      <c r="A375">
        <v>375</v>
      </c>
      <c r="B375" t="s">
        <v>229</v>
      </c>
      <c r="C375" t="s">
        <v>297</v>
      </c>
      <c r="D375">
        <v>0</v>
      </c>
      <c r="E375">
        <v>3.56</v>
      </c>
      <c r="F375">
        <v>0</v>
      </c>
      <c r="G375">
        <v>4.4711999999999996</v>
      </c>
      <c r="H375">
        <v>25.594660000000001</v>
      </c>
    </row>
    <row r="376" spans="1:8">
      <c r="A376">
        <v>376</v>
      </c>
      <c r="B376" t="s">
        <v>229</v>
      </c>
      <c r="C376" t="s">
        <v>297</v>
      </c>
      <c r="D376">
        <v>0</v>
      </c>
      <c r="E376">
        <v>8.41</v>
      </c>
      <c r="F376">
        <v>0</v>
      </c>
      <c r="G376">
        <v>6.1858000000000004</v>
      </c>
      <c r="H376">
        <v>-26.44708</v>
      </c>
    </row>
    <row r="377" spans="1:8">
      <c r="A377">
        <v>377</v>
      </c>
      <c r="B377" t="s">
        <v>233</v>
      </c>
      <c r="C377" t="s">
        <v>2</v>
      </c>
      <c r="D377">
        <v>0.21</v>
      </c>
      <c r="E377">
        <v>0.157</v>
      </c>
      <c r="F377">
        <v>0.21</v>
      </c>
      <c r="G377">
        <v>0.16039999999999999</v>
      </c>
      <c r="H377">
        <v>-6.3415100000000004</v>
      </c>
    </row>
    <row r="378" spans="1:8">
      <c r="A378">
        <v>378</v>
      </c>
      <c r="B378" t="s">
        <v>253</v>
      </c>
      <c r="C378" t="s">
        <v>286</v>
      </c>
      <c r="D378">
        <v>6.1</v>
      </c>
      <c r="E378">
        <v>2.99</v>
      </c>
      <c r="F378">
        <v>6.1</v>
      </c>
      <c r="G378">
        <v>0.51</v>
      </c>
      <c r="H378">
        <v>79.741169999999997</v>
      </c>
    </row>
    <row r="379" spans="1:8">
      <c r="A379">
        <v>379</v>
      </c>
      <c r="B379" t="s">
        <v>235</v>
      </c>
      <c r="C379" t="s">
        <v>289</v>
      </c>
      <c r="D379">
        <v>20</v>
      </c>
      <c r="E379">
        <v>102</v>
      </c>
      <c r="F379">
        <v>20</v>
      </c>
      <c r="G379">
        <v>104.572</v>
      </c>
      <c r="H379">
        <v>3.1365799999999999</v>
      </c>
    </row>
    <row r="380" spans="1:8">
      <c r="A380">
        <v>380</v>
      </c>
      <c r="B380" t="s">
        <v>235</v>
      </c>
      <c r="C380" t="s">
        <v>289</v>
      </c>
      <c r="D380">
        <v>20</v>
      </c>
      <c r="E380">
        <v>199</v>
      </c>
      <c r="F380">
        <v>20</v>
      </c>
      <c r="G380">
        <v>114.56100000000001</v>
      </c>
      <c r="H380">
        <v>-47.172629999999998</v>
      </c>
    </row>
    <row r="381" spans="1:8">
      <c r="A381">
        <v>381</v>
      </c>
      <c r="B381" t="s">
        <v>235</v>
      </c>
      <c r="C381" t="s">
        <v>263</v>
      </c>
      <c r="D381">
        <v>20</v>
      </c>
      <c r="E381">
        <v>72.3</v>
      </c>
      <c r="F381">
        <v>20</v>
      </c>
      <c r="G381">
        <v>101.453</v>
      </c>
      <c r="H381">
        <v>55.741869999999999</v>
      </c>
    </row>
    <row r="382" spans="1:8">
      <c r="A382">
        <v>382</v>
      </c>
      <c r="B382" t="s">
        <v>235</v>
      </c>
      <c r="C382" t="s">
        <v>263</v>
      </c>
      <c r="D382">
        <v>20</v>
      </c>
      <c r="E382">
        <v>87.9</v>
      </c>
      <c r="F382">
        <v>20</v>
      </c>
      <c r="G382">
        <v>109.76300000000001</v>
      </c>
      <c r="H382">
        <v>32.198819999999998</v>
      </c>
    </row>
    <row r="383" spans="1:8">
      <c r="A383">
        <v>383</v>
      </c>
      <c r="B383" t="s">
        <v>227</v>
      </c>
      <c r="C383" t="s">
        <v>265</v>
      </c>
      <c r="D383">
        <v>23.7</v>
      </c>
      <c r="E383">
        <v>221.55</v>
      </c>
      <c r="F383">
        <v>20</v>
      </c>
      <c r="G383">
        <v>238.654</v>
      </c>
      <c r="H383">
        <v>10.515040000000001</v>
      </c>
    </row>
    <row r="384" spans="1:8">
      <c r="A384">
        <v>384</v>
      </c>
      <c r="B384" t="s">
        <v>231</v>
      </c>
      <c r="C384" t="s">
        <v>296</v>
      </c>
      <c r="D384">
        <v>20</v>
      </c>
      <c r="E384">
        <v>159</v>
      </c>
      <c r="F384">
        <v>20</v>
      </c>
      <c r="G384">
        <v>225.50399999999999</v>
      </c>
      <c r="H384">
        <v>47.8446</v>
      </c>
    </row>
    <row r="385" spans="1:8">
      <c r="A385">
        <v>385</v>
      </c>
      <c r="B385" t="s">
        <v>231</v>
      </c>
      <c r="C385" t="s">
        <v>298</v>
      </c>
      <c r="D385">
        <v>20</v>
      </c>
      <c r="E385">
        <v>177</v>
      </c>
      <c r="F385">
        <v>20</v>
      </c>
      <c r="G385">
        <v>217.375</v>
      </c>
      <c r="H385">
        <v>25.716560000000001</v>
      </c>
    </row>
    <row r="386" spans="1:8">
      <c r="A386">
        <v>386</v>
      </c>
      <c r="B386" t="s">
        <v>231</v>
      </c>
      <c r="C386" t="s">
        <v>2</v>
      </c>
      <c r="D386">
        <v>0.21</v>
      </c>
      <c r="E386">
        <v>0.17899999999999999</v>
      </c>
      <c r="F386">
        <v>0.21</v>
      </c>
      <c r="G386">
        <v>0.17849999999999999</v>
      </c>
      <c r="H386">
        <v>1.48065</v>
      </c>
    </row>
    <row r="387" spans="1:8">
      <c r="A387">
        <v>387</v>
      </c>
      <c r="B387" t="s">
        <v>226</v>
      </c>
      <c r="C387" t="s">
        <v>296</v>
      </c>
      <c r="D387">
        <v>20</v>
      </c>
      <c r="E387">
        <v>208</v>
      </c>
      <c r="F387">
        <v>20</v>
      </c>
      <c r="G387">
        <v>205.30099999999999</v>
      </c>
      <c r="H387">
        <v>-1.43564</v>
      </c>
    </row>
    <row r="388" spans="1:8">
      <c r="A388">
        <v>388</v>
      </c>
      <c r="B388" t="s">
        <v>226</v>
      </c>
      <c r="C388" t="s">
        <v>292</v>
      </c>
      <c r="D388">
        <v>20</v>
      </c>
      <c r="E388">
        <v>167</v>
      </c>
      <c r="F388">
        <v>20</v>
      </c>
      <c r="G388">
        <v>195.53700000000001</v>
      </c>
      <c r="H388">
        <v>19.412929999999999</v>
      </c>
    </row>
    <row r="389" spans="1:8">
      <c r="A389">
        <v>389</v>
      </c>
      <c r="B389" t="s">
        <v>281</v>
      </c>
      <c r="C389" t="s">
        <v>290</v>
      </c>
      <c r="D389">
        <v>20</v>
      </c>
      <c r="E389">
        <v>93.7</v>
      </c>
      <c r="F389">
        <v>20</v>
      </c>
      <c r="G389">
        <v>109.67</v>
      </c>
      <c r="H389">
        <v>21.66893</v>
      </c>
    </row>
    <row r="390" spans="1:8">
      <c r="A390">
        <v>390</v>
      </c>
      <c r="B390" t="s">
        <v>281</v>
      </c>
      <c r="C390" t="s">
        <v>290</v>
      </c>
      <c r="D390">
        <v>20</v>
      </c>
      <c r="E390">
        <v>94.4</v>
      </c>
      <c r="F390">
        <v>20</v>
      </c>
      <c r="G390">
        <v>139.19499999999999</v>
      </c>
      <c r="H390">
        <v>60.20834</v>
      </c>
    </row>
    <row r="391" spans="1:8">
      <c r="A391">
        <v>391</v>
      </c>
      <c r="B391" t="s">
        <v>231</v>
      </c>
      <c r="C391" t="s">
        <v>236</v>
      </c>
      <c r="D391">
        <v>20</v>
      </c>
      <c r="E391">
        <v>93</v>
      </c>
      <c r="F391">
        <v>20</v>
      </c>
      <c r="G391">
        <v>137.40199999999999</v>
      </c>
      <c r="H391">
        <v>60.824669999999998</v>
      </c>
    </row>
    <row r="392" spans="1:8">
      <c r="A392">
        <v>392</v>
      </c>
      <c r="B392" t="s">
        <v>231</v>
      </c>
      <c r="C392" t="s">
        <v>236</v>
      </c>
      <c r="D392">
        <v>20</v>
      </c>
      <c r="E392">
        <v>139</v>
      </c>
      <c r="F392">
        <v>20</v>
      </c>
      <c r="G392">
        <v>164.74299999999999</v>
      </c>
      <c r="H392">
        <v>21.632770000000001</v>
      </c>
    </row>
    <row r="393" spans="1:8">
      <c r="A393">
        <v>393</v>
      </c>
      <c r="B393" t="s">
        <v>248</v>
      </c>
      <c r="C393" t="s">
        <v>240</v>
      </c>
      <c r="D393">
        <v>14</v>
      </c>
      <c r="E393">
        <v>130</v>
      </c>
      <c r="F393">
        <v>14</v>
      </c>
      <c r="G393">
        <v>145.13</v>
      </c>
      <c r="H393">
        <v>13.04311</v>
      </c>
    </row>
    <row r="394" spans="1:8">
      <c r="A394">
        <v>394</v>
      </c>
      <c r="B394" t="s">
        <v>257</v>
      </c>
      <c r="C394" t="s">
        <v>286</v>
      </c>
      <c r="D394">
        <v>2.31</v>
      </c>
      <c r="E394">
        <v>0.23860000000000001</v>
      </c>
      <c r="F394">
        <v>2.4</v>
      </c>
      <c r="G394">
        <v>0.34329999999999999</v>
      </c>
      <c r="H394">
        <v>-0.70892999999999995</v>
      </c>
    </row>
    <row r="395" spans="1:8">
      <c r="A395">
        <v>395</v>
      </c>
      <c r="B395" t="s">
        <v>257</v>
      </c>
      <c r="C395" t="s">
        <v>286</v>
      </c>
      <c r="D395">
        <v>2.31</v>
      </c>
      <c r="E395">
        <v>8.1500000000000003E-2</v>
      </c>
      <c r="F395">
        <v>2.4</v>
      </c>
      <c r="G395">
        <v>0.34329999999999999</v>
      </c>
      <c r="H395">
        <v>-7.7068300000000001</v>
      </c>
    </row>
    <row r="396" spans="1:8">
      <c r="A396">
        <v>396</v>
      </c>
      <c r="B396" t="s">
        <v>229</v>
      </c>
      <c r="C396" t="s">
        <v>236</v>
      </c>
      <c r="D396">
        <v>20</v>
      </c>
      <c r="E396">
        <v>131</v>
      </c>
      <c r="F396">
        <v>20</v>
      </c>
      <c r="G396">
        <v>156.511</v>
      </c>
      <c r="H396">
        <v>22.982880000000002</v>
      </c>
    </row>
    <row r="397" spans="1:8">
      <c r="A397">
        <v>397</v>
      </c>
      <c r="B397" t="s">
        <v>229</v>
      </c>
      <c r="C397" t="s">
        <v>236</v>
      </c>
      <c r="D397">
        <v>20</v>
      </c>
      <c r="E397">
        <v>148</v>
      </c>
      <c r="F397">
        <v>20</v>
      </c>
      <c r="G397">
        <v>157.68600000000001</v>
      </c>
      <c r="H397">
        <v>7.5671900000000001</v>
      </c>
    </row>
    <row r="398" spans="1:8">
      <c r="A398">
        <v>398</v>
      </c>
      <c r="B398" t="s">
        <v>255</v>
      </c>
      <c r="C398" t="s">
        <v>265</v>
      </c>
      <c r="D398">
        <v>15.337999999999999</v>
      </c>
      <c r="E398">
        <v>439.36</v>
      </c>
      <c r="F398">
        <v>15</v>
      </c>
      <c r="G398">
        <v>402.50200000000001</v>
      </c>
      <c r="H398">
        <v>-8.6127599999999997</v>
      </c>
    </row>
    <row r="399" spans="1:8">
      <c r="A399">
        <v>399</v>
      </c>
      <c r="B399" t="s">
        <v>232</v>
      </c>
      <c r="C399" t="s">
        <v>264</v>
      </c>
      <c r="D399">
        <v>0</v>
      </c>
      <c r="E399">
        <v>2.0099999999999998</v>
      </c>
      <c r="F399">
        <v>0</v>
      </c>
      <c r="G399">
        <v>4.3569000000000004</v>
      </c>
      <c r="H399">
        <v>116.7607</v>
      </c>
    </row>
    <row r="400" spans="1:8">
      <c r="A400">
        <v>400</v>
      </c>
      <c r="B400" t="s">
        <v>232</v>
      </c>
      <c r="C400" t="s">
        <v>264</v>
      </c>
      <c r="D400">
        <v>0</v>
      </c>
      <c r="E400">
        <v>1.49</v>
      </c>
      <c r="F400">
        <v>0</v>
      </c>
      <c r="G400">
        <v>5.0566000000000004</v>
      </c>
      <c r="H400">
        <v>239.3698</v>
      </c>
    </row>
    <row r="401" spans="1:8">
      <c r="A401">
        <v>401</v>
      </c>
      <c r="B401" t="s">
        <v>231</v>
      </c>
      <c r="C401" t="s">
        <v>290</v>
      </c>
      <c r="D401">
        <v>20</v>
      </c>
      <c r="E401">
        <v>231</v>
      </c>
      <c r="F401">
        <v>20</v>
      </c>
      <c r="G401">
        <v>233.51499999999999</v>
      </c>
      <c r="H401">
        <v>1.19194</v>
      </c>
    </row>
    <row r="402" spans="1:8">
      <c r="A402">
        <v>402</v>
      </c>
      <c r="B402" t="s">
        <v>232</v>
      </c>
      <c r="C402" t="s">
        <v>295</v>
      </c>
      <c r="D402">
        <v>0</v>
      </c>
      <c r="E402">
        <v>2.02</v>
      </c>
      <c r="F402">
        <v>0</v>
      </c>
      <c r="G402">
        <v>3.7294999999999998</v>
      </c>
      <c r="H402">
        <v>84.629710000000003</v>
      </c>
    </row>
    <row r="403" spans="1:8">
      <c r="A403">
        <v>403</v>
      </c>
      <c r="B403" t="s">
        <v>232</v>
      </c>
      <c r="C403" t="s">
        <v>295</v>
      </c>
      <c r="D403">
        <v>0</v>
      </c>
      <c r="E403">
        <v>5.08</v>
      </c>
      <c r="F403">
        <v>0</v>
      </c>
      <c r="G403">
        <v>5.3461999999999996</v>
      </c>
      <c r="H403">
        <v>5.2403599999999999</v>
      </c>
    </row>
    <row r="404" spans="1:8">
      <c r="A404">
        <v>404</v>
      </c>
      <c r="B404" t="s">
        <v>260</v>
      </c>
      <c r="C404" t="s">
        <v>2</v>
      </c>
      <c r="D404">
        <v>0.21</v>
      </c>
      <c r="E404">
        <v>0.16400000000000001</v>
      </c>
      <c r="F404">
        <v>0.21</v>
      </c>
      <c r="G404">
        <v>0.11119999999999999</v>
      </c>
      <c r="H404">
        <v>114.82823999999999</v>
      </c>
    </row>
    <row r="405" spans="1:8">
      <c r="A405">
        <v>405</v>
      </c>
      <c r="B405" t="s">
        <v>228</v>
      </c>
      <c r="C405" t="s">
        <v>288</v>
      </c>
      <c r="D405">
        <v>0</v>
      </c>
      <c r="E405">
        <v>1.1599999999999999</v>
      </c>
      <c r="F405">
        <v>0</v>
      </c>
      <c r="G405">
        <v>3.2223999999999999</v>
      </c>
      <c r="H405">
        <v>177.79482999999999</v>
      </c>
    </row>
    <row r="406" spans="1:8">
      <c r="A406">
        <v>406</v>
      </c>
      <c r="B406" t="s">
        <v>228</v>
      </c>
      <c r="C406" t="s">
        <v>288</v>
      </c>
      <c r="D406">
        <v>0</v>
      </c>
      <c r="E406">
        <v>1.93</v>
      </c>
      <c r="F406">
        <v>0</v>
      </c>
      <c r="G406">
        <v>3.1322000000000001</v>
      </c>
      <c r="H406">
        <v>62.291200000000003</v>
      </c>
    </row>
    <row r="407" spans="1:8">
      <c r="A407">
        <v>407</v>
      </c>
      <c r="B407" t="s">
        <v>234</v>
      </c>
      <c r="C407" t="s">
        <v>263</v>
      </c>
      <c r="D407">
        <v>20</v>
      </c>
      <c r="E407">
        <v>117</v>
      </c>
      <c r="F407">
        <v>20</v>
      </c>
      <c r="G407">
        <v>158.08199999999999</v>
      </c>
      <c r="H407">
        <v>42.352580000000003</v>
      </c>
    </row>
    <row r="408" spans="1:8">
      <c r="A408">
        <v>408</v>
      </c>
      <c r="B408" t="s">
        <v>234</v>
      </c>
      <c r="C408" t="s">
        <v>263</v>
      </c>
      <c r="D408">
        <v>20</v>
      </c>
      <c r="E408">
        <v>143</v>
      </c>
      <c r="F408">
        <v>20</v>
      </c>
      <c r="G408">
        <v>173.74600000000001</v>
      </c>
      <c r="H408">
        <v>24.996749999999999</v>
      </c>
    </row>
    <row r="409" spans="1:8">
      <c r="A409">
        <v>409</v>
      </c>
      <c r="B409" t="s">
        <v>268</v>
      </c>
      <c r="C409" t="s">
        <v>286</v>
      </c>
      <c r="D409">
        <v>2.4</v>
      </c>
      <c r="E409">
        <v>1</v>
      </c>
      <c r="F409">
        <v>2.4300000000000002</v>
      </c>
      <c r="G409">
        <v>2.0000000000000001E-4</v>
      </c>
      <c r="H409">
        <v>73.554079999999999</v>
      </c>
    </row>
    <row r="410" spans="1:8">
      <c r="A410">
        <v>410</v>
      </c>
      <c r="B410" t="s">
        <v>221</v>
      </c>
      <c r="C410" t="s">
        <v>290</v>
      </c>
      <c r="D410">
        <v>20</v>
      </c>
      <c r="E410">
        <v>259</v>
      </c>
      <c r="F410">
        <v>20</v>
      </c>
      <c r="G410">
        <v>287.20400000000001</v>
      </c>
      <c r="H410">
        <v>11.800840000000001</v>
      </c>
    </row>
    <row r="411" spans="1:8">
      <c r="A411">
        <v>411</v>
      </c>
      <c r="B411" t="s">
        <v>231</v>
      </c>
      <c r="C411" t="s">
        <v>295</v>
      </c>
      <c r="D411">
        <v>0</v>
      </c>
      <c r="E411">
        <v>2.65</v>
      </c>
      <c r="F411">
        <v>0</v>
      </c>
      <c r="G411">
        <v>3.6183000000000001</v>
      </c>
      <c r="H411">
        <v>36.539619999999999</v>
      </c>
    </row>
    <row r="412" spans="1:8">
      <c r="A412">
        <v>412</v>
      </c>
      <c r="B412" t="s">
        <v>231</v>
      </c>
      <c r="C412" t="s">
        <v>295</v>
      </c>
      <c r="D412">
        <v>0</v>
      </c>
      <c r="E412">
        <v>6.53</v>
      </c>
      <c r="F412">
        <v>0</v>
      </c>
      <c r="G412">
        <v>5.0673000000000004</v>
      </c>
      <c r="H412">
        <v>-22.39939</v>
      </c>
    </row>
    <row r="413" spans="1:8">
      <c r="A413">
        <v>413</v>
      </c>
      <c r="B413" t="s">
        <v>226</v>
      </c>
      <c r="C413" t="s">
        <v>299</v>
      </c>
      <c r="D413">
        <v>0</v>
      </c>
      <c r="E413">
        <v>4.7699999999999996</v>
      </c>
      <c r="F413">
        <v>0</v>
      </c>
      <c r="G413">
        <v>7.8285999999999998</v>
      </c>
      <c r="H413">
        <v>64.122010000000003</v>
      </c>
    </row>
    <row r="414" spans="1:8">
      <c r="A414">
        <v>414</v>
      </c>
      <c r="B414" t="s">
        <v>226</v>
      </c>
      <c r="C414" t="s">
        <v>299</v>
      </c>
      <c r="D414">
        <v>0</v>
      </c>
      <c r="E414">
        <v>8.25</v>
      </c>
      <c r="F414">
        <v>0</v>
      </c>
      <c r="G414">
        <v>10.102399999999999</v>
      </c>
      <c r="H414">
        <v>22.453330000000001</v>
      </c>
    </row>
    <row r="415" spans="1:8">
      <c r="A415">
        <v>415</v>
      </c>
      <c r="B415" t="s">
        <v>224</v>
      </c>
      <c r="C415" t="s">
        <v>294</v>
      </c>
      <c r="D415">
        <v>20</v>
      </c>
      <c r="E415">
        <v>695</v>
      </c>
      <c r="F415">
        <v>20</v>
      </c>
      <c r="G415">
        <v>160.46199999999999</v>
      </c>
      <c r="H415">
        <v>-79.190809999999999</v>
      </c>
    </row>
    <row r="416" spans="1:8">
      <c r="A416">
        <v>416</v>
      </c>
      <c r="B416" t="s">
        <v>221</v>
      </c>
      <c r="C416" t="s">
        <v>292</v>
      </c>
      <c r="D416">
        <v>20</v>
      </c>
      <c r="E416">
        <v>135</v>
      </c>
      <c r="F416">
        <v>20</v>
      </c>
      <c r="G416">
        <v>215.69800000000001</v>
      </c>
      <c r="H416">
        <v>70.172169999999994</v>
      </c>
    </row>
    <row r="417" spans="1:8">
      <c r="A417">
        <v>417</v>
      </c>
      <c r="B417" t="s">
        <v>232</v>
      </c>
      <c r="C417" t="s">
        <v>4</v>
      </c>
      <c r="D417">
        <v>0</v>
      </c>
      <c r="E417">
        <v>56.6</v>
      </c>
      <c r="F417">
        <v>0</v>
      </c>
      <c r="G417">
        <v>74.424700000000001</v>
      </c>
      <c r="H417">
        <v>31.4924</v>
      </c>
    </row>
    <row r="418" spans="1:8">
      <c r="A418">
        <v>418</v>
      </c>
      <c r="B418" t="s">
        <v>225</v>
      </c>
      <c r="C418" t="s">
        <v>293</v>
      </c>
      <c r="D418">
        <v>0</v>
      </c>
      <c r="E418">
        <v>10.5</v>
      </c>
      <c r="F418">
        <v>0</v>
      </c>
      <c r="G418">
        <v>7.5888999999999998</v>
      </c>
      <c r="H418">
        <v>-27.72448</v>
      </c>
    </row>
    <row r="419" spans="1:8">
      <c r="A419">
        <v>419</v>
      </c>
      <c r="B419" t="s">
        <v>225</v>
      </c>
      <c r="C419" t="s">
        <v>293</v>
      </c>
      <c r="D419">
        <v>0</v>
      </c>
      <c r="E419">
        <v>10.9</v>
      </c>
      <c r="F419">
        <v>0</v>
      </c>
      <c r="G419">
        <v>8.9244000000000003</v>
      </c>
      <c r="H419">
        <v>-18.124949999999998</v>
      </c>
    </row>
    <row r="420" spans="1:8">
      <c r="A420">
        <v>420</v>
      </c>
      <c r="B420" t="s">
        <v>234</v>
      </c>
      <c r="C420" t="s">
        <v>298</v>
      </c>
      <c r="D420">
        <v>20</v>
      </c>
      <c r="E420">
        <v>202</v>
      </c>
      <c r="F420">
        <v>20</v>
      </c>
      <c r="G420">
        <v>166.57599999999999</v>
      </c>
      <c r="H420">
        <v>-19.463730000000002</v>
      </c>
    </row>
    <row r="421" spans="1:8">
      <c r="A421">
        <v>421</v>
      </c>
      <c r="B421" t="s">
        <v>222</v>
      </c>
      <c r="C421" t="s">
        <v>168</v>
      </c>
      <c r="D421">
        <v>0</v>
      </c>
      <c r="E421">
        <v>353</v>
      </c>
      <c r="F421">
        <v>0</v>
      </c>
      <c r="G421">
        <v>1641.53</v>
      </c>
      <c r="H421">
        <v>365.02267000000001</v>
      </c>
    </row>
    <row r="422" spans="1:8">
      <c r="A422">
        <v>422</v>
      </c>
      <c r="B422" t="s">
        <v>284</v>
      </c>
      <c r="C422" t="s">
        <v>265</v>
      </c>
      <c r="D422">
        <v>15.3</v>
      </c>
      <c r="E422">
        <v>52.3</v>
      </c>
      <c r="F422">
        <v>21</v>
      </c>
      <c r="G422">
        <v>60.954000000000001</v>
      </c>
      <c r="H422">
        <v>7.9837800000000003</v>
      </c>
    </row>
    <row r="423" spans="1:8">
      <c r="A423">
        <v>423</v>
      </c>
      <c r="B423" t="s">
        <v>229</v>
      </c>
      <c r="C423" t="s">
        <v>299</v>
      </c>
      <c r="D423">
        <v>0</v>
      </c>
      <c r="E423">
        <v>2.92</v>
      </c>
      <c r="F423">
        <v>0</v>
      </c>
      <c r="G423">
        <v>4.2081999999999997</v>
      </c>
      <c r="H423">
        <v>44.11609</v>
      </c>
    </row>
    <row r="424" spans="1:8">
      <c r="A424">
        <v>424</v>
      </c>
      <c r="B424" t="s">
        <v>229</v>
      </c>
      <c r="C424" t="s">
        <v>299</v>
      </c>
      <c r="D424">
        <v>0</v>
      </c>
      <c r="E424">
        <v>5.54</v>
      </c>
      <c r="F424">
        <v>0</v>
      </c>
      <c r="G424">
        <v>5.9227999999999996</v>
      </c>
      <c r="H424">
        <v>6.9101100000000004</v>
      </c>
    </row>
    <row r="425" spans="1:8">
      <c r="A425">
        <v>425</v>
      </c>
      <c r="B425" t="s">
        <v>226</v>
      </c>
      <c r="C425" t="s">
        <v>289</v>
      </c>
      <c r="D425">
        <v>20</v>
      </c>
      <c r="E425">
        <v>353</v>
      </c>
      <c r="F425">
        <v>20</v>
      </c>
      <c r="G425">
        <v>212.31100000000001</v>
      </c>
      <c r="H425">
        <v>-42.248950000000001</v>
      </c>
    </row>
    <row r="426" spans="1:8">
      <c r="A426">
        <v>426</v>
      </c>
      <c r="B426" t="s">
        <v>226</v>
      </c>
      <c r="C426" t="s">
        <v>289</v>
      </c>
      <c r="D426">
        <v>20</v>
      </c>
      <c r="E426">
        <v>533</v>
      </c>
      <c r="F426">
        <v>20</v>
      </c>
      <c r="G426">
        <v>227.27600000000001</v>
      </c>
      <c r="H426">
        <v>-59.595320000000001</v>
      </c>
    </row>
    <row r="427" spans="1:8">
      <c r="A427">
        <v>427</v>
      </c>
      <c r="B427" t="s">
        <v>226</v>
      </c>
      <c r="C427" t="s">
        <v>2</v>
      </c>
      <c r="D427">
        <v>0.21</v>
      </c>
      <c r="E427">
        <v>0.108</v>
      </c>
      <c r="F427">
        <v>0.21</v>
      </c>
      <c r="G427">
        <v>9.3399999999999997E-2</v>
      </c>
      <c r="H427">
        <v>14.35882</v>
      </c>
    </row>
    <row r="428" spans="1:8">
      <c r="A428">
        <v>428</v>
      </c>
      <c r="B428" t="s">
        <v>226</v>
      </c>
      <c r="C428" t="s">
        <v>2</v>
      </c>
      <c r="D428">
        <v>0.21</v>
      </c>
      <c r="E428">
        <v>0.13</v>
      </c>
      <c r="F428">
        <v>0.21</v>
      </c>
      <c r="G428">
        <v>9.3399999999999997E-2</v>
      </c>
      <c r="H428">
        <v>45.807499999999997</v>
      </c>
    </row>
    <row r="429" spans="1:8">
      <c r="A429">
        <v>429</v>
      </c>
      <c r="B429" t="s">
        <v>227</v>
      </c>
      <c r="C429" t="s">
        <v>297</v>
      </c>
      <c r="D429">
        <v>0</v>
      </c>
      <c r="E429">
        <v>2.91</v>
      </c>
      <c r="F429">
        <v>0</v>
      </c>
      <c r="G429">
        <v>4.4996</v>
      </c>
      <c r="H429">
        <v>54.624049999999997</v>
      </c>
    </row>
    <row r="430" spans="1:8">
      <c r="A430">
        <v>430</v>
      </c>
      <c r="B430" t="s">
        <v>227</v>
      </c>
      <c r="C430" t="s">
        <v>297</v>
      </c>
      <c r="D430">
        <v>0</v>
      </c>
      <c r="E430">
        <v>6.76</v>
      </c>
      <c r="F430">
        <v>0</v>
      </c>
      <c r="G430">
        <v>6.1108000000000002</v>
      </c>
      <c r="H430">
        <v>-9.6028199999999995</v>
      </c>
    </row>
    <row r="431" spans="1:8">
      <c r="A431">
        <v>431</v>
      </c>
      <c r="B431" t="s">
        <v>260</v>
      </c>
      <c r="C431" t="s">
        <v>286</v>
      </c>
      <c r="D431">
        <v>2.4500000000000002</v>
      </c>
      <c r="E431">
        <v>0.56000000000000005</v>
      </c>
      <c r="F431">
        <v>2.4</v>
      </c>
      <c r="G431">
        <v>0.58540000000000003</v>
      </c>
      <c r="H431">
        <v>-3.9900500000000001</v>
      </c>
    </row>
    <row r="432" spans="1:8">
      <c r="A432">
        <v>432</v>
      </c>
      <c r="B432" t="s">
        <v>226</v>
      </c>
      <c r="C432" t="s">
        <v>297</v>
      </c>
      <c r="D432">
        <v>0</v>
      </c>
      <c r="E432">
        <v>6.58</v>
      </c>
      <c r="F432">
        <v>0</v>
      </c>
      <c r="G432">
        <v>8.3215000000000003</v>
      </c>
      <c r="H432">
        <v>26.466259999999998</v>
      </c>
    </row>
    <row r="433" spans="1:8">
      <c r="A433">
        <v>433</v>
      </c>
      <c r="B433" t="s">
        <v>226</v>
      </c>
      <c r="C433" t="s">
        <v>297</v>
      </c>
      <c r="D433">
        <v>0</v>
      </c>
      <c r="E433">
        <v>11.3</v>
      </c>
      <c r="F433">
        <v>0</v>
      </c>
      <c r="G433">
        <v>10.5953</v>
      </c>
      <c r="H433">
        <v>-6.2362900000000003</v>
      </c>
    </row>
    <row r="434" spans="1:8">
      <c r="A434">
        <v>434</v>
      </c>
      <c r="B434" t="s">
        <v>221</v>
      </c>
      <c r="C434" t="s">
        <v>291</v>
      </c>
      <c r="D434">
        <v>0</v>
      </c>
      <c r="E434">
        <v>2.3199999999999998</v>
      </c>
      <c r="F434">
        <v>0</v>
      </c>
      <c r="G434">
        <v>5.3186</v>
      </c>
      <c r="H434">
        <v>129.25002000000001</v>
      </c>
    </row>
    <row r="435" spans="1:8">
      <c r="A435">
        <v>435</v>
      </c>
      <c r="B435" t="s">
        <v>222</v>
      </c>
      <c r="C435" t="s">
        <v>265</v>
      </c>
      <c r="D435">
        <v>25.7</v>
      </c>
      <c r="E435">
        <v>161.03</v>
      </c>
      <c r="F435">
        <v>20</v>
      </c>
      <c r="G435">
        <v>171.114</v>
      </c>
      <c r="H435">
        <v>11.66334</v>
      </c>
    </row>
    <row r="436" spans="1:8">
      <c r="A436">
        <v>436</v>
      </c>
      <c r="B436" t="s">
        <v>262</v>
      </c>
      <c r="C436" t="s">
        <v>138</v>
      </c>
      <c r="D436">
        <v>0</v>
      </c>
      <c r="E436">
        <v>2.3400000000000001E-2</v>
      </c>
      <c r="F436">
        <v>0</v>
      </c>
      <c r="G436">
        <v>2.53E-2</v>
      </c>
      <c r="H436">
        <v>8.1363299999999992</v>
      </c>
    </row>
    <row r="437" spans="1:8">
      <c r="A437">
        <v>437</v>
      </c>
      <c r="B437" t="s">
        <v>230</v>
      </c>
      <c r="C437" t="s">
        <v>2</v>
      </c>
      <c r="D437">
        <v>0.21</v>
      </c>
      <c r="E437">
        <v>0.14499999999999999</v>
      </c>
      <c r="F437">
        <v>0.21</v>
      </c>
      <c r="G437">
        <v>0.13170000000000001</v>
      </c>
      <c r="H437">
        <v>20.40925</v>
      </c>
    </row>
    <row r="438" spans="1:8">
      <c r="A438">
        <v>438</v>
      </c>
      <c r="B438" t="s">
        <v>230</v>
      </c>
      <c r="C438" t="s">
        <v>2</v>
      </c>
      <c r="D438">
        <v>0.21</v>
      </c>
      <c r="E438">
        <v>0.155</v>
      </c>
      <c r="F438">
        <v>0.21</v>
      </c>
      <c r="G438">
        <v>0.13170000000000001</v>
      </c>
      <c r="H438">
        <v>42.301859999999998</v>
      </c>
    </row>
    <row r="439" spans="1:8">
      <c r="A439">
        <v>439</v>
      </c>
      <c r="B439" t="s">
        <v>267</v>
      </c>
      <c r="C439" t="s">
        <v>265</v>
      </c>
      <c r="D439">
        <v>13.929</v>
      </c>
      <c r="E439">
        <v>168.47</v>
      </c>
      <c r="F439">
        <v>15</v>
      </c>
      <c r="G439">
        <v>181.54900000000001</v>
      </c>
      <c r="H439">
        <v>7.7701000000000002</v>
      </c>
    </row>
    <row r="440" spans="1:8">
      <c r="A440">
        <v>440</v>
      </c>
      <c r="B440" t="s">
        <v>223</v>
      </c>
      <c r="C440" t="s">
        <v>294</v>
      </c>
      <c r="D440">
        <v>20</v>
      </c>
      <c r="E440">
        <v>192</v>
      </c>
      <c r="F440">
        <v>20</v>
      </c>
      <c r="G440">
        <v>175.44</v>
      </c>
      <c r="H440">
        <v>-9.62791</v>
      </c>
    </row>
    <row r="441" spans="1:8">
      <c r="A441">
        <v>441</v>
      </c>
      <c r="B441" t="s">
        <v>270</v>
      </c>
      <c r="C441" t="s">
        <v>286</v>
      </c>
      <c r="D441">
        <v>2.4</v>
      </c>
      <c r="E441">
        <v>1.0900000000000001</v>
      </c>
      <c r="F441">
        <v>2.44</v>
      </c>
      <c r="G441">
        <v>0.92359999999999998</v>
      </c>
      <c r="H441">
        <v>15.757490000000001</v>
      </c>
    </row>
    <row r="442" spans="1:8">
      <c r="A442">
        <v>442</v>
      </c>
      <c r="B442" t="s">
        <v>243</v>
      </c>
      <c r="C442" t="s">
        <v>240</v>
      </c>
      <c r="D442">
        <v>17</v>
      </c>
      <c r="E442">
        <v>183</v>
      </c>
      <c r="F442">
        <v>20</v>
      </c>
      <c r="G442">
        <v>254.40299999999999</v>
      </c>
      <c r="H442">
        <v>41.206629999999997</v>
      </c>
    </row>
    <row r="443" spans="1:8">
      <c r="A443">
        <v>443</v>
      </c>
      <c r="B443" t="s">
        <v>243</v>
      </c>
      <c r="C443" t="s">
        <v>240</v>
      </c>
      <c r="D443">
        <v>17</v>
      </c>
      <c r="E443">
        <v>96</v>
      </c>
      <c r="F443">
        <v>20</v>
      </c>
      <c r="G443">
        <v>131.226</v>
      </c>
      <c r="H443">
        <v>40.792400000000001</v>
      </c>
    </row>
    <row r="444" spans="1:8">
      <c r="A444">
        <v>444</v>
      </c>
      <c r="B444" t="s">
        <v>221</v>
      </c>
      <c r="C444" t="s">
        <v>263</v>
      </c>
      <c r="D444">
        <v>20</v>
      </c>
      <c r="E444">
        <v>141</v>
      </c>
      <c r="F444">
        <v>20</v>
      </c>
      <c r="G444">
        <v>189.928</v>
      </c>
      <c r="H444">
        <v>40.436360000000001</v>
      </c>
    </row>
    <row r="445" spans="1:8">
      <c r="A445">
        <v>445</v>
      </c>
      <c r="B445" t="s">
        <v>221</v>
      </c>
      <c r="C445" t="s">
        <v>263</v>
      </c>
      <c r="D445">
        <v>20</v>
      </c>
      <c r="E445">
        <v>336</v>
      </c>
      <c r="F445">
        <v>20</v>
      </c>
      <c r="G445">
        <v>282.66699999999997</v>
      </c>
      <c r="H445">
        <v>-16.87753</v>
      </c>
    </row>
    <row r="446" spans="1:8">
      <c r="A446">
        <v>446</v>
      </c>
      <c r="B446" t="s">
        <v>234</v>
      </c>
      <c r="C446" t="s">
        <v>292</v>
      </c>
      <c r="D446">
        <v>20</v>
      </c>
      <c r="E446">
        <v>133</v>
      </c>
      <c r="F446">
        <v>20</v>
      </c>
      <c r="G446">
        <v>163.67500000000001</v>
      </c>
      <c r="H446">
        <v>27.14602</v>
      </c>
    </row>
    <row r="447" spans="1:8">
      <c r="A447">
        <v>447</v>
      </c>
      <c r="B447" t="s">
        <v>225</v>
      </c>
      <c r="C447" t="s">
        <v>296</v>
      </c>
      <c r="D447">
        <v>20</v>
      </c>
      <c r="E447">
        <v>207</v>
      </c>
      <c r="F447">
        <v>20</v>
      </c>
      <c r="G447">
        <v>221.83699999999999</v>
      </c>
      <c r="H447">
        <v>7.9342300000000003</v>
      </c>
    </row>
    <row r="448" spans="1:8">
      <c r="A448">
        <v>448</v>
      </c>
      <c r="B448" t="s">
        <v>234</v>
      </c>
      <c r="C448" t="s">
        <v>295</v>
      </c>
      <c r="D448">
        <v>0</v>
      </c>
      <c r="E448">
        <v>1.99</v>
      </c>
      <c r="F448">
        <v>0</v>
      </c>
      <c r="G448">
        <v>3.835</v>
      </c>
      <c r="H448">
        <v>92.713570000000004</v>
      </c>
    </row>
    <row r="449" spans="1:8">
      <c r="A449">
        <v>449</v>
      </c>
      <c r="B449" t="s">
        <v>234</v>
      </c>
      <c r="C449" t="s">
        <v>295</v>
      </c>
      <c r="D449">
        <v>0</v>
      </c>
      <c r="E449">
        <v>4.78</v>
      </c>
      <c r="F449">
        <v>0</v>
      </c>
      <c r="G449">
        <v>5.5567000000000002</v>
      </c>
      <c r="H449">
        <v>16.249359999999999</v>
      </c>
    </row>
    <row r="450" spans="1:8">
      <c r="A450">
        <v>450</v>
      </c>
      <c r="B450" t="s">
        <v>228</v>
      </c>
      <c r="C450" t="s">
        <v>286</v>
      </c>
      <c r="D450">
        <v>3.82</v>
      </c>
      <c r="E450">
        <v>0.9</v>
      </c>
      <c r="F450">
        <v>3.8</v>
      </c>
      <c r="G450">
        <v>1.0499000000000001</v>
      </c>
      <c r="H450">
        <v>-5.8195199999999998</v>
      </c>
    </row>
    <row r="451" spans="1:8">
      <c r="A451">
        <v>451</v>
      </c>
      <c r="B451" t="s">
        <v>277</v>
      </c>
      <c r="C451" t="s">
        <v>286</v>
      </c>
      <c r="D451">
        <v>2.4</v>
      </c>
      <c r="E451">
        <v>1.03</v>
      </c>
      <c r="F451">
        <v>2.44</v>
      </c>
      <c r="G451">
        <v>1.1868000000000001</v>
      </c>
      <c r="H451">
        <v>-8.5219000000000005</v>
      </c>
    </row>
    <row r="452" spans="1:8">
      <c r="A452">
        <v>452</v>
      </c>
      <c r="B452" t="s">
        <v>225</v>
      </c>
      <c r="C452" t="s">
        <v>291</v>
      </c>
      <c r="D452">
        <v>0</v>
      </c>
      <c r="E452">
        <v>2.2400000000000002</v>
      </c>
      <c r="F452">
        <v>0</v>
      </c>
      <c r="G452">
        <v>5.3383000000000003</v>
      </c>
      <c r="H452">
        <v>138.31609</v>
      </c>
    </row>
    <row r="453" spans="1:8">
      <c r="A453">
        <v>453</v>
      </c>
      <c r="B453" t="s">
        <v>225</v>
      </c>
      <c r="C453" t="s">
        <v>288</v>
      </c>
      <c r="D453">
        <v>0</v>
      </c>
      <c r="E453">
        <v>1.1299999999999999</v>
      </c>
      <c r="F453">
        <v>0</v>
      </c>
      <c r="G453">
        <v>3.3014999999999999</v>
      </c>
      <c r="H453">
        <v>192.16727</v>
      </c>
    </row>
    <row r="454" spans="1:8">
      <c r="A454">
        <v>454</v>
      </c>
      <c r="B454" t="s">
        <v>225</v>
      </c>
      <c r="C454" t="s">
        <v>288</v>
      </c>
      <c r="D454">
        <v>0</v>
      </c>
      <c r="E454">
        <v>1.34</v>
      </c>
      <c r="F454">
        <v>0</v>
      </c>
      <c r="G454">
        <v>3.1976</v>
      </c>
      <c r="H454">
        <v>138.63058000000001</v>
      </c>
    </row>
    <row r="455" spans="1:8">
      <c r="A455">
        <v>455</v>
      </c>
      <c r="B455" t="s">
        <v>235</v>
      </c>
      <c r="C455" t="s">
        <v>4</v>
      </c>
      <c r="D455">
        <v>0</v>
      </c>
      <c r="E455">
        <v>57.6</v>
      </c>
      <c r="F455">
        <v>0</v>
      </c>
      <c r="G455">
        <v>43.559199999999997</v>
      </c>
      <c r="H455">
        <v>-24.376390000000001</v>
      </c>
    </row>
    <row r="456" spans="1:8">
      <c r="A456">
        <v>456</v>
      </c>
      <c r="B456" t="s">
        <v>243</v>
      </c>
      <c r="C456" t="s">
        <v>265</v>
      </c>
      <c r="D456">
        <v>20.9</v>
      </c>
      <c r="E456">
        <v>75.66</v>
      </c>
      <c r="F456">
        <v>20</v>
      </c>
      <c r="G456">
        <v>79.504199999999997</v>
      </c>
      <c r="H456">
        <v>8.6636199999999999</v>
      </c>
    </row>
    <row r="457" spans="1:8">
      <c r="A457">
        <v>457</v>
      </c>
      <c r="B457" t="s">
        <v>223</v>
      </c>
      <c r="C457" t="s">
        <v>168</v>
      </c>
      <c r="D457">
        <v>0</v>
      </c>
      <c r="E457">
        <v>139</v>
      </c>
      <c r="F457">
        <v>0</v>
      </c>
      <c r="G457">
        <v>209.67500000000001</v>
      </c>
      <c r="H457">
        <v>50.845329999999997</v>
      </c>
    </row>
    <row r="458" spans="1:8">
      <c r="A458">
        <v>458</v>
      </c>
      <c r="B458" t="s">
        <v>277</v>
      </c>
      <c r="C458" t="s">
        <v>265</v>
      </c>
      <c r="D458">
        <v>23</v>
      </c>
      <c r="E458">
        <v>101.22</v>
      </c>
      <c r="F458">
        <v>20</v>
      </c>
      <c r="G458">
        <v>111.08</v>
      </c>
      <c r="H458">
        <v>16.440809999999999</v>
      </c>
    </row>
    <row r="459" spans="1:8">
      <c r="A459">
        <v>459</v>
      </c>
      <c r="B459" t="s">
        <v>225</v>
      </c>
      <c r="C459" t="s">
        <v>292</v>
      </c>
      <c r="D459">
        <v>20</v>
      </c>
      <c r="E459">
        <v>298</v>
      </c>
      <c r="F459">
        <v>20</v>
      </c>
      <c r="G459">
        <v>291.50599999999997</v>
      </c>
      <c r="H459">
        <v>-2.3359700000000001</v>
      </c>
    </row>
    <row r="460" spans="1:8">
      <c r="A460">
        <v>460</v>
      </c>
      <c r="B460" t="s">
        <v>238</v>
      </c>
      <c r="C460" t="s">
        <v>286</v>
      </c>
      <c r="D460">
        <v>2.31</v>
      </c>
      <c r="E460">
        <v>1.71</v>
      </c>
      <c r="F460">
        <v>2.4</v>
      </c>
      <c r="G460">
        <v>2.4398</v>
      </c>
      <c r="H460">
        <v>-106.62669</v>
      </c>
    </row>
    <row r="461" spans="1:8">
      <c r="A461">
        <v>461</v>
      </c>
      <c r="B461" t="s">
        <v>223</v>
      </c>
      <c r="C461" t="s">
        <v>293</v>
      </c>
      <c r="D461">
        <v>0</v>
      </c>
      <c r="E461">
        <v>11.8</v>
      </c>
      <c r="F461">
        <v>0</v>
      </c>
      <c r="G461">
        <v>7.2590000000000003</v>
      </c>
      <c r="H461">
        <v>-38.483310000000003</v>
      </c>
    </row>
    <row r="462" spans="1:8">
      <c r="A462">
        <v>462</v>
      </c>
      <c r="B462" t="s">
        <v>223</v>
      </c>
      <c r="C462" t="s">
        <v>293</v>
      </c>
      <c r="D462">
        <v>0</v>
      </c>
      <c r="E462">
        <v>12.2</v>
      </c>
      <c r="F462">
        <v>0</v>
      </c>
      <c r="G462">
        <v>8.8672000000000004</v>
      </c>
      <c r="H462">
        <v>-27.317779999999999</v>
      </c>
    </row>
    <row r="463" spans="1:8">
      <c r="A463">
        <v>463</v>
      </c>
      <c r="B463" t="s">
        <v>230</v>
      </c>
      <c r="C463" t="s">
        <v>263</v>
      </c>
      <c r="D463">
        <v>20</v>
      </c>
      <c r="E463">
        <v>72.2</v>
      </c>
      <c r="F463">
        <v>20</v>
      </c>
      <c r="G463">
        <v>100.90600000000001</v>
      </c>
      <c r="H463">
        <v>54.992339999999999</v>
      </c>
    </row>
    <row r="464" spans="1:8">
      <c r="A464">
        <v>464</v>
      </c>
      <c r="B464" t="s">
        <v>230</v>
      </c>
      <c r="C464" t="s">
        <v>263</v>
      </c>
      <c r="D464">
        <v>20</v>
      </c>
      <c r="E464">
        <v>91.3</v>
      </c>
      <c r="F464">
        <v>20</v>
      </c>
      <c r="G464">
        <v>108.968</v>
      </c>
      <c r="H464">
        <v>24.779800000000002</v>
      </c>
    </row>
    <row r="465" spans="1:8">
      <c r="A465">
        <v>465</v>
      </c>
      <c r="B465" t="s">
        <v>233</v>
      </c>
      <c r="C465" t="s">
        <v>293</v>
      </c>
      <c r="D465">
        <v>0</v>
      </c>
      <c r="E465">
        <v>5.36</v>
      </c>
      <c r="F465">
        <v>0</v>
      </c>
      <c r="G465">
        <v>5.4679000000000002</v>
      </c>
      <c r="H465">
        <v>2.0132400000000001</v>
      </c>
    </row>
    <row r="466" spans="1:8">
      <c r="A466">
        <v>466</v>
      </c>
      <c r="B466" t="s">
        <v>233</v>
      </c>
      <c r="C466" t="s">
        <v>293</v>
      </c>
      <c r="D466">
        <v>0</v>
      </c>
      <c r="E466">
        <v>6.43</v>
      </c>
      <c r="F466">
        <v>0</v>
      </c>
      <c r="G466">
        <v>6.8068999999999997</v>
      </c>
      <c r="H466">
        <v>5.8611199999999997</v>
      </c>
    </row>
    <row r="467" spans="1:8">
      <c r="A467">
        <v>467</v>
      </c>
      <c r="B467" t="s">
        <v>231</v>
      </c>
      <c r="C467" t="s">
        <v>288</v>
      </c>
      <c r="D467">
        <v>0</v>
      </c>
      <c r="E467">
        <v>0.83599999999999997</v>
      </c>
      <c r="F467">
        <v>0</v>
      </c>
      <c r="G467">
        <v>2.3658000000000001</v>
      </c>
      <c r="H467">
        <v>182.99639999999999</v>
      </c>
    </row>
    <row r="468" spans="1:8">
      <c r="A468">
        <v>468</v>
      </c>
      <c r="B468" t="s">
        <v>231</v>
      </c>
      <c r="C468" t="s">
        <v>288</v>
      </c>
      <c r="D468">
        <v>0</v>
      </c>
      <c r="E468">
        <v>7.62</v>
      </c>
      <c r="F468">
        <v>0</v>
      </c>
      <c r="G468">
        <v>2.3441999999999998</v>
      </c>
      <c r="H468">
        <v>-69.236090000000004</v>
      </c>
    </row>
    <row r="469" spans="1:8">
      <c r="A469">
        <v>469</v>
      </c>
      <c r="B469" t="s">
        <v>234</v>
      </c>
      <c r="C469" t="s">
        <v>168</v>
      </c>
      <c r="D469">
        <v>0</v>
      </c>
      <c r="E469">
        <v>128</v>
      </c>
      <c r="F469">
        <v>0</v>
      </c>
      <c r="G469">
        <v>437.76400000000001</v>
      </c>
      <c r="H469">
        <v>242.00313</v>
      </c>
    </row>
    <row r="470" spans="1:8">
      <c r="A470">
        <v>470</v>
      </c>
      <c r="B470" t="s">
        <v>276</v>
      </c>
      <c r="C470" t="s">
        <v>265</v>
      </c>
      <c r="D470">
        <v>23</v>
      </c>
      <c r="E470">
        <v>97.3</v>
      </c>
      <c r="F470">
        <v>20</v>
      </c>
      <c r="G470">
        <v>111.08</v>
      </c>
      <c r="H470">
        <v>22.584119999999999</v>
      </c>
    </row>
    <row r="471" spans="1:8">
      <c r="A471">
        <v>471</v>
      </c>
      <c r="B471" t="s">
        <v>231</v>
      </c>
      <c r="C471" t="s">
        <v>286</v>
      </c>
      <c r="D471">
        <v>3.82</v>
      </c>
      <c r="E471">
        <v>0.77</v>
      </c>
      <c r="F471">
        <v>3.8</v>
      </c>
      <c r="G471">
        <v>1.1830000000000001</v>
      </c>
      <c r="H471">
        <v>-14.196070000000001</v>
      </c>
    </row>
    <row r="472" spans="1:8">
      <c r="A472">
        <v>472</v>
      </c>
      <c r="B472" t="s">
        <v>232</v>
      </c>
      <c r="C472" t="s">
        <v>298</v>
      </c>
      <c r="D472">
        <v>20</v>
      </c>
      <c r="E472">
        <v>175</v>
      </c>
      <c r="F472">
        <v>20</v>
      </c>
      <c r="G472">
        <v>184.24</v>
      </c>
      <c r="H472">
        <v>5.96129</v>
      </c>
    </row>
    <row r="473" spans="1:8">
      <c r="A473">
        <v>473</v>
      </c>
      <c r="B473" t="s">
        <v>228</v>
      </c>
      <c r="C473" t="s">
        <v>168</v>
      </c>
      <c r="D473">
        <v>0</v>
      </c>
      <c r="E473">
        <v>117</v>
      </c>
      <c r="F473">
        <v>0</v>
      </c>
      <c r="G473">
        <v>140.94</v>
      </c>
      <c r="H473">
        <v>20.461539999999999</v>
      </c>
    </row>
    <row r="474" spans="1:8">
      <c r="A474">
        <v>474</v>
      </c>
      <c r="B474" t="s">
        <v>272</v>
      </c>
      <c r="C474" t="s">
        <v>265</v>
      </c>
      <c r="D474">
        <v>21</v>
      </c>
      <c r="E474">
        <v>95.96</v>
      </c>
      <c r="F474">
        <v>20</v>
      </c>
      <c r="G474">
        <v>93.344200000000001</v>
      </c>
      <c r="H474">
        <v>-2.1555499999999999</v>
      </c>
    </row>
    <row r="475" spans="1:8">
      <c r="A475">
        <v>475</v>
      </c>
      <c r="B475" t="s">
        <v>261</v>
      </c>
      <c r="C475" t="s">
        <v>138</v>
      </c>
      <c r="D475">
        <v>0</v>
      </c>
      <c r="E475">
        <v>2.0899999999999998E-2</v>
      </c>
      <c r="F475">
        <v>0</v>
      </c>
      <c r="G475">
        <v>1.7000000000000001E-2</v>
      </c>
      <c r="H475">
        <v>-18.516739999999999</v>
      </c>
    </row>
    <row r="476" spans="1:8">
      <c r="A476">
        <v>476</v>
      </c>
      <c r="B476" t="s">
        <v>221</v>
      </c>
      <c r="C476" t="s">
        <v>287</v>
      </c>
      <c r="D476">
        <v>20</v>
      </c>
      <c r="E476">
        <v>70.5</v>
      </c>
      <c r="F476">
        <v>20</v>
      </c>
      <c r="G476">
        <v>155.59200000000001</v>
      </c>
      <c r="H476">
        <v>168.49898999999999</v>
      </c>
    </row>
    <row r="477" spans="1:8">
      <c r="A477">
        <v>477</v>
      </c>
      <c r="B477" t="s">
        <v>221</v>
      </c>
      <c r="C477" t="s">
        <v>287</v>
      </c>
      <c r="D477">
        <v>20</v>
      </c>
      <c r="E477">
        <v>127</v>
      </c>
      <c r="F477">
        <v>20</v>
      </c>
      <c r="G477">
        <v>152.22800000000001</v>
      </c>
      <c r="H477">
        <v>23.577570000000001</v>
      </c>
    </row>
    <row r="478" spans="1:8">
      <c r="A478">
        <v>478</v>
      </c>
      <c r="B478" t="s">
        <v>260</v>
      </c>
      <c r="C478" t="s">
        <v>138</v>
      </c>
      <c r="D478">
        <v>0</v>
      </c>
      <c r="E478">
        <v>3.4299999999999997E-2</v>
      </c>
      <c r="F478">
        <v>0</v>
      </c>
      <c r="G478">
        <v>4.8500000000000001E-2</v>
      </c>
      <c r="H478">
        <v>41.530610000000003</v>
      </c>
    </row>
    <row r="479" spans="1:8">
      <c r="A479">
        <v>479</v>
      </c>
      <c r="B479" t="s">
        <v>221</v>
      </c>
      <c r="C479" t="s">
        <v>293</v>
      </c>
      <c r="D479">
        <v>0</v>
      </c>
      <c r="E479">
        <v>2.84</v>
      </c>
      <c r="F479">
        <v>0</v>
      </c>
      <c r="G479">
        <v>4.0293999999999999</v>
      </c>
      <c r="H479">
        <v>41.880629999999996</v>
      </c>
    </row>
    <row r="480" spans="1:8">
      <c r="A480">
        <v>480</v>
      </c>
      <c r="B480" t="s">
        <v>221</v>
      </c>
      <c r="C480" t="s">
        <v>293</v>
      </c>
      <c r="D480">
        <v>0</v>
      </c>
      <c r="E480">
        <v>4.46</v>
      </c>
      <c r="F480">
        <v>0</v>
      </c>
      <c r="G480">
        <v>5.3746</v>
      </c>
      <c r="H480">
        <v>20.50695</v>
      </c>
    </row>
    <row r="481" spans="1:8">
      <c r="A481">
        <v>481</v>
      </c>
      <c r="B481" t="s">
        <v>246</v>
      </c>
      <c r="C481" t="s">
        <v>240</v>
      </c>
      <c r="D481">
        <v>17</v>
      </c>
      <c r="E481">
        <v>32</v>
      </c>
      <c r="F481">
        <v>17</v>
      </c>
      <c r="G481">
        <v>42.977400000000003</v>
      </c>
      <c r="H481">
        <v>73.182680000000005</v>
      </c>
    </row>
    <row r="482" spans="1:8">
      <c r="A482">
        <v>482</v>
      </c>
      <c r="B482" t="s">
        <v>244</v>
      </c>
      <c r="C482" t="s">
        <v>240</v>
      </c>
      <c r="D482">
        <v>16</v>
      </c>
      <c r="E482">
        <v>46</v>
      </c>
      <c r="F482">
        <v>16</v>
      </c>
      <c r="G482">
        <v>47.627600000000001</v>
      </c>
      <c r="H482">
        <v>5.4253400000000003</v>
      </c>
    </row>
    <row r="483" spans="1:8">
      <c r="A483">
        <v>483</v>
      </c>
      <c r="B483" t="s">
        <v>275</v>
      </c>
      <c r="C483" t="s">
        <v>265</v>
      </c>
      <c r="D483">
        <v>21</v>
      </c>
      <c r="E483">
        <v>333</v>
      </c>
      <c r="F483">
        <v>20</v>
      </c>
      <c r="G483">
        <v>349.11799999999999</v>
      </c>
      <c r="H483">
        <v>5.4865399999999998</v>
      </c>
    </row>
    <row r="484" spans="1:8">
      <c r="A484">
        <v>484</v>
      </c>
      <c r="B484" t="s">
        <v>224</v>
      </c>
      <c r="C484" t="s">
        <v>292</v>
      </c>
      <c r="D484">
        <v>20</v>
      </c>
      <c r="E484">
        <v>187</v>
      </c>
      <c r="F484">
        <v>20</v>
      </c>
      <c r="G484">
        <v>283.226</v>
      </c>
      <c r="H484">
        <v>57.620370000000001</v>
      </c>
    </row>
    <row r="485" spans="1:8">
      <c r="A485">
        <v>485</v>
      </c>
      <c r="B485" t="s">
        <v>233</v>
      </c>
      <c r="C485" t="s">
        <v>264</v>
      </c>
      <c r="D485">
        <v>0</v>
      </c>
      <c r="E485">
        <v>1.75</v>
      </c>
      <c r="F485">
        <v>0</v>
      </c>
      <c r="G485">
        <v>4.9122000000000003</v>
      </c>
      <c r="H485">
        <v>180.69828999999999</v>
      </c>
    </row>
    <row r="486" spans="1:8">
      <c r="A486">
        <v>486</v>
      </c>
      <c r="B486" t="s">
        <v>233</v>
      </c>
      <c r="C486" t="s">
        <v>264</v>
      </c>
      <c r="D486">
        <v>0</v>
      </c>
      <c r="E486">
        <v>1.45</v>
      </c>
      <c r="F486">
        <v>0</v>
      </c>
      <c r="G486">
        <v>6.1165000000000003</v>
      </c>
      <c r="H486">
        <v>321.82965000000002</v>
      </c>
    </row>
    <row r="487" spans="1:8">
      <c r="A487">
        <v>487</v>
      </c>
      <c r="B487" t="s">
        <v>221</v>
      </c>
      <c r="C487" t="s">
        <v>286</v>
      </c>
      <c r="D487">
        <v>3.82</v>
      </c>
      <c r="E487">
        <v>0.91</v>
      </c>
      <c r="F487">
        <v>3.8</v>
      </c>
      <c r="G487">
        <v>1.0407</v>
      </c>
      <c r="H487">
        <v>-5.1773199999999999</v>
      </c>
    </row>
    <row r="488" spans="1:8">
      <c r="A488">
        <v>488</v>
      </c>
      <c r="B488" t="s">
        <v>221</v>
      </c>
      <c r="C488" t="s">
        <v>289</v>
      </c>
      <c r="D488">
        <v>20</v>
      </c>
      <c r="E488">
        <v>170</v>
      </c>
      <c r="F488">
        <v>20</v>
      </c>
      <c r="G488">
        <v>198.53200000000001</v>
      </c>
      <c r="H488">
        <v>19.021329999999999</v>
      </c>
    </row>
    <row r="489" spans="1:8">
      <c r="A489">
        <v>489</v>
      </c>
      <c r="B489" t="s">
        <v>221</v>
      </c>
      <c r="C489" t="s">
        <v>289</v>
      </c>
      <c r="D489">
        <v>20</v>
      </c>
      <c r="E489">
        <v>275</v>
      </c>
      <c r="F489">
        <v>20</v>
      </c>
      <c r="G489">
        <v>224.94499999999999</v>
      </c>
      <c r="H489">
        <v>-19.62941</v>
      </c>
    </row>
    <row r="490" spans="1:8">
      <c r="A490">
        <v>490</v>
      </c>
      <c r="B490" t="s">
        <v>228</v>
      </c>
      <c r="C490" t="s">
        <v>264</v>
      </c>
      <c r="D490">
        <v>0</v>
      </c>
      <c r="E490">
        <v>1.73</v>
      </c>
      <c r="F490">
        <v>0</v>
      </c>
      <c r="G490">
        <v>4.7404999999999999</v>
      </c>
      <c r="H490">
        <v>174.01907</v>
      </c>
    </row>
    <row r="491" spans="1:8">
      <c r="A491">
        <v>491</v>
      </c>
      <c r="B491" t="s">
        <v>228</v>
      </c>
      <c r="C491" t="s">
        <v>264</v>
      </c>
      <c r="D491">
        <v>0</v>
      </c>
      <c r="E491">
        <v>1.46</v>
      </c>
      <c r="F491">
        <v>0</v>
      </c>
      <c r="G491">
        <v>5.9333999999999998</v>
      </c>
      <c r="H491">
        <v>306.39724999999999</v>
      </c>
    </row>
    <row r="492" spans="1:8">
      <c r="A492">
        <v>492</v>
      </c>
      <c r="B492" t="s">
        <v>233</v>
      </c>
      <c r="C492" t="s">
        <v>168</v>
      </c>
      <c r="D492">
        <v>0</v>
      </c>
      <c r="E492">
        <v>118</v>
      </c>
      <c r="F492">
        <v>0</v>
      </c>
      <c r="G492">
        <v>141.86799999999999</v>
      </c>
      <c r="H492">
        <v>20.227119999999999</v>
      </c>
    </row>
    <row r="493" spans="1:8">
      <c r="A493">
        <v>493</v>
      </c>
      <c r="B493" t="s">
        <v>273</v>
      </c>
      <c r="C493" t="s">
        <v>265</v>
      </c>
      <c r="D493">
        <v>21</v>
      </c>
      <c r="E493">
        <v>120.33</v>
      </c>
      <c r="F493">
        <v>20</v>
      </c>
      <c r="G493">
        <v>93.344200000000001</v>
      </c>
      <c r="H493">
        <v>-26.161079999999998</v>
      </c>
    </row>
    <row r="494" spans="1:8">
      <c r="A494">
        <v>494</v>
      </c>
      <c r="B494" t="s">
        <v>235</v>
      </c>
      <c r="C494" t="s">
        <v>293</v>
      </c>
      <c r="D494">
        <v>0</v>
      </c>
      <c r="E494">
        <v>1.51</v>
      </c>
      <c r="F494">
        <v>0</v>
      </c>
      <c r="G494">
        <v>1.6369</v>
      </c>
      <c r="H494">
        <v>8.4053000000000004</v>
      </c>
    </row>
    <row r="495" spans="1:8">
      <c r="A495">
        <v>495</v>
      </c>
      <c r="B495" t="s">
        <v>229</v>
      </c>
      <c r="C495" t="s">
        <v>288</v>
      </c>
      <c r="D495">
        <v>0</v>
      </c>
      <c r="E495">
        <v>1.84</v>
      </c>
      <c r="F495">
        <v>0</v>
      </c>
      <c r="G495">
        <v>4.0556000000000001</v>
      </c>
      <c r="H495">
        <v>120.41032</v>
      </c>
    </row>
    <row r="496" spans="1:8">
      <c r="A496">
        <v>496</v>
      </c>
      <c r="B496" t="s">
        <v>229</v>
      </c>
      <c r="C496" t="s">
        <v>288</v>
      </c>
      <c r="D496">
        <v>0</v>
      </c>
      <c r="E496">
        <v>6.02</v>
      </c>
      <c r="F496">
        <v>0</v>
      </c>
      <c r="G496">
        <v>3.8237000000000001</v>
      </c>
      <c r="H496">
        <v>-36.483890000000002</v>
      </c>
    </row>
    <row r="497" spans="1:8">
      <c r="A497">
        <v>497</v>
      </c>
      <c r="B497" t="s">
        <v>221</v>
      </c>
      <c r="C497" t="s">
        <v>294</v>
      </c>
      <c r="D497">
        <v>20</v>
      </c>
      <c r="E497">
        <v>258</v>
      </c>
      <c r="F497">
        <v>20</v>
      </c>
      <c r="G497">
        <v>227.11500000000001</v>
      </c>
      <c r="H497">
        <v>-12.976889999999999</v>
      </c>
    </row>
    <row r="498" spans="1:8">
      <c r="A498">
        <v>498</v>
      </c>
      <c r="B498" t="s">
        <v>232</v>
      </c>
      <c r="C498" t="s">
        <v>289</v>
      </c>
      <c r="D498">
        <v>20</v>
      </c>
      <c r="E498">
        <v>172</v>
      </c>
      <c r="F498">
        <v>20</v>
      </c>
      <c r="G498">
        <v>162.97200000000001</v>
      </c>
      <c r="H498">
        <v>-5.93947</v>
      </c>
    </row>
    <row r="499" spans="1:8">
      <c r="A499">
        <v>499</v>
      </c>
      <c r="B499" t="s">
        <v>232</v>
      </c>
      <c r="C499" t="s">
        <v>289</v>
      </c>
      <c r="D499">
        <v>20</v>
      </c>
      <c r="E499">
        <v>205</v>
      </c>
      <c r="F499">
        <v>20</v>
      </c>
      <c r="G499">
        <v>190.036</v>
      </c>
      <c r="H499">
        <v>-8.0886499999999995</v>
      </c>
    </row>
    <row r="500" spans="1:8">
      <c r="A500">
        <v>500</v>
      </c>
      <c r="B500" t="s">
        <v>227</v>
      </c>
      <c r="C500" t="s">
        <v>286</v>
      </c>
      <c r="D500">
        <v>3.82</v>
      </c>
      <c r="E500">
        <v>0.85</v>
      </c>
      <c r="F500">
        <v>3.8</v>
      </c>
      <c r="G500">
        <v>2.2700000000000001E-2</v>
      </c>
      <c r="H500">
        <v>27.182749999999999</v>
      </c>
    </row>
    <row r="501" spans="1:8">
      <c r="A501">
        <v>501</v>
      </c>
      <c r="B501" t="s">
        <v>230</v>
      </c>
      <c r="C501" t="s">
        <v>292</v>
      </c>
      <c r="D501">
        <v>20</v>
      </c>
      <c r="E501">
        <v>102</v>
      </c>
      <c r="F501">
        <v>20</v>
      </c>
      <c r="G501">
        <v>114.307</v>
      </c>
      <c r="H501">
        <v>15.00854</v>
      </c>
    </row>
    <row r="502" spans="1:8">
      <c r="A502">
        <v>502</v>
      </c>
      <c r="B502" t="s">
        <v>283</v>
      </c>
      <c r="C502" t="s">
        <v>265</v>
      </c>
      <c r="D502">
        <v>13.2</v>
      </c>
      <c r="E502">
        <v>88.7</v>
      </c>
      <c r="F502">
        <v>21</v>
      </c>
      <c r="G502">
        <v>71.5501</v>
      </c>
      <c r="H502">
        <v>-33.046230000000001</v>
      </c>
    </row>
    <row r="503" spans="1:8">
      <c r="A503">
        <v>503</v>
      </c>
      <c r="B503" t="s">
        <v>232</v>
      </c>
      <c r="C503" t="s">
        <v>292</v>
      </c>
      <c r="D503">
        <v>20</v>
      </c>
      <c r="E503">
        <v>151</v>
      </c>
      <c r="F503">
        <v>20</v>
      </c>
      <c r="G503">
        <v>181.94900000000001</v>
      </c>
      <c r="H503">
        <v>23.62519</v>
      </c>
    </row>
    <row r="504" spans="1:8">
      <c r="A504">
        <v>504</v>
      </c>
      <c r="B504" t="s">
        <v>230</v>
      </c>
      <c r="C504" t="s">
        <v>237</v>
      </c>
      <c r="D504">
        <v>0</v>
      </c>
      <c r="E504">
        <v>0.62</v>
      </c>
      <c r="F504">
        <v>0</v>
      </c>
      <c r="G504">
        <v>1.9598</v>
      </c>
      <c r="H504">
        <v>216.09838999999999</v>
      </c>
    </row>
    <row r="505" spans="1:8">
      <c r="A505">
        <v>505</v>
      </c>
      <c r="B505" t="s">
        <v>230</v>
      </c>
      <c r="C505" t="s">
        <v>237</v>
      </c>
      <c r="D505">
        <v>0</v>
      </c>
      <c r="E505">
        <v>0.90200000000000002</v>
      </c>
      <c r="F505">
        <v>0</v>
      </c>
      <c r="G505">
        <v>1.9565999999999999</v>
      </c>
      <c r="H505">
        <v>116.92017</v>
      </c>
    </row>
    <row r="506" spans="1:8">
      <c r="A506">
        <v>506</v>
      </c>
      <c r="B506" t="s">
        <v>231</v>
      </c>
      <c r="C506" t="s">
        <v>289</v>
      </c>
      <c r="D506">
        <v>20</v>
      </c>
      <c r="E506">
        <v>151</v>
      </c>
      <c r="F506">
        <v>20</v>
      </c>
      <c r="G506">
        <v>165.41200000000001</v>
      </c>
      <c r="H506">
        <v>11.001530000000001</v>
      </c>
    </row>
    <row r="507" spans="1:8">
      <c r="A507">
        <v>507</v>
      </c>
      <c r="B507" t="s">
        <v>231</v>
      </c>
      <c r="C507" t="s">
        <v>289</v>
      </c>
      <c r="D507">
        <v>20</v>
      </c>
      <c r="E507">
        <v>289</v>
      </c>
      <c r="F507">
        <v>20</v>
      </c>
      <c r="G507">
        <v>203.05699999999999</v>
      </c>
      <c r="H507">
        <v>-31.949069999999999</v>
      </c>
    </row>
    <row r="508" spans="1:8">
      <c r="A508">
        <v>508</v>
      </c>
      <c r="B508" t="s">
        <v>258</v>
      </c>
      <c r="C508" t="s">
        <v>286</v>
      </c>
      <c r="D508">
        <v>5.6</v>
      </c>
      <c r="E508">
        <v>1</v>
      </c>
      <c r="F508">
        <v>5.6</v>
      </c>
      <c r="G508">
        <v>1.9468000000000001</v>
      </c>
      <c r="H508">
        <v>-20.58304</v>
      </c>
    </row>
    <row r="509" spans="1:8">
      <c r="A509">
        <v>509</v>
      </c>
      <c r="B509" t="s">
        <v>224</v>
      </c>
      <c r="C509" t="s">
        <v>2</v>
      </c>
      <c r="D509">
        <v>0.21</v>
      </c>
      <c r="E509">
        <v>0.158</v>
      </c>
      <c r="F509">
        <v>0.21</v>
      </c>
      <c r="G509">
        <v>0.16139999999999999</v>
      </c>
      <c r="H509">
        <v>-6.6346299999999996</v>
      </c>
    </row>
    <row r="510" spans="1:8">
      <c r="A510">
        <v>510</v>
      </c>
      <c r="B510" t="s">
        <v>226</v>
      </c>
      <c r="C510" t="s">
        <v>298</v>
      </c>
      <c r="D510">
        <v>20</v>
      </c>
      <c r="E510">
        <v>219</v>
      </c>
      <c r="F510">
        <v>20</v>
      </c>
      <c r="G510">
        <v>196.65799999999999</v>
      </c>
      <c r="H510">
        <v>-11.227130000000001</v>
      </c>
    </row>
    <row r="511" spans="1:8">
      <c r="A511">
        <v>511</v>
      </c>
      <c r="B511" t="s">
        <v>232</v>
      </c>
      <c r="C511" t="s">
        <v>236</v>
      </c>
      <c r="D511">
        <v>20</v>
      </c>
      <c r="E511">
        <v>126</v>
      </c>
      <c r="F511">
        <v>20</v>
      </c>
      <c r="G511">
        <v>161.61699999999999</v>
      </c>
      <c r="H511">
        <v>33.600949999999997</v>
      </c>
    </row>
    <row r="512" spans="1:8">
      <c r="A512">
        <v>512</v>
      </c>
      <c r="B512" t="s">
        <v>232</v>
      </c>
      <c r="C512" t="s">
        <v>236</v>
      </c>
      <c r="D512">
        <v>20</v>
      </c>
      <c r="E512">
        <v>141</v>
      </c>
      <c r="F512">
        <v>20</v>
      </c>
      <c r="G512">
        <v>162.19399999999999</v>
      </c>
      <c r="H512">
        <v>17.515699999999999</v>
      </c>
    </row>
    <row r="513" spans="1:8">
      <c r="A513">
        <v>513</v>
      </c>
      <c r="B513" t="s">
        <v>224</v>
      </c>
      <c r="C513" t="s">
        <v>263</v>
      </c>
      <c r="D513">
        <v>20</v>
      </c>
      <c r="E513">
        <v>146</v>
      </c>
      <c r="F513">
        <v>20</v>
      </c>
      <c r="G513">
        <v>182.67400000000001</v>
      </c>
      <c r="H513">
        <v>29.106349999999999</v>
      </c>
    </row>
    <row r="514" spans="1:8">
      <c r="A514">
        <v>514</v>
      </c>
      <c r="B514" t="s">
        <v>224</v>
      </c>
      <c r="C514" t="s">
        <v>263</v>
      </c>
      <c r="D514">
        <v>20</v>
      </c>
      <c r="E514">
        <v>242</v>
      </c>
      <c r="F514">
        <v>20</v>
      </c>
      <c r="G514">
        <v>196.72800000000001</v>
      </c>
      <c r="H514">
        <v>-20.392790000000002</v>
      </c>
    </row>
    <row r="515" spans="1:8">
      <c r="A515">
        <v>515</v>
      </c>
      <c r="B515" t="s">
        <v>228</v>
      </c>
      <c r="C515" t="s">
        <v>293</v>
      </c>
      <c r="D515">
        <v>0</v>
      </c>
      <c r="E515">
        <v>5.0999999999999996</v>
      </c>
      <c r="F515">
        <v>0</v>
      </c>
      <c r="G515">
        <v>5.2798999999999996</v>
      </c>
      <c r="H515">
        <v>3.5264700000000002</v>
      </c>
    </row>
    <row r="516" spans="1:8">
      <c r="A516">
        <v>516</v>
      </c>
      <c r="B516" t="s">
        <v>228</v>
      </c>
      <c r="C516" t="s">
        <v>293</v>
      </c>
      <c r="D516">
        <v>0</v>
      </c>
      <c r="E516">
        <v>6.33</v>
      </c>
      <c r="F516">
        <v>0</v>
      </c>
      <c r="G516">
        <v>6.6127000000000002</v>
      </c>
      <c r="H516">
        <v>4.4658800000000003</v>
      </c>
    </row>
    <row r="517" spans="1:8">
      <c r="A517">
        <v>517</v>
      </c>
      <c r="B517" t="s">
        <v>234</v>
      </c>
      <c r="C517" t="s">
        <v>236</v>
      </c>
      <c r="D517">
        <v>20</v>
      </c>
      <c r="E517">
        <v>130</v>
      </c>
      <c r="F517">
        <v>20</v>
      </c>
      <c r="G517">
        <v>160.20599999999999</v>
      </c>
      <c r="H517">
        <v>27.459990000000001</v>
      </c>
    </row>
    <row r="518" spans="1:8">
      <c r="A518">
        <v>518</v>
      </c>
      <c r="B518" t="s">
        <v>234</v>
      </c>
      <c r="C518" t="s">
        <v>236</v>
      </c>
      <c r="D518">
        <v>20</v>
      </c>
      <c r="E518">
        <v>146</v>
      </c>
      <c r="F518">
        <v>20</v>
      </c>
      <c r="G518">
        <v>161.27799999999999</v>
      </c>
      <c r="H518">
        <v>12.125400000000001</v>
      </c>
    </row>
    <row r="519" spans="1:8">
      <c r="A519">
        <v>519</v>
      </c>
      <c r="B519" t="s">
        <v>233</v>
      </c>
      <c r="C519" t="s">
        <v>265</v>
      </c>
      <c r="D519">
        <v>27.8</v>
      </c>
      <c r="E519">
        <v>235.09</v>
      </c>
      <c r="F519">
        <v>20</v>
      </c>
      <c r="G519">
        <v>263.35399999999998</v>
      </c>
      <c r="H519">
        <v>17.397849999999998</v>
      </c>
    </row>
    <row r="520" spans="1:8">
      <c r="A520">
        <v>520</v>
      </c>
      <c r="B520" t="s">
        <v>259</v>
      </c>
      <c r="C520" t="s">
        <v>138</v>
      </c>
      <c r="D520">
        <v>0</v>
      </c>
      <c r="E520">
        <v>3.2899999999999999E-2</v>
      </c>
      <c r="F520">
        <v>0</v>
      </c>
      <c r="G520">
        <v>3.1099999999999999E-2</v>
      </c>
      <c r="H520">
        <v>-5.5209799999999998</v>
      </c>
    </row>
    <row r="521" spans="1:8">
      <c r="A521">
        <v>521</v>
      </c>
      <c r="B521" t="s">
        <v>235</v>
      </c>
      <c r="C521" t="s">
        <v>264</v>
      </c>
      <c r="D521">
        <v>0</v>
      </c>
      <c r="E521">
        <v>0.74</v>
      </c>
      <c r="F521">
        <v>0</v>
      </c>
      <c r="G521">
        <v>1.9762</v>
      </c>
      <c r="H521">
        <v>167.04865000000001</v>
      </c>
    </row>
    <row r="522" spans="1:8">
      <c r="A522">
        <v>522</v>
      </c>
      <c r="B522" t="s">
        <v>235</v>
      </c>
      <c r="C522" t="s">
        <v>264</v>
      </c>
      <c r="D522">
        <v>0</v>
      </c>
      <c r="E522">
        <v>0.95799999999999996</v>
      </c>
      <c r="F522">
        <v>0</v>
      </c>
      <c r="G522">
        <v>2.1678999999999999</v>
      </c>
      <c r="H522">
        <v>126.29228000000001</v>
      </c>
    </row>
    <row r="523" spans="1:8">
      <c r="A523">
        <v>523</v>
      </c>
      <c r="B523" t="s">
        <v>231</v>
      </c>
      <c r="C523" t="s">
        <v>263</v>
      </c>
      <c r="D523">
        <v>20</v>
      </c>
      <c r="E523">
        <v>117</v>
      </c>
      <c r="F523">
        <v>20</v>
      </c>
      <c r="G523">
        <v>161.38999999999999</v>
      </c>
      <c r="H523">
        <v>45.762889999999999</v>
      </c>
    </row>
    <row r="524" spans="1:8">
      <c r="A524">
        <v>524</v>
      </c>
      <c r="B524" t="s">
        <v>231</v>
      </c>
      <c r="C524" t="s">
        <v>263</v>
      </c>
      <c r="D524">
        <v>20</v>
      </c>
      <c r="E524">
        <v>178</v>
      </c>
      <c r="F524">
        <v>20</v>
      </c>
      <c r="G524">
        <v>202.69499999999999</v>
      </c>
      <c r="H524">
        <v>15.62975</v>
      </c>
    </row>
    <row r="525" spans="1:8">
      <c r="A525">
        <v>525</v>
      </c>
      <c r="B525" t="s">
        <v>223</v>
      </c>
      <c r="C525" t="s">
        <v>265</v>
      </c>
      <c r="D525">
        <v>21.4</v>
      </c>
      <c r="E525">
        <v>289.86</v>
      </c>
      <c r="F525">
        <v>20</v>
      </c>
      <c r="G525">
        <v>302.41699999999997</v>
      </c>
      <c r="H525">
        <v>5.1989200000000002</v>
      </c>
    </row>
    <row r="526" spans="1:8">
      <c r="A526">
        <v>526</v>
      </c>
      <c r="B526" t="s">
        <v>229</v>
      </c>
      <c r="C526" t="s">
        <v>286</v>
      </c>
      <c r="D526">
        <v>3.82</v>
      </c>
      <c r="E526">
        <v>0.81</v>
      </c>
      <c r="F526">
        <v>3.8</v>
      </c>
      <c r="G526">
        <v>1.12E-2</v>
      </c>
      <c r="H526">
        <v>25.87518</v>
      </c>
    </row>
    <row r="527" spans="1:8">
      <c r="A527">
        <v>527</v>
      </c>
      <c r="B527" t="s">
        <v>256</v>
      </c>
      <c r="C527" t="s">
        <v>286</v>
      </c>
      <c r="D527">
        <v>2.31</v>
      </c>
      <c r="E527">
        <v>7.6499999999999999E-2</v>
      </c>
      <c r="F527">
        <v>2.4</v>
      </c>
      <c r="G527">
        <v>0.34329999999999999</v>
      </c>
      <c r="H527">
        <v>-7.9138500000000001</v>
      </c>
    </row>
    <row r="528" spans="1:8">
      <c r="A528">
        <v>528</v>
      </c>
      <c r="B528" t="s">
        <v>256</v>
      </c>
      <c r="C528" t="s">
        <v>286</v>
      </c>
      <c r="D528">
        <v>2.31</v>
      </c>
      <c r="E528">
        <v>0.86980000000000002</v>
      </c>
      <c r="F528">
        <v>2.4</v>
      </c>
      <c r="G528">
        <v>0.34329999999999999</v>
      </c>
      <c r="H528">
        <v>42.811669999999999</v>
      </c>
    </row>
    <row r="529" spans="1:8">
      <c r="A529">
        <v>529</v>
      </c>
      <c r="B529" t="s">
        <v>238</v>
      </c>
      <c r="C529" t="s">
        <v>4</v>
      </c>
      <c r="D529">
        <v>0</v>
      </c>
      <c r="E529">
        <v>-1.8900999999999999</v>
      </c>
      <c r="F529">
        <v>0</v>
      </c>
      <c r="G529">
        <v>-6.5587999999999997</v>
      </c>
      <c r="H529">
        <v>247.00810000000001</v>
      </c>
    </row>
    <row r="530" spans="1:8">
      <c r="A530">
        <v>530</v>
      </c>
      <c r="B530" t="s">
        <v>224</v>
      </c>
      <c r="C530" t="s">
        <v>287</v>
      </c>
      <c r="D530">
        <v>20</v>
      </c>
      <c r="E530">
        <v>72.2</v>
      </c>
      <c r="F530">
        <v>20</v>
      </c>
      <c r="G530">
        <v>141.36199999999999</v>
      </c>
      <c r="H530">
        <v>132.49426</v>
      </c>
    </row>
    <row r="531" spans="1:8">
      <c r="A531">
        <v>531</v>
      </c>
      <c r="B531" t="s">
        <v>224</v>
      </c>
      <c r="C531" t="s">
        <v>287</v>
      </c>
      <c r="D531">
        <v>20</v>
      </c>
      <c r="E531">
        <v>153</v>
      </c>
      <c r="F531">
        <v>20</v>
      </c>
      <c r="G531">
        <v>137.911</v>
      </c>
      <c r="H531">
        <v>-11.34511</v>
      </c>
    </row>
    <row r="532" spans="1:8">
      <c r="A532">
        <v>532</v>
      </c>
      <c r="B532" t="s">
        <v>231</v>
      </c>
      <c r="C532" t="s">
        <v>265</v>
      </c>
      <c r="D532">
        <v>25</v>
      </c>
      <c r="E532">
        <v>200.51</v>
      </c>
      <c r="F532">
        <v>20</v>
      </c>
      <c r="G532">
        <v>220.077</v>
      </c>
      <c r="H532">
        <v>13.997490000000001</v>
      </c>
    </row>
    <row r="533" spans="1:8">
      <c r="A533">
        <v>533</v>
      </c>
      <c r="B533" t="s">
        <v>231</v>
      </c>
      <c r="C533" t="s">
        <v>292</v>
      </c>
      <c r="D533">
        <v>20</v>
      </c>
      <c r="E533">
        <v>188</v>
      </c>
      <c r="F533">
        <v>20</v>
      </c>
      <c r="G533">
        <v>221.49100000000001</v>
      </c>
      <c r="H533">
        <v>19.935120000000001</v>
      </c>
    </row>
    <row r="534" spans="1:8">
      <c r="A534">
        <v>534</v>
      </c>
      <c r="B534" t="s">
        <v>283</v>
      </c>
      <c r="C534" t="s">
        <v>138</v>
      </c>
      <c r="D534">
        <v>0</v>
      </c>
      <c r="E534">
        <v>2.8799999999999999E-2</v>
      </c>
      <c r="F534">
        <v>0</v>
      </c>
      <c r="G534">
        <v>2.5899999999999999E-2</v>
      </c>
      <c r="H534">
        <v>-10.148960000000001</v>
      </c>
    </row>
    <row r="535" spans="1:8">
      <c r="A535">
        <v>535</v>
      </c>
      <c r="B535" t="s">
        <v>235</v>
      </c>
      <c r="C535" t="s">
        <v>290</v>
      </c>
      <c r="D535">
        <v>20</v>
      </c>
      <c r="E535">
        <v>175</v>
      </c>
      <c r="F535">
        <v>20</v>
      </c>
      <c r="G535">
        <v>157.43199999999999</v>
      </c>
      <c r="H535">
        <v>-11.33419</v>
      </c>
    </row>
    <row r="536" spans="1:8">
      <c r="A536">
        <v>536</v>
      </c>
      <c r="B536" t="s">
        <v>228</v>
      </c>
      <c r="C536" t="s">
        <v>138</v>
      </c>
      <c r="D536">
        <v>0</v>
      </c>
      <c r="E536">
        <v>3.1300000000000001E-2</v>
      </c>
      <c r="F536">
        <v>0</v>
      </c>
      <c r="G536">
        <v>2.69E-2</v>
      </c>
      <c r="H536">
        <v>-14.19074</v>
      </c>
    </row>
    <row r="537" spans="1:8">
      <c r="A537">
        <v>537</v>
      </c>
      <c r="B537" t="s">
        <v>230</v>
      </c>
      <c r="C537" t="s">
        <v>297</v>
      </c>
      <c r="D537">
        <v>0</v>
      </c>
      <c r="E537">
        <v>1.35</v>
      </c>
      <c r="F537">
        <v>0</v>
      </c>
      <c r="G537">
        <v>1.6395</v>
      </c>
      <c r="H537">
        <v>21.446660000000001</v>
      </c>
    </row>
    <row r="538" spans="1:8">
      <c r="A538">
        <v>538</v>
      </c>
      <c r="B538" t="s">
        <v>230</v>
      </c>
      <c r="C538" t="s">
        <v>297</v>
      </c>
      <c r="D538">
        <v>0</v>
      </c>
      <c r="E538">
        <v>2.4700000000000002</v>
      </c>
      <c r="F538">
        <v>0</v>
      </c>
      <c r="G538">
        <v>2.5478000000000001</v>
      </c>
      <c r="H538">
        <v>3.14818</v>
      </c>
    </row>
    <row r="539" spans="1:8">
      <c r="A539">
        <v>539</v>
      </c>
      <c r="B539" t="s">
        <v>227</v>
      </c>
      <c r="C539" t="s">
        <v>294</v>
      </c>
      <c r="D539">
        <v>20</v>
      </c>
      <c r="E539">
        <v>176</v>
      </c>
      <c r="F539">
        <v>20</v>
      </c>
      <c r="G539">
        <v>157.47</v>
      </c>
      <c r="H539">
        <v>-11.8782</v>
      </c>
    </row>
    <row r="540" spans="1:8">
      <c r="A540">
        <v>540</v>
      </c>
      <c r="B540" t="s">
        <v>235</v>
      </c>
      <c r="C540" t="s">
        <v>265</v>
      </c>
      <c r="D540">
        <v>20.9</v>
      </c>
      <c r="E540">
        <v>143.78</v>
      </c>
      <c r="F540">
        <v>20</v>
      </c>
      <c r="G540">
        <v>150.077</v>
      </c>
      <c r="H540">
        <v>5.8569300000000002</v>
      </c>
    </row>
    <row r="541" spans="1:8">
      <c r="A541">
        <v>541</v>
      </c>
      <c r="B541" t="s">
        <v>224</v>
      </c>
      <c r="C541" t="s">
        <v>168</v>
      </c>
      <c r="D541">
        <v>0</v>
      </c>
      <c r="E541">
        <v>125</v>
      </c>
      <c r="F541">
        <v>0</v>
      </c>
      <c r="G541">
        <v>141.76</v>
      </c>
      <c r="H541">
        <v>13.407999999999999</v>
      </c>
    </row>
    <row r="542" spans="1:8">
      <c r="A542">
        <v>542</v>
      </c>
      <c r="B542" t="s">
        <v>226</v>
      </c>
      <c r="C542" t="s">
        <v>263</v>
      </c>
      <c r="D542">
        <v>20</v>
      </c>
      <c r="E542">
        <v>139</v>
      </c>
      <c r="F542">
        <v>20</v>
      </c>
      <c r="G542">
        <v>201.41300000000001</v>
      </c>
      <c r="H542">
        <v>52.447899999999997</v>
      </c>
    </row>
    <row r="543" spans="1:8">
      <c r="A543">
        <v>543</v>
      </c>
      <c r="B543" t="s">
        <v>226</v>
      </c>
      <c r="C543" t="s">
        <v>263</v>
      </c>
      <c r="D543">
        <v>20</v>
      </c>
      <c r="E543">
        <v>229</v>
      </c>
      <c r="F543">
        <v>20</v>
      </c>
      <c r="G543">
        <v>223.75800000000001</v>
      </c>
      <c r="H543">
        <v>-2.50814</v>
      </c>
    </row>
    <row r="544" spans="1:8">
      <c r="A544">
        <v>544</v>
      </c>
      <c r="B544" t="s">
        <v>229</v>
      </c>
      <c r="C544" t="s">
        <v>291</v>
      </c>
      <c r="D544">
        <v>0</v>
      </c>
      <c r="E544">
        <v>3.81</v>
      </c>
      <c r="F544">
        <v>0</v>
      </c>
      <c r="G544">
        <v>5.1723999999999997</v>
      </c>
      <c r="H544">
        <v>35.757480000000001</v>
      </c>
    </row>
    <row r="545" spans="1:8">
      <c r="A545">
        <v>545</v>
      </c>
      <c r="B545" t="s">
        <v>229</v>
      </c>
      <c r="C545" t="s">
        <v>291</v>
      </c>
      <c r="D545">
        <v>0</v>
      </c>
      <c r="E545">
        <v>4.75</v>
      </c>
      <c r="F545">
        <v>0</v>
      </c>
      <c r="G545">
        <v>5.6980000000000004</v>
      </c>
      <c r="H545">
        <v>19.958310000000001</v>
      </c>
    </row>
    <row r="546" spans="1:8">
      <c r="A546">
        <v>546</v>
      </c>
      <c r="B546" t="s">
        <v>226</v>
      </c>
      <c r="C546" t="s">
        <v>293</v>
      </c>
      <c r="D546">
        <v>0</v>
      </c>
      <c r="E546">
        <v>10.1</v>
      </c>
      <c r="F546">
        <v>0</v>
      </c>
      <c r="G546">
        <v>8.1132000000000009</v>
      </c>
      <c r="H546">
        <v>-19.67109</v>
      </c>
    </row>
    <row r="547" spans="1:8">
      <c r="A547">
        <v>547</v>
      </c>
      <c r="B547" t="s">
        <v>226</v>
      </c>
      <c r="C547" t="s">
        <v>293</v>
      </c>
      <c r="D547">
        <v>0</v>
      </c>
      <c r="E547">
        <v>12.1</v>
      </c>
      <c r="F547">
        <v>0</v>
      </c>
      <c r="G547">
        <v>9.8328000000000007</v>
      </c>
      <c r="H547">
        <v>-18.737189999999998</v>
      </c>
    </row>
    <row r="548" spans="1:8">
      <c r="A548">
        <v>548</v>
      </c>
      <c r="B548" t="s">
        <v>235</v>
      </c>
      <c r="C548" t="s">
        <v>299</v>
      </c>
      <c r="D548">
        <v>0</v>
      </c>
      <c r="E548">
        <v>1.1200000000000001</v>
      </c>
      <c r="F548">
        <v>0</v>
      </c>
      <c r="G548">
        <v>1.5795999999999999</v>
      </c>
      <c r="H548">
        <v>41.03125</v>
      </c>
    </row>
    <row r="549" spans="1:8">
      <c r="A549">
        <v>549</v>
      </c>
      <c r="B549" t="s">
        <v>235</v>
      </c>
      <c r="C549" t="s">
        <v>299</v>
      </c>
      <c r="D549">
        <v>0</v>
      </c>
      <c r="E549">
        <v>1.85</v>
      </c>
      <c r="F549">
        <v>0</v>
      </c>
      <c r="G549">
        <v>2.5207999999999999</v>
      </c>
      <c r="H549">
        <v>36.259990000000002</v>
      </c>
    </row>
    <row r="550" spans="1:8">
      <c r="A550">
        <v>550</v>
      </c>
      <c r="B550" t="s">
        <v>225</v>
      </c>
      <c r="C550" t="s">
        <v>263</v>
      </c>
      <c r="D550">
        <v>20</v>
      </c>
      <c r="E550">
        <v>138</v>
      </c>
      <c r="F550">
        <v>20</v>
      </c>
      <c r="G550">
        <v>192.239</v>
      </c>
      <c r="H550">
        <v>45.965249999999997</v>
      </c>
    </row>
    <row r="551" spans="1:8">
      <c r="A551">
        <v>551</v>
      </c>
      <c r="B551" t="s">
        <v>225</v>
      </c>
      <c r="C551" t="s">
        <v>263</v>
      </c>
      <c r="D551">
        <v>20</v>
      </c>
      <c r="E551">
        <v>279</v>
      </c>
      <c r="F551">
        <v>20</v>
      </c>
      <c r="G551">
        <v>251.529</v>
      </c>
      <c r="H551">
        <v>-10.60656</v>
      </c>
    </row>
    <row r="552" spans="1:8">
      <c r="A552">
        <v>552</v>
      </c>
      <c r="B552" t="s">
        <v>227</v>
      </c>
      <c r="C552" t="s">
        <v>289</v>
      </c>
      <c r="D552">
        <v>20</v>
      </c>
      <c r="E552">
        <v>163</v>
      </c>
      <c r="F552">
        <v>20</v>
      </c>
      <c r="G552">
        <v>163.22499999999999</v>
      </c>
      <c r="H552">
        <v>0.15734999999999999</v>
      </c>
    </row>
    <row r="553" spans="1:8">
      <c r="A553">
        <v>553</v>
      </c>
      <c r="B553" t="s">
        <v>227</v>
      </c>
      <c r="C553" t="s">
        <v>289</v>
      </c>
      <c r="D553">
        <v>20</v>
      </c>
      <c r="E553">
        <v>246</v>
      </c>
      <c r="F553">
        <v>20</v>
      </c>
      <c r="G553">
        <v>189.654</v>
      </c>
      <c r="H553">
        <v>-24.93186</v>
      </c>
    </row>
    <row r="554" spans="1:8">
      <c r="A554">
        <v>554</v>
      </c>
      <c r="B554" t="s">
        <v>235</v>
      </c>
      <c r="C554" t="s">
        <v>295</v>
      </c>
      <c r="D554">
        <v>0</v>
      </c>
      <c r="E554">
        <v>0.86799999999999999</v>
      </c>
      <c r="F554">
        <v>0</v>
      </c>
      <c r="G554">
        <v>1.4125000000000001</v>
      </c>
      <c r="H554">
        <v>62.72927</v>
      </c>
    </row>
    <row r="555" spans="1:8">
      <c r="A555">
        <v>555</v>
      </c>
      <c r="B555" t="s">
        <v>235</v>
      </c>
      <c r="C555" t="s">
        <v>295</v>
      </c>
      <c r="D555">
        <v>0</v>
      </c>
      <c r="E555">
        <v>1.62</v>
      </c>
      <c r="F555">
        <v>0</v>
      </c>
      <c r="G555">
        <v>2.3538000000000001</v>
      </c>
      <c r="H555">
        <v>45.29383</v>
      </c>
    </row>
    <row r="556" spans="1:8">
      <c r="A556">
        <v>556</v>
      </c>
      <c r="B556" t="s">
        <v>233</v>
      </c>
      <c r="C556" t="s">
        <v>290</v>
      </c>
      <c r="D556">
        <v>20</v>
      </c>
      <c r="E556">
        <v>268</v>
      </c>
      <c r="F556">
        <v>20</v>
      </c>
      <c r="G556">
        <v>275.964</v>
      </c>
      <c r="H556">
        <v>3.21129</v>
      </c>
    </row>
    <row r="557" spans="1:8">
      <c r="A557">
        <v>557</v>
      </c>
      <c r="B557" t="s">
        <v>235</v>
      </c>
      <c r="C557" t="s">
        <v>237</v>
      </c>
      <c r="D557">
        <v>0</v>
      </c>
      <c r="E557">
        <v>0.67800000000000005</v>
      </c>
      <c r="F557">
        <v>0</v>
      </c>
      <c r="G557">
        <v>2.0148000000000001</v>
      </c>
      <c r="H557">
        <v>197.16964999999999</v>
      </c>
    </row>
    <row r="558" spans="1:8">
      <c r="A558">
        <v>558</v>
      </c>
      <c r="B558" t="s">
        <v>235</v>
      </c>
      <c r="C558" t="s">
        <v>237</v>
      </c>
      <c r="D558">
        <v>0</v>
      </c>
      <c r="E558">
        <v>0.89400000000000002</v>
      </c>
      <c r="F558">
        <v>0</v>
      </c>
      <c r="G558">
        <v>2.0127999999999999</v>
      </c>
      <c r="H558">
        <v>125.14542</v>
      </c>
    </row>
    <row r="559" spans="1:8">
      <c r="A559">
        <v>559</v>
      </c>
      <c r="B559" t="s">
        <v>221</v>
      </c>
      <c r="C559" t="s">
        <v>236</v>
      </c>
      <c r="D559">
        <v>20</v>
      </c>
      <c r="E559">
        <v>114</v>
      </c>
      <c r="F559">
        <v>20</v>
      </c>
      <c r="G559">
        <v>169.00700000000001</v>
      </c>
      <c r="H559">
        <v>58.518090000000001</v>
      </c>
    </row>
    <row r="560" spans="1:8">
      <c r="A560">
        <v>560</v>
      </c>
      <c r="B560" t="s">
        <v>221</v>
      </c>
      <c r="C560" t="s">
        <v>236</v>
      </c>
      <c r="D560">
        <v>20</v>
      </c>
      <c r="E560">
        <v>173</v>
      </c>
      <c r="F560">
        <v>20</v>
      </c>
      <c r="G560">
        <v>201.52699999999999</v>
      </c>
      <c r="H560">
        <v>18.64509</v>
      </c>
    </row>
    <row r="561" spans="1:8">
      <c r="A561">
        <v>561</v>
      </c>
      <c r="B561" t="s">
        <v>234</v>
      </c>
      <c r="C561" t="s">
        <v>288</v>
      </c>
      <c r="D561">
        <v>0</v>
      </c>
      <c r="E561">
        <v>1.84</v>
      </c>
      <c r="F561">
        <v>0</v>
      </c>
      <c r="G561">
        <v>4.1401000000000003</v>
      </c>
      <c r="H561">
        <v>125.00326</v>
      </c>
    </row>
    <row r="562" spans="1:8">
      <c r="A562">
        <v>562</v>
      </c>
      <c r="B562" t="s">
        <v>234</v>
      </c>
      <c r="C562" t="s">
        <v>288</v>
      </c>
      <c r="D562">
        <v>0</v>
      </c>
      <c r="E562">
        <v>6.46</v>
      </c>
      <c r="F562">
        <v>0</v>
      </c>
      <c r="G562">
        <v>3.8927</v>
      </c>
      <c r="H562">
        <v>-39.741950000000003</v>
      </c>
    </row>
    <row r="563" spans="1:8">
      <c r="A563">
        <v>563</v>
      </c>
      <c r="B563" t="s">
        <v>232</v>
      </c>
      <c r="C563" t="s">
        <v>265</v>
      </c>
      <c r="D563">
        <v>24.8</v>
      </c>
      <c r="E563">
        <v>229.11</v>
      </c>
      <c r="F563">
        <v>20</v>
      </c>
      <c r="G563">
        <v>239.32499999999999</v>
      </c>
      <c r="H563">
        <v>7.3491200000000001</v>
      </c>
    </row>
    <row r="564" spans="1:8">
      <c r="A564">
        <v>564</v>
      </c>
      <c r="B564" t="s">
        <v>227</v>
      </c>
      <c r="C564" t="s">
        <v>287</v>
      </c>
      <c r="D564">
        <v>20</v>
      </c>
      <c r="E564">
        <v>92.6</v>
      </c>
      <c r="F564">
        <v>20</v>
      </c>
      <c r="G564">
        <v>145.99799999999999</v>
      </c>
      <c r="H564">
        <v>73.550970000000007</v>
      </c>
    </row>
    <row r="565" spans="1:8">
      <c r="A565">
        <v>565</v>
      </c>
      <c r="B565" t="s">
        <v>227</v>
      </c>
      <c r="C565" t="s">
        <v>287</v>
      </c>
      <c r="D565">
        <v>20</v>
      </c>
      <c r="E565">
        <v>180</v>
      </c>
      <c r="F565">
        <v>20</v>
      </c>
      <c r="G565">
        <v>140.38300000000001</v>
      </c>
      <c r="H565">
        <v>-24.760629999999999</v>
      </c>
    </row>
    <row r="566" spans="1:8">
      <c r="A566">
        <v>566</v>
      </c>
      <c r="B566" t="s">
        <v>233</v>
      </c>
      <c r="C566" t="s">
        <v>296</v>
      </c>
      <c r="D566">
        <v>20</v>
      </c>
      <c r="E566">
        <v>241</v>
      </c>
      <c r="F566">
        <v>20</v>
      </c>
      <c r="G566">
        <v>252.27</v>
      </c>
      <c r="H566">
        <v>5.0995499999999998</v>
      </c>
    </row>
    <row r="567" spans="1:8">
      <c r="A567">
        <v>567</v>
      </c>
      <c r="B567" t="s">
        <v>231</v>
      </c>
      <c r="C567" t="s">
        <v>264</v>
      </c>
      <c r="D567">
        <v>0</v>
      </c>
      <c r="E567">
        <v>1.39</v>
      </c>
      <c r="F567">
        <v>0</v>
      </c>
      <c r="G567">
        <v>3.5939000000000001</v>
      </c>
      <c r="H567">
        <v>158.55611999999999</v>
      </c>
    </row>
    <row r="568" spans="1:8">
      <c r="A568">
        <v>568</v>
      </c>
      <c r="B568" t="s">
        <v>231</v>
      </c>
      <c r="C568" t="s">
        <v>264</v>
      </c>
      <c r="D568">
        <v>0</v>
      </c>
      <c r="E568">
        <v>1.42</v>
      </c>
      <c r="F568">
        <v>0</v>
      </c>
      <c r="G568">
        <v>4.9653999999999998</v>
      </c>
      <c r="H568">
        <v>249.67885999999999</v>
      </c>
    </row>
    <row r="569" spans="1:8">
      <c r="A569">
        <v>569</v>
      </c>
      <c r="B569" t="s">
        <v>258</v>
      </c>
      <c r="C569" t="s">
        <v>138</v>
      </c>
      <c r="D569">
        <v>0</v>
      </c>
      <c r="E569">
        <v>4.0399999999999998E-2</v>
      </c>
      <c r="F569">
        <v>0</v>
      </c>
      <c r="G569">
        <v>1.38E-2</v>
      </c>
      <c r="H569">
        <v>-65.726979999999998</v>
      </c>
    </row>
    <row r="570" spans="1:8">
      <c r="A570">
        <v>570</v>
      </c>
      <c r="B570" t="s">
        <v>230</v>
      </c>
      <c r="C570" t="s">
        <v>4</v>
      </c>
      <c r="D570">
        <v>0</v>
      </c>
      <c r="E570">
        <v>45.9</v>
      </c>
      <c r="F570">
        <v>0</v>
      </c>
      <c r="G570">
        <v>30.333600000000001</v>
      </c>
      <c r="H570">
        <v>-33.913730000000001</v>
      </c>
    </row>
    <row r="571" spans="1:8">
      <c r="A571">
        <v>571</v>
      </c>
      <c r="B571" t="s">
        <v>231</v>
      </c>
      <c r="C571" t="s">
        <v>294</v>
      </c>
      <c r="D571">
        <v>20</v>
      </c>
      <c r="E571">
        <v>201</v>
      </c>
      <c r="F571">
        <v>20</v>
      </c>
      <c r="G571">
        <v>161.77500000000001</v>
      </c>
      <c r="H571">
        <v>-21.67127</v>
      </c>
    </row>
    <row r="572" spans="1:8">
      <c r="A572">
        <v>572</v>
      </c>
      <c r="B572" t="s">
        <v>233</v>
      </c>
      <c r="C572" t="s">
        <v>291</v>
      </c>
      <c r="D572">
        <v>0</v>
      </c>
      <c r="E572">
        <v>2.2000000000000002</v>
      </c>
      <c r="F572">
        <v>0</v>
      </c>
      <c r="G572">
        <v>5.4462999999999999</v>
      </c>
      <c r="H572">
        <v>147.55907999999999</v>
      </c>
    </row>
    <row r="573" spans="1:8">
      <c r="A573">
        <v>573</v>
      </c>
      <c r="B573" t="s">
        <v>233</v>
      </c>
      <c r="C573" t="s">
        <v>291</v>
      </c>
      <c r="D573">
        <v>0</v>
      </c>
      <c r="E573">
        <v>4.46</v>
      </c>
      <c r="F573">
        <v>0</v>
      </c>
      <c r="G573">
        <v>6.6773999999999996</v>
      </c>
      <c r="H573">
        <v>49.717939999999999</v>
      </c>
    </row>
    <row r="574" spans="1:8">
      <c r="A574">
        <v>574</v>
      </c>
      <c r="B574" t="s">
        <v>225</v>
      </c>
      <c r="C574" t="s">
        <v>297</v>
      </c>
      <c r="D574">
        <v>0</v>
      </c>
      <c r="E574">
        <v>3.32</v>
      </c>
      <c r="F574">
        <v>0</v>
      </c>
      <c r="G574">
        <v>4.0830000000000002</v>
      </c>
      <c r="H574">
        <v>22.98133</v>
      </c>
    </row>
    <row r="575" spans="1:8">
      <c r="A575">
        <v>575</v>
      </c>
      <c r="B575" t="s">
        <v>225</v>
      </c>
      <c r="C575" t="s">
        <v>297</v>
      </c>
      <c r="D575">
        <v>0</v>
      </c>
      <c r="E575">
        <v>6.06</v>
      </c>
      <c r="F575">
        <v>0</v>
      </c>
      <c r="G575">
        <v>5.8489000000000004</v>
      </c>
      <c r="H575">
        <v>-3.4841600000000001</v>
      </c>
    </row>
    <row r="576" spans="1:8">
      <c r="A576">
        <v>576</v>
      </c>
      <c r="B576" t="s">
        <v>235</v>
      </c>
      <c r="C576" t="s">
        <v>288</v>
      </c>
      <c r="D576">
        <v>0</v>
      </c>
      <c r="E576">
        <v>0.56200000000000006</v>
      </c>
      <c r="F576">
        <v>0</v>
      </c>
      <c r="G576">
        <v>1.6504000000000001</v>
      </c>
      <c r="H576">
        <v>193.66728000000001</v>
      </c>
    </row>
    <row r="577" spans="1:8">
      <c r="A577">
        <v>577</v>
      </c>
      <c r="B577" t="s">
        <v>235</v>
      </c>
      <c r="C577" t="s">
        <v>288</v>
      </c>
      <c r="D577">
        <v>0</v>
      </c>
      <c r="E577">
        <v>1.64</v>
      </c>
      <c r="F577">
        <v>0</v>
      </c>
      <c r="G577">
        <v>1.5677000000000001</v>
      </c>
      <c r="H577">
        <v>-4.4103700000000003</v>
      </c>
    </row>
    <row r="578" spans="1:8">
      <c r="A578">
        <v>578</v>
      </c>
      <c r="B578" t="s">
        <v>229</v>
      </c>
      <c r="C578" t="s">
        <v>265</v>
      </c>
      <c r="D578">
        <v>28.8</v>
      </c>
      <c r="E578">
        <v>246.52</v>
      </c>
      <c r="F578">
        <v>20</v>
      </c>
      <c r="G578">
        <v>248.45500000000001</v>
      </c>
      <c r="H578">
        <v>4.9306400000000004</v>
      </c>
    </row>
    <row r="579" spans="1:8">
      <c r="A579">
        <v>579</v>
      </c>
      <c r="B579" t="s">
        <v>233</v>
      </c>
      <c r="C579" t="s">
        <v>263</v>
      </c>
      <c r="D579">
        <v>20</v>
      </c>
      <c r="E579">
        <v>141</v>
      </c>
      <c r="F579">
        <v>20</v>
      </c>
      <c r="G579">
        <v>198.024</v>
      </c>
      <c r="H579">
        <v>47.127270000000003</v>
      </c>
    </row>
    <row r="580" spans="1:8">
      <c r="A580">
        <v>580</v>
      </c>
      <c r="B580" t="s">
        <v>233</v>
      </c>
      <c r="C580" t="s">
        <v>263</v>
      </c>
      <c r="D580">
        <v>20</v>
      </c>
      <c r="E580">
        <v>198</v>
      </c>
      <c r="F580">
        <v>20</v>
      </c>
      <c r="G580">
        <v>229.958</v>
      </c>
      <c r="H580">
        <v>17.95393</v>
      </c>
    </row>
    <row r="581" spans="1:8">
      <c r="A581">
        <v>581</v>
      </c>
      <c r="B581" t="s">
        <v>224</v>
      </c>
      <c r="C581" t="s">
        <v>237</v>
      </c>
      <c r="D581">
        <v>0</v>
      </c>
      <c r="E581">
        <v>1.24</v>
      </c>
      <c r="F581">
        <v>0</v>
      </c>
      <c r="G581">
        <v>3.5182000000000002</v>
      </c>
      <c r="H581">
        <v>183.72179</v>
      </c>
    </row>
    <row r="582" spans="1:8">
      <c r="A582">
        <v>582</v>
      </c>
      <c r="B582" t="s">
        <v>224</v>
      </c>
      <c r="C582" t="s">
        <v>237</v>
      </c>
      <c r="D582">
        <v>0</v>
      </c>
      <c r="E582">
        <v>2.2000000000000002</v>
      </c>
      <c r="F582">
        <v>0</v>
      </c>
      <c r="G582">
        <v>4.7637999999999998</v>
      </c>
      <c r="H582">
        <v>116.53545</v>
      </c>
    </row>
    <row r="583" spans="1:8">
      <c r="A583">
        <v>583</v>
      </c>
      <c r="B583" t="s">
        <v>226</v>
      </c>
      <c r="C583" t="s">
        <v>286</v>
      </c>
      <c r="D583">
        <v>3.82</v>
      </c>
      <c r="E583">
        <v>0.84</v>
      </c>
      <c r="F583">
        <v>3.8</v>
      </c>
      <c r="G583">
        <v>1.5599999999999999E-2</v>
      </c>
      <c r="H583">
        <v>26.99296</v>
      </c>
    </row>
    <row r="584" spans="1:8">
      <c r="A584">
        <v>584</v>
      </c>
      <c r="B584" t="s">
        <v>230</v>
      </c>
      <c r="C584" t="s">
        <v>289</v>
      </c>
      <c r="D584">
        <v>20</v>
      </c>
      <c r="E584">
        <v>103</v>
      </c>
      <c r="F584">
        <v>20</v>
      </c>
      <c r="G584">
        <v>104.008</v>
      </c>
      <c r="H584">
        <v>1.2144600000000001</v>
      </c>
    </row>
    <row r="585" spans="1:8">
      <c r="A585">
        <v>585</v>
      </c>
      <c r="B585" t="s">
        <v>230</v>
      </c>
      <c r="C585" t="s">
        <v>289</v>
      </c>
      <c r="D585">
        <v>20</v>
      </c>
      <c r="E585">
        <v>215</v>
      </c>
      <c r="F585">
        <v>20</v>
      </c>
      <c r="G585">
        <v>113.69799999999999</v>
      </c>
      <c r="H585">
        <v>-51.949750000000002</v>
      </c>
    </row>
    <row r="586" spans="1:8">
      <c r="A586">
        <v>586</v>
      </c>
      <c r="B586" t="s">
        <v>232</v>
      </c>
      <c r="C586" t="s">
        <v>237</v>
      </c>
      <c r="D586">
        <v>0</v>
      </c>
      <c r="E586">
        <v>1.94</v>
      </c>
      <c r="F586">
        <v>0</v>
      </c>
      <c r="G586">
        <v>4.4518000000000004</v>
      </c>
      <c r="H586">
        <v>129.47678999999999</v>
      </c>
    </row>
    <row r="587" spans="1:8">
      <c r="A587">
        <v>587</v>
      </c>
      <c r="B587" t="s">
        <v>232</v>
      </c>
      <c r="C587" t="s">
        <v>237</v>
      </c>
      <c r="D587">
        <v>0</v>
      </c>
      <c r="E587">
        <v>2.19</v>
      </c>
      <c r="F587">
        <v>0</v>
      </c>
      <c r="G587">
        <v>4.4455999999999998</v>
      </c>
      <c r="H587">
        <v>102.99543</v>
      </c>
    </row>
    <row r="588" spans="1:8">
      <c r="A588">
        <v>588</v>
      </c>
      <c r="B588" t="s">
        <v>228</v>
      </c>
      <c r="C588" t="s">
        <v>297</v>
      </c>
      <c r="D588">
        <v>0</v>
      </c>
      <c r="E588">
        <v>5.23</v>
      </c>
      <c r="F588">
        <v>0</v>
      </c>
      <c r="G588">
        <v>5.2274000000000003</v>
      </c>
      <c r="H588">
        <v>-4.8759999999999998E-2</v>
      </c>
    </row>
    <row r="589" spans="1:8">
      <c r="A589">
        <v>589</v>
      </c>
      <c r="B589" t="s">
        <v>228</v>
      </c>
      <c r="C589" t="s">
        <v>297</v>
      </c>
      <c r="D589">
        <v>0</v>
      </c>
      <c r="E589">
        <v>9.0299999999999994</v>
      </c>
      <c r="F589">
        <v>0</v>
      </c>
      <c r="G589">
        <v>6.9898999999999996</v>
      </c>
      <c r="H589">
        <v>-22.592690000000001</v>
      </c>
    </row>
    <row r="590" spans="1:8">
      <c r="A590">
        <v>590</v>
      </c>
      <c r="B590" t="s">
        <v>231</v>
      </c>
      <c r="C590" t="s">
        <v>168</v>
      </c>
      <c r="D590">
        <v>0</v>
      </c>
      <c r="E590">
        <v>87.3</v>
      </c>
      <c r="F590">
        <v>0</v>
      </c>
      <c r="G590">
        <v>91.183400000000006</v>
      </c>
      <c r="H590">
        <v>4.44834</v>
      </c>
    </row>
    <row r="591" spans="1:8">
      <c r="A591">
        <v>591</v>
      </c>
      <c r="B591" t="s">
        <v>222</v>
      </c>
      <c r="C591" t="s">
        <v>286</v>
      </c>
      <c r="D591">
        <v>3.82</v>
      </c>
      <c r="E591">
        <v>0.69</v>
      </c>
      <c r="F591">
        <v>3.8</v>
      </c>
      <c r="G591">
        <v>0.48080000000000001</v>
      </c>
      <c r="H591">
        <v>6.0445000000000002</v>
      </c>
    </row>
    <row r="592" spans="1:8">
      <c r="A592">
        <v>592</v>
      </c>
      <c r="B592" t="s">
        <v>230</v>
      </c>
      <c r="C592" t="s">
        <v>298</v>
      </c>
      <c r="D592">
        <v>20</v>
      </c>
      <c r="E592">
        <v>134</v>
      </c>
      <c r="F592">
        <v>20</v>
      </c>
      <c r="G592">
        <v>120.145</v>
      </c>
      <c r="H592">
        <v>-12.153510000000001</v>
      </c>
    </row>
    <row r="593" spans="1:8">
      <c r="A593">
        <v>593</v>
      </c>
      <c r="B593" t="s">
        <v>223</v>
      </c>
      <c r="C593" t="s">
        <v>286</v>
      </c>
      <c r="D593">
        <v>3.82</v>
      </c>
      <c r="E593">
        <v>0.93</v>
      </c>
      <c r="F593">
        <v>3.8</v>
      </c>
      <c r="G593">
        <v>1.4999999999999999E-2</v>
      </c>
      <c r="H593">
        <v>30.967490000000002</v>
      </c>
    </row>
  </sheetData>
  <sortState ref="A2:H594">
    <sortCondition ref="A2:A59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E30"/>
  <sheetViews>
    <sheetView workbookViewId="0">
      <selection activeCell="E28" sqref="E28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9.140625" style="15"/>
    <col min="4" max="4" width="9.140625" style="5"/>
    <col min="5" max="5" width="9.140625" style="7"/>
  </cols>
  <sheetData>
    <row r="2" spans="1:5" s="4" customFormat="1">
      <c r="C2" s="177" t="s">
        <v>3</v>
      </c>
      <c r="D2" s="177"/>
      <c r="E2" s="177"/>
    </row>
    <row r="3" spans="1:5" s="12" customFormat="1" ht="25.5">
      <c r="A3" s="178" t="s">
        <v>17</v>
      </c>
      <c r="B3" s="178" t="s">
        <v>0</v>
      </c>
      <c r="C3" s="33" t="s">
        <v>60</v>
      </c>
      <c r="D3" s="34" t="s">
        <v>61</v>
      </c>
      <c r="E3" s="31" t="s">
        <v>16</v>
      </c>
    </row>
    <row r="4" spans="1:5" s="13" customFormat="1" ht="14.25">
      <c r="A4" s="181"/>
      <c r="B4" s="181"/>
      <c r="C4" s="39" t="s">
        <v>50</v>
      </c>
      <c r="D4" s="39" t="s">
        <v>50</v>
      </c>
      <c r="E4" s="32" t="s">
        <v>23</v>
      </c>
    </row>
    <row r="5" spans="1:5">
      <c r="A5" s="172" t="s">
        <v>157</v>
      </c>
      <c r="B5" s="8" t="s">
        <v>24</v>
      </c>
      <c r="C5" s="16">
        <f>'Sorted Output'!H580</f>
        <v>41.5</v>
      </c>
      <c r="D5" s="16">
        <f>'Sorted Output'!I580</f>
        <v>318.62799999999999</v>
      </c>
      <c r="E5" s="16">
        <f>'Sorted Output'!J580</f>
        <v>667.77832000000001</v>
      </c>
    </row>
    <row r="6" spans="1:5">
      <c r="A6" s="173"/>
      <c r="B6" s="8" t="s">
        <v>29</v>
      </c>
      <c r="C6" s="16">
        <f>'Sorted Output'!H585</f>
        <v>55.1</v>
      </c>
      <c r="D6" s="16">
        <f>'Sorted Output'!I585</f>
        <v>308.18099999999998</v>
      </c>
      <c r="E6" s="16">
        <f>'Sorted Output'!J585</f>
        <v>459.31216000000001</v>
      </c>
    </row>
    <row r="7" spans="1:5">
      <c r="A7" s="173"/>
      <c r="B7" s="8" t="s">
        <v>25</v>
      </c>
      <c r="C7" s="16">
        <f>'Sorted Output'!H581</f>
        <v>128</v>
      </c>
      <c r="D7" s="16">
        <f>'Sorted Output'!I581</f>
        <v>437.76400000000001</v>
      </c>
      <c r="E7" s="16">
        <f>'Sorted Output'!J581</f>
        <v>242.00313</v>
      </c>
    </row>
    <row r="8" spans="1:5">
      <c r="A8" s="173"/>
      <c r="B8" s="8" t="s">
        <v>30</v>
      </c>
      <c r="C8" s="16">
        <f>'Sorted Output'!H586</f>
        <v>99.5</v>
      </c>
      <c r="D8" s="16">
        <f>'Sorted Output'!I586</f>
        <v>427.411</v>
      </c>
      <c r="E8" s="16">
        <f>'Sorted Output'!J586</f>
        <v>329.55880999999999</v>
      </c>
    </row>
    <row r="9" spans="1:5">
      <c r="A9" s="173"/>
      <c r="B9" s="8" t="s">
        <v>27</v>
      </c>
      <c r="C9" s="16">
        <f>'Sorted Output'!H583</f>
        <v>79.900000000000006</v>
      </c>
      <c r="D9" s="16">
        <f>'Sorted Output'!I583</f>
        <v>178.982</v>
      </c>
      <c r="E9" s="16">
        <f>'Sorted Output'!J583</f>
        <v>124.00749999999999</v>
      </c>
    </row>
    <row r="10" spans="1:5">
      <c r="A10" s="173"/>
      <c r="B10" s="8" t="s">
        <v>32</v>
      </c>
      <c r="C10" s="16">
        <f>'Sorted Output'!H588</f>
        <v>70.7</v>
      </c>
      <c r="D10" s="16">
        <f>'Sorted Output'!I588</f>
        <v>178.411</v>
      </c>
      <c r="E10" s="16">
        <f>'Sorted Output'!J588</f>
        <v>152.34936999999999</v>
      </c>
    </row>
    <row r="11" spans="1:5">
      <c r="A11" s="173"/>
      <c r="B11" s="8" t="s">
        <v>33</v>
      </c>
      <c r="C11" s="16">
        <f>'Sorted Output'!H589</f>
        <v>224</v>
      </c>
      <c r="D11" s="16">
        <f>'Sorted Output'!I589</f>
        <v>478.274</v>
      </c>
      <c r="E11" s="16">
        <f>'Sorted Output'!J589</f>
        <v>113.51517</v>
      </c>
    </row>
    <row r="12" spans="1:5">
      <c r="A12" s="173"/>
      <c r="B12" s="8" t="s">
        <v>36</v>
      </c>
      <c r="C12" s="16">
        <f>'Sorted Output'!H592</f>
        <v>139</v>
      </c>
      <c r="D12" s="16">
        <f>'Sorted Output'!I592</f>
        <v>209.67500000000001</v>
      </c>
      <c r="E12" s="16">
        <f>'Sorted Output'!J592</f>
        <v>50.845329999999997</v>
      </c>
    </row>
    <row r="13" spans="1:5">
      <c r="A13" s="173"/>
      <c r="B13" s="8" t="s">
        <v>37</v>
      </c>
      <c r="C13" s="16">
        <f>'Sorted Output'!H593</f>
        <v>353</v>
      </c>
      <c r="D13" s="16">
        <f>'Sorted Output'!I593</f>
        <v>1641.53</v>
      </c>
      <c r="E13" s="16">
        <f>'Sorted Output'!J593</f>
        <v>365.02267000000001</v>
      </c>
    </row>
    <row r="14" spans="1:5">
      <c r="A14" s="173"/>
      <c r="B14" s="8" t="s">
        <v>26</v>
      </c>
      <c r="C14" s="16">
        <f>'Sorted Output'!H582</f>
        <v>118</v>
      </c>
      <c r="D14" s="16">
        <f>'Sorted Output'!I582</f>
        <v>141.86799999999999</v>
      </c>
      <c r="E14" s="16">
        <f>'Sorted Output'!J582</f>
        <v>20.227119999999999</v>
      </c>
    </row>
    <row r="15" spans="1:5">
      <c r="A15" s="173"/>
      <c r="B15" s="8" t="s">
        <v>31</v>
      </c>
      <c r="C15" s="16">
        <f>'Sorted Output'!H587</f>
        <v>117</v>
      </c>
      <c r="D15" s="16">
        <f>'Sorted Output'!I587</f>
        <v>140.94</v>
      </c>
      <c r="E15" s="16">
        <f>'Sorted Output'!J587</f>
        <v>20.461539999999999</v>
      </c>
    </row>
    <row r="16" spans="1:5">
      <c r="A16" s="173"/>
      <c r="B16" s="8" t="s">
        <v>28</v>
      </c>
      <c r="C16" s="16">
        <f>'Sorted Output'!H584</f>
        <v>87.3</v>
      </c>
      <c r="D16" s="16">
        <f>'Sorted Output'!I584</f>
        <v>91.183400000000006</v>
      </c>
      <c r="E16" s="16">
        <f>'Sorted Output'!J584</f>
        <v>4.44834</v>
      </c>
    </row>
    <row r="17" spans="1:5">
      <c r="A17" s="173"/>
      <c r="B17" s="8" t="s">
        <v>34</v>
      </c>
      <c r="C17" s="16">
        <f>'Sorted Output'!H590</f>
        <v>91.3</v>
      </c>
      <c r="D17" s="16">
        <f>'Sorted Output'!I590</f>
        <v>141.417</v>
      </c>
      <c r="E17" s="16">
        <f>'Sorted Output'!J590</f>
        <v>54.892670000000003</v>
      </c>
    </row>
    <row r="18" spans="1:5">
      <c r="A18" s="173"/>
      <c r="B18" s="8" t="s">
        <v>35</v>
      </c>
      <c r="C18" s="16">
        <f>'Sorted Output'!H591</f>
        <v>125</v>
      </c>
      <c r="D18" s="16">
        <f>'Sorted Output'!I591</f>
        <v>141.76</v>
      </c>
      <c r="E18" s="16">
        <f>'Sorted Output'!J591</f>
        <v>13.407999999999999</v>
      </c>
    </row>
    <row r="19" spans="1:5">
      <c r="A19" s="173"/>
      <c r="B19" s="8" t="s">
        <v>38</v>
      </c>
      <c r="C19" s="16">
        <f>'Sorted Output'!H594</f>
        <v>110</v>
      </c>
      <c r="D19" s="16">
        <f>'Sorted Output'!I594</f>
        <v>142.07400000000001</v>
      </c>
      <c r="E19" s="16">
        <f>'Sorted Output'!J594</f>
        <v>29.158190000000001</v>
      </c>
    </row>
    <row r="21" spans="1:5">
      <c r="A21" s="95" t="s">
        <v>136</v>
      </c>
      <c r="B21" s="96"/>
      <c r="C21" s="103"/>
      <c r="D21" s="104"/>
      <c r="E21" s="99">
        <f>AVERAGE(E5:E19)</f>
        <v>176.46588800000001</v>
      </c>
    </row>
    <row r="22" spans="1:5">
      <c r="A22" s="95"/>
      <c r="B22" s="95" t="s">
        <v>140</v>
      </c>
      <c r="C22" s="103"/>
      <c r="D22" s="104"/>
      <c r="E22" s="99">
        <f>AVERAGE(E5:E13)</f>
        <v>278.2658288888889</v>
      </c>
    </row>
    <row r="23" spans="1:5">
      <c r="A23" s="95"/>
      <c r="B23" s="95" t="s">
        <v>141</v>
      </c>
      <c r="C23" s="103"/>
      <c r="D23" s="104"/>
      <c r="E23" s="99">
        <f>AVERAGE(E14:E19)</f>
        <v>23.765976666666671</v>
      </c>
    </row>
    <row r="24" spans="1:5">
      <c r="A24" s="95" t="s">
        <v>145</v>
      </c>
      <c r="B24" s="96"/>
      <c r="C24" s="103"/>
      <c r="D24" s="104"/>
      <c r="E24" s="99">
        <f>MEDIAN(E5:E19)</f>
        <v>113.51517</v>
      </c>
    </row>
    <row r="25" spans="1:5">
      <c r="A25" s="95"/>
      <c r="B25" s="96"/>
      <c r="C25" s="103"/>
      <c r="D25" s="104"/>
      <c r="E25" s="99">
        <f>MEDIAN(E5:E13)</f>
        <v>242.00313</v>
      </c>
    </row>
    <row r="26" spans="1:5">
      <c r="A26" s="95"/>
      <c r="B26" s="96"/>
      <c r="C26" s="103"/>
      <c r="D26" s="104"/>
      <c r="E26" s="99">
        <f>MEDIAN(E14:E19)</f>
        <v>20.344329999999999</v>
      </c>
    </row>
    <row r="27" spans="1:5">
      <c r="A27" s="95" t="s">
        <v>147</v>
      </c>
      <c r="B27" s="96"/>
      <c r="C27" s="103"/>
      <c r="D27" s="104"/>
      <c r="E27" s="105">
        <v>0</v>
      </c>
    </row>
    <row r="28" spans="1:5">
      <c r="A28" s="95" t="s">
        <v>146</v>
      </c>
      <c r="B28" s="96"/>
      <c r="C28" s="103"/>
      <c r="D28" s="104"/>
      <c r="E28" s="105">
        <f>PERCENTRANK(E14:E19,30)</f>
        <v>0.80600000000000005</v>
      </c>
    </row>
    <row r="29" spans="1:5">
      <c r="A29" s="95" t="s">
        <v>152</v>
      </c>
      <c r="B29" s="96"/>
      <c r="C29" s="103"/>
      <c r="D29" s="104"/>
      <c r="E29" s="99">
        <f>PERCENTILE(E5:E13,0.9)</f>
        <v>501.00539199999986</v>
      </c>
    </row>
    <row r="30" spans="1:5">
      <c r="A30" s="95" t="s">
        <v>153</v>
      </c>
      <c r="B30" s="96"/>
      <c r="C30" s="103"/>
      <c r="D30" s="104"/>
      <c r="E30" s="99">
        <f>PERCENTILE(E14:E19,0.9)</f>
        <v>42.02543</v>
      </c>
    </row>
  </sheetData>
  <mergeCells count="4">
    <mergeCell ref="C2:E2"/>
    <mergeCell ref="A5:A19"/>
    <mergeCell ref="A3:A4"/>
    <mergeCell ref="B3:B4"/>
  </mergeCells>
  <phoneticPr fontId="3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2:G28"/>
  <sheetViews>
    <sheetView tabSelected="1" workbookViewId="0">
      <selection activeCell="G26" sqref="G26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9.140625" style="15"/>
    <col min="4" max="4" width="9.140625" style="5"/>
    <col min="5" max="5" width="9.140625" style="7"/>
  </cols>
  <sheetData>
    <row r="2" spans="1:7" s="4" customFormat="1">
      <c r="C2" s="177" t="s">
        <v>66</v>
      </c>
      <c r="D2" s="177"/>
      <c r="E2" s="177"/>
      <c r="G2" s="84"/>
    </row>
    <row r="3" spans="1:7" s="12" customFormat="1" ht="25.5">
      <c r="A3" s="178" t="s">
        <v>17</v>
      </c>
      <c r="B3" s="178" t="s">
        <v>0</v>
      </c>
      <c r="C3" s="33" t="s">
        <v>60</v>
      </c>
      <c r="D3" s="34" t="s">
        <v>61</v>
      </c>
      <c r="E3" s="31" t="s">
        <v>16</v>
      </c>
      <c r="G3" s="89"/>
    </row>
    <row r="4" spans="1:7" s="13" customFormat="1">
      <c r="A4" s="181"/>
      <c r="B4" s="181"/>
      <c r="C4" s="38" t="s">
        <v>51</v>
      </c>
      <c r="D4" s="38" t="s">
        <v>51</v>
      </c>
      <c r="E4" s="132" t="s">
        <v>23</v>
      </c>
      <c r="G4" s="37"/>
    </row>
    <row r="5" spans="1:7">
      <c r="A5" s="172" t="s">
        <v>157</v>
      </c>
      <c r="B5" s="8" t="s">
        <v>24</v>
      </c>
      <c r="C5" s="16">
        <f>'Sorted Output'!H516</f>
        <v>57.6</v>
      </c>
      <c r="D5" s="16">
        <f>'Sorted Output'!I516</f>
        <v>43.559199999999997</v>
      </c>
      <c r="E5" s="121">
        <f>'Sorted Output'!J516</f>
        <v>-24.376390000000001</v>
      </c>
      <c r="G5" s="17">
        <f>ABS(E5)</f>
        <v>24.376390000000001</v>
      </c>
    </row>
    <row r="6" spans="1:7">
      <c r="A6" s="173"/>
      <c r="B6" s="8" t="s">
        <v>29</v>
      </c>
      <c r="C6" s="16">
        <f>'Sorted Output'!H521</f>
        <v>45.9</v>
      </c>
      <c r="D6" s="16">
        <f>'Sorted Output'!I521</f>
        <v>30.333600000000001</v>
      </c>
      <c r="E6" s="121">
        <f>'Sorted Output'!J521</f>
        <v>-33.913730000000001</v>
      </c>
      <c r="G6" s="17">
        <f t="shared" ref="G6:G21" si="0">ABS(E6)</f>
        <v>33.913730000000001</v>
      </c>
    </row>
    <row r="7" spans="1:7">
      <c r="A7" s="173"/>
      <c r="B7" s="8" t="s">
        <v>25</v>
      </c>
      <c r="C7" s="16">
        <f>'Sorted Output'!H517</f>
        <v>290</v>
      </c>
      <c r="D7" s="16">
        <f>'Sorted Output'!I517</f>
        <v>255.68299999999999</v>
      </c>
      <c r="E7" s="121">
        <f>'Sorted Output'!J517</f>
        <v>-11.833449999999999</v>
      </c>
      <c r="G7" s="17">
        <f t="shared" si="0"/>
        <v>11.833449999999999</v>
      </c>
    </row>
    <row r="8" spans="1:7">
      <c r="A8" s="173"/>
      <c r="B8" s="8" t="s">
        <v>30</v>
      </c>
      <c r="C8" s="16">
        <f>'Sorted Output'!H522</f>
        <v>189</v>
      </c>
      <c r="D8" s="16">
        <f>'Sorted Output'!I522</f>
        <v>212.041</v>
      </c>
      <c r="E8" s="121">
        <f>'Sorted Output'!J522</f>
        <v>12.19101</v>
      </c>
      <c r="G8" s="17">
        <f t="shared" si="0"/>
        <v>12.19101</v>
      </c>
    </row>
    <row r="9" spans="1:7">
      <c r="A9" s="173"/>
      <c r="B9" s="8" t="s">
        <v>27</v>
      </c>
      <c r="C9" s="16">
        <f>'Sorted Output'!H519</f>
        <v>56.6</v>
      </c>
      <c r="D9" s="16">
        <f>'Sorted Output'!I519</f>
        <v>74.424700000000001</v>
      </c>
      <c r="E9" s="121">
        <f>'Sorted Output'!J519</f>
        <v>31.4924</v>
      </c>
      <c r="G9" s="17">
        <f t="shared" si="0"/>
        <v>31.4924</v>
      </c>
    </row>
    <row r="10" spans="1:7">
      <c r="A10" s="173"/>
      <c r="B10" s="8" t="s">
        <v>32</v>
      </c>
      <c r="C10" s="16">
        <f>'Sorted Output'!H524</f>
        <v>49.3</v>
      </c>
      <c r="D10" s="16">
        <f>'Sorted Output'!I524</f>
        <v>45.662700000000001</v>
      </c>
      <c r="E10" s="121">
        <f>'Sorted Output'!J524</f>
        <v>-7.3778899999999998</v>
      </c>
      <c r="G10" s="17">
        <f t="shared" si="0"/>
        <v>7.3778899999999998</v>
      </c>
    </row>
    <row r="11" spans="1:7">
      <c r="A11" s="173"/>
      <c r="B11" s="8" t="s">
        <v>33</v>
      </c>
      <c r="C11" s="16">
        <f>'Sorted Output'!H525</f>
        <v>232</v>
      </c>
      <c r="D11" s="16">
        <f>'Sorted Output'!I525</f>
        <v>307.613</v>
      </c>
      <c r="E11" s="121">
        <f>'Sorted Output'!J525</f>
        <v>32.591810000000002</v>
      </c>
      <c r="G11" s="17">
        <f t="shared" si="0"/>
        <v>32.591810000000002</v>
      </c>
    </row>
    <row r="12" spans="1:7">
      <c r="A12" s="173"/>
      <c r="B12" s="8" t="s">
        <v>36</v>
      </c>
      <c r="C12" s="16">
        <f>'Sorted Output'!H528</f>
        <v>80.599999999999994</v>
      </c>
      <c r="D12" s="16">
        <f>'Sorted Output'!I528</f>
        <v>221.48500000000001</v>
      </c>
      <c r="E12" s="121">
        <f>'Sorted Output'!J528</f>
        <v>174.79528999999999</v>
      </c>
      <c r="G12" s="17">
        <f t="shared" si="0"/>
        <v>174.79528999999999</v>
      </c>
    </row>
    <row r="13" spans="1:7">
      <c r="A13" s="173"/>
      <c r="B13" s="8" t="s">
        <v>37</v>
      </c>
      <c r="C13" s="16">
        <f>'Sorted Output'!H529</f>
        <v>195</v>
      </c>
      <c r="D13" s="16">
        <f>'Sorted Output'!I529</f>
        <v>146.262</v>
      </c>
      <c r="E13" s="121">
        <f>'Sorted Output'!J529</f>
        <v>-24.993849999999998</v>
      </c>
      <c r="G13" s="17">
        <f t="shared" si="0"/>
        <v>24.993849999999998</v>
      </c>
    </row>
    <row r="14" spans="1:7">
      <c r="A14" s="173"/>
      <c r="B14" s="8" t="s">
        <v>26</v>
      </c>
      <c r="C14" s="10">
        <f>'Sorted Output'!H518</f>
        <v>-1.91</v>
      </c>
      <c r="D14" s="10">
        <f>'Sorted Output'!I518</f>
        <v>-2.1505999999999998</v>
      </c>
      <c r="E14" s="130">
        <f>'Sorted Output'!J518</f>
        <v>12.597379999999999</v>
      </c>
      <c r="G14" s="17">
        <f t="shared" si="0"/>
        <v>12.597379999999999</v>
      </c>
    </row>
    <row r="15" spans="1:7">
      <c r="A15" s="173"/>
      <c r="B15" s="8" t="s">
        <v>31</v>
      </c>
      <c r="C15" s="10">
        <f>'Sorted Output'!H523</f>
        <v>-1.96</v>
      </c>
      <c r="D15" s="10">
        <f>'Sorted Output'!I523</f>
        <v>-2.149</v>
      </c>
      <c r="E15" s="130">
        <f>'Sorted Output'!J523</f>
        <v>9.6433599999999995</v>
      </c>
      <c r="G15" s="17">
        <f t="shared" si="0"/>
        <v>9.6433599999999995</v>
      </c>
    </row>
    <row r="16" spans="1:7">
      <c r="A16" s="173"/>
      <c r="B16" s="8" t="s">
        <v>28</v>
      </c>
      <c r="C16" s="10">
        <f>'Sorted Output'!H520</f>
        <v>-1.81</v>
      </c>
      <c r="D16" s="10">
        <f>'Sorted Output'!I520</f>
        <v>-2.0093000000000001</v>
      </c>
      <c r="E16" s="130">
        <f>'Sorted Output'!J520</f>
        <v>11.008839999999999</v>
      </c>
      <c r="G16" s="17">
        <f t="shared" si="0"/>
        <v>11.008839999999999</v>
      </c>
    </row>
    <row r="17" spans="1:7">
      <c r="A17" s="173"/>
      <c r="B17" s="8" t="s">
        <v>34</v>
      </c>
      <c r="C17" s="10">
        <f>'Sorted Output'!H526</f>
        <v>-2.0499999999999998</v>
      </c>
      <c r="D17" s="10">
        <f>'Sorted Output'!I526</f>
        <v>-2.1676000000000002</v>
      </c>
      <c r="E17" s="130">
        <f>'Sorted Output'!J526</f>
        <v>5.7380500000000003</v>
      </c>
      <c r="G17" s="17">
        <f t="shared" si="0"/>
        <v>5.7380500000000003</v>
      </c>
    </row>
    <row r="18" spans="1:7">
      <c r="A18" s="173"/>
      <c r="B18" s="8" t="s">
        <v>35</v>
      </c>
      <c r="C18" s="10">
        <f>'Sorted Output'!H527</f>
        <v>-2.35</v>
      </c>
      <c r="D18" s="10">
        <f>'Sorted Output'!I527</f>
        <v>-2.2509999999999999</v>
      </c>
      <c r="E18" s="130">
        <f>'Sorted Output'!J527</f>
        <v>-4.2114900000000004</v>
      </c>
      <c r="G18" s="17">
        <f t="shared" si="0"/>
        <v>4.2114900000000004</v>
      </c>
    </row>
    <row r="19" spans="1:7">
      <c r="A19" s="173"/>
      <c r="B19" s="8" t="s">
        <v>38</v>
      </c>
      <c r="C19" s="10">
        <f>'Sorted Output'!H530</f>
        <v>-2.0099999999999998</v>
      </c>
      <c r="D19" s="10">
        <f>'Sorted Output'!I530</f>
        <v>-2.1938</v>
      </c>
      <c r="E19" s="130">
        <f>'Sorted Output'!J530</f>
        <v>9.14527</v>
      </c>
      <c r="G19" s="17">
        <f t="shared" si="0"/>
        <v>9.14527</v>
      </c>
    </row>
    <row r="20" spans="1:7">
      <c r="A20" s="222" t="s">
        <v>43</v>
      </c>
      <c r="B20" s="54" t="s">
        <v>127</v>
      </c>
      <c r="C20" s="10">
        <f>'Sorted Output'!H514</f>
        <v>-1.87</v>
      </c>
      <c r="D20" s="10">
        <f>'Sorted Output'!I514</f>
        <v>-4.7573999999999996</v>
      </c>
      <c r="E20" s="130">
        <f>'Sorted Output'!J514</f>
        <v>154.40428</v>
      </c>
      <c r="G20" s="17">
        <f t="shared" si="0"/>
        <v>154.40428</v>
      </c>
    </row>
    <row r="21" spans="1:7">
      <c r="A21" s="180"/>
      <c r="B21" s="54" t="s">
        <v>128</v>
      </c>
      <c r="C21" s="10">
        <f>'Sorted Output'!H515</f>
        <v>-1.8900999999999999</v>
      </c>
      <c r="D21" s="10">
        <f>'Sorted Output'!I515</f>
        <v>-6.5587999999999997</v>
      </c>
      <c r="E21" s="130">
        <f>'Sorted Output'!J515</f>
        <v>247.00810000000001</v>
      </c>
      <c r="G21" s="17">
        <f t="shared" si="0"/>
        <v>247.00810000000001</v>
      </c>
    </row>
    <row r="23" spans="1:7">
      <c r="A23" s="107" t="s">
        <v>136</v>
      </c>
      <c r="B23" s="96"/>
      <c r="C23" s="103"/>
      <c r="D23" s="104"/>
      <c r="E23" s="102">
        <f>AVERAGE(E5:E21)</f>
        <v>34.935822941176468</v>
      </c>
      <c r="F23" s="97"/>
      <c r="G23" s="102">
        <f>AVERAGE(G5:G21)</f>
        <v>47.489564117647056</v>
      </c>
    </row>
    <row r="24" spans="1:7">
      <c r="A24" s="107" t="s">
        <v>135</v>
      </c>
      <c r="B24" s="96"/>
      <c r="C24" s="103"/>
      <c r="D24" s="104"/>
      <c r="E24" s="102">
        <f>STDEV(E5:E21)</f>
        <v>79.029931778161185</v>
      </c>
      <c r="F24" s="97"/>
      <c r="G24" s="102">
        <f>STDEV(G5:G21)</f>
        <v>71.737796560702591</v>
      </c>
    </row>
    <row r="25" spans="1:7">
      <c r="A25" s="107" t="s">
        <v>145</v>
      </c>
      <c r="B25" s="96"/>
      <c r="C25" s="103"/>
      <c r="D25" s="104"/>
      <c r="E25" s="99"/>
      <c r="F25" s="97"/>
      <c r="G25" s="97">
        <f>MEDIAN(G5:G21)</f>
        <v>12.597379999999999</v>
      </c>
    </row>
    <row r="26" spans="1:7">
      <c r="A26" s="107" t="s">
        <v>148</v>
      </c>
      <c r="B26" s="96"/>
      <c r="C26" s="103"/>
      <c r="D26" s="104"/>
      <c r="E26" s="99"/>
      <c r="F26" s="97"/>
      <c r="G26" s="97">
        <f>PERCENTRANK(G5:G21,40)</f>
        <v>0.81499999999999995</v>
      </c>
    </row>
    <row r="27" spans="1:7">
      <c r="A27" s="107" t="s">
        <v>154</v>
      </c>
      <c r="G27" s="47">
        <f>PERCENTILE(G5:G21,0.9)</f>
        <v>162.56068400000001</v>
      </c>
    </row>
    <row r="28" spans="1:7">
      <c r="A28" s="107" t="s">
        <v>155</v>
      </c>
      <c r="G28" s="47">
        <f>PERCENTILE(G5:G19,0.9)</f>
        <v>33.384962000000002</v>
      </c>
    </row>
  </sheetData>
  <mergeCells count="5">
    <mergeCell ref="C2:E2"/>
    <mergeCell ref="A5:A19"/>
    <mergeCell ref="A3:A4"/>
    <mergeCell ref="B3:B4"/>
    <mergeCell ref="A20:A21"/>
  </mergeCells>
  <phoneticPr fontId="3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71"/>
  <sheetViews>
    <sheetView zoomScaleNormal="100" workbookViewId="0">
      <pane xSplit="1" ySplit="4" topLeftCell="B13" activePane="bottomRight" state="frozen"/>
      <selection activeCell="F27" sqref="F27"/>
      <selection pane="topRight" activeCell="F27" sqref="F27"/>
      <selection pane="bottomLeft" activeCell="F27" sqref="F27"/>
      <selection pane="bottomRight" activeCell="H1" sqref="H1"/>
    </sheetView>
  </sheetViews>
  <sheetFormatPr defaultRowHeight="12.75"/>
  <cols>
    <col min="1" max="1" width="6.28515625" style="19" bestFit="1" customWidth="1"/>
    <col min="2" max="2" width="7.7109375" style="20" bestFit="1" customWidth="1"/>
    <col min="3" max="3" width="8.28515625" style="20" bestFit="1" customWidth="1"/>
    <col min="4" max="5" width="9.140625" style="21"/>
    <col min="6" max="6" width="9.140625" style="22"/>
    <col min="7" max="8" width="9.140625" style="21"/>
    <col min="9" max="9" width="9.140625" style="22"/>
    <col min="10" max="11" width="9.140625" style="21"/>
    <col min="12" max="12" width="9.140625" style="22"/>
    <col min="13" max="16384" width="9.140625" style="23"/>
  </cols>
  <sheetData>
    <row r="1" spans="1:16" customFormat="1">
      <c r="A1" s="3"/>
      <c r="B1" s="1"/>
      <c r="C1" s="1"/>
      <c r="D1" s="6"/>
      <c r="E1" s="6"/>
      <c r="F1" s="7"/>
      <c r="G1" s="6"/>
      <c r="H1" s="6"/>
      <c r="I1" s="7"/>
      <c r="J1" s="6"/>
      <c r="K1" s="6"/>
      <c r="L1" s="7"/>
    </row>
    <row r="2" spans="1:16" s="4" customFormat="1">
      <c r="D2" s="177" t="s">
        <v>69</v>
      </c>
      <c r="E2" s="177"/>
      <c r="F2" s="177"/>
      <c r="G2" s="177" t="s">
        <v>67</v>
      </c>
      <c r="H2" s="177"/>
      <c r="I2" s="177"/>
      <c r="J2" s="177" t="s">
        <v>68</v>
      </c>
      <c r="K2" s="177"/>
      <c r="L2" s="177"/>
      <c r="N2" s="84" t="s">
        <v>142</v>
      </c>
      <c r="O2" s="84" t="s">
        <v>143</v>
      </c>
      <c r="P2" s="84" t="s">
        <v>144</v>
      </c>
    </row>
    <row r="3" spans="1:16" s="12" customFormat="1">
      <c r="A3" s="178"/>
      <c r="B3" s="182" t="s">
        <v>72</v>
      </c>
      <c r="C3" s="178" t="s">
        <v>0</v>
      </c>
      <c r="D3" s="29" t="s">
        <v>60</v>
      </c>
      <c r="E3" s="29" t="s">
        <v>61</v>
      </c>
      <c r="F3" s="31" t="s">
        <v>71</v>
      </c>
      <c r="G3" s="29" t="s">
        <v>60</v>
      </c>
      <c r="H3" s="29" t="s">
        <v>61</v>
      </c>
      <c r="I3" s="31" t="s">
        <v>71</v>
      </c>
      <c r="J3" s="29" t="s">
        <v>60</v>
      </c>
      <c r="K3" s="29" t="s">
        <v>61</v>
      </c>
      <c r="L3" s="31" t="s">
        <v>71</v>
      </c>
      <c r="N3" s="89" t="str">
        <f>F3</f>
        <v>Diff</v>
      </c>
      <c r="O3" s="89"/>
      <c r="P3" s="89"/>
    </row>
    <row r="4" spans="1:16" s="4" customFormat="1" ht="14.25">
      <c r="A4" s="181"/>
      <c r="B4" s="181"/>
      <c r="C4" s="181"/>
      <c r="D4" s="42" t="s">
        <v>52</v>
      </c>
      <c r="E4" s="42" t="s">
        <v>52</v>
      </c>
      <c r="F4" s="32" t="s">
        <v>23</v>
      </c>
      <c r="G4" s="39" t="s">
        <v>52</v>
      </c>
      <c r="H4" s="39" t="s">
        <v>52</v>
      </c>
      <c r="I4" s="32" t="s">
        <v>23</v>
      </c>
      <c r="J4" s="39" t="s">
        <v>22</v>
      </c>
      <c r="K4" s="39" t="s">
        <v>22</v>
      </c>
      <c r="L4" s="32" t="s">
        <v>23</v>
      </c>
      <c r="N4" s="37" t="str">
        <f>F4</f>
        <v>(%)</v>
      </c>
      <c r="O4" s="37"/>
      <c r="P4" s="37"/>
    </row>
    <row r="5" spans="1:16" customFormat="1">
      <c r="A5" s="203" t="s">
        <v>157</v>
      </c>
      <c r="B5" s="223" t="s">
        <v>314</v>
      </c>
      <c r="C5" s="128" t="s">
        <v>306</v>
      </c>
      <c r="D5" s="10">
        <f>'Sorted Output'!H2</f>
        <v>1.1200000000000001</v>
      </c>
      <c r="E5" s="10">
        <f>'Sorted Output'!I2</f>
        <v>1.5795999999999999</v>
      </c>
      <c r="F5" s="10">
        <f>'Sorted Output'!J2</f>
        <v>41.03125</v>
      </c>
      <c r="G5" s="10">
        <f>'Sorted Output'!H3</f>
        <v>1.85</v>
      </c>
      <c r="H5" s="10">
        <f>'Sorted Output'!I3</f>
        <v>2.5207999999999999</v>
      </c>
      <c r="I5" s="10">
        <f>'Sorted Output'!J3</f>
        <v>36.259990000000002</v>
      </c>
      <c r="J5" s="16">
        <f>'Sorted Output'!H30</f>
        <v>110</v>
      </c>
      <c r="K5" s="16">
        <f>'Sorted Output'!I30</f>
        <v>98.391000000000005</v>
      </c>
      <c r="L5" s="16">
        <f>'Sorted Output'!J30</f>
        <v>-10.55364</v>
      </c>
      <c r="N5" s="17">
        <f>IF(F5&lt;&gt;"",ABS(F5),"")</f>
        <v>41.03125</v>
      </c>
      <c r="O5" s="17">
        <f>IF(I5&lt;&gt;"",ABS(I5),"")</f>
        <v>36.259990000000002</v>
      </c>
      <c r="P5" s="17">
        <f>IF(L5&lt;&gt;"",ABS(L5),"")</f>
        <v>10.55364</v>
      </c>
    </row>
    <row r="6" spans="1:16" customFormat="1">
      <c r="A6" s="200"/>
      <c r="B6" s="207"/>
      <c r="C6" s="128" t="s">
        <v>308</v>
      </c>
      <c r="D6" s="10">
        <f>'Sorted Output'!H4</f>
        <v>2.88</v>
      </c>
      <c r="E6" s="10">
        <f>'Sorted Output'!I4</f>
        <v>4.2746000000000004</v>
      </c>
      <c r="F6" s="10">
        <f>'Sorted Output'!J4</f>
        <v>48.42465</v>
      </c>
      <c r="G6" s="10">
        <f>'Sorted Output'!H5</f>
        <v>5.26</v>
      </c>
      <c r="H6" s="10">
        <f>'Sorted Output'!I5</f>
        <v>5.9962999999999997</v>
      </c>
      <c r="I6" s="10">
        <f>'Sorted Output'!J5</f>
        <v>13.999040000000001</v>
      </c>
      <c r="J6" s="16">
        <f>'Sorted Output'!H31</f>
        <v>182</v>
      </c>
      <c r="K6" s="16">
        <f>'Sorted Output'!I31</f>
        <v>146.57599999999999</v>
      </c>
      <c r="L6" s="16">
        <f>'Sorted Output'!J31</f>
        <v>-19.463730000000002</v>
      </c>
      <c r="N6" s="17">
        <f t="shared" ref="N6:N64" si="0">IF(F6&lt;&gt;"",ABS(F6),"")</f>
        <v>48.42465</v>
      </c>
      <c r="O6" s="17">
        <f t="shared" ref="O6:O64" si="1">IF(I6&lt;&gt;"",ABS(I6),"")</f>
        <v>13.999040000000001</v>
      </c>
      <c r="P6" s="17">
        <f t="shared" ref="P6:P64" si="2">IF(L6&lt;&gt;"",ABS(L6),"")</f>
        <v>19.463730000000002</v>
      </c>
    </row>
    <row r="7" spans="1:16" customFormat="1">
      <c r="A7" s="200"/>
      <c r="B7" s="207"/>
      <c r="C7" s="128" t="s">
        <v>311</v>
      </c>
      <c r="D7" s="10">
        <f>'Sorted Output'!H6</f>
        <v>4.45</v>
      </c>
      <c r="E7" s="10">
        <f>'Sorted Output'!I6</f>
        <v>5.0704000000000002</v>
      </c>
      <c r="F7" s="10">
        <f>'Sorted Output'!J6</f>
        <v>13.94158</v>
      </c>
      <c r="G7" s="10">
        <f>'Sorted Output'!H7</f>
        <v>7.09</v>
      </c>
      <c r="H7" s="10">
        <f>'Sorted Output'!I7</f>
        <v>6.8409000000000004</v>
      </c>
      <c r="I7" s="10">
        <f>'Sorted Output'!J7</f>
        <v>-3.5129800000000002</v>
      </c>
      <c r="J7" s="16">
        <f>'Sorted Output'!H32</f>
        <v>236</v>
      </c>
      <c r="K7" s="16">
        <f>'Sorted Output'!I32</f>
        <v>226.035</v>
      </c>
      <c r="L7" s="16">
        <f>'Sorted Output'!J32</f>
        <v>-4.2224599999999999</v>
      </c>
      <c r="N7" s="17">
        <f t="shared" si="0"/>
        <v>13.94158</v>
      </c>
      <c r="O7" s="17">
        <f t="shared" si="1"/>
        <v>3.5129800000000002</v>
      </c>
      <c r="P7" s="17">
        <f t="shared" si="2"/>
        <v>4.2224599999999999</v>
      </c>
    </row>
    <row r="8" spans="1:16" customFormat="1">
      <c r="A8" s="200"/>
      <c r="B8" s="207"/>
      <c r="C8" s="128" t="s">
        <v>310</v>
      </c>
      <c r="D8" s="10">
        <f>'Sorted Output'!H8</f>
        <v>2.92</v>
      </c>
      <c r="E8" s="10">
        <f>'Sorted Output'!I8</f>
        <v>4.2313000000000001</v>
      </c>
      <c r="F8" s="10">
        <f>'Sorted Output'!J8</f>
        <v>44.907870000000003</v>
      </c>
      <c r="G8" s="10">
        <f>'Sorted Output'!H9</f>
        <v>5.49</v>
      </c>
      <c r="H8" s="10">
        <f>'Sorted Output'!I9</f>
        <v>5.8479999999999999</v>
      </c>
      <c r="I8" s="10">
        <f>'Sorted Output'!J9</f>
        <v>6.52095</v>
      </c>
      <c r="J8" s="16">
        <f>'Sorted Output'!H33</f>
        <v>155</v>
      </c>
      <c r="K8" s="16">
        <f>'Sorted Output'!I33</f>
        <v>164.24</v>
      </c>
      <c r="L8" s="16">
        <f>'Sorted Output'!J33</f>
        <v>5.96129</v>
      </c>
      <c r="N8" s="17">
        <f t="shared" si="0"/>
        <v>44.907870000000003</v>
      </c>
      <c r="O8" s="17">
        <f t="shared" si="1"/>
        <v>6.52095</v>
      </c>
      <c r="P8" s="17">
        <f t="shared" si="2"/>
        <v>5.96129</v>
      </c>
    </row>
    <row r="9" spans="1:16" customFormat="1">
      <c r="A9" s="200"/>
      <c r="B9" s="207"/>
      <c r="C9" s="128" t="s">
        <v>313</v>
      </c>
      <c r="D9" s="10">
        <f>'Sorted Output'!H10</f>
        <v>3.88</v>
      </c>
      <c r="E9" s="10">
        <f>'Sorted Output'!I10</f>
        <v>4.2163000000000004</v>
      </c>
      <c r="F9" s="10">
        <f>'Sorted Output'!J10</f>
        <v>8.6677800000000005</v>
      </c>
      <c r="G9" s="10">
        <f>'Sorted Output'!H11</f>
        <v>6.8</v>
      </c>
      <c r="H9" s="10">
        <f>'Sorted Output'!I11</f>
        <v>5.6653000000000002</v>
      </c>
      <c r="I9" s="10">
        <f>'Sorted Output'!J11</f>
        <v>-16.686330000000002</v>
      </c>
      <c r="J9" s="16">
        <f>'Sorted Output'!H34</f>
        <v>157</v>
      </c>
      <c r="K9" s="16">
        <f>'Sorted Output'!I34</f>
        <v>197.375</v>
      </c>
      <c r="L9" s="16">
        <f>'Sorted Output'!J34</f>
        <v>25.716560000000001</v>
      </c>
      <c r="N9" s="17">
        <f t="shared" si="0"/>
        <v>8.6677800000000005</v>
      </c>
      <c r="O9" s="17">
        <f t="shared" si="1"/>
        <v>16.686330000000002</v>
      </c>
      <c r="P9" s="17">
        <f t="shared" si="2"/>
        <v>25.716560000000001</v>
      </c>
    </row>
    <row r="10" spans="1:16" customFormat="1">
      <c r="A10" s="200"/>
      <c r="B10" s="207"/>
      <c r="C10" s="128" t="s">
        <v>307</v>
      </c>
      <c r="D10" s="10">
        <f>'Sorted Output'!H12</f>
        <v>1.21</v>
      </c>
      <c r="E10" s="10">
        <f>'Sorted Output'!I12</f>
        <v>1.5419</v>
      </c>
      <c r="F10" s="10">
        <f>'Sorted Output'!J12</f>
        <v>27.42727</v>
      </c>
      <c r="G10" s="10">
        <f>'Sorted Output'!H13</f>
        <v>1.84</v>
      </c>
      <c r="H10" s="10">
        <f>'Sorted Output'!I13</f>
        <v>2.4500999999999999</v>
      </c>
      <c r="I10" s="10">
        <f>'Sorted Output'!J13</f>
        <v>33.157060000000001</v>
      </c>
      <c r="J10" s="16">
        <f>'Sorted Output'!H35</f>
        <v>114</v>
      </c>
      <c r="K10" s="16">
        <f>'Sorted Output'!I35</f>
        <v>100.145</v>
      </c>
      <c r="L10" s="16">
        <f>'Sorted Output'!J35</f>
        <v>-12.153510000000001</v>
      </c>
      <c r="N10" s="17">
        <f t="shared" si="0"/>
        <v>27.42727</v>
      </c>
      <c r="O10" s="17">
        <f t="shared" si="1"/>
        <v>33.157060000000001</v>
      </c>
      <c r="P10" s="17">
        <f t="shared" si="2"/>
        <v>12.153510000000001</v>
      </c>
    </row>
    <row r="11" spans="1:16" customFormat="1">
      <c r="A11" s="200"/>
      <c r="B11" s="207"/>
      <c r="C11" s="128" t="s">
        <v>309</v>
      </c>
      <c r="D11" s="10">
        <f>'Sorted Output'!H14</f>
        <v>2.92</v>
      </c>
      <c r="E11" s="10">
        <f>'Sorted Output'!I14</f>
        <v>4.2081999999999997</v>
      </c>
      <c r="F11" s="10">
        <f>'Sorted Output'!J14</f>
        <v>44.11609</v>
      </c>
      <c r="G11" s="10">
        <f>'Sorted Output'!H15</f>
        <v>5.54</v>
      </c>
      <c r="H11" s="10">
        <f>'Sorted Output'!I15</f>
        <v>5.9227999999999996</v>
      </c>
      <c r="I11" s="10">
        <f>'Sorted Output'!J15</f>
        <v>6.9101100000000004</v>
      </c>
      <c r="J11" s="16">
        <f>'Sorted Output'!H36</f>
        <v>192</v>
      </c>
      <c r="K11" s="16">
        <f>'Sorted Output'!I36</f>
        <v>142.43</v>
      </c>
      <c r="L11" s="16">
        <f>'Sorted Output'!J36</f>
        <v>-25.817710000000002</v>
      </c>
      <c r="N11" s="17">
        <f t="shared" si="0"/>
        <v>44.11609</v>
      </c>
      <c r="O11" s="17">
        <f t="shared" si="1"/>
        <v>6.9101100000000004</v>
      </c>
      <c r="P11" s="17">
        <f t="shared" si="2"/>
        <v>25.817710000000002</v>
      </c>
    </row>
    <row r="12" spans="1:16" customFormat="1">
      <c r="A12" s="200"/>
      <c r="B12" s="207"/>
      <c r="C12" s="128" t="s">
        <v>312</v>
      </c>
      <c r="D12" s="10">
        <f>'Sorted Output'!H16</f>
        <v>4.2699999999999996</v>
      </c>
      <c r="E12" s="10">
        <f>'Sorted Output'!I16</f>
        <v>4.8890000000000002</v>
      </c>
      <c r="F12" s="10">
        <f>'Sorted Output'!J16</f>
        <v>14.49719</v>
      </c>
      <c r="G12" s="10">
        <f>'Sorted Output'!H17</f>
        <v>6.55</v>
      </c>
      <c r="H12" s="10">
        <f>'Sorted Output'!I17</f>
        <v>6.6515000000000004</v>
      </c>
      <c r="I12" s="10">
        <f>'Sorted Output'!J17</f>
        <v>1.54901</v>
      </c>
      <c r="J12" s="16">
        <f>'Sorted Output'!H37</f>
        <v>235</v>
      </c>
      <c r="K12" s="16">
        <f>'Sorted Output'!I37</f>
        <v>219.81899999999999</v>
      </c>
      <c r="L12" s="16">
        <f>'Sorted Output'!J37</f>
        <v>-6.46</v>
      </c>
      <c r="N12" s="17">
        <f t="shared" si="0"/>
        <v>14.49719</v>
      </c>
      <c r="O12" s="17">
        <f t="shared" si="1"/>
        <v>1.54901</v>
      </c>
      <c r="P12" s="17">
        <f t="shared" si="2"/>
        <v>6.46</v>
      </c>
    </row>
    <row r="13" spans="1:16" customFormat="1">
      <c r="A13" s="200"/>
      <c r="B13" s="207"/>
      <c r="C13" s="127" t="s">
        <v>32</v>
      </c>
      <c r="D13" s="10">
        <f>'Sorted Output'!H18</f>
        <v>2.68</v>
      </c>
      <c r="E13" s="10">
        <f>'Sorted Output'!I18</f>
        <v>4.2026000000000003</v>
      </c>
      <c r="F13" s="10">
        <f>'Sorted Output'!J18</f>
        <v>56.813800000000001</v>
      </c>
      <c r="G13" s="10">
        <f>'Sorted Output'!H19</f>
        <v>4.9000000000000004</v>
      </c>
      <c r="H13" s="10">
        <f>'Sorted Output'!I19</f>
        <v>5.8139000000000003</v>
      </c>
      <c r="I13" s="10">
        <f>'Sorted Output'!J19</f>
        <v>18.651019999999999</v>
      </c>
      <c r="J13" s="16">
        <f>'Sorted Output'!H38</f>
        <v>150</v>
      </c>
      <c r="K13" s="16">
        <f>'Sorted Output'!I38</f>
        <v>171.99</v>
      </c>
      <c r="L13" s="16">
        <f>'Sorted Output'!J38</f>
        <v>14.66</v>
      </c>
      <c r="N13" s="17">
        <f t="shared" si="0"/>
        <v>56.813800000000001</v>
      </c>
      <c r="O13" s="17">
        <f t="shared" si="1"/>
        <v>18.651019999999999</v>
      </c>
      <c r="P13" s="17">
        <f t="shared" si="2"/>
        <v>14.66</v>
      </c>
    </row>
    <row r="14" spans="1:16" customFormat="1">
      <c r="A14" s="200"/>
      <c r="B14" s="207"/>
      <c r="C14" s="127" t="s">
        <v>33</v>
      </c>
      <c r="D14" s="10"/>
      <c r="E14" s="10"/>
      <c r="F14" s="10"/>
      <c r="G14" s="10"/>
      <c r="H14" s="10"/>
      <c r="I14" s="10"/>
      <c r="J14" s="16"/>
      <c r="K14" s="16"/>
      <c r="L14" s="16"/>
      <c r="N14" s="17" t="str">
        <f t="shared" si="0"/>
        <v/>
      </c>
      <c r="O14" s="17" t="str">
        <f t="shared" si="1"/>
        <v/>
      </c>
      <c r="P14" s="17" t="str">
        <f t="shared" si="2"/>
        <v/>
      </c>
    </row>
    <row r="15" spans="1:16" customFormat="1">
      <c r="A15" s="200"/>
      <c r="B15" s="207"/>
      <c r="C15" s="127" t="s">
        <v>34</v>
      </c>
      <c r="D15" s="10">
        <f>'Sorted Output'!H22</f>
        <v>2.84</v>
      </c>
      <c r="E15" s="10">
        <f>'Sorted Output'!I22</f>
        <v>3.7946</v>
      </c>
      <c r="F15" s="10">
        <f>'Sorted Output'!J22</f>
        <v>33.613030000000002</v>
      </c>
      <c r="G15" s="10">
        <f>'Sorted Output'!H23</f>
        <v>3.83</v>
      </c>
      <c r="H15" s="10">
        <f>'Sorted Output'!I23</f>
        <v>5.5605000000000002</v>
      </c>
      <c r="I15" s="10">
        <f>'Sorted Output'!J23</f>
        <v>45.182510000000001</v>
      </c>
      <c r="J15" s="16">
        <f>'Sorted Output'!H40</f>
        <v>207</v>
      </c>
      <c r="K15" s="16">
        <f>'Sorted Output'!I40</f>
        <v>196.58199999999999</v>
      </c>
      <c r="L15" s="16">
        <f>'Sorted Output'!J40</f>
        <v>-5.0328499999999998</v>
      </c>
      <c r="N15" s="17">
        <f t="shared" si="0"/>
        <v>33.613030000000002</v>
      </c>
      <c r="O15" s="17">
        <f t="shared" si="1"/>
        <v>45.182510000000001</v>
      </c>
      <c r="P15" s="17">
        <f t="shared" si="2"/>
        <v>5.0328499999999998</v>
      </c>
    </row>
    <row r="16" spans="1:16" customFormat="1">
      <c r="A16" s="200"/>
      <c r="B16" s="207"/>
      <c r="C16" s="127" t="s">
        <v>35</v>
      </c>
      <c r="D16" s="10">
        <f>'Sorted Output'!H24</f>
        <v>45.9</v>
      </c>
      <c r="E16" s="10">
        <f>'Sorted Output'!I24</f>
        <v>3.5586000000000002</v>
      </c>
      <c r="F16" s="10">
        <f>'Sorted Output'!J24</f>
        <v>-92.247039999999998</v>
      </c>
      <c r="G16" s="10">
        <f>'Sorted Output'!H25</f>
        <v>57.2</v>
      </c>
      <c r="H16" s="10">
        <f>'Sorted Output'!I25</f>
        <v>5.3723000000000001</v>
      </c>
      <c r="I16" s="10">
        <f>'Sorted Output'!J25</f>
        <v>-90.607889999999998</v>
      </c>
      <c r="J16" s="16">
        <f>'Sorted Output'!H41</f>
        <v>427</v>
      </c>
      <c r="K16" s="16">
        <f>'Sorted Output'!I41</f>
        <v>188.06800000000001</v>
      </c>
      <c r="L16" s="16">
        <f>'Sorted Output'!J41</f>
        <v>-55.955970000000001</v>
      </c>
      <c r="N16" s="17">
        <f t="shared" si="0"/>
        <v>92.247039999999998</v>
      </c>
      <c r="O16" s="17">
        <f t="shared" si="1"/>
        <v>90.607889999999998</v>
      </c>
      <c r="P16" s="17">
        <f t="shared" si="2"/>
        <v>55.955970000000001</v>
      </c>
    </row>
    <row r="17" spans="1:16" customFormat="1">
      <c r="A17" s="200"/>
      <c r="B17" s="207"/>
      <c r="C17" s="127" t="s">
        <v>36</v>
      </c>
      <c r="D17" s="10">
        <f>'Sorted Output'!H26</f>
        <v>4.05</v>
      </c>
      <c r="E17" s="10">
        <f>'Sorted Output'!I26</f>
        <v>7.0274000000000001</v>
      </c>
      <c r="F17" s="10">
        <f>'Sorted Output'!J26</f>
        <v>73.516289999999998</v>
      </c>
      <c r="G17" s="10">
        <f>'Sorted Output'!H27</f>
        <v>8.0399999999999991</v>
      </c>
      <c r="H17" s="10">
        <f>'Sorted Output'!I27</f>
        <v>9.1539999999999999</v>
      </c>
      <c r="I17" s="10">
        <f>'Sorted Output'!J27</f>
        <v>13.85622</v>
      </c>
      <c r="J17" s="16">
        <f>'Sorted Output'!H42</f>
        <v>164</v>
      </c>
      <c r="K17" s="16">
        <f>'Sorted Output'!I42</f>
        <v>180.59299999999999</v>
      </c>
      <c r="L17" s="16">
        <f>'Sorted Output'!J42</f>
        <v>10.11768</v>
      </c>
      <c r="N17" s="17">
        <f t="shared" si="0"/>
        <v>73.516289999999998</v>
      </c>
      <c r="O17" s="17">
        <f t="shared" si="1"/>
        <v>13.85622</v>
      </c>
      <c r="P17" s="17">
        <f t="shared" si="2"/>
        <v>10.11768</v>
      </c>
    </row>
    <row r="18" spans="1:16" customFormat="1">
      <c r="A18" s="200"/>
      <c r="B18" s="207"/>
      <c r="C18" s="127" t="s">
        <v>37</v>
      </c>
      <c r="D18" s="26"/>
      <c r="E18" s="26"/>
      <c r="F18" s="17"/>
      <c r="G18" s="10"/>
      <c r="H18" s="10"/>
      <c r="I18" s="17"/>
      <c r="J18" s="41"/>
      <c r="K18" s="41"/>
      <c r="L18" s="17"/>
      <c r="N18" s="17" t="str">
        <f t="shared" si="0"/>
        <v/>
      </c>
      <c r="O18" s="17" t="str">
        <f t="shared" si="1"/>
        <v/>
      </c>
      <c r="P18" s="17" t="str">
        <f t="shared" si="2"/>
        <v/>
      </c>
    </row>
    <row r="19" spans="1:16" customFormat="1">
      <c r="A19" s="200"/>
      <c r="B19" s="208"/>
      <c r="C19" s="127" t="s">
        <v>38</v>
      </c>
      <c r="D19" s="10">
        <f>'Sorted Output'!H28</f>
        <v>5.24</v>
      </c>
      <c r="E19" s="10">
        <f>'Sorted Output'!I28</f>
        <v>5.556</v>
      </c>
      <c r="F19" s="10">
        <f>'Sorted Output'!J28</f>
        <v>6.0309200000000001</v>
      </c>
      <c r="G19" s="10">
        <f>'Sorted Output'!H29</f>
        <v>7.61</v>
      </c>
      <c r="H19" s="10">
        <f>'Sorted Output'!I29</f>
        <v>7.3348000000000004</v>
      </c>
      <c r="I19" s="10">
        <f>'Sorted Output'!J29</f>
        <v>-3.6162999999999998</v>
      </c>
      <c r="J19" s="16">
        <f>'Sorted Output'!H43</f>
        <v>242</v>
      </c>
      <c r="K19" s="16">
        <f>'Sorted Output'!I43</f>
        <v>234.37799999999999</v>
      </c>
      <c r="L19" s="16">
        <f>'Sorted Output'!J43</f>
        <v>-3.1495799999999998</v>
      </c>
      <c r="N19" s="17">
        <f t="shared" si="0"/>
        <v>6.0309200000000001</v>
      </c>
      <c r="O19" s="17">
        <f t="shared" si="1"/>
        <v>3.6162999999999998</v>
      </c>
      <c r="P19" s="17">
        <f t="shared" si="2"/>
        <v>3.1495799999999998</v>
      </c>
    </row>
    <row r="20" spans="1:16" customFormat="1">
      <c r="A20" s="200"/>
      <c r="B20" s="223" t="s">
        <v>315</v>
      </c>
      <c r="C20" s="128" t="s">
        <v>306</v>
      </c>
      <c r="D20" s="10"/>
      <c r="E20" s="10"/>
      <c r="F20" s="17"/>
      <c r="G20" s="10"/>
      <c r="H20" s="10"/>
      <c r="I20" s="17"/>
      <c r="J20" s="16"/>
      <c r="K20" s="16"/>
      <c r="L20" s="17"/>
      <c r="N20" s="17" t="str">
        <f t="shared" si="0"/>
        <v/>
      </c>
      <c r="O20" s="17" t="str">
        <f t="shared" si="1"/>
        <v/>
      </c>
      <c r="P20" s="17" t="str">
        <f t="shared" si="2"/>
        <v/>
      </c>
    </row>
    <row r="21" spans="1:16" customFormat="1">
      <c r="A21" s="200"/>
      <c r="B21" s="207"/>
      <c r="C21" s="128" t="s">
        <v>308</v>
      </c>
      <c r="D21" s="10">
        <f>'Sorted Output'!H44</f>
        <v>4.16</v>
      </c>
      <c r="E21" s="10">
        <f>'Sorted Output'!I44</f>
        <v>4.5370999999999997</v>
      </c>
      <c r="F21" s="10">
        <f>'Sorted Output'!J44</f>
        <v>9.0639400000000006</v>
      </c>
      <c r="G21" s="10">
        <f>'Sorted Output'!H45</f>
        <v>9.7899999999999991</v>
      </c>
      <c r="H21" s="10">
        <f>'Sorted Output'!I45</f>
        <v>6.2587999999999999</v>
      </c>
      <c r="I21" s="10">
        <f>'Sorted Output'!J45</f>
        <v>-36.069659999999999</v>
      </c>
      <c r="J21" s="16">
        <f>'Sorted Output'!H64</f>
        <v>133</v>
      </c>
      <c r="K21" s="16">
        <f>'Sorted Output'!I64</f>
        <v>152.16999999999999</v>
      </c>
      <c r="L21" s="16">
        <f>'Sorted Output'!J64</f>
        <v>14.41353</v>
      </c>
      <c r="N21" s="17">
        <f t="shared" si="0"/>
        <v>9.0639400000000006</v>
      </c>
      <c r="O21" s="17">
        <f t="shared" si="1"/>
        <v>36.069659999999999</v>
      </c>
      <c r="P21" s="17">
        <f t="shared" si="2"/>
        <v>14.41353</v>
      </c>
    </row>
    <row r="22" spans="1:16" customFormat="1">
      <c r="A22" s="200"/>
      <c r="B22" s="207"/>
      <c r="C22" s="128" t="s">
        <v>311</v>
      </c>
      <c r="D22" s="10"/>
      <c r="E22" s="10"/>
      <c r="F22" s="17"/>
      <c r="G22" s="10"/>
      <c r="H22" s="10"/>
      <c r="I22" s="17"/>
      <c r="J22" s="16">
        <f>'Sorted Output'!H65</f>
        <v>221</v>
      </c>
      <c r="K22" s="16">
        <f>'Sorted Output'!I65</f>
        <v>232.27</v>
      </c>
      <c r="L22" s="16">
        <f>'Sorted Output'!J65</f>
        <v>5.0995499999999998</v>
      </c>
      <c r="N22" s="17" t="str">
        <f t="shared" si="0"/>
        <v/>
      </c>
      <c r="O22" s="17" t="str">
        <f t="shared" si="1"/>
        <v/>
      </c>
      <c r="P22" s="17">
        <f t="shared" si="2"/>
        <v>5.0995499999999998</v>
      </c>
    </row>
    <row r="23" spans="1:16" customFormat="1">
      <c r="A23" s="200"/>
      <c r="B23" s="207"/>
      <c r="C23" s="128" t="s">
        <v>310</v>
      </c>
      <c r="D23" s="10">
        <f>'Sorted Output'!H46</f>
        <v>3.26</v>
      </c>
      <c r="E23" s="10">
        <f>'Sorted Output'!I46</f>
        <v>4.5331999999999999</v>
      </c>
      <c r="F23" s="10">
        <f>'Sorted Output'!J46</f>
        <v>39.054900000000004</v>
      </c>
      <c r="G23" s="10">
        <f>'Sorted Output'!H47</f>
        <v>7.13</v>
      </c>
      <c r="H23" s="10">
        <f>'Sorted Output'!I47</f>
        <v>6.1498999999999997</v>
      </c>
      <c r="I23" s="10">
        <f>'Sorted Output'!J47</f>
        <v>-13.74657</v>
      </c>
      <c r="J23" s="16">
        <f>'Sorted Output'!H66</f>
        <v>119</v>
      </c>
      <c r="K23" s="16">
        <f>'Sorted Output'!I66</f>
        <v>170.702</v>
      </c>
      <c r="L23" s="16">
        <f>'Sorted Output'!J66</f>
        <v>43.44706</v>
      </c>
      <c r="N23" s="17">
        <f t="shared" si="0"/>
        <v>39.054900000000004</v>
      </c>
      <c r="O23" s="17">
        <f t="shared" si="1"/>
        <v>13.74657</v>
      </c>
      <c r="P23" s="17">
        <f t="shared" si="2"/>
        <v>43.44706</v>
      </c>
    </row>
    <row r="24" spans="1:16" customFormat="1">
      <c r="A24" s="200"/>
      <c r="B24" s="207"/>
      <c r="C24" s="128" t="s">
        <v>313</v>
      </c>
      <c r="D24" s="10">
        <f>'Sorted Output'!H48</f>
        <v>4.78</v>
      </c>
      <c r="E24" s="10">
        <f>'Sorted Output'!I48</f>
        <v>4.5780000000000003</v>
      </c>
      <c r="F24" s="10">
        <f>'Sorted Output'!J48</f>
        <v>-4.22532</v>
      </c>
      <c r="G24" s="10">
        <f>'Sorted Output'!H49</f>
        <v>8.36</v>
      </c>
      <c r="H24" s="10">
        <f>'Sorted Output'!I49</f>
        <v>6.0270999999999999</v>
      </c>
      <c r="I24" s="10">
        <f>'Sorted Output'!J49</f>
        <v>-27.906099999999999</v>
      </c>
      <c r="J24" s="16">
        <f>'Sorted Output'!H67</f>
        <v>139</v>
      </c>
      <c r="K24" s="16">
        <f>'Sorted Output'!I67</f>
        <v>205.50399999999999</v>
      </c>
      <c r="L24" s="16">
        <f>'Sorted Output'!J67</f>
        <v>47.8446</v>
      </c>
      <c r="N24" s="17">
        <f t="shared" si="0"/>
        <v>4.22532</v>
      </c>
      <c r="O24" s="17">
        <f t="shared" si="1"/>
        <v>27.906099999999999</v>
      </c>
      <c r="P24" s="17">
        <f t="shared" si="2"/>
        <v>47.8446</v>
      </c>
    </row>
    <row r="25" spans="1:16" customFormat="1">
      <c r="A25" s="200"/>
      <c r="B25" s="207"/>
      <c r="C25" s="128" t="s">
        <v>307</v>
      </c>
      <c r="D25" s="10">
        <f>'Sorted Output'!H50</f>
        <v>1.35</v>
      </c>
      <c r="E25" s="10">
        <f>'Sorted Output'!I50</f>
        <v>1.6395</v>
      </c>
      <c r="F25" s="10">
        <f>'Sorted Output'!J50</f>
        <v>21.446660000000001</v>
      </c>
      <c r="G25" s="10">
        <f>'Sorted Output'!H51</f>
        <v>2.4700000000000002</v>
      </c>
      <c r="H25" s="10">
        <f>'Sorted Output'!I51</f>
        <v>2.5478000000000001</v>
      </c>
      <c r="I25" s="10">
        <f>'Sorted Output'!J51</f>
        <v>3.14818</v>
      </c>
      <c r="J25" s="16">
        <f>'Sorted Output'!H68</f>
        <v>93</v>
      </c>
      <c r="K25" s="16">
        <f>'Sorted Output'!I68</f>
        <v>103.02800000000001</v>
      </c>
      <c r="L25" s="16">
        <f>'Sorted Output'!J68</f>
        <v>10.7828</v>
      </c>
      <c r="N25" s="17">
        <f t="shared" si="0"/>
        <v>21.446660000000001</v>
      </c>
      <c r="O25" s="17">
        <f t="shared" si="1"/>
        <v>3.14818</v>
      </c>
      <c r="P25" s="17">
        <f t="shared" si="2"/>
        <v>10.7828</v>
      </c>
    </row>
    <row r="26" spans="1:16" customFormat="1">
      <c r="A26" s="200"/>
      <c r="B26" s="207"/>
      <c r="C26" s="128" t="s">
        <v>309</v>
      </c>
      <c r="D26" s="10">
        <f>'Sorted Output'!H52</f>
        <v>3.56</v>
      </c>
      <c r="E26" s="10">
        <f>'Sorted Output'!I52</f>
        <v>4.4711999999999996</v>
      </c>
      <c r="F26" s="10">
        <f>'Sorted Output'!J52</f>
        <v>25.594660000000001</v>
      </c>
      <c r="G26" s="10">
        <f>'Sorted Output'!H53</f>
        <v>8.41</v>
      </c>
      <c r="H26" s="10">
        <f>'Sorted Output'!I53</f>
        <v>6.1858000000000004</v>
      </c>
      <c r="I26" s="10">
        <f>'Sorted Output'!J53</f>
        <v>-26.44708</v>
      </c>
      <c r="J26" s="16">
        <f>'Sorted Output'!H69</f>
        <v>159</v>
      </c>
      <c r="K26" s="16">
        <f>'Sorted Output'!I69</f>
        <v>148.01300000000001</v>
      </c>
      <c r="L26" s="16">
        <f>'Sorted Output'!J69</f>
        <v>-6.9100599999999996</v>
      </c>
      <c r="N26" s="17">
        <f t="shared" si="0"/>
        <v>25.594660000000001</v>
      </c>
      <c r="O26" s="17">
        <f t="shared" si="1"/>
        <v>26.44708</v>
      </c>
      <c r="P26" s="17">
        <f t="shared" si="2"/>
        <v>6.9100599999999996</v>
      </c>
    </row>
    <row r="27" spans="1:16" customFormat="1">
      <c r="A27" s="200"/>
      <c r="B27" s="207"/>
      <c r="C27" s="128" t="s">
        <v>312</v>
      </c>
      <c r="D27" s="10">
        <f>'Sorted Output'!H54</f>
        <v>5.23</v>
      </c>
      <c r="E27" s="10">
        <f>'Sorted Output'!I54</f>
        <v>5.2274000000000003</v>
      </c>
      <c r="F27" s="10">
        <f>'Sorted Output'!J54</f>
        <v>-4.8759999999999998E-2</v>
      </c>
      <c r="G27" s="10">
        <f>'Sorted Output'!H55</f>
        <v>9.0299999999999994</v>
      </c>
      <c r="H27" s="10">
        <f>'Sorted Output'!I55</f>
        <v>6.9898999999999996</v>
      </c>
      <c r="I27" s="10">
        <f>'Sorted Output'!J55</f>
        <v>-22.592690000000001</v>
      </c>
      <c r="J27" s="16">
        <f>'Sorted Output'!H70</f>
        <v>229</v>
      </c>
      <c r="K27" s="16">
        <f>'Sorted Output'!I70</f>
        <v>226.1</v>
      </c>
      <c r="L27" s="16">
        <f>'Sorted Output'!J70</f>
        <v>-1.26637</v>
      </c>
      <c r="N27" s="17">
        <f t="shared" si="0"/>
        <v>4.8759999999999998E-2</v>
      </c>
      <c r="O27" s="17">
        <f t="shared" si="1"/>
        <v>22.592690000000001</v>
      </c>
      <c r="P27" s="17">
        <f t="shared" si="2"/>
        <v>1.26637</v>
      </c>
    </row>
    <row r="28" spans="1:16" customFormat="1">
      <c r="A28" s="200"/>
      <c r="B28" s="207"/>
      <c r="C28" s="127" t="s">
        <v>32</v>
      </c>
      <c r="D28" s="10">
        <f>'Sorted Output'!H56</f>
        <v>2.91</v>
      </c>
      <c r="E28" s="10">
        <f>'Sorted Output'!I56</f>
        <v>4.4996</v>
      </c>
      <c r="F28" s="10">
        <f>'Sorted Output'!J56</f>
        <v>54.624049999999997</v>
      </c>
      <c r="G28" s="10">
        <f>'Sorted Output'!H57</f>
        <v>6.76</v>
      </c>
      <c r="H28" s="10">
        <f>'Sorted Output'!I57</f>
        <v>6.1108000000000002</v>
      </c>
      <c r="I28" s="10">
        <f>'Sorted Output'!J57</f>
        <v>-9.6028199999999995</v>
      </c>
      <c r="J28" s="16">
        <f>'Sorted Output'!H71</f>
        <v>139</v>
      </c>
      <c r="K28" s="16">
        <f>'Sorted Output'!I71</f>
        <v>178.863</v>
      </c>
      <c r="L28" s="16">
        <f>'Sorted Output'!J71</f>
        <v>28.678419999999999</v>
      </c>
      <c r="N28" s="17">
        <f t="shared" si="0"/>
        <v>54.624049999999997</v>
      </c>
      <c r="O28" s="17">
        <f t="shared" si="1"/>
        <v>9.6028199999999995</v>
      </c>
      <c r="P28" s="17">
        <f t="shared" si="2"/>
        <v>28.678419999999999</v>
      </c>
    </row>
    <row r="29" spans="1:16" customFormat="1">
      <c r="A29" s="200"/>
      <c r="B29" s="207"/>
      <c r="C29" s="127" t="s">
        <v>33</v>
      </c>
      <c r="D29" s="10">
        <f>'Sorted Output'!H58</f>
        <v>6.58</v>
      </c>
      <c r="E29" s="10">
        <f>'Sorted Output'!I58</f>
        <v>8.3215000000000003</v>
      </c>
      <c r="F29" s="10">
        <f>'Sorted Output'!J58</f>
        <v>26.466259999999998</v>
      </c>
      <c r="G29" s="10">
        <f>'Sorted Output'!H59</f>
        <v>11.3</v>
      </c>
      <c r="H29" s="10">
        <f>'Sorted Output'!I59</f>
        <v>10.5953</v>
      </c>
      <c r="I29" s="10">
        <f>'Sorted Output'!J59</f>
        <v>-6.2362900000000003</v>
      </c>
      <c r="J29" s="16">
        <f>'Sorted Output'!H72</f>
        <v>188</v>
      </c>
      <c r="K29" s="16">
        <f>'Sorted Output'!I72</f>
        <v>185.30099999999999</v>
      </c>
      <c r="L29" s="16">
        <f>'Sorted Output'!J72</f>
        <v>-1.43564</v>
      </c>
      <c r="N29" s="17">
        <f t="shared" si="0"/>
        <v>26.466259999999998</v>
      </c>
      <c r="O29" s="17">
        <f t="shared" si="1"/>
        <v>6.2362900000000003</v>
      </c>
      <c r="P29" s="17">
        <f t="shared" si="2"/>
        <v>1.43564</v>
      </c>
    </row>
    <row r="30" spans="1:16" customFormat="1">
      <c r="A30" s="200"/>
      <c r="B30" s="207"/>
      <c r="C30" s="127" t="s">
        <v>34</v>
      </c>
      <c r="D30" s="10">
        <f>'Sorted Output'!H60</f>
        <v>3.32</v>
      </c>
      <c r="E30" s="10">
        <f>'Sorted Output'!I60</f>
        <v>4.0830000000000002</v>
      </c>
      <c r="F30" s="10">
        <f>'Sorted Output'!J60</f>
        <v>22.98133</v>
      </c>
      <c r="G30" s="10">
        <f>'Sorted Output'!H61</f>
        <v>6.06</v>
      </c>
      <c r="H30" s="10">
        <f>'Sorted Output'!I61</f>
        <v>5.8489000000000004</v>
      </c>
      <c r="I30" s="10">
        <f>'Sorted Output'!J61</f>
        <v>-3.4841600000000001</v>
      </c>
      <c r="J30" s="16">
        <f>'Sorted Output'!H73</f>
        <v>187</v>
      </c>
      <c r="K30" s="16">
        <f>'Sorted Output'!I73</f>
        <v>201.83699999999999</v>
      </c>
      <c r="L30" s="16">
        <f>'Sorted Output'!J73</f>
        <v>7.9342300000000003</v>
      </c>
      <c r="N30" s="17">
        <f t="shared" si="0"/>
        <v>22.98133</v>
      </c>
      <c r="O30" s="17">
        <f t="shared" si="1"/>
        <v>3.4841600000000001</v>
      </c>
      <c r="P30" s="17">
        <f t="shared" si="2"/>
        <v>7.9342300000000003</v>
      </c>
    </row>
    <row r="31" spans="1:16" customFormat="1">
      <c r="A31" s="200"/>
      <c r="B31" s="207"/>
      <c r="C31" s="127" t="s">
        <v>35</v>
      </c>
      <c r="D31" s="10"/>
      <c r="E31" s="10"/>
      <c r="F31" s="10"/>
      <c r="G31" s="10"/>
      <c r="H31" s="10"/>
      <c r="I31" s="10"/>
      <c r="J31" s="16">
        <f>'Sorted Output'!H74</f>
        <v>249</v>
      </c>
      <c r="K31" s="16">
        <f>'Sorted Output'!I74</f>
        <v>194.12100000000001</v>
      </c>
      <c r="L31" s="16">
        <f>'Sorted Output'!J74</f>
        <v>-22.039760000000001</v>
      </c>
      <c r="N31" s="17" t="str">
        <f t="shared" si="0"/>
        <v/>
      </c>
      <c r="O31" s="17" t="str">
        <f t="shared" si="1"/>
        <v/>
      </c>
      <c r="P31" s="17">
        <f t="shared" si="2"/>
        <v>22.039760000000001</v>
      </c>
    </row>
    <row r="32" spans="1:16" customFormat="1">
      <c r="A32" s="200"/>
      <c r="B32" s="207"/>
      <c r="C32" s="127" t="s">
        <v>36</v>
      </c>
      <c r="D32" s="10">
        <f>'Sorted Output'!H62</f>
        <v>4.74</v>
      </c>
      <c r="E32" s="10">
        <f>'Sorted Output'!I62</f>
        <v>7.5702999999999996</v>
      </c>
      <c r="F32" s="10">
        <f>'Sorted Output'!J62</f>
        <v>59.71161</v>
      </c>
      <c r="G32" s="10">
        <f>'Sorted Output'!H63</f>
        <v>11.3</v>
      </c>
      <c r="H32" s="10">
        <f>'Sorted Output'!I63</f>
        <v>9.6968999999999994</v>
      </c>
      <c r="I32" s="10">
        <f>'Sorted Output'!J63</f>
        <v>-14.18629</v>
      </c>
      <c r="J32" s="16">
        <f>'Sorted Output'!H75</f>
        <v>159</v>
      </c>
      <c r="K32" s="16">
        <f>'Sorted Output'!I75</f>
        <v>191.155</v>
      </c>
      <c r="L32" s="16">
        <f>'Sorted Output'!J75</f>
        <v>20.223269999999999</v>
      </c>
      <c r="N32" s="17">
        <f t="shared" si="0"/>
        <v>59.71161</v>
      </c>
      <c r="O32" s="17">
        <f t="shared" si="1"/>
        <v>14.18629</v>
      </c>
      <c r="P32" s="17">
        <f t="shared" si="2"/>
        <v>20.223269999999999</v>
      </c>
    </row>
    <row r="33" spans="1:16" customFormat="1">
      <c r="A33" s="200"/>
      <c r="B33" s="207"/>
      <c r="C33" s="127" t="s">
        <v>37</v>
      </c>
      <c r="D33" s="26"/>
      <c r="E33" s="26"/>
      <c r="F33" s="17"/>
      <c r="G33" s="10"/>
      <c r="H33" s="10"/>
      <c r="I33" s="17"/>
      <c r="J33" s="41"/>
      <c r="K33" s="41"/>
      <c r="L33" s="17"/>
      <c r="N33" s="17" t="str">
        <f t="shared" si="0"/>
        <v/>
      </c>
      <c r="O33" s="17" t="str">
        <f t="shared" si="1"/>
        <v/>
      </c>
      <c r="P33" s="17" t="str">
        <f t="shared" si="2"/>
        <v/>
      </c>
    </row>
    <row r="34" spans="1:16" customFormat="1">
      <c r="A34" s="200"/>
      <c r="B34" s="208"/>
      <c r="C34" s="127" t="s">
        <v>38</v>
      </c>
      <c r="D34" s="10"/>
      <c r="E34" s="10"/>
      <c r="F34" s="17"/>
      <c r="G34" s="10"/>
      <c r="H34" s="10"/>
      <c r="I34" s="17"/>
      <c r="J34" s="16">
        <f>'Sorted Output'!H76</f>
        <v>224</v>
      </c>
      <c r="K34" s="16">
        <f>'Sorted Output'!I76</f>
        <v>228.79499999999999</v>
      </c>
      <c r="L34" s="16">
        <f>'Sorted Output'!J76</f>
        <v>2.1406200000000002</v>
      </c>
      <c r="N34" s="17" t="str">
        <f t="shared" si="0"/>
        <v/>
      </c>
      <c r="O34" s="17" t="str">
        <f t="shared" si="1"/>
        <v/>
      </c>
      <c r="P34" s="17">
        <f t="shared" si="2"/>
        <v>2.1406200000000002</v>
      </c>
    </row>
    <row r="35" spans="1:16" customFormat="1">
      <c r="A35" s="200"/>
      <c r="B35" s="223" t="s">
        <v>316</v>
      </c>
      <c r="C35" s="128" t="s">
        <v>306</v>
      </c>
      <c r="D35" s="10">
        <f>'Sorted Output'!H77</f>
        <v>0.86799999999999999</v>
      </c>
      <c r="E35" s="10">
        <f>'Sorted Output'!I77</f>
        <v>1.4125000000000001</v>
      </c>
      <c r="F35" s="10">
        <f>'Sorted Output'!J77</f>
        <v>62.72927</v>
      </c>
      <c r="G35" s="10">
        <f>'Sorted Output'!H78</f>
        <v>1.62</v>
      </c>
      <c r="H35" s="10">
        <f>'Sorted Output'!I78</f>
        <v>2.3538000000000001</v>
      </c>
      <c r="I35" s="10">
        <f>'Sorted Output'!J78</f>
        <v>45.29383</v>
      </c>
      <c r="J35" s="16">
        <f>'Sorted Output'!H105</f>
        <v>86</v>
      </c>
      <c r="K35" s="16">
        <f>'Sorted Output'!I105</f>
        <v>67.150199999999998</v>
      </c>
      <c r="L35" s="16">
        <f>'Sorted Output'!J105</f>
        <v>-21.918369999999999</v>
      </c>
      <c r="N35" s="17">
        <f t="shared" si="0"/>
        <v>62.72927</v>
      </c>
      <c r="O35" s="17">
        <f t="shared" si="1"/>
        <v>45.29383</v>
      </c>
      <c r="P35" s="17">
        <f t="shared" si="2"/>
        <v>21.918369999999999</v>
      </c>
    </row>
    <row r="36" spans="1:16" customFormat="1">
      <c r="A36" s="200"/>
      <c r="B36" s="207"/>
      <c r="C36" s="128" t="s">
        <v>308</v>
      </c>
      <c r="D36" s="10">
        <f>'Sorted Output'!H79</f>
        <v>1.99</v>
      </c>
      <c r="E36" s="10">
        <f>'Sorted Output'!I79</f>
        <v>3.835</v>
      </c>
      <c r="F36" s="10">
        <f>'Sorted Output'!J79</f>
        <v>92.713570000000004</v>
      </c>
      <c r="G36" s="10">
        <f>'Sorted Output'!H80</f>
        <v>4.78</v>
      </c>
      <c r="H36" s="10">
        <f>'Sorted Output'!I80</f>
        <v>5.5567000000000002</v>
      </c>
      <c r="I36" s="10">
        <f>'Sorted Output'!J80</f>
        <v>16.249359999999999</v>
      </c>
      <c r="J36" s="16">
        <f>'Sorted Output'!H106</f>
        <v>135</v>
      </c>
      <c r="K36" s="16">
        <f>'Sorted Output'!I106</f>
        <v>115.649</v>
      </c>
      <c r="L36" s="16">
        <f>'Sorted Output'!J106</f>
        <v>-14.334070000000001</v>
      </c>
      <c r="N36" s="17">
        <f t="shared" si="0"/>
        <v>92.713570000000004</v>
      </c>
      <c r="O36" s="17">
        <f t="shared" si="1"/>
        <v>16.249359999999999</v>
      </c>
      <c r="P36" s="17">
        <f t="shared" si="2"/>
        <v>14.334070000000001</v>
      </c>
    </row>
    <row r="37" spans="1:16" customFormat="1">
      <c r="A37" s="200"/>
      <c r="B37" s="207"/>
      <c r="C37" s="128" t="s">
        <v>311</v>
      </c>
      <c r="D37" s="10">
        <f>'Sorted Output'!H81</f>
        <v>2.95</v>
      </c>
      <c r="E37" s="10">
        <f>'Sorted Output'!I81</f>
        <v>4.4988999999999999</v>
      </c>
      <c r="F37" s="10">
        <f>'Sorted Output'!J81</f>
        <v>52.504060000000003</v>
      </c>
      <c r="G37" s="10">
        <f>'Sorted Output'!H82</f>
        <v>5.53</v>
      </c>
      <c r="H37" s="10">
        <f>'Sorted Output'!I82</f>
        <v>6.2694000000000001</v>
      </c>
      <c r="I37" s="10">
        <f>'Sorted Output'!J82</f>
        <v>13.370699999999999</v>
      </c>
      <c r="J37" s="16">
        <f>'Sorted Output'!H107</f>
        <v>205</v>
      </c>
      <c r="K37" s="16">
        <f>'Sorted Output'!I107</f>
        <v>166.893</v>
      </c>
      <c r="L37" s="16">
        <f>'Sorted Output'!J107</f>
        <v>-18.58878</v>
      </c>
      <c r="N37" s="17">
        <f t="shared" si="0"/>
        <v>52.504060000000003</v>
      </c>
      <c r="O37" s="17">
        <f t="shared" si="1"/>
        <v>13.370699999999999</v>
      </c>
      <c r="P37" s="17">
        <f t="shared" si="2"/>
        <v>18.58878</v>
      </c>
    </row>
    <row r="38" spans="1:16" customFormat="1">
      <c r="A38" s="200"/>
      <c r="B38" s="207"/>
      <c r="C38" s="128" t="s">
        <v>310</v>
      </c>
      <c r="D38" s="10">
        <f>'Sorted Output'!H83</f>
        <v>2.02</v>
      </c>
      <c r="E38" s="10">
        <f>'Sorted Output'!I83</f>
        <v>3.7294999999999998</v>
      </c>
      <c r="F38" s="10">
        <f>'Sorted Output'!J83</f>
        <v>84.629710000000003</v>
      </c>
      <c r="G38" s="10">
        <f>'Sorted Output'!H84</f>
        <v>5.08</v>
      </c>
      <c r="H38" s="10">
        <f>'Sorted Output'!I84</f>
        <v>5.3461999999999996</v>
      </c>
      <c r="I38" s="10">
        <f>'Sorted Output'!J84</f>
        <v>5.2403599999999999</v>
      </c>
      <c r="J38" s="16">
        <f>'Sorted Output'!H108</f>
        <v>154</v>
      </c>
      <c r="K38" s="16">
        <f>'Sorted Output'!I108</f>
        <v>124.09299999999999</v>
      </c>
      <c r="L38" s="16">
        <f>'Sorted Output'!J108</f>
        <v>-19.42013</v>
      </c>
      <c r="N38" s="17">
        <f t="shared" si="0"/>
        <v>84.629710000000003</v>
      </c>
      <c r="O38" s="17">
        <f t="shared" si="1"/>
        <v>5.2403599999999999</v>
      </c>
      <c r="P38" s="17">
        <f t="shared" si="2"/>
        <v>19.42013</v>
      </c>
    </row>
    <row r="39" spans="1:16" customFormat="1">
      <c r="A39" s="200"/>
      <c r="B39" s="207"/>
      <c r="C39" s="128" t="s">
        <v>313</v>
      </c>
      <c r="D39" s="10">
        <f>'Sorted Output'!H85</f>
        <v>2.65</v>
      </c>
      <c r="E39" s="10">
        <f>'Sorted Output'!I85</f>
        <v>3.6183000000000001</v>
      </c>
      <c r="F39" s="10">
        <f>'Sorted Output'!J85</f>
        <v>36.539619999999999</v>
      </c>
      <c r="G39" s="10">
        <f>'Sorted Output'!H86</f>
        <v>6.53</v>
      </c>
      <c r="H39" s="10">
        <f>'Sorted Output'!I86</f>
        <v>5.0673000000000004</v>
      </c>
      <c r="I39" s="10">
        <f>'Sorted Output'!J86</f>
        <v>-22.39939</v>
      </c>
      <c r="J39" s="16">
        <f>'Sorted Output'!H109</f>
        <v>181</v>
      </c>
      <c r="K39" s="16">
        <f>'Sorted Output'!I109</f>
        <v>141.77500000000001</v>
      </c>
      <c r="L39" s="16">
        <f>'Sorted Output'!J109</f>
        <v>-21.67127</v>
      </c>
      <c r="N39" s="17">
        <f t="shared" si="0"/>
        <v>36.539619999999999</v>
      </c>
      <c r="O39" s="17">
        <f t="shared" si="1"/>
        <v>22.39939</v>
      </c>
      <c r="P39" s="17">
        <f t="shared" si="2"/>
        <v>21.67127</v>
      </c>
    </row>
    <row r="40" spans="1:16" customFormat="1">
      <c r="A40" s="200"/>
      <c r="B40" s="207"/>
      <c r="C40" s="128" t="s">
        <v>307</v>
      </c>
      <c r="D40" s="10">
        <f>'Sorted Output'!H87</f>
        <v>0.81799999999999995</v>
      </c>
      <c r="E40" s="10">
        <f>'Sorted Output'!I87</f>
        <v>1.3792</v>
      </c>
      <c r="F40" s="10">
        <f>'Sorted Output'!J87</f>
        <v>68.605130000000003</v>
      </c>
      <c r="G40" s="10">
        <f>'Sorted Output'!H88</f>
        <v>1.5</v>
      </c>
      <c r="H40" s="10">
        <f>'Sorted Output'!I88</f>
        <v>2.2873999999999999</v>
      </c>
      <c r="I40" s="10">
        <f>'Sorted Output'!J88</f>
        <v>52.494669999999999</v>
      </c>
      <c r="J40" s="16">
        <f>'Sorted Output'!H110</f>
        <v>94</v>
      </c>
      <c r="K40" s="16">
        <f>'Sorted Output'!I110</f>
        <v>74.131200000000007</v>
      </c>
      <c r="L40" s="16">
        <f>'Sorted Output'!J110</f>
        <v>-21.13702</v>
      </c>
      <c r="N40" s="17">
        <f t="shared" si="0"/>
        <v>68.605130000000003</v>
      </c>
      <c r="O40" s="17">
        <f t="shared" si="1"/>
        <v>52.494669999999999</v>
      </c>
      <c r="P40" s="17">
        <f t="shared" si="2"/>
        <v>21.13702</v>
      </c>
    </row>
    <row r="41" spans="1:16" customFormat="1">
      <c r="A41" s="200"/>
      <c r="B41" s="207"/>
      <c r="C41" s="128" t="s">
        <v>309</v>
      </c>
      <c r="D41" s="10">
        <f>'Sorted Output'!H89</f>
        <v>1.93</v>
      </c>
      <c r="E41" s="10">
        <f>'Sorted Output'!I89</f>
        <v>3.7677999999999998</v>
      </c>
      <c r="F41" s="10">
        <f>'Sorted Output'!J89</f>
        <v>95.220209999999994</v>
      </c>
      <c r="G41" s="10">
        <f>'Sorted Output'!H90</f>
        <v>4.93</v>
      </c>
      <c r="H41" s="10">
        <f>'Sorted Output'!I90</f>
        <v>5.4824000000000002</v>
      </c>
      <c r="I41" s="10">
        <f>'Sorted Output'!J90</f>
        <v>11.204459999999999</v>
      </c>
      <c r="J41" s="16">
        <f>'Sorted Output'!H111</f>
        <v>140</v>
      </c>
      <c r="K41" s="16">
        <f>'Sorted Output'!I111</f>
        <v>112.387</v>
      </c>
      <c r="L41" s="16">
        <f>'Sorted Output'!J111</f>
        <v>-19.723579999999998</v>
      </c>
      <c r="N41" s="17">
        <f t="shared" si="0"/>
        <v>95.220209999999994</v>
      </c>
      <c r="O41" s="17">
        <f t="shared" si="1"/>
        <v>11.204459999999999</v>
      </c>
      <c r="P41" s="17">
        <f t="shared" si="2"/>
        <v>19.723579999999998</v>
      </c>
    </row>
    <row r="42" spans="1:16" customFormat="1">
      <c r="A42" s="200"/>
      <c r="B42" s="207"/>
      <c r="C42" s="128" t="s">
        <v>312</v>
      </c>
      <c r="D42" s="10">
        <f>'Sorted Output'!H91</f>
        <v>2.72</v>
      </c>
      <c r="E42" s="10">
        <f>'Sorted Output'!I91</f>
        <v>4.3243</v>
      </c>
      <c r="F42" s="10">
        <f>'Sorted Output'!J91</f>
        <v>58.981610000000003</v>
      </c>
      <c r="G42" s="10">
        <f>'Sorted Output'!H92</f>
        <v>5.0599999999999996</v>
      </c>
      <c r="H42" s="10">
        <f>'Sorted Output'!I92</f>
        <v>6.0867000000000004</v>
      </c>
      <c r="I42" s="10">
        <f>'Sorted Output'!J92</f>
        <v>20.29111</v>
      </c>
      <c r="J42" s="16">
        <f>'Sorted Output'!H112</f>
        <v>202</v>
      </c>
      <c r="K42" s="16">
        <f>'Sorted Output'!I112</f>
        <v>160.691</v>
      </c>
      <c r="L42" s="16">
        <f>'Sorted Output'!J112</f>
        <v>-20.45</v>
      </c>
      <c r="N42" s="17">
        <f t="shared" si="0"/>
        <v>58.981610000000003</v>
      </c>
      <c r="O42" s="17">
        <f t="shared" si="1"/>
        <v>20.29111</v>
      </c>
      <c r="P42" s="17">
        <f t="shared" si="2"/>
        <v>20.45</v>
      </c>
    </row>
    <row r="43" spans="1:16" customFormat="1">
      <c r="A43" s="200"/>
      <c r="B43" s="207"/>
      <c r="C43" s="127" t="s">
        <v>32</v>
      </c>
      <c r="D43" s="10">
        <f>'Sorted Output'!H93</f>
        <v>1.92</v>
      </c>
      <c r="E43" s="10">
        <f>'Sorted Output'!I93</f>
        <v>3.7088000000000001</v>
      </c>
      <c r="F43" s="10">
        <f>'Sorted Output'!J93</f>
        <v>93.169269999999997</v>
      </c>
      <c r="G43" s="10">
        <f>'Sorted Output'!H94</f>
        <v>4.3</v>
      </c>
      <c r="H43" s="10">
        <f>'Sorted Output'!I94</f>
        <v>5.3201000000000001</v>
      </c>
      <c r="I43" s="10">
        <f>'Sorted Output'!J94</f>
        <v>23.724409999999999</v>
      </c>
      <c r="J43" s="16">
        <f>'Sorted Output'!H113</f>
        <v>156</v>
      </c>
      <c r="K43" s="16">
        <f>'Sorted Output'!I113</f>
        <v>137.47</v>
      </c>
      <c r="L43" s="16">
        <f>'Sorted Output'!J113</f>
        <v>-11.8782</v>
      </c>
      <c r="N43" s="17">
        <f t="shared" si="0"/>
        <v>93.169269999999997</v>
      </c>
      <c r="O43" s="17">
        <f t="shared" si="1"/>
        <v>23.724409999999999</v>
      </c>
      <c r="P43" s="17">
        <f t="shared" si="2"/>
        <v>11.8782</v>
      </c>
    </row>
    <row r="44" spans="1:16" customFormat="1">
      <c r="A44" s="200"/>
      <c r="B44" s="207"/>
      <c r="C44" s="127" t="s">
        <v>33</v>
      </c>
      <c r="D44" s="10">
        <f>'Sorted Output'!H95</f>
        <v>2.9</v>
      </c>
      <c r="E44" s="10">
        <f>'Sorted Output'!I95</f>
        <v>7.0006000000000004</v>
      </c>
      <c r="F44" s="10">
        <f>'Sorted Output'!J95</f>
        <v>141.39964000000001</v>
      </c>
      <c r="G44" s="10">
        <f>'Sorted Output'!H96</f>
        <v>7.33</v>
      </c>
      <c r="H44" s="10">
        <f>'Sorted Output'!I96</f>
        <v>9.2744</v>
      </c>
      <c r="I44" s="10">
        <f>'Sorted Output'!J96</f>
        <v>26.52674</v>
      </c>
      <c r="J44" s="16">
        <f>'Sorted Output'!H114</f>
        <v>157</v>
      </c>
      <c r="K44" s="16">
        <f>'Sorted Output'!I114</f>
        <v>151.04400000000001</v>
      </c>
      <c r="L44" s="16">
        <f>'Sorted Output'!J114</f>
        <v>-3.7936299999999998</v>
      </c>
      <c r="N44" s="17">
        <f t="shared" si="0"/>
        <v>141.39964000000001</v>
      </c>
      <c r="O44" s="17">
        <f t="shared" si="1"/>
        <v>26.52674</v>
      </c>
      <c r="P44" s="17">
        <f t="shared" si="2"/>
        <v>3.7936299999999998</v>
      </c>
    </row>
    <row r="45" spans="1:16" customFormat="1">
      <c r="A45" s="200"/>
      <c r="B45" s="207"/>
      <c r="C45" s="127" t="s">
        <v>34</v>
      </c>
      <c r="D45" s="10">
        <f>'Sorted Output'!H97</f>
        <v>2.12</v>
      </c>
      <c r="E45" s="10">
        <f>'Sorted Output'!I97</f>
        <v>3.4739</v>
      </c>
      <c r="F45" s="10">
        <f>'Sorted Output'!J97</f>
        <v>63.861800000000002</v>
      </c>
      <c r="G45" s="10">
        <f>'Sorted Output'!H98</f>
        <v>3.47</v>
      </c>
      <c r="H45" s="10">
        <f>'Sorted Output'!I98</f>
        <v>5.2397</v>
      </c>
      <c r="I45" s="10">
        <f>'Sorted Output'!J98</f>
        <v>51.001440000000002</v>
      </c>
      <c r="J45" s="16">
        <f>'Sorted Output'!H115</f>
        <v>179</v>
      </c>
      <c r="K45" s="16">
        <f>'Sorted Output'!I115</f>
        <v>140.648</v>
      </c>
      <c r="L45" s="16">
        <f>'Sorted Output'!J115</f>
        <v>-21.425699999999999</v>
      </c>
      <c r="N45" s="17">
        <f t="shared" si="0"/>
        <v>63.861800000000002</v>
      </c>
      <c r="O45" s="17">
        <f t="shared" si="1"/>
        <v>51.001440000000002</v>
      </c>
      <c r="P45" s="17">
        <f t="shared" si="2"/>
        <v>21.425699999999999</v>
      </c>
    </row>
    <row r="46" spans="1:16" customFormat="1">
      <c r="A46" s="200"/>
      <c r="B46" s="207"/>
      <c r="C46" s="127" t="s">
        <v>35</v>
      </c>
      <c r="D46" s="10">
        <f>'Sorted Output'!H99</f>
        <v>18</v>
      </c>
      <c r="E46" s="10">
        <f>'Sorted Output'!I99</f>
        <v>3.2368000000000001</v>
      </c>
      <c r="F46" s="10">
        <f>'Sorted Output'!J99</f>
        <v>-82.018000000000001</v>
      </c>
      <c r="G46" s="10">
        <f>'Sorted Output'!H100</f>
        <v>23.5</v>
      </c>
      <c r="H46" s="10">
        <f>'Sorted Output'!I100</f>
        <v>5.0503999999999998</v>
      </c>
      <c r="I46" s="10">
        <f>'Sorted Output'!J100</f>
        <v>-78.508769999999998</v>
      </c>
      <c r="J46" s="16">
        <f>'Sorted Output'!H116</f>
        <v>675</v>
      </c>
      <c r="K46" s="16">
        <f>'Sorted Output'!I116</f>
        <v>140.46199999999999</v>
      </c>
      <c r="L46" s="16">
        <f>'Sorted Output'!J116</f>
        <v>-79.190809999999999</v>
      </c>
      <c r="N46" s="17">
        <f t="shared" si="0"/>
        <v>82.018000000000001</v>
      </c>
      <c r="O46" s="17">
        <f t="shared" si="1"/>
        <v>78.508769999999998</v>
      </c>
      <c r="P46" s="17">
        <f t="shared" si="2"/>
        <v>79.190809999999999</v>
      </c>
    </row>
    <row r="47" spans="1:16" customFormat="1">
      <c r="A47" s="200"/>
      <c r="B47" s="207"/>
      <c r="C47" s="127" t="s">
        <v>36</v>
      </c>
      <c r="D47" s="10">
        <f>'Sorted Output'!H101</f>
        <v>2.73</v>
      </c>
      <c r="E47" s="10">
        <f>'Sorted Output'!I101</f>
        <v>6.1228999999999996</v>
      </c>
      <c r="F47" s="10">
        <f>'Sorted Output'!J101</f>
        <v>124.28352</v>
      </c>
      <c r="G47" s="10">
        <f>'Sorted Output'!H102</f>
        <v>6.06</v>
      </c>
      <c r="H47" s="10">
        <f>'Sorted Output'!I102</f>
        <v>8.2495999999999992</v>
      </c>
      <c r="I47" s="10">
        <f>'Sorted Output'!J102</f>
        <v>36.131520000000002</v>
      </c>
      <c r="J47" s="16">
        <f>'Sorted Output'!H117</f>
        <v>172</v>
      </c>
      <c r="K47" s="16">
        <f>'Sorted Output'!I117</f>
        <v>155.44</v>
      </c>
      <c r="L47" s="16">
        <f>'Sorted Output'!J117</f>
        <v>-9.62791</v>
      </c>
      <c r="N47" s="17">
        <f t="shared" si="0"/>
        <v>124.28352</v>
      </c>
      <c r="O47" s="17">
        <f t="shared" si="1"/>
        <v>36.131520000000002</v>
      </c>
      <c r="P47" s="17">
        <f t="shared" si="2"/>
        <v>9.62791</v>
      </c>
    </row>
    <row r="48" spans="1:16" customFormat="1">
      <c r="A48" s="200"/>
      <c r="B48" s="207"/>
      <c r="C48" s="127" t="s">
        <v>37</v>
      </c>
      <c r="D48" s="10"/>
      <c r="E48" s="26"/>
      <c r="F48" s="17"/>
      <c r="G48" s="10"/>
      <c r="H48" s="10"/>
      <c r="I48" s="17"/>
      <c r="J48" s="41"/>
      <c r="K48" s="41"/>
      <c r="L48" s="17"/>
      <c r="N48" s="17" t="str">
        <f t="shared" si="0"/>
        <v/>
      </c>
      <c r="O48" s="17" t="str">
        <f t="shared" si="1"/>
        <v/>
      </c>
      <c r="P48" s="17" t="str">
        <f t="shared" si="2"/>
        <v/>
      </c>
    </row>
    <row r="49" spans="1:16" customFormat="1">
      <c r="A49" s="200"/>
      <c r="B49" s="208"/>
      <c r="C49" s="127" t="s">
        <v>38</v>
      </c>
      <c r="D49" s="10">
        <f>'Sorted Output'!H103</f>
        <v>5.18</v>
      </c>
      <c r="E49" s="10">
        <f>'Sorted Output'!I103</f>
        <v>6.3141999999999996</v>
      </c>
      <c r="F49" s="10">
        <f>'Sorted Output'!J103</f>
        <v>21.89556</v>
      </c>
      <c r="G49" s="10">
        <f>'Sorted Output'!H104</f>
        <v>8.73</v>
      </c>
      <c r="H49" s="10">
        <f>'Sorted Output'!I104</f>
        <v>8.093</v>
      </c>
      <c r="I49" s="10">
        <f>'Sorted Output'!J104</f>
        <v>-7.2971300000000001</v>
      </c>
      <c r="J49" s="16">
        <f>'Sorted Output'!H118</f>
        <v>238</v>
      </c>
      <c r="K49" s="16">
        <f>'Sorted Output'!I118</f>
        <v>207.11500000000001</v>
      </c>
      <c r="L49" s="16">
        <f>'Sorted Output'!J118</f>
        <v>-12.976889999999999</v>
      </c>
      <c r="N49" s="17">
        <f t="shared" si="0"/>
        <v>21.89556</v>
      </c>
      <c r="O49" s="17">
        <f t="shared" si="1"/>
        <v>7.2971300000000001</v>
      </c>
      <c r="P49" s="17">
        <f t="shared" si="2"/>
        <v>12.976889999999999</v>
      </c>
    </row>
    <row r="50" spans="1:16" customFormat="1">
      <c r="A50" s="200"/>
      <c r="B50" s="223" t="s">
        <v>317</v>
      </c>
      <c r="C50" s="128" t="s">
        <v>306</v>
      </c>
      <c r="D50" s="10">
        <f>'Sorted Output'!H119</f>
        <v>1.51</v>
      </c>
      <c r="E50" s="10">
        <f>'Sorted Output'!I119</f>
        <v>1.6369</v>
      </c>
      <c r="F50" s="10">
        <f>'Sorted Output'!J119</f>
        <v>8.4053000000000004</v>
      </c>
      <c r="G50" s="10"/>
      <c r="H50" s="10"/>
      <c r="I50" s="17"/>
      <c r="J50" s="16">
        <f>'Sorted Output'!H145</f>
        <v>67.900000000000006</v>
      </c>
      <c r="K50" s="16">
        <f>'Sorted Output'!I145</f>
        <v>95.492999999999995</v>
      </c>
      <c r="L50" s="16">
        <f>'Sorted Output'!J145</f>
        <v>40.637700000000002</v>
      </c>
      <c r="N50" s="17">
        <f t="shared" si="0"/>
        <v>8.4053000000000004</v>
      </c>
      <c r="O50" s="17" t="str">
        <f t="shared" si="1"/>
        <v/>
      </c>
      <c r="P50" s="17">
        <f t="shared" si="2"/>
        <v>40.637700000000002</v>
      </c>
    </row>
    <row r="51" spans="1:16" customFormat="1">
      <c r="A51" s="200"/>
      <c r="B51" s="207"/>
      <c r="C51" s="128" t="s">
        <v>308</v>
      </c>
      <c r="D51" s="10">
        <f>'Sorted Output'!H120</f>
        <v>5.97</v>
      </c>
      <c r="E51" s="10">
        <f>'Sorted Output'!I120</f>
        <v>4.4264999999999999</v>
      </c>
      <c r="F51" s="10">
        <f>'Sorted Output'!J120</f>
        <v>-25.854610000000001</v>
      </c>
      <c r="G51" s="10"/>
      <c r="H51" s="10"/>
      <c r="I51" s="17"/>
      <c r="J51" s="16">
        <f>'Sorted Output'!H146</f>
        <v>113</v>
      </c>
      <c r="K51" s="16">
        <f>'Sorted Output'!I146</f>
        <v>143.67500000000001</v>
      </c>
      <c r="L51" s="16">
        <f>'Sorted Output'!J146</f>
        <v>27.14602</v>
      </c>
      <c r="N51" s="17">
        <f t="shared" si="0"/>
        <v>25.854610000000001</v>
      </c>
      <c r="O51" s="17" t="str">
        <f t="shared" si="1"/>
        <v/>
      </c>
      <c r="P51" s="17">
        <f t="shared" si="2"/>
        <v>27.14602</v>
      </c>
    </row>
    <row r="52" spans="1:16" customFormat="1">
      <c r="A52" s="200"/>
      <c r="B52" s="207"/>
      <c r="C52" s="128" t="s">
        <v>311</v>
      </c>
      <c r="D52" s="10">
        <f>'Sorted Output'!H121</f>
        <v>5.36</v>
      </c>
      <c r="E52" s="10">
        <f>'Sorted Output'!I121</f>
        <v>5.4679000000000002</v>
      </c>
      <c r="F52" s="10">
        <f>'Sorted Output'!J121</f>
        <v>2.0132400000000001</v>
      </c>
      <c r="G52" s="10">
        <f>'Sorted Output'!H122</f>
        <v>6.43</v>
      </c>
      <c r="H52" s="10">
        <f>'Sorted Output'!I122</f>
        <v>6.8068999999999997</v>
      </c>
      <c r="I52" s="10">
        <f>'Sorted Output'!J122</f>
        <v>5.8611199999999997</v>
      </c>
      <c r="J52" s="16">
        <f>'Sorted Output'!H147</f>
        <v>179</v>
      </c>
      <c r="K52" s="16">
        <f>'Sorted Output'!I147</f>
        <v>228.69499999999999</v>
      </c>
      <c r="L52" s="16">
        <f>'Sorted Output'!J147</f>
        <v>27.76257</v>
      </c>
      <c r="N52" s="17">
        <f t="shared" si="0"/>
        <v>2.0132400000000001</v>
      </c>
      <c r="O52" s="17">
        <f t="shared" si="1"/>
        <v>5.8611199999999997</v>
      </c>
      <c r="P52" s="17">
        <f t="shared" si="2"/>
        <v>27.76257</v>
      </c>
    </row>
    <row r="53" spans="1:16" customFormat="1">
      <c r="A53" s="200"/>
      <c r="B53" s="207"/>
      <c r="C53" s="128" t="s">
        <v>310</v>
      </c>
      <c r="D53" s="10">
        <f>'Sorted Output'!H123</f>
        <v>6</v>
      </c>
      <c r="E53" s="10">
        <f>'Sorted Output'!I123</f>
        <v>4.3506999999999998</v>
      </c>
      <c r="F53" s="10">
        <f>'Sorted Output'!J123</f>
        <v>-27.487500000000001</v>
      </c>
      <c r="G53" s="10">
        <f>'Sorted Output'!H124</f>
        <v>6.23</v>
      </c>
      <c r="H53" s="10">
        <f>'Sorted Output'!I124</f>
        <v>5.5734000000000004</v>
      </c>
      <c r="I53" s="10">
        <f>'Sorted Output'!J124</f>
        <v>-10.539809999999999</v>
      </c>
      <c r="J53" s="16">
        <f>'Sorted Output'!H148</f>
        <v>131</v>
      </c>
      <c r="K53" s="16">
        <f>'Sorted Output'!I148</f>
        <v>161.94900000000001</v>
      </c>
      <c r="L53" s="16">
        <f>'Sorted Output'!J148</f>
        <v>23.62519</v>
      </c>
      <c r="N53" s="17">
        <f t="shared" si="0"/>
        <v>27.487500000000001</v>
      </c>
      <c r="O53" s="17">
        <f t="shared" si="1"/>
        <v>10.539809999999999</v>
      </c>
      <c r="P53" s="17">
        <f t="shared" si="2"/>
        <v>23.62519</v>
      </c>
    </row>
    <row r="54" spans="1:16" customFormat="1">
      <c r="A54" s="200"/>
      <c r="B54" s="207"/>
      <c r="C54" s="128" t="s">
        <v>313</v>
      </c>
      <c r="D54" s="10">
        <f>'Sorted Output'!H125</f>
        <v>5.45</v>
      </c>
      <c r="E54" s="10">
        <f>'Sorted Output'!I125</f>
        <v>4.5392000000000001</v>
      </c>
      <c r="F54" s="10">
        <f>'Sorted Output'!J125</f>
        <v>-16.711739999999999</v>
      </c>
      <c r="G54" s="10">
        <f>'Sorted Output'!H126</f>
        <v>6.58</v>
      </c>
      <c r="H54" s="10">
        <f>'Sorted Output'!I126</f>
        <v>5.6349999999999998</v>
      </c>
      <c r="I54" s="10">
        <f>'Sorted Output'!J126</f>
        <v>-14.36125</v>
      </c>
      <c r="J54" s="16">
        <f>'Sorted Output'!H149</f>
        <v>168</v>
      </c>
      <c r="K54" s="16">
        <f>'Sorted Output'!I149</f>
        <v>201.49100000000001</v>
      </c>
      <c r="L54" s="16">
        <f>'Sorted Output'!J149</f>
        <v>19.935120000000001</v>
      </c>
      <c r="N54" s="17">
        <f t="shared" si="0"/>
        <v>16.711739999999999</v>
      </c>
      <c r="O54" s="17">
        <f t="shared" si="1"/>
        <v>14.36125</v>
      </c>
      <c r="P54" s="17">
        <f t="shared" si="2"/>
        <v>19.935120000000001</v>
      </c>
    </row>
    <row r="55" spans="1:16" customFormat="1">
      <c r="A55" s="200"/>
      <c r="B55" s="207"/>
      <c r="C55" s="128" t="s">
        <v>307</v>
      </c>
      <c r="D55" s="10">
        <f>'Sorted Output'!H127</f>
        <v>1.47</v>
      </c>
      <c r="E55" s="10">
        <f>'Sorted Output'!I127</f>
        <v>1.5973999999999999</v>
      </c>
      <c r="F55" s="10">
        <f>'Sorted Output'!J127</f>
        <v>8.6666600000000003</v>
      </c>
      <c r="G55" s="10">
        <f>'Sorted Output'!H128</f>
        <v>1.87</v>
      </c>
      <c r="H55" s="10">
        <f>'Sorted Output'!I128</f>
        <v>2.2843</v>
      </c>
      <c r="I55" s="10">
        <f>'Sorted Output'!J128</f>
        <v>22.15241</v>
      </c>
      <c r="J55" s="16">
        <f>'Sorted Output'!H150</f>
        <v>82</v>
      </c>
      <c r="K55" s="16">
        <f>'Sorted Output'!I150</f>
        <v>94.307000000000002</v>
      </c>
      <c r="L55" s="16">
        <f>'Sorted Output'!J150</f>
        <v>15.00854</v>
      </c>
      <c r="N55" s="17">
        <f t="shared" si="0"/>
        <v>8.6666600000000003</v>
      </c>
      <c r="O55" s="17">
        <f t="shared" si="1"/>
        <v>22.15241</v>
      </c>
      <c r="P55" s="17">
        <f t="shared" si="2"/>
        <v>15.00854</v>
      </c>
    </row>
    <row r="56" spans="1:16" customFormat="1">
      <c r="A56" s="200"/>
      <c r="B56" s="207"/>
      <c r="C56" s="128" t="s">
        <v>309</v>
      </c>
      <c r="D56" s="10">
        <f>'Sorted Output'!H129</f>
        <v>6.02</v>
      </c>
      <c r="E56" s="10">
        <f>'Sorted Output'!I129</f>
        <v>4.3593000000000002</v>
      </c>
      <c r="F56" s="10">
        <f>'Sorted Output'!J129</f>
        <v>-27.587039999999998</v>
      </c>
      <c r="G56" s="10">
        <f>'Sorted Output'!H130</f>
        <v>5.98</v>
      </c>
      <c r="H56" s="10">
        <f>'Sorted Output'!I130</f>
        <v>5.6559999999999997</v>
      </c>
      <c r="I56" s="10">
        <f>'Sorted Output'!J130</f>
        <v>-5.4188999999999998</v>
      </c>
      <c r="J56" s="16">
        <f>'Sorted Output'!H151</f>
        <v>115</v>
      </c>
      <c r="K56" s="16">
        <f>'Sorted Output'!I151</f>
        <v>139.41399999999999</v>
      </c>
      <c r="L56" s="16">
        <f>'Sorted Output'!J151</f>
        <v>21.229569999999999</v>
      </c>
      <c r="N56" s="17">
        <f t="shared" si="0"/>
        <v>27.587039999999998</v>
      </c>
      <c r="O56" s="17">
        <f t="shared" si="1"/>
        <v>5.4188999999999998</v>
      </c>
      <c r="P56" s="17">
        <f t="shared" si="2"/>
        <v>21.229569999999999</v>
      </c>
    </row>
    <row r="57" spans="1:16" customFormat="1">
      <c r="A57" s="200"/>
      <c r="B57" s="207"/>
      <c r="C57" s="128" t="s">
        <v>312</v>
      </c>
      <c r="D57" s="10">
        <f>'Sorted Output'!H131</f>
        <v>5.0999999999999996</v>
      </c>
      <c r="E57" s="10">
        <f>'Sorted Output'!I131</f>
        <v>5.2798999999999996</v>
      </c>
      <c r="F57" s="10">
        <f>'Sorted Output'!J131</f>
        <v>3.5264700000000002</v>
      </c>
      <c r="G57" s="10">
        <f>'Sorted Output'!H132</f>
        <v>6.33</v>
      </c>
      <c r="H57" s="10">
        <f>'Sorted Output'!I132</f>
        <v>6.6127000000000002</v>
      </c>
      <c r="I57" s="10">
        <f>'Sorted Output'!J132</f>
        <v>4.4658800000000003</v>
      </c>
      <c r="J57" s="16">
        <f>'Sorted Output'!H152</f>
        <v>174</v>
      </c>
      <c r="K57" s="16">
        <f>'Sorted Output'!I152</f>
        <v>222.40899999999999</v>
      </c>
      <c r="L57" s="16">
        <f>'Sorted Output'!J152</f>
        <v>27.821259999999999</v>
      </c>
      <c r="N57" s="17">
        <f t="shared" si="0"/>
        <v>3.5264700000000002</v>
      </c>
      <c r="O57" s="17">
        <f t="shared" si="1"/>
        <v>4.4658800000000003</v>
      </c>
      <c r="P57" s="17">
        <f t="shared" si="2"/>
        <v>27.821259999999999</v>
      </c>
    </row>
    <row r="58" spans="1:16" customFormat="1">
      <c r="A58" s="200"/>
      <c r="B58" s="207"/>
      <c r="C58" s="127" t="s">
        <v>32</v>
      </c>
      <c r="D58" s="10">
        <f>'Sorted Output'!H133</f>
        <v>5.42</v>
      </c>
      <c r="E58" s="10">
        <f>'Sorted Output'!I133</f>
        <v>4.3198999999999996</v>
      </c>
      <c r="F58" s="10">
        <f>'Sorted Output'!J133</f>
        <v>-20.297419999999999</v>
      </c>
      <c r="G58" s="10">
        <f>'Sorted Output'!H134</f>
        <v>6.35</v>
      </c>
      <c r="H58" s="10">
        <f>'Sorted Output'!I134</f>
        <v>5.5384000000000002</v>
      </c>
      <c r="I58" s="10">
        <f>'Sorted Output'!J134</f>
        <v>-12.78078</v>
      </c>
      <c r="J58" s="16">
        <f>'Sorted Output'!H153</f>
        <v>155</v>
      </c>
      <c r="K58" s="16">
        <f>'Sorted Output'!I153</f>
        <v>162.072</v>
      </c>
      <c r="L58" s="16">
        <f>'Sorted Output'!J153</f>
        <v>4.5625799999999996</v>
      </c>
      <c r="N58" s="17">
        <f t="shared" si="0"/>
        <v>20.297419999999999</v>
      </c>
      <c r="O58" s="17">
        <f t="shared" si="1"/>
        <v>12.78078</v>
      </c>
      <c r="P58" s="17">
        <f t="shared" si="2"/>
        <v>4.5625799999999996</v>
      </c>
    </row>
    <row r="59" spans="1:16" customFormat="1">
      <c r="A59" s="200"/>
      <c r="B59" s="207"/>
      <c r="C59" s="127" t="s">
        <v>33</v>
      </c>
      <c r="D59" s="10">
        <f>'Sorted Output'!H135</f>
        <v>10.1</v>
      </c>
      <c r="E59" s="10">
        <f>'Sorted Output'!I135</f>
        <v>8.1132000000000009</v>
      </c>
      <c r="F59" s="10">
        <f>'Sorted Output'!J135</f>
        <v>-19.67109</v>
      </c>
      <c r="G59" s="10">
        <f>'Sorted Output'!H136</f>
        <v>12.1</v>
      </c>
      <c r="H59" s="10">
        <f>'Sorted Output'!I136</f>
        <v>9.8328000000000007</v>
      </c>
      <c r="I59" s="10">
        <f>'Sorted Output'!J136</f>
        <v>-18.737189999999998</v>
      </c>
      <c r="J59" s="16">
        <f>'Sorted Output'!H154</f>
        <v>147</v>
      </c>
      <c r="K59" s="16">
        <f>'Sorted Output'!I154</f>
        <v>175.53700000000001</v>
      </c>
      <c r="L59" s="16">
        <f>'Sorted Output'!J154</f>
        <v>19.412929999999999</v>
      </c>
      <c r="N59" s="17">
        <f t="shared" si="0"/>
        <v>19.67109</v>
      </c>
      <c r="O59" s="17">
        <f t="shared" si="1"/>
        <v>18.737189999999998</v>
      </c>
      <c r="P59" s="17">
        <f t="shared" si="2"/>
        <v>19.412929999999999</v>
      </c>
    </row>
    <row r="60" spans="1:16" customFormat="1">
      <c r="A60" s="200"/>
      <c r="B60" s="207"/>
      <c r="C60" s="127" t="s">
        <v>34</v>
      </c>
      <c r="D60" s="10">
        <f>'Sorted Output'!H137</f>
        <v>10.5</v>
      </c>
      <c r="E60" s="10">
        <f>'Sorted Output'!I137</f>
        <v>7.5888999999999998</v>
      </c>
      <c r="F60" s="10">
        <f>'Sorted Output'!J137</f>
        <v>-27.72448</v>
      </c>
      <c r="G60" s="10">
        <f>'Sorted Output'!H138</f>
        <v>10.9</v>
      </c>
      <c r="H60" s="10">
        <f>'Sorted Output'!I138</f>
        <v>8.9244000000000003</v>
      </c>
      <c r="I60" s="10">
        <f>'Sorted Output'!J138</f>
        <v>-18.124949999999998</v>
      </c>
      <c r="J60" s="16">
        <f>'Sorted Output'!H155</f>
        <v>278</v>
      </c>
      <c r="K60" s="16">
        <f>'Sorted Output'!I155</f>
        <v>271.50599999999997</v>
      </c>
      <c r="L60" s="16">
        <f>'Sorted Output'!J155</f>
        <v>-2.3359700000000001</v>
      </c>
      <c r="N60" s="17">
        <f t="shared" si="0"/>
        <v>27.72448</v>
      </c>
      <c r="O60" s="17">
        <f t="shared" si="1"/>
        <v>18.124949999999998</v>
      </c>
      <c r="P60" s="17">
        <f t="shared" si="2"/>
        <v>2.3359700000000001</v>
      </c>
    </row>
    <row r="61" spans="1:16" customFormat="1">
      <c r="A61" s="200"/>
      <c r="B61" s="207"/>
      <c r="C61" s="127" t="s">
        <v>35</v>
      </c>
      <c r="D61" s="10">
        <f>'Sorted Output'!H139</f>
        <v>3.65</v>
      </c>
      <c r="E61" s="10">
        <f>'Sorted Output'!I139</f>
        <v>7.3624999999999998</v>
      </c>
      <c r="F61" s="10">
        <f>'Sorted Output'!J139</f>
        <v>101.71288</v>
      </c>
      <c r="G61" s="10">
        <f>'Sorted Output'!H140</f>
        <v>5.08</v>
      </c>
      <c r="H61" s="10">
        <f>'Sorted Output'!I140</f>
        <v>8.7340999999999998</v>
      </c>
      <c r="I61" s="10">
        <f>'Sorted Output'!J140</f>
        <v>71.9315</v>
      </c>
      <c r="J61" s="16">
        <f>'Sorted Output'!H156</f>
        <v>167</v>
      </c>
      <c r="K61" s="16">
        <f>'Sorted Output'!I156</f>
        <v>263.226</v>
      </c>
      <c r="L61" s="16">
        <f>'Sorted Output'!J156</f>
        <v>57.620370000000001</v>
      </c>
      <c r="N61" s="17">
        <f t="shared" si="0"/>
        <v>101.71288</v>
      </c>
      <c r="O61" s="17">
        <f t="shared" si="1"/>
        <v>71.9315</v>
      </c>
      <c r="P61" s="17">
        <f t="shared" si="2"/>
        <v>57.620370000000001</v>
      </c>
    </row>
    <row r="62" spans="1:16" customFormat="1">
      <c r="A62" s="207"/>
      <c r="B62" s="207"/>
      <c r="C62" s="127" t="s">
        <v>36</v>
      </c>
      <c r="D62" s="10">
        <f>'Sorted Output'!H141</f>
        <v>11.8</v>
      </c>
      <c r="E62" s="10">
        <f>'Sorted Output'!I141</f>
        <v>7.2590000000000003</v>
      </c>
      <c r="F62" s="10">
        <f>'Sorted Output'!J141</f>
        <v>-38.483310000000003</v>
      </c>
      <c r="G62" s="10">
        <f>'Sorted Output'!H142</f>
        <v>12.2</v>
      </c>
      <c r="H62" s="10">
        <f>'Sorted Output'!I142</f>
        <v>8.8672000000000004</v>
      </c>
      <c r="I62" s="10">
        <f>'Sorted Output'!J142</f>
        <v>-27.317779999999999</v>
      </c>
      <c r="J62" s="16">
        <f>'Sorted Output'!H157</f>
        <v>174</v>
      </c>
      <c r="K62" s="16">
        <f>'Sorted Output'!I157</f>
        <v>163.37299999999999</v>
      </c>
      <c r="L62" s="16">
        <f>'Sorted Output'!J157</f>
        <v>-6.1074700000000002</v>
      </c>
      <c r="N62" s="17">
        <f t="shared" si="0"/>
        <v>38.483310000000003</v>
      </c>
      <c r="O62" s="17">
        <f t="shared" si="1"/>
        <v>27.317779999999999</v>
      </c>
      <c r="P62" s="17">
        <f t="shared" si="2"/>
        <v>6.1074700000000002</v>
      </c>
    </row>
    <row r="63" spans="1:16" customFormat="1">
      <c r="A63" s="207"/>
      <c r="B63" s="207"/>
      <c r="C63" s="127" t="s">
        <v>37</v>
      </c>
      <c r="D63" s="10"/>
      <c r="E63" s="10"/>
      <c r="F63" s="10"/>
      <c r="G63" s="10"/>
      <c r="H63" s="10"/>
      <c r="I63" s="17"/>
      <c r="J63" s="41"/>
      <c r="K63" s="41"/>
      <c r="L63" s="17"/>
      <c r="N63" s="17" t="str">
        <f t="shared" si="0"/>
        <v/>
      </c>
      <c r="O63" s="17" t="str">
        <f t="shared" si="1"/>
        <v/>
      </c>
      <c r="P63" s="17" t="str">
        <f t="shared" si="2"/>
        <v/>
      </c>
    </row>
    <row r="64" spans="1:16" customFormat="1">
      <c r="A64" s="208"/>
      <c r="B64" s="208"/>
      <c r="C64" s="135" t="s">
        <v>38</v>
      </c>
      <c r="D64" s="10">
        <f>'Sorted Output'!H143</f>
        <v>2.84</v>
      </c>
      <c r="E64" s="10">
        <f>'Sorted Output'!I143</f>
        <v>4.0293999999999999</v>
      </c>
      <c r="F64" s="10">
        <f>'Sorted Output'!J143</f>
        <v>41.880629999999996</v>
      </c>
      <c r="G64" s="10">
        <f>'Sorted Output'!H144</f>
        <v>4.46</v>
      </c>
      <c r="H64" s="10">
        <f>'Sorted Output'!I144</f>
        <v>5.3746</v>
      </c>
      <c r="I64" s="10">
        <f>'Sorted Output'!J144</f>
        <v>20.50695</v>
      </c>
      <c r="J64" s="16">
        <f>'Sorted Output'!H158</f>
        <v>115</v>
      </c>
      <c r="K64" s="16">
        <f>'Sorted Output'!I158</f>
        <v>195.69800000000001</v>
      </c>
      <c r="L64" s="16">
        <f>'Sorted Output'!J158</f>
        <v>70.172169999999994</v>
      </c>
      <c r="N64" s="17">
        <f t="shared" si="0"/>
        <v>41.880629999999996</v>
      </c>
      <c r="O64" s="17">
        <f t="shared" si="1"/>
        <v>20.50695</v>
      </c>
      <c r="P64" s="17">
        <f t="shared" si="2"/>
        <v>70.172169999999994</v>
      </c>
    </row>
    <row r="65" spans="1:16">
      <c r="B65" s="18"/>
    </row>
    <row r="66" spans="1:16">
      <c r="A66" s="107" t="s">
        <v>136</v>
      </c>
      <c r="B66" s="108"/>
      <c r="C66" s="108"/>
      <c r="D66" s="109"/>
      <c r="E66" s="109"/>
      <c r="F66" s="110">
        <f>AVERAGE(F5:F64)</f>
        <v>28.476724901960782</v>
      </c>
      <c r="G66" s="111"/>
      <c r="H66" s="111"/>
      <c r="I66" s="110">
        <f>AVERAGE(I5:I64)</f>
        <v>2.3571314285714298</v>
      </c>
      <c r="J66" s="111"/>
      <c r="K66" s="111"/>
      <c r="L66" s="110">
        <f>AVERAGE(L5:L64)</f>
        <v>2.0909731481481484</v>
      </c>
      <c r="M66" s="110"/>
      <c r="N66" s="110">
        <f>AVERAGE(N5:N64)</f>
        <v>43.471090000000004</v>
      </c>
      <c r="O66" s="110">
        <f>AVERAGE(O5:O64)</f>
        <v>22.364523673469396</v>
      </c>
      <c r="P66" s="110">
        <f>AVERAGE(P5:P64)</f>
        <v>19.833235370370371</v>
      </c>
    </row>
    <row r="67" spans="1:16">
      <c r="A67" s="107" t="s">
        <v>135</v>
      </c>
      <c r="B67" s="108"/>
      <c r="C67" s="108"/>
      <c r="D67" s="109"/>
      <c r="E67" s="109"/>
      <c r="F67" s="110">
        <f>STDEV(F5:F64)</f>
        <v>47.097752194248145</v>
      </c>
      <c r="G67" s="111"/>
      <c r="H67" s="111"/>
      <c r="I67" s="110">
        <f>STDEV(I5:I64)</f>
        <v>29.979397799527543</v>
      </c>
      <c r="J67" s="111"/>
      <c r="K67" s="111"/>
      <c r="L67" s="110">
        <f>STDEV(L5:L64)</f>
        <v>26.134506638368585</v>
      </c>
      <c r="M67" s="110"/>
      <c r="N67" s="110">
        <f>STDEV(N5:N64)</f>
        <v>33.433668973233203</v>
      </c>
      <c r="O67" s="110">
        <f>STDEV(O5:O64)</f>
        <v>19.845501882437638</v>
      </c>
      <c r="P67" s="110">
        <f>STDEV(P5:P64)</f>
        <v>16.931864634205851</v>
      </c>
    </row>
    <row r="68" spans="1:16">
      <c r="A68" s="107" t="s">
        <v>145</v>
      </c>
      <c r="B68" s="108"/>
      <c r="C68" s="108"/>
      <c r="D68" s="109"/>
      <c r="E68" s="109"/>
      <c r="F68" s="110">
        <f>MEDIAN(F5:F64)</f>
        <v>26.466259999999998</v>
      </c>
      <c r="G68" s="111"/>
      <c r="H68" s="111"/>
      <c r="I68" s="110">
        <f>MEDIAN(I5:I64)</f>
        <v>3.14818</v>
      </c>
      <c r="J68" s="111"/>
      <c r="K68" s="111"/>
      <c r="L68" s="110">
        <f>MEDIAN(L5:L64)</f>
        <v>-1.885805</v>
      </c>
      <c r="M68" s="110"/>
      <c r="N68" s="110">
        <f>MEDIAN(N5:N64)</f>
        <v>36.539619999999999</v>
      </c>
      <c r="O68" s="110">
        <f>MEDIAN(O5:O64)</f>
        <v>16.686330000000002</v>
      </c>
      <c r="P68" s="110">
        <f>MEDIAN(P5:P64)</f>
        <v>19.000855000000001</v>
      </c>
    </row>
    <row r="69" spans="1:16">
      <c r="A69" s="112"/>
      <c r="B69" s="108"/>
      <c r="C69" s="108"/>
      <c r="D69" s="109"/>
      <c r="E69" s="109"/>
      <c r="F69" s="111"/>
      <c r="G69" s="109"/>
      <c r="H69" s="109"/>
      <c r="I69" s="111"/>
      <c r="J69" s="109"/>
      <c r="K69" s="109"/>
      <c r="L69" s="111"/>
      <c r="M69" s="112"/>
      <c r="N69" s="112"/>
      <c r="O69" s="112"/>
      <c r="P69" s="112"/>
    </row>
    <row r="70" spans="1:16">
      <c r="A70" s="107" t="s">
        <v>148</v>
      </c>
      <c r="B70" s="108"/>
      <c r="C70" s="108"/>
      <c r="D70" s="109"/>
      <c r="E70" s="109"/>
      <c r="F70" s="111"/>
      <c r="G70" s="109"/>
      <c r="H70" s="109"/>
      <c r="I70" s="111"/>
      <c r="J70" s="109"/>
      <c r="K70" s="109"/>
      <c r="L70" s="111"/>
      <c r="M70" s="112"/>
      <c r="N70" s="112">
        <f>PERCENTRANK(N5:N64,20)</f>
        <v>0.25</v>
      </c>
      <c r="O70" s="112">
        <f>PERCENTRANK(O5:O64,20)</f>
        <v>0.57899999999999996</v>
      </c>
      <c r="P70" s="112">
        <f>PERCENTRANK(P5:P64,14)</f>
        <v>0.41</v>
      </c>
    </row>
    <row r="71" spans="1:16">
      <c r="A71" s="107" t="s">
        <v>154</v>
      </c>
      <c r="N71" s="106">
        <f>PERCENTILE(N5:N64,0.9)</f>
        <v>92.713570000000004</v>
      </c>
      <c r="O71" s="106">
        <f>PERCENTILE(O5:O64,0.9)</f>
        <v>46.435352000000016</v>
      </c>
      <c r="P71" s="106">
        <f>PERCENTILE(P5:P64,0.9)</f>
        <v>42.60425200000001</v>
      </c>
    </row>
  </sheetData>
  <sortState ref="B5:L64">
    <sortCondition ref="B5:B64"/>
  </sortState>
  <mergeCells count="11">
    <mergeCell ref="D2:F2"/>
    <mergeCell ref="G2:I2"/>
    <mergeCell ref="J2:L2"/>
    <mergeCell ref="B3:B4"/>
    <mergeCell ref="A3:A4"/>
    <mergeCell ref="C3:C4"/>
    <mergeCell ref="A5:A64"/>
    <mergeCell ref="B5:B19"/>
    <mergeCell ref="B20:B34"/>
    <mergeCell ref="B35:B49"/>
    <mergeCell ref="B50:B64"/>
  </mergeCells>
  <phoneticPr fontId="3" type="noConversion"/>
  <printOptions horizontalCentered="1" verticalCentered="1"/>
  <pageMargins left="0.75" right="0.75" top="1" bottom="1" header="0.5" footer="0.5"/>
  <pageSetup scale="86" fitToHeight="10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71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RowHeight="12.75"/>
  <cols>
    <col min="1" max="1" width="15.42578125" style="19" customWidth="1"/>
    <col min="2" max="2" width="15.42578125" style="23" customWidth="1"/>
    <col min="3" max="3" width="8.28515625" style="20" bestFit="1" customWidth="1"/>
    <col min="4" max="5" width="9.140625" style="21"/>
    <col min="6" max="6" width="9.140625" style="40"/>
    <col min="7" max="8" width="9.140625" style="21"/>
    <col min="9" max="9" width="9.140625" style="40"/>
    <col min="10" max="10" width="9.140625" style="23"/>
    <col min="11" max="12" width="9.140625" style="59"/>
    <col min="13" max="16384" width="9.140625" style="23"/>
  </cols>
  <sheetData>
    <row r="1" spans="1:13">
      <c r="A1" s="146" t="s">
        <v>330</v>
      </c>
    </row>
    <row r="2" spans="1:13" s="3" customFormat="1">
      <c r="A2"/>
      <c r="B2" s="20"/>
      <c r="C2" s="6"/>
      <c r="D2" s="6"/>
      <c r="E2" s="27"/>
      <c r="F2" s="28"/>
      <c r="G2" s="28"/>
      <c r="H2" s="27"/>
      <c r="J2" s="114" t="s">
        <v>131</v>
      </c>
      <c r="K2" s="81"/>
    </row>
    <row r="3" spans="1:13" s="4" customFormat="1">
      <c r="B3" s="43"/>
      <c r="C3" s="226" t="s">
        <v>57</v>
      </c>
      <c r="D3" s="177"/>
      <c r="E3" s="177"/>
      <c r="F3" s="177" t="s">
        <v>10</v>
      </c>
      <c r="G3" s="177"/>
      <c r="H3" s="177"/>
      <c r="J3" s="136" t="s">
        <v>149</v>
      </c>
      <c r="K3" s="91" t="s">
        <v>144</v>
      </c>
    </row>
    <row r="4" spans="1:13" s="12" customFormat="1" ht="25.5">
      <c r="A4" s="182" t="s">
        <v>48</v>
      </c>
      <c r="B4" s="178" t="s">
        <v>0</v>
      </c>
      <c r="C4" s="29" t="s">
        <v>60</v>
      </c>
      <c r="D4" s="29" t="s">
        <v>61</v>
      </c>
      <c r="E4" s="31" t="s">
        <v>16</v>
      </c>
      <c r="F4" s="29" t="s">
        <v>60</v>
      </c>
      <c r="G4" s="29" t="s">
        <v>61</v>
      </c>
      <c r="H4" s="31" t="s">
        <v>16</v>
      </c>
      <c r="J4" s="31" t="s">
        <v>16</v>
      </c>
      <c r="K4" s="31" t="s">
        <v>16</v>
      </c>
    </row>
    <row r="5" spans="1:13" s="4" customFormat="1" ht="14.25">
      <c r="A5" s="181"/>
      <c r="B5" s="181"/>
      <c r="C5" s="39" t="s">
        <v>52</v>
      </c>
      <c r="D5" s="39" t="s">
        <v>52</v>
      </c>
      <c r="E5" s="32" t="s">
        <v>23</v>
      </c>
      <c r="F5" s="39" t="s">
        <v>22</v>
      </c>
      <c r="G5" s="39" t="s">
        <v>22</v>
      </c>
      <c r="H5" s="32" t="s">
        <v>23</v>
      </c>
      <c r="J5" s="32" t="s">
        <v>23</v>
      </c>
      <c r="K5" s="32" t="s">
        <v>23</v>
      </c>
    </row>
    <row r="6" spans="1:13" customFormat="1">
      <c r="A6" s="223" t="s">
        <v>56</v>
      </c>
      <c r="B6" s="134" t="s">
        <v>306</v>
      </c>
      <c r="C6" s="10">
        <f>AVERAGE('Sorted Output'!H159:H160)</f>
        <v>1.1615</v>
      </c>
      <c r="D6" s="10">
        <f>AVERAGE('Sorted Output'!I159:I160)</f>
        <v>2.3282499999999997</v>
      </c>
      <c r="E6" s="10">
        <f>AVERAGE('Sorted Output'!J159:J160)</f>
        <v>103.14415</v>
      </c>
      <c r="F6" s="16">
        <f>AVERAGE('Sorted Output'!H198:H199)</f>
        <v>130.5</v>
      </c>
      <c r="G6" s="16">
        <f>AVERAGE('Sorted Output'!I198:I199)</f>
        <v>89.566500000000005</v>
      </c>
      <c r="H6" s="16">
        <f>AVERAGE('Sorted Output'!J198:J199)</f>
        <v>-22.018024999999998</v>
      </c>
      <c r="J6" s="17">
        <f>IF(E6&lt;&gt;"",ABS(E6),"")</f>
        <v>103.14415</v>
      </c>
      <c r="K6" s="17">
        <f>IF(H6&lt;&gt;"",ABS(H6),"")</f>
        <v>22.018024999999998</v>
      </c>
      <c r="M6" s="87"/>
    </row>
    <row r="7" spans="1:13" customFormat="1">
      <c r="A7" s="224"/>
      <c r="B7" s="134" t="s">
        <v>308</v>
      </c>
      <c r="C7" s="10">
        <f>AVERAGE('Sorted Output'!H161:H162)</f>
        <v>4.165</v>
      </c>
      <c r="D7" s="10">
        <f>AVERAGE('Sorted Output'!I161:I162)</f>
        <v>5.5115999999999996</v>
      </c>
      <c r="E7" s="10">
        <f>AVERAGE('Sorted Output'!J161:J162)</f>
        <v>34.425840000000001</v>
      </c>
      <c r="F7" s="16">
        <f>AVERAGE('Sorted Output'!H200:H201)</f>
        <v>233</v>
      </c>
      <c r="G7" s="16">
        <f>AVERAGE('Sorted Output'!I200:I201)</f>
        <v>151.76499999999999</v>
      </c>
      <c r="H7" s="16">
        <f>AVERAGE('Sorted Output'!J200:J201)</f>
        <v>-27.459859999999999</v>
      </c>
      <c r="I7" s="44"/>
      <c r="J7" s="17">
        <f t="shared" ref="J7:J65" si="0">IF(E7&lt;&gt;"",ABS(E7),"")</f>
        <v>34.425840000000001</v>
      </c>
      <c r="K7" s="17">
        <f t="shared" ref="K7:K65" si="1">IF(H7&lt;&gt;"",ABS(H7),"")</f>
        <v>27.459859999999999</v>
      </c>
    </row>
    <row r="8" spans="1:13" customFormat="1">
      <c r="A8" s="224"/>
      <c r="B8" s="134" t="s">
        <v>311</v>
      </c>
      <c r="C8" s="10">
        <f>AVERAGE('Sorted Output'!H163:H164)</f>
        <v>3.33</v>
      </c>
      <c r="D8" s="10">
        <f>AVERAGE('Sorted Output'!I163:I164)</f>
        <v>6.0618499999999997</v>
      </c>
      <c r="E8" s="10">
        <f>AVERAGE('Sorted Output'!J163:J164)</f>
        <v>98.638509999999997</v>
      </c>
      <c r="F8" s="16">
        <f>AVERAGE('Sorted Output'!H202:H203)</f>
        <v>230.5</v>
      </c>
      <c r="G8" s="16">
        <f>AVERAGE('Sorted Output'!I202:I203)</f>
        <v>199.1215</v>
      </c>
      <c r="H8" s="16">
        <f>AVERAGE('Sorted Output'!J202:J203)</f>
        <v>-8.0972550000000005</v>
      </c>
      <c r="J8" s="17">
        <f t="shared" si="0"/>
        <v>98.638509999999997</v>
      </c>
      <c r="K8" s="17">
        <f t="shared" si="1"/>
        <v>8.0972550000000005</v>
      </c>
    </row>
    <row r="9" spans="1:13" customFormat="1">
      <c r="A9" s="224"/>
      <c r="B9" s="134" t="s">
        <v>310</v>
      </c>
      <c r="C9" s="10">
        <f>AVERAGE('Sorted Output'!H165:H166)</f>
        <v>3.6449999999999996</v>
      </c>
      <c r="D9" s="10">
        <f>AVERAGE('Sorted Output'!I165:I166)</f>
        <v>5.1966999999999999</v>
      </c>
      <c r="E9" s="10">
        <f>AVERAGE('Sorted Output'!J165:J166)</f>
        <v>45.560870000000001</v>
      </c>
      <c r="F9" s="16">
        <f>AVERAGE('Sorted Output'!H204:H205)</f>
        <v>168.5</v>
      </c>
      <c r="G9" s="16">
        <f>AVERAGE('Sorted Output'!I204:I205)</f>
        <v>156.50400000000002</v>
      </c>
      <c r="H9" s="16">
        <f>AVERAGE('Sorted Output'!J204:J205)</f>
        <v>-7.0140599999999997</v>
      </c>
      <c r="I9" s="44"/>
      <c r="J9" s="17">
        <f t="shared" si="0"/>
        <v>45.560870000000001</v>
      </c>
      <c r="K9" s="17">
        <f t="shared" si="1"/>
        <v>7.0140599999999997</v>
      </c>
    </row>
    <row r="10" spans="1:13" customFormat="1">
      <c r="A10" s="224"/>
      <c r="B10" s="134" t="s">
        <v>313</v>
      </c>
      <c r="C10" s="10">
        <f>AVERAGE('Sorted Output'!H167:H168)</f>
        <v>2.5150000000000001</v>
      </c>
      <c r="D10" s="10">
        <f>AVERAGE('Sorted Output'!I167:I168)</f>
        <v>4.6326000000000001</v>
      </c>
      <c r="E10" s="10">
        <f>AVERAGE('Sorted Output'!J167:J168)</f>
        <v>93.768245000000007</v>
      </c>
      <c r="F10" s="16">
        <f>AVERAGE('Sorted Output'!H206:H207)</f>
        <v>200</v>
      </c>
      <c r="G10" s="16">
        <f>AVERAGE('Sorted Output'!I206:I207)</f>
        <v>164.2345</v>
      </c>
      <c r="H10" s="16">
        <f>AVERAGE('Sorted Output'!J206:J207)</f>
        <v>-10.473769999999998</v>
      </c>
      <c r="J10" s="17">
        <f t="shared" si="0"/>
        <v>93.768245000000007</v>
      </c>
      <c r="K10" s="17">
        <f t="shared" si="1"/>
        <v>10.473769999999998</v>
      </c>
    </row>
    <row r="11" spans="1:13" customFormat="1">
      <c r="A11" s="224"/>
      <c r="B11" s="134" t="s">
        <v>307</v>
      </c>
      <c r="C11" s="10">
        <f>AVERAGE('Sorted Output'!H169)</f>
        <v>0.96599999999999997</v>
      </c>
      <c r="D11" s="10">
        <f>AVERAGE('Sorted Output'!I169)</f>
        <v>2.1383000000000001</v>
      </c>
      <c r="E11" s="10">
        <f>AVERAGE('Sorted Output'!J169)</f>
        <v>121.35713</v>
      </c>
      <c r="F11" s="16">
        <f>AVERAGE('Sorted Output'!H208:H209)</f>
        <v>139</v>
      </c>
      <c r="G11" s="16">
        <f>AVERAGE('Sorted Output'!I208:I209)</f>
        <v>88.852999999999994</v>
      </c>
      <c r="H11" s="16">
        <f>AVERAGE('Sorted Output'!J208:J209)</f>
        <v>-25.367645</v>
      </c>
      <c r="I11" s="44"/>
      <c r="J11" s="17">
        <f t="shared" si="0"/>
        <v>121.35713</v>
      </c>
      <c r="K11" s="17">
        <f t="shared" si="1"/>
        <v>25.367645</v>
      </c>
    </row>
    <row r="12" spans="1:13" customFormat="1">
      <c r="A12" s="224"/>
      <c r="B12" s="134" t="s">
        <v>309</v>
      </c>
      <c r="C12" s="10">
        <f>AVERAGE('Sorted Output'!H170:H171)</f>
        <v>4.28</v>
      </c>
      <c r="D12" s="10">
        <f>AVERAGE('Sorted Output'!I170:I171)</f>
        <v>5.4352</v>
      </c>
      <c r="E12" s="10">
        <f>AVERAGE('Sorted Output'!J170:J171)</f>
        <v>27.857894999999999</v>
      </c>
      <c r="F12" s="16">
        <f>AVERAGE('Sorted Output'!H210:H211)</f>
        <v>246</v>
      </c>
      <c r="G12" s="16">
        <f>AVERAGE('Sorted Output'!I210:I211)</f>
        <v>148.364</v>
      </c>
      <c r="H12" s="16">
        <f>AVERAGE('Sorted Output'!J210:J211)</f>
        <v>-31.724145</v>
      </c>
      <c r="J12" s="17">
        <f t="shared" si="0"/>
        <v>27.857894999999999</v>
      </c>
      <c r="K12" s="17">
        <f t="shared" si="1"/>
        <v>31.724145</v>
      </c>
    </row>
    <row r="13" spans="1:13" customFormat="1">
      <c r="A13" s="224"/>
      <c r="B13" s="134" t="s">
        <v>312</v>
      </c>
      <c r="C13" s="10">
        <f>AVERAGE('Sorted Output'!H172:H173)</f>
        <v>3.16</v>
      </c>
      <c r="D13" s="10">
        <f>AVERAGE('Sorted Output'!I172:I173)</f>
        <v>6.1201499999999998</v>
      </c>
      <c r="E13" s="10">
        <f>AVERAGE('Sorted Output'!J172:J173)</f>
        <v>115.7167</v>
      </c>
      <c r="F13" s="16">
        <f>AVERAGE('Sorted Output'!H212:H213)</f>
        <v>259.5</v>
      </c>
      <c r="G13" s="16">
        <f>AVERAGE('Sorted Output'!I212:I213)</f>
        <v>199.2525</v>
      </c>
      <c r="H13" s="16">
        <f>AVERAGE('Sorted Output'!J212:J213)</f>
        <v>-21.142489999999999</v>
      </c>
      <c r="I13" s="44"/>
      <c r="J13" s="17">
        <f t="shared" si="0"/>
        <v>115.7167</v>
      </c>
      <c r="K13" s="17">
        <f t="shared" si="1"/>
        <v>21.142489999999999</v>
      </c>
    </row>
    <row r="14" spans="1:13" customFormat="1">
      <c r="A14" s="224"/>
      <c r="B14" s="135" t="s">
        <v>32</v>
      </c>
      <c r="C14" s="10">
        <f>'Sorted Output'!H174</f>
        <v>2.62</v>
      </c>
      <c r="D14" s="10">
        <f>'Sorted Output'!I174</f>
        <v>4.7207999999999997</v>
      </c>
      <c r="E14" s="10">
        <f>'Sorted Output'!J174</f>
        <v>80.182450000000003</v>
      </c>
      <c r="F14" s="16">
        <f>AVERAGE('Sorted Output'!H214:H215)</f>
        <v>184.5</v>
      </c>
      <c r="G14" s="16">
        <f>AVERAGE('Sorted Output'!I214:I215)</f>
        <v>156.43950000000001</v>
      </c>
      <c r="H14" s="16">
        <f>AVERAGE('Sorted Output'!J214:J215)</f>
        <v>-12.387255</v>
      </c>
      <c r="J14" s="17">
        <f t="shared" si="0"/>
        <v>80.182450000000003</v>
      </c>
      <c r="K14" s="17">
        <f t="shared" si="1"/>
        <v>12.387255</v>
      </c>
    </row>
    <row r="15" spans="1:13" customFormat="1">
      <c r="A15" s="224"/>
      <c r="B15" s="135" t="s">
        <v>33</v>
      </c>
      <c r="C15" s="10"/>
      <c r="D15" s="10"/>
      <c r="E15" s="10"/>
      <c r="F15" s="16">
        <f>AVERAGE('Sorted Output'!H216:H217)</f>
        <v>423</v>
      </c>
      <c r="G15" s="16">
        <f>AVERAGE('Sorted Output'!I216:I217)</f>
        <v>199.79349999999999</v>
      </c>
      <c r="H15" s="16">
        <f>AVERAGE('Sorted Output'!J216:J217)</f>
        <v>-50.922134999999997</v>
      </c>
      <c r="I15" s="44"/>
      <c r="J15" s="17" t="str">
        <f t="shared" si="0"/>
        <v/>
      </c>
      <c r="K15" s="17">
        <f t="shared" si="1"/>
        <v>50.922134999999997</v>
      </c>
    </row>
    <row r="16" spans="1:13" customFormat="1">
      <c r="A16" s="224"/>
      <c r="B16" s="135" t="s">
        <v>34</v>
      </c>
      <c r="C16" s="10">
        <f>'Sorted Output'!H175</f>
        <v>2.2400000000000002</v>
      </c>
      <c r="D16" s="10">
        <f>'Sorted Output'!I175</f>
        <v>5.3383000000000003</v>
      </c>
      <c r="E16" s="10">
        <f>'Sorted Output'!J175</f>
        <v>138.31609</v>
      </c>
      <c r="F16" s="16">
        <f>AVERAGE('Sorted Output'!H218:H219)</f>
        <v>262.5</v>
      </c>
      <c r="G16" s="16">
        <f>AVERAGE('Sorted Output'!I218:I219)</f>
        <v>199.09199999999998</v>
      </c>
      <c r="H16" s="16">
        <f>AVERAGE('Sorted Output'!J218:J219)</f>
        <v>-14.933510000000002</v>
      </c>
      <c r="J16" s="17">
        <f t="shared" si="0"/>
        <v>138.31609</v>
      </c>
      <c r="K16" s="17">
        <f t="shared" si="1"/>
        <v>14.933510000000002</v>
      </c>
    </row>
    <row r="17" spans="1:11" customFormat="1">
      <c r="A17" s="224"/>
      <c r="B17" s="135" t="s">
        <v>35</v>
      </c>
      <c r="C17" s="10"/>
      <c r="D17" s="10"/>
      <c r="E17" s="10"/>
      <c r="F17" s="16">
        <f>AVERAGE('Sorted Output'!H220:H221)</f>
        <v>227</v>
      </c>
      <c r="G17" s="16">
        <f>AVERAGE('Sorted Output'!I220:I221)</f>
        <v>174.48950000000002</v>
      </c>
      <c r="H17" s="16">
        <f>AVERAGE('Sorted Output'!J220:J221)</f>
        <v>-16.914455</v>
      </c>
      <c r="I17" s="44"/>
      <c r="J17" s="17" t="str">
        <f t="shared" si="0"/>
        <v/>
      </c>
      <c r="K17" s="17">
        <f t="shared" si="1"/>
        <v>16.914455</v>
      </c>
    </row>
    <row r="18" spans="1:11" customFormat="1">
      <c r="A18" s="224"/>
      <c r="B18" s="135" t="s">
        <v>36</v>
      </c>
      <c r="C18" s="10"/>
      <c r="D18" s="10"/>
      <c r="E18" s="10"/>
      <c r="F18" s="16">
        <f>AVERAGE('Sorted Output'!H222:H223)</f>
        <v>365.5</v>
      </c>
      <c r="G18" s="16">
        <f>AVERAGE('Sorted Output'!I222:I223)</f>
        <v>182.10599999999999</v>
      </c>
      <c r="H18" s="16">
        <f>AVERAGE('Sorted Output'!J222:J223)</f>
        <v>-48.312725</v>
      </c>
      <c r="J18" s="17" t="str">
        <f t="shared" si="0"/>
        <v/>
      </c>
      <c r="K18" s="17">
        <f t="shared" si="1"/>
        <v>48.312725</v>
      </c>
    </row>
    <row r="19" spans="1:11" customFormat="1">
      <c r="A19" s="224"/>
      <c r="B19" s="135" t="s">
        <v>37</v>
      </c>
      <c r="C19" s="10"/>
      <c r="D19" s="10"/>
      <c r="E19" s="10"/>
      <c r="F19" s="16"/>
      <c r="G19" s="16"/>
      <c r="H19" s="17"/>
      <c r="I19" s="44"/>
      <c r="J19" s="17" t="str">
        <f t="shared" si="0"/>
        <v/>
      </c>
      <c r="K19" s="17" t="str">
        <f t="shared" si="1"/>
        <v/>
      </c>
    </row>
    <row r="20" spans="1:11" customFormat="1">
      <c r="A20" s="225"/>
      <c r="B20" s="135" t="s">
        <v>38</v>
      </c>
      <c r="C20" s="10">
        <f>'Sorted Output'!H176</f>
        <v>2.3199999999999998</v>
      </c>
      <c r="D20" s="10">
        <f>'Sorted Output'!I176</f>
        <v>5.3186</v>
      </c>
      <c r="E20" s="10">
        <f>'Sorted Output'!J176</f>
        <v>129.25002000000001</v>
      </c>
      <c r="F20" s="16">
        <f>AVERAGE('Sorted Output'!H224:H225)</f>
        <v>202.5</v>
      </c>
      <c r="G20" s="16">
        <f>AVERAGE('Sorted Output'!I224:I225)</f>
        <v>191.73849999999999</v>
      </c>
      <c r="H20" s="16">
        <f>AVERAGE('Sorted Output'!J224:J225)</f>
        <v>-0.30404000000000053</v>
      </c>
      <c r="J20" s="17">
        <f t="shared" si="0"/>
        <v>129.25002000000001</v>
      </c>
      <c r="K20" s="17">
        <f t="shared" si="1"/>
        <v>0.30404000000000053</v>
      </c>
    </row>
    <row r="21" spans="1:11" customFormat="1">
      <c r="A21" s="223" t="s">
        <v>55</v>
      </c>
      <c r="B21" s="134" t="s">
        <v>306</v>
      </c>
      <c r="C21" s="10">
        <f>AVERAGE('Sorted Output'!H251:H252)</f>
        <v>1.101</v>
      </c>
      <c r="D21" s="10">
        <f>AVERAGE('Sorted Output'!I251:I252)</f>
        <v>1.6090500000000001</v>
      </c>
      <c r="E21" s="10">
        <f>AVERAGE('Sorted Output'!J251:J252)</f>
        <v>94.628455000000002</v>
      </c>
      <c r="F21" s="16">
        <f>AVERAGE('Sorted Output'!H275:H276)</f>
        <v>55.5</v>
      </c>
      <c r="G21" s="16">
        <f>AVERAGE('Sorted Output'!I275:I276)</f>
        <v>68.255200000000002</v>
      </c>
      <c r="H21" s="16">
        <f>AVERAGE('Sorted Output'!J275:J276)</f>
        <v>42.787375000000004</v>
      </c>
      <c r="J21" s="17">
        <f t="shared" si="0"/>
        <v>94.628455000000002</v>
      </c>
      <c r="K21" s="17">
        <f t="shared" si="1"/>
        <v>42.787375000000004</v>
      </c>
    </row>
    <row r="22" spans="1:11" customFormat="1">
      <c r="A22" s="224"/>
      <c r="B22" s="134" t="s">
        <v>308</v>
      </c>
      <c r="C22" s="10">
        <f>AVERAGE('Sorted Output'!H253:H254)</f>
        <v>4.1500000000000004</v>
      </c>
      <c r="D22" s="10">
        <f>AVERAGE('Sorted Output'!I253:I254)</f>
        <v>4.0164</v>
      </c>
      <c r="E22" s="10">
        <f>AVERAGE('Sorted Output'!J253:J254)</f>
        <v>42.630654999999997</v>
      </c>
      <c r="F22" s="16">
        <f>AVERAGE('Sorted Output'!H277:H278)</f>
        <v>116.45</v>
      </c>
      <c r="G22" s="16">
        <f>AVERAGE('Sorted Output'!I277:I278)</f>
        <v>118.212</v>
      </c>
      <c r="H22" s="16">
        <f>AVERAGE('Sorted Output'!J277:J278)</f>
        <v>17.529519999999998</v>
      </c>
      <c r="J22" s="17">
        <f t="shared" si="0"/>
        <v>42.630654999999997</v>
      </c>
      <c r="K22" s="17">
        <f t="shared" si="1"/>
        <v>17.529519999999998</v>
      </c>
    </row>
    <row r="23" spans="1:11" customFormat="1">
      <c r="A23" s="224"/>
      <c r="B23" s="134" t="s">
        <v>311</v>
      </c>
      <c r="C23" s="10">
        <f>AVERAGE('Sorted Output'!H255:H256)</f>
        <v>1.7450000000000001</v>
      </c>
      <c r="D23" s="10">
        <f>AVERAGE('Sorted Output'!I255:I256)</f>
        <v>3.3266499999999999</v>
      </c>
      <c r="E23" s="10">
        <f>AVERAGE('Sorted Output'!J255:J256)</f>
        <v>115.937555</v>
      </c>
      <c r="F23" s="16">
        <f>AVERAGE('Sorted Output'!H279:H280)</f>
        <v>90.85</v>
      </c>
      <c r="G23" s="16">
        <f>AVERAGE('Sorted Output'!I279:I280)</f>
        <v>137.7115</v>
      </c>
      <c r="H23" s="16">
        <f>AVERAGE('Sorted Output'!J279:J280)</f>
        <v>74.05286000000001</v>
      </c>
      <c r="I23" s="44"/>
      <c r="J23" s="17">
        <f t="shared" si="0"/>
        <v>115.937555</v>
      </c>
      <c r="K23" s="17">
        <f t="shared" si="1"/>
        <v>74.05286000000001</v>
      </c>
    </row>
    <row r="24" spans="1:11" customFormat="1">
      <c r="A24" s="224"/>
      <c r="B24" s="134" t="s">
        <v>310</v>
      </c>
      <c r="C24" s="10">
        <f>AVERAGE('Sorted Output'!H257:H258)</f>
        <v>3.7949999999999999</v>
      </c>
      <c r="D24" s="10">
        <f>AVERAGE('Sorted Output'!I257:I258)</f>
        <v>3.6737000000000002</v>
      </c>
      <c r="E24" s="10">
        <f>AVERAGE('Sorted Output'!J257:J258)</f>
        <v>45.593429999999998</v>
      </c>
      <c r="F24" s="16">
        <f>AVERAGE('Sorted Output'!H281:H282)</f>
        <v>114.9</v>
      </c>
      <c r="G24" s="16">
        <f>AVERAGE('Sorted Output'!I281:I282)</f>
        <v>122.5485</v>
      </c>
      <c r="H24" s="16">
        <f>AVERAGE('Sorted Output'!J281:J282)</f>
        <v>20.747884999999997</v>
      </c>
      <c r="J24" s="17">
        <f t="shared" si="0"/>
        <v>45.593429999999998</v>
      </c>
      <c r="K24" s="17">
        <f t="shared" si="1"/>
        <v>20.747884999999997</v>
      </c>
    </row>
    <row r="25" spans="1:11" customFormat="1">
      <c r="A25" s="224"/>
      <c r="B25" s="134" t="s">
        <v>313</v>
      </c>
      <c r="C25" s="10">
        <f>AVERAGE('Sorted Output'!H259:H260)</f>
        <v>4.2279999999999998</v>
      </c>
      <c r="D25" s="10">
        <f>AVERAGE('Sorted Output'!I259:I260)</f>
        <v>2.355</v>
      </c>
      <c r="E25" s="10">
        <f>AVERAGE('Sorted Output'!J259:J260)</f>
        <v>56.880154999999995</v>
      </c>
      <c r="F25" s="16">
        <f>AVERAGE('Sorted Output'!H283:H284)</f>
        <v>108.45</v>
      </c>
      <c r="G25" s="16">
        <f>AVERAGE('Sorted Output'!I283:I284)</f>
        <v>105.93899999999999</v>
      </c>
      <c r="H25" s="16">
        <f>AVERAGE('Sorted Output'!J283:J284)</f>
        <v>51.672879999999999</v>
      </c>
      <c r="I25" s="44"/>
      <c r="J25" s="17">
        <f t="shared" si="0"/>
        <v>56.880154999999995</v>
      </c>
      <c r="K25" s="17">
        <f t="shared" si="1"/>
        <v>51.672879999999999</v>
      </c>
    </row>
    <row r="26" spans="1:11" customFormat="1">
      <c r="A26" s="224"/>
      <c r="B26" s="134" t="s">
        <v>307</v>
      </c>
      <c r="C26" s="10">
        <f>AVERAGE('Sorted Output'!H261:H262)</f>
        <v>1.034</v>
      </c>
      <c r="D26" s="10">
        <f>AVERAGE('Sorted Output'!I261:I262)</f>
        <v>1.5634000000000001</v>
      </c>
      <c r="E26" s="10">
        <f>AVERAGE('Sorted Output'!J261:J262)</f>
        <v>96.416069999999991</v>
      </c>
      <c r="F26" s="16">
        <f>AVERAGE('Sorted Output'!H285:H286)</f>
        <v>56.099999999999994</v>
      </c>
      <c r="G26" s="16">
        <f>AVERAGE('Sorted Output'!I285:I286)</f>
        <v>68.427700000000002</v>
      </c>
      <c r="H26" s="16">
        <f>AVERAGE('Sorted Output'!J285:J286)</f>
        <v>44.261510000000001</v>
      </c>
      <c r="J26" s="17">
        <f t="shared" si="0"/>
        <v>96.416069999999991</v>
      </c>
      <c r="K26" s="17">
        <f t="shared" si="1"/>
        <v>44.261510000000001</v>
      </c>
    </row>
    <row r="27" spans="1:11" customFormat="1">
      <c r="A27" s="224"/>
      <c r="B27" s="134" t="s">
        <v>309</v>
      </c>
      <c r="C27" s="10">
        <f>AVERAGE('Sorted Output'!H263:H264)</f>
        <v>3.9299999999999997</v>
      </c>
      <c r="D27" s="10">
        <f>AVERAGE('Sorted Output'!I263:I264)</f>
        <v>3.9396500000000003</v>
      </c>
      <c r="E27" s="10">
        <f>AVERAGE('Sorted Output'!J263:J264)</f>
        <v>41.963214999999998</v>
      </c>
      <c r="F27" s="16">
        <f>AVERAGE('Sorted Output'!H287:H288)</f>
        <v>113.45</v>
      </c>
      <c r="G27" s="16">
        <f>AVERAGE('Sorted Output'!I287:I288)</f>
        <v>114.8265</v>
      </c>
      <c r="H27" s="16">
        <f>AVERAGE('Sorted Output'!J287:J288)</f>
        <v>16.414729999999999</v>
      </c>
      <c r="I27" s="44"/>
      <c r="J27" s="17">
        <f t="shared" si="0"/>
        <v>41.963214999999998</v>
      </c>
      <c r="K27" s="17">
        <f t="shared" si="1"/>
        <v>16.414729999999999</v>
      </c>
    </row>
    <row r="28" spans="1:11" customFormat="1">
      <c r="A28" s="224"/>
      <c r="B28" s="134" t="s">
        <v>312</v>
      </c>
      <c r="C28" s="10">
        <f>AVERAGE('Sorted Output'!H265:H266)</f>
        <v>1.5449999999999999</v>
      </c>
      <c r="D28" s="10">
        <f>AVERAGE('Sorted Output'!I265:I266)</f>
        <v>3.1772999999999998</v>
      </c>
      <c r="E28" s="10">
        <f>AVERAGE('Sorted Output'!J265:J266)</f>
        <v>120.043015</v>
      </c>
      <c r="F28" s="16">
        <f>AVERAGE('Sorted Output'!H289:H290)</f>
        <v>90</v>
      </c>
      <c r="G28" s="16">
        <f>AVERAGE('Sorted Output'!I289:I290)</f>
        <v>130.86449999999999</v>
      </c>
      <c r="H28" s="16">
        <f>AVERAGE('Sorted Output'!J289:J290)</f>
        <v>72.188389999999998</v>
      </c>
      <c r="J28" s="17">
        <f t="shared" si="0"/>
        <v>120.043015</v>
      </c>
      <c r="K28" s="17">
        <f t="shared" si="1"/>
        <v>72.188389999999998</v>
      </c>
    </row>
    <row r="29" spans="1:11" customFormat="1">
      <c r="A29" s="224"/>
      <c r="B29" s="135" t="s">
        <v>32</v>
      </c>
      <c r="C29" s="10">
        <f>AVERAGE('Sorted Output'!H267:H268)</f>
        <v>3.6399999999999997</v>
      </c>
      <c r="D29" s="10">
        <f>AVERAGE('Sorted Output'!I267:I268)</f>
        <v>3.6661999999999999</v>
      </c>
      <c r="E29" s="10">
        <f>AVERAGE('Sorted Output'!J267:J268)</f>
        <v>55.417809999999996</v>
      </c>
      <c r="F29" s="16">
        <f>AVERAGE('Sorted Output'!H291:H292)</f>
        <v>116.3</v>
      </c>
      <c r="G29" s="16">
        <f>AVERAGE('Sorted Output'!I291:I292)</f>
        <v>123.1905</v>
      </c>
      <c r="H29" s="16">
        <f>AVERAGE('Sorted Output'!J291:J292)</f>
        <v>24.395170000000004</v>
      </c>
      <c r="I29" s="44"/>
      <c r="J29" s="17">
        <f t="shared" si="0"/>
        <v>55.417809999999996</v>
      </c>
      <c r="K29" s="17">
        <f t="shared" si="1"/>
        <v>24.395170000000004</v>
      </c>
    </row>
    <row r="30" spans="1:11" customFormat="1">
      <c r="A30" s="224"/>
      <c r="B30" s="135" t="s">
        <v>33</v>
      </c>
      <c r="C30" s="10"/>
      <c r="D30" s="10"/>
      <c r="E30" s="10"/>
      <c r="F30" s="16">
        <f>AVERAGE('Sorted Output'!H293:H294)</f>
        <v>127</v>
      </c>
      <c r="G30" s="16">
        <f>AVERAGE('Sorted Output'!I293:I294)</f>
        <v>156.1215</v>
      </c>
      <c r="H30" s="16">
        <f>AVERAGE('Sorted Output'!J293:J294)</f>
        <v>31.173584999999999</v>
      </c>
      <c r="J30" s="17" t="str">
        <f t="shared" si="0"/>
        <v/>
      </c>
      <c r="K30" s="17">
        <f t="shared" si="1"/>
        <v>31.173584999999999</v>
      </c>
    </row>
    <row r="31" spans="1:11" customFormat="1">
      <c r="A31" s="224"/>
      <c r="B31" s="135" t="s">
        <v>34</v>
      </c>
      <c r="C31" s="10">
        <f>AVERAGE('Sorted Output'!H269:H270)</f>
        <v>1.2349999999999999</v>
      </c>
      <c r="D31" s="10">
        <f>AVERAGE('Sorted Output'!I269:I270)</f>
        <v>3.2495500000000002</v>
      </c>
      <c r="E31" s="10">
        <f>AVERAGE('Sorted Output'!J269:J270)</f>
        <v>165.39892500000002</v>
      </c>
      <c r="F31" s="16">
        <f>AVERAGE('Sorted Output'!H295:H296)</f>
        <v>80.849999999999994</v>
      </c>
      <c r="G31" s="16">
        <f>AVERAGE('Sorted Output'!I295:I296)</f>
        <v>134.13900000000001</v>
      </c>
      <c r="H31" s="16">
        <f>AVERAGE('Sorted Output'!J295:J296)</f>
        <v>86.055104999999998</v>
      </c>
      <c r="I31" s="44"/>
      <c r="J31" s="17">
        <f t="shared" si="0"/>
        <v>165.39892500000002</v>
      </c>
      <c r="K31" s="17">
        <f t="shared" si="1"/>
        <v>86.055104999999998</v>
      </c>
    </row>
    <row r="32" spans="1:11" customFormat="1">
      <c r="A32" s="224"/>
      <c r="B32" s="135" t="s">
        <v>35</v>
      </c>
      <c r="C32" s="10">
        <f>AVERAGE('Sorted Output'!H271:H272)</f>
        <v>1.8900000000000001</v>
      </c>
      <c r="D32" s="10">
        <f>AVERAGE('Sorted Output'!I271:I272)</f>
        <v>3.01925</v>
      </c>
      <c r="E32" s="10">
        <f>AVERAGE('Sorted Output'!J271:J272)</f>
        <v>88.971090000000004</v>
      </c>
      <c r="F32" s="16">
        <f>AVERAGE('Sorted Output'!H297:H298)</f>
        <v>92.6</v>
      </c>
      <c r="G32" s="16">
        <f>AVERAGE('Sorted Output'!I297:I298)</f>
        <v>119.6365</v>
      </c>
      <c r="H32" s="16">
        <f>AVERAGE('Sorted Output'!J297:J298)</f>
        <v>60.574574999999996</v>
      </c>
      <c r="J32" s="17">
        <f t="shared" si="0"/>
        <v>88.971090000000004</v>
      </c>
      <c r="K32" s="17">
        <f t="shared" si="1"/>
        <v>60.574574999999996</v>
      </c>
    </row>
    <row r="33" spans="1:11" customFormat="1">
      <c r="A33" s="224"/>
      <c r="B33" s="135" t="s">
        <v>36</v>
      </c>
      <c r="C33" s="10"/>
      <c r="D33" s="10"/>
      <c r="E33" s="10"/>
      <c r="F33" s="16">
        <f>AVERAGE('Sorted Output'!H299:H300)</f>
        <v>113</v>
      </c>
      <c r="G33" s="16">
        <f>AVERAGE('Sorted Output'!I299:I300)</f>
        <v>132.1165</v>
      </c>
      <c r="H33" s="16">
        <f>AVERAGE('Sorted Output'!J299:J300)</f>
        <v>29.050464999999999</v>
      </c>
      <c r="I33" s="44"/>
      <c r="J33" s="17" t="str">
        <f t="shared" si="0"/>
        <v/>
      </c>
      <c r="K33" s="17">
        <f t="shared" si="1"/>
        <v>29.050464999999999</v>
      </c>
    </row>
    <row r="34" spans="1:11" customFormat="1">
      <c r="A34" s="224"/>
      <c r="B34" s="135" t="s">
        <v>37</v>
      </c>
      <c r="C34" s="10"/>
      <c r="D34" s="10"/>
      <c r="E34" s="10"/>
      <c r="F34" s="16"/>
      <c r="G34" s="16"/>
      <c r="H34" s="17"/>
      <c r="J34" s="17" t="str">
        <f t="shared" si="0"/>
        <v/>
      </c>
      <c r="K34" s="17" t="str">
        <f t="shared" si="1"/>
        <v/>
      </c>
    </row>
    <row r="35" spans="1:11" customFormat="1">
      <c r="A35" s="225"/>
      <c r="B35" s="135" t="s">
        <v>38</v>
      </c>
      <c r="C35" s="10">
        <f>AVERAGE('Sorted Output'!H273:H274)</f>
        <v>1.2150000000000001</v>
      </c>
      <c r="D35" s="10">
        <f>AVERAGE('Sorted Output'!I273:I274)</f>
        <v>3.2685</v>
      </c>
      <c r="E35" s="10">
        <f>AVERAGE('Sorted Output'!J273:J274)</f>
        <v>172.84915000000001</v>
      </c>
      <c r="F35" s="16">
        <f>AVERAGE('Sorted Output'!H301:H302)</f>
        <v>78.75</v>
      </c>
      <c r="G35" s="16">
        <f>AVERAGE('Sorted Output'!I301:I302)</f>
        <v>133.91000000000003</v>
      </c>
      <c r="H35" s="16">
        <f>AVERAGE('Sorted Output'!J301:J302)</f>
        <v>96.03828</v>
      </c>
      <c r="I35" s="44"/>
      <c r="J35" s="17">
        <f t="shared" si="0"/>
        <v>172.84915000000001</v>
      </c>
      <c r="K35" s="17">
        <f t="shared" si="1"/>
        <v>96.03828</v>
      </c>
    </row>
    <row r="36" spans="1:11" customFormat="1">
      <c r="A36" s="223" t="s">
        <v>53</v>
      </c>
      <c r="B36" s="134" t="s">
        <v>306</v>
      </c>
      <c r="C36" s="10">
        <f>AVERAGE('Sorted Output'!H412:H413)</f>
        <v>0.84899999999999998</v>
      </c>
      <c r="D36" s="10">
        <f>AVERAGE('Sorted Output'!I412:I413)</f>
        <v>2.0720499999999999</v>
      </c>
      <c r="E36" s="10">
        <f>AVERAGE('Sorted Output'!J412:J413)</f>
        <v>146.67046500000001</v>
      </c>
      <c r="F36" s="16">
        <f>AVERAGE('Sorted Output'!H435:H436)</f>
        <v>60.1</v>
      </c>
      <c r="G36" s="16">
        <f>AVERAGE('Sorted Output'!I435:I436)</f>
        <v>85.608000000000004</v>
      </c>
      <c r="H36" s="16">
        <f>AVERAGE('Sorted Output'!J435:J436)</f>
        <v>43.970344999999995</v>
      </c>
      <c r="J36" s="17">
        <f t="shared" si="0"/>
        <v>146.67046500000001</v>
      </c>
      <c r="K36" s="17">
        <f t="shared" si="1"/>
        <v>43.970344999999995</v>
      </c>
    </row>
    <row r="37" spans="1:11" customFormat="1">
      <c r="A37" s="224"/>
      <c r="B37" s="134" t="s">
        <v>308</v>
      </c>
      <c r="C37" s="10">
        <f>AVERAGE('Sorted Output'!H414:H415)</f>
        <v>2.605</v>
      </c>
      <c r="D37" s="10">
        <f>AVERAGE('Sorted Output'!I414:I415)</f>
        <v>5.0460500000000001</v>
      </c>
      <c r="E37" s="10">
        <f>AVERAGE('Sorted Output'!J414:J415)</f>
        <v>94.21336500000001</v>
      </c>
      <c r="F37" s="16">
        <f>AVERAGE('Sorted Output'!H437:H438)</f>
        <v>110</v>
      </c>
      <c r="G37" s="16">
        <f>AVERAGE('Sorted Output'!I437:I438)</f>
        <v>145.91399999999999</v>
      </c>
      <c r="H37" s="16">
        <f>AVERAGE('Sorted Output'!J437:J438)</f>
        <v>33.674665000000005</v>
      </c>
      <c r="J37" s="17">
        <f t="shared" si="0"/>
        <v>94.21336500000001</v>
      </c>
      <c r="K37" s="17">
        <f t="shared" si="1"/>
        <v>33.674665000000005</v>
      </c>
    </row>
    <row r="38" spans="1:11" customFormat="1">
      <c r="A38" s="224"/>
      <c r="B38" s="134" t="s">
        <v>311</v>
      </c>
      <c r="C38" s="10">
        <f>AVERAGE('Sorted Output'!H416:H417)</f>
        <v>1.6</v>
      </c>
      <c r="D38" s="10">
        <f>AVERAGE('Sorted Output'!I416:I417)</f>
        <v>5.5143500000000003</v>
      </c>
      <c r="E38" s="10">
        <f>AVERAGE('Sorted Output'!J416:J417)</f>
        <v>251.26397</v>
      </c>
      <c r="F38" s="16">
        <f>AVERAGE('Sorted Output'!H439:H440)</f>
        <v>149.5</v>
      </c>
      <c r="G38" s="16">
        <f>AVERAGE('Sorted Output'!I439:I440)</f>
        <v>193.99099999999999</v>
      </c>
      <c r="H38" s="16">
        <f>AVERAGE('Sorted Output'!J439:J440)</f>
        <v>32.540599999999998</v>
      </c>
      <c r="J38" s="17">
        <f t="shared" si="0"/>
        <v>251.26397</v>
      </c>
      <c r="K38" s="17">
        <f t="shared" si="1"/>
        <v>32.540599999999998</v>
      </c>
    </row>
    <row r="39" spans="1:11" customFormat="1">
      <c r="A39" s="224"/>
      <c r="B39" s="134" t="s">
        <v>310</v>
      </c>
      <c r="C39" s="10">
        <f>AVERAGE('Sorted Output'!H418:H419)</f>
        <v>1.75</v>
      </c>
      <c r="D39" s="10">
        <f>AVERAGE('Sorted Output'!I418:I419)</f>
        <v>4.7067500000000004</v>
      </c>
      <c r="E39" s="10">
        <f>AVERAGE('Sorted Output'!J418:J419)</f>
        <v>178.06524999999999</v>
      </c>
      <c r="F39" s="16">
        <f>AVERAGE('Sorted Output'!H441:H442)</f>
        <v>123.5</v>
      </c>
      <c r="G39" s="16">
        <f>AVERAGE('Sorted Output'!I441:I442)</f>
        <v>150.4135</v>
      </c>
      <c r="H39" s="16">
        <f>AVERAGE('Sorted Output'!J441:J442)</f>
        <v>24.925650000000001</v>
      </c>
      <c r="I39" s="44"/>
      <c r="J39" s="17">
        <f t="shared" si="0"/>
        <v>178.06524999999999</v>
      </c>
      <c r="K39" s="17">
        <f t="shared" si="1"/>
        <v>24.925650000000001</v>
      </c>
    </row>
    <row r="40" spans="1:11" customFormat="1">
      <c r="A40" s="224"/>
      <c r="B40" s="134" t="s">
        <v>313</v>
      </c>
      <c r="C40" s="10">
        <f>AVERAGE('Sorted Output'!H420:H421)</f>
        <v>1.4049999999999998</v>
      </c>
      <c r="D40" s="10">
        <f>AVERAGE('Sorted Output'!I420:I421)</f>
        <v>4.2796500000000002</v>
      </c>
      <c r="E40" s="10">
        <f>AVERAGE('Sorted Output'!J420:J421)</f>
        <v>204.11748999999998</v>
      </c>
      <c r="F40" s="16">
        <f>AVERAGE('Sorted Output'!H443:H444)</f>
        <v>127.5</v>
      </c>
      <c r="G40" s="16">
        <f>AVERAGE('Sorted Output'!I443:I444)</f>
        <v>162.04249999999999</v>
      </c>
      <c r="H40" s="16">
        <f>AVERAGE('Sorted Output'!J443:J444)</f>
        <v>30.69632</v>
      </c>
      <c r="J40" s="17">
        <f t="shared" si="0"/>
        <v>204.11748999999998</v>
      </c>
      <c r="K40" s="17">
        <f t="shared" si="1"/>
        <v>30.69632</v>
      </c>
    </row>
    <row r="41" spans="1:11" customFormat="1">
      <c r="A41" s="224"/>
      <c r="B41" s="134" t="s">
        <v>307</v>
      </c>
      <c r="C41" s="10">
        <f>AVERAGE('Sorted Output'!H422:H423)</f>
        <v>0.89050000000000007</v>
      </c>
      <c r="D41" s="10">
        <f>AVERAGE('Sorted Output'!I422:I423)</f>
        <v>2.0146500000000001</v>
      </c>
      <c r="E41" s="10">
        <f>AVERAGE('Sorted Output'!J422:J423)</f>
        <v>130.98811999999998</v>
      </c>
      <c r="F41" s="16">
        <f>AVERAGE('Sorted Output'!H445:H446)</f>
        <v>61.75</v>
      </c>
      <c r="G41" s="16">
        <f>AVERAGE('Sorted Output'!I445:I446)</f>
        <v>84.937000000000012</v>
      </c>
      <c r="H41" s="16">
        <f>AVERAGE('Sorted Output'!J445:J446)</f>
        <v>39.886070000000004</v>
      </c>
      <c r="I41" s="44"/>
      <c r="J41" s="17">
        <f t="shared" si="0"/>
        <v>130.98811999999998</v>
      </c>
      <c r="K41" s="17">
        <f t="shared" si="1"/>
        <v>39.886070000000004</v>
      </c>
    </row>
    <row r="42" spans="1:11" customFormat="1">
      <c r="A42" s="224"/>
      <c r="B42" s="134" t="s">
        <v>309</v>
      </c>
      <c r="C42" s="10">
        <f>AVERAGE('Sorted Output'!H424:H425)</f>
        <v>1.9900000000000002</v>
      </c>
      <c r="D42" s="10">
        <f>AVERAGE('Sorted Output'!I424:I425)</f>
        <v>4.9702999999999999</v>
      </c>
      <c r="E42" s="10">
        <f>AVERAGE('Sorted Output'!J424:J425)</f>
        <v>167.82835499999999</v>
      </c>
      <c r="F42" s="16">
        <f>AVERAGE('Sorted Output'!H447:H448)</f>
        <v>118</v>
      </c>
      <c r="G42" s="16">
        <f>AVERAGE('Sorted Output'!I447:I448)</f>
        <v>142.339</v>
      </c>
      <c r="H42" s="16">
        <f>AVERAGE('Sorted Output'!J447:J448)</f>
        <v>22.736674999999998</v>
      </c>
      <c r="J42" s="17">
        <f t="shared" si="0"/>
        <v>167.82835499999999</v>
      </c>
      <c r="K42" s="17">
        <f t="shared" si="1"/>
        <v>22.736674999999998</v>
      </c>
    </row>
    <row r="43" spans="1:11" customFormat="1">
      <c r="A43" s="224"/>
      <c r="B43" s="134" t="s">
        <v>312</v>
      </c>
      <c r="C43" s="10">
        <f>AVERAGE('Sorted Output'!H426:H427)</f>
        <v>1.595</v>
      </c>
      <c r="D43" s="10">
        <f>AVERAGE('Sorted Output'!I426:I427)</f>
        <v>5.3369499999999999</v>
      </c>
      <c r="E43" s="10">
        <f>AVERAGE('Sorted Output'!J426:J427)</f>
        <v>240.20815999999999</v>
      </c>
      <c r="F43" s="16">
        <f>AVERAGE('Sorted Output'!H449:H450)</f>
        <v>149</v>
      </c>
      <c r="G43" s="16">
        <f>AVERAGE('Sorted Output'!I449:I450)</f>
        <v>187.809</v>
      </c>
      <c r="H43" s="16">
        <f>AVERAGE('Sorted Output'!J449:J450)</f>
        <v>30.024419999999999</v>
      </c>
      <c r="I43" s="44"/>
      <c r="J43" s="17">
        <f t="shared" si="0"/>
        <v>240.20815999999999</v>
      </c>
      <c r="K43" s="17">
        <f t="shared" si="1"/>
        <v>30.024419999999999</v>
      </c>
    </row>
    <row r="44" spans="1:11" customFormat="1">
      <c r="A44" s="224"/>
      <c r="B44" s="135" t="s">
        <v>32</v>
      </c>
      <c r="C44" s="10">
        <f>AVERAGE('Sorted Output'!H428:H429)</f>
        <v>1.75</v>
      </c>
      <c r="D44" s="10">
        <f>AVERAGE('Sorted Output'!I428:I429)</f>
        <v>4.6868999999999996</v>
      </c>
      <c r="E44" s="10">
        <f>AVERAGE('Sorted Output'!J428:J429)</f>
        <v>175.14923999999999</v>
      </c>
      <c r="F44" s="16">
        <f>AVERAGE('Sorted Output'!H451:H452)</f>
        <v>130.5</v>
      </c>
      <c r="G44" s="16">
        <f>AVERAGE('Sorted Output'!I451:I452)</f>
        <v>150.422</v>
      </c>
      <c r="H44" s="16">
        <f>AVERAGE('Sorted Output'!J451:J452)</f>
        <v>21.566444999999998</v>
      </c>
      <c r="J44" s="17">
        <f t="shared" si="0"/>
        <v>175.14923999999999</v>
      </c>
      <c r="K44" s="17">
        <f t="shared" si="1"/>
        <v>21.566444999999998</v>
      </c>
    </row>
    <row r="45" spans="1:11" customFormat="1">
      <c r="A45" s="224"/>
      <c r="B45" s="135" t="s">
        <v>33</v>
      </c>
      <c r="C45" s="10"/>
      <c r="D45" s="10"/>
      <c r="E45" s="10"/>
      <c r="F45" s="16">
        <f>AVERAGE('Sorted Output'!H453:H454)</f>
        <v>164</v>
      </c>
      <c r="G45" s="16">
        <f>AVERAGE('Sorted Output'!I453:I454)</f>
        <v>192.58550000000002</v>
      </c>
      <c r="H45" s="16">
        <f>AVERAGE('Sorted Output'!J453:J454)</f>
        <v>24.96988</v>
      </c>
      <c r="I45" s="44"/>
      <c r="J45" s="17" t="str">
        <f t="shared" si="0"/>
        <v/>
      </c>
      <c r="K45" s="17">
        <f t="shared" si="1"/>
        <v>24.96988</v>
      </c>
    </row>
    <row r="46" spans="1:11" customFormat="1">
      <c r="A46" s="224"/>
      <c r="B46" s="135" t="s">
        <v>34</v>
      </c>
      <c r="C46" s="10">
        <f>AVERAGE('Sorted Output'!H430:H431)</f>
        <v>2.2349999999999999</v>
      </c>
      <c r="D46" s="10">
        <f>AVERAGE('Sorted Output'!I430:I431)</f>
        <v>5.8757000000000001</v>
      </c>
      <c r="E46" s="10">
        <f>AVERAGE('Sorted Output'!J430:J431)</f>
        <v>164.011235</v>
      </c>
      <c r="F46" s="16">
        <f>AVERAGE('Sorted Output'!H455:H456)</f>
        <v>188.5</v>
      </c>
      <c r="G46" s="16">
        <f>AVERAGE('Sorted Output'!I455:I456)</f>
        <v>201.88400000000001</v>
      </c>
      <c r="H46" s="16">
        <f>AVERAGE('Sorted Output'!J455:J456)</f>
        <v>17.679344999999998</v>
      </c>
      <c r="J46" s="17">
        <f t="shared" si="0"/>
        <v>164.011235</v>
      </c>
      <c r="K46" s="17">
        <f t="shared" si="1"/>
        <v>17.679344999999998</v>
      </c>
    </row>
    <row r="47" spans="1:11" customFormat="1">
      <c r="A47" s="224"/>
      <c r="B47" s="135" t="s">
        <v>35</v>
      </c>
      <c r="C47" s="10">
        <f>AVERAGE('Sorted Output'!H432:H433)</f>
        <v>3.915</v>
      </c>
      <c r="D47" s="10">
        <f>AVERAGE('Sorted Output'!I432:I433)</f>
        <v>4.8616000000000001</v>
      </c>
      <c r="E47" s="10">
        <f>AVERAGE('Sorted Output'!J432:J433)</f>
        <v>66.844290000000001</v>
      </c>
      <c r="F47" s="16">
        <f>AVERAGE('Sorted Output'!H457:H458)</f>
        <v>174</v>
      </c>
      <c r="G47" s="16">
        <f>AVERAGE('Sorted Output'!I457:I458)</f>
        <v>169.70100000000002</v>
      </c>
      <c r="H47" s="16">
        <f>AVERAGE('Sorted Output'!J457:J458)</f>
        <v>4.3567799999999988</v>
      </c>
      <c r="I47" s="44"/>
      <c r="J47" s="17">
        <f t="shared" si="0"/>
        <v>66.844290000000001</v>
      </c>
      <c r="K47" s="17">
        <f t="shared" si="1"/>
        <v>4.3567799999999988</v>
      </c>
    </row>
    <row r="48" spans="1:11" customFormat="1">
      <c r="A48" s="224"/>
      <c r="B48" s="135" t="s">
        <v>36</v>
      </c>
      <c r="C48" s="10"/>
      <c r="D48" s="10"/>
      <c r="E48" s="10"/>
      <c r="F48" s="16">
        <f>AVERAGE('Sorted Output'!H459:H460)</f>
        <v>162.5</v>
      </c>
      <c r="G48" s="16">
        <f>AVERAGE('Sorted Output'!I459:I460)</f>
        <v>171.6705</v>
      </c>
      <c r="H48" s="16">
        <f>AVERAGE('Sorted Output'!J459:J460)</f>
        <v>15.914089999999998</v>
      </c>
      <c r="J48" s="17" t="str">
        <f t="shared" si="0"/>
        <v/>
      </c>
      <c r="K48" s="17">
        <f t="shared" si="1"/>
        <v>15.914089999999998</v>
      </c>
    </row>
    <row r="49" spans="1:11" customFormat="1">
      <c r="A49" s="224"/>
      <c r="B49" s="135" t="s">
        <v>37</v>
      </c>
      <c r="C49" s="10"/>
      <c r="D49" s="10"/>
      <c r="E49" s="10"/>
      <c r="F49" s="16"/>
      <c r="G49" s="16"/>
      <c r="H49" s="16"/>
      <c r="I49" s="44"/>
      <c r="J49" s="17" t="str">
        <f t="shared" si="0"/>
        <v/>
      </c>
      <c r="K49" s="17" t="str">
        <f t="shared" si="1"/>
        <v/>
      </c>
    </row>
    <row r="50" spans="1:11" customFormat="1">
      <c r="A50" s="225"/>
      <c r="B50" s="135" t="s">
        <v>38</v>
      </c>
      <c r="C50" s="10">
        <f>'Sorted Output'!H434</f>
        <v>1.76</v>
      </c>
      <c r="D50" s="10">
        <f>'Sorted Output'!I434</f>
        <v>4.7641</v>
      </c>
      <c r="E50" s="10">
        <f>'Sorted Output'!J434</f>
        <v>170.68637000000001</v>
      </c>
      <c r="F50" s="16">
        <f>AVERAGE('Sorted Output'!H461:H462)</f>
        <v>218.5</v>
      </c>
      <c r="G50" s="16">
        <f>AVERAGE('Sorted Output'!I461:I462)</f>
        <v>216.29749999999999</v>
      </c>
      <c r="H50" s="16">
        <f>AVERAGE('Sorted Output'!J461:J462)</f>
        <v>11.779415</v>
      </c>
      <c r="J50" s="17">
        <f t="shared" si="0"/>
        <v>170.68637000000001</v>
      </c>
      <c r="K50" s="17">
        <f t="shared" si="1"/>
        <v>11.779415</v>
      </c>
    </row>
    <row r="51" spans="1:11" customFormat="1">
      <c r="A51" s="223" t="s">
        <v>54</v>
      </c>
      <c r="B51" s="134" t="s">
        <v>306</v>
      </c>
      <c r="C51" s="10">
        <f>AVERAGE('Sorted Output'!H531:H532)</f>
        <v>0.78600000000000003</v>
      </c>
      <c r="D51" s="10">
        <f>AVERAGE('Sorted Output'!I531:I532)</f>
        <v>2.0137999999999998</v>
      </c>
      <c r="E51" s="10">
        <f>AVERAGE('Sorted Output'!J531:J532)</f>
        <v>161.157535</v>
      </c>
      <c r="F51" s="16">
        <f>AVERAGE('Sorted Output'!H552:H553)</f>
        <v>60.35</v>
      </c>
      <c r="G51" s="16">
        <f>AVERAGE('Sorted Output'!I552:I553)</f>
        <v>82.89</v>
      </c>
      <c r="H51" s="16">
        <f>AVERAGE('Sorted Output'!J552:J553)</f>
        <v>39.709679999999999</v>
      </c>
      <c r="I51" s="44"/>
      <c r="J51" s="17">
        <f t="shared" si="0"/>
        <v>161.157535</v>
      </c>
      <c r="K51" s="17">
        <f t="shared" si="1"/>
        <v>39.709679999999999</v>
      </c>
    </row>
    <row r="52" spans="1:11" customFormat="1">
      <c r="A52" s="224"/>
      <c r="B52" s="134" t="s">
        <v>308</v>
      </c>
      <c r="C52" s="10">
        <f>AVERAGE('Sorted Output'!H533:H534)</f>
        <v>2.63</v>
      </c>
      <c r="D52" s="10">
        <f>AVERAGE('Sorted Output'!I533:I534)</f>
        <v>4.9356999999999998</v>
      </c>
      <c r="E52" s="10">
        <f>AVERAGE('Sorted Output'!J533:J534)</f>
        <v>89.829775000000012</v>
      </c>
      <c r="F52" s="16">
        <f>AVERAGE('Sorted Output'!H554:H555)</f>
        <v>118</v>
      </c>
      <c r="G52" s="16">
        <f>AVERAGE('Sorted Output'!I554:I555)</f>
        <v>140.74199999999999</v>
      </c>
      <c r="H52" s="16">
        <f>AVERAGE('Sorted Output'!J554:J555)</f>
        <v>19.792695000000002</v>
      </c>
      <c r="J52" s="17">
        <f t="shared" si="0"/>
        <v>89.829775000000012</v>
      </c>
      <c r="K52" s="17">
        <f t="shared" si="1"/>
        <v>19.792695000000002</v>
      </c>
    </row>
    <row r="53" spans="1:11" customFormat="1">
      <c r="A53" s="224"/>
      <c r="B53" s="134" t="s">
        <v>311</v>
      </c>
      <c r="C53" s="10">
        <f>AVERAGE('Sorted Output'!H535:H536)</f>
        <v>1.8499999999999999</v>
      </c>
      <c r="D53" s="10">
        <f>AVERAGE('Sorted Output'!I535:I536)</f>
        <v>4.4935999999999998</v>
      </c>
      <c r="E53" s="10">
        <f>AVERAGE('Sorted Output'!J535:J536)</f>
        <v>142.17112500000002</v>
      </c>
      <c r="F53" s="16">
        <f>AVERAGE('Sorted Output'!H556:H557)</f>
        <v>120.5</v>
      </c>
      <c r="G53" s="16">
        <f>AVERAGE('Sorted Output'!I556:I557)</f>
        <v>167.994</v>
      </c>
      <c r="H53" s="16">
        <f>AVERAGE('Sorted Output'!J556:J557)</f>
        <v>44.981539999999995</v>
      </c>
      <c r="J53" s="17">
        <f t="shared" si="0"/>
        <v>142.17112500000002</v>
      </c>
      <c r="K53" s="17">
        <f t="shared" si="1"/>
        <v>44.981539999999995</v>
      </c>
    </row>
    <row r="54" spans="1:11" customFormat="1">
      <c r="A54" s="224"/>
      <c r="B54" s="134" t="s">
        <v>310</v>
      </c>
      <c r="C54" s="10">
        <f>AVERAGE('Sorted Output'!H537:H538)</f>
        <v>2.0649999999999999</v>
      </c>
      <c r="D54" s="10">
        <f>AVERAGE('Sorted Output'!I537:I538)</f>
        <v>4.4487000000000005</v>
      </c>
      <c r="E54" s="10">
        <f>AVERAGE('Sorted Output'!J537:J538)</f>
        <v>116.23611</v>
      </c>
      <c r="F54" s="16">
        <f>AVERAGE('Sorted Output'!H558:H559)</f>
        <v>113.5</v>
      </c>
      <c r="G54" s="16">
        <f>AVERAGE('Sorted Output'!I558:I559)</f>
        <v>141.90549999999999</v>
      </c>
      <c r="H54" s="16">
        <f>AVERAGE('Sorted Output'!J558:J559)</f>
        <v>25.558324999999996</v>
      </c>
      <c r="J54" s="17">
        <f t="shared" si="0"/>
        <v>116.23611</v>
      </c>
      <c r="K54" s="17">
        <f t="shared" si="1"/>
        <v>25.558324999999996</v>
      </c>
    </row>
    <row r="55" spans="1:11" customFormat="1">
      <c r="A55" s="224"/>
      <c r="B55" s="134" t="s">
        <v>313</v>
      </c>
      <c r="C55" s="10">
        <f>AVERAGE('Sorted Output'!H539:H540)</f>
        <v>1.395</v>
      </c>
      <c r="D55" s="10">
        <f>AVERAGE('Sorted Output'!I539:I540)</f>
        <v>3.2349999999999999</v>
      </c>
      <c r="E55" s="10">
        <f>AVERAGE('Sorted Output'!J539:J540)</f>
        <v>131.645985</v>
      </c>
      <c r="F55" s="16">
        <f>AVERAGE('Sorted Output'!H560:H561)</f>
        <v>96</v>
      </c>
      <c r="G55" s="16">
        <f>AVERAGE('Sorted Output'!I560:I561)</f>
        <v>131.07249999999999</v>
      </c>
      <c r="H55" s="16">
        <f>AVERAGE('Sorted Output'!J560:J561)</f>
        <v>41.228719999999996</v>
      </c>
      <c r="I55" s="44"/>
      <c r="J55" s="17">
        <f t="shared" si="0"/>
        <v>131.645985</v>
      </c>
      <c r="K55" s="17">
        <f t="shared" si="1"/>
        <v>41.228719999999996</v>
      </c>
    </row>
    <row r="56" spans="1:11" customFormat="1">
      <c r="A56" s="224"/>
      <c r="B56" s="134" t="s">
        <v>307</v>
      </c>
      <c r="C56" s="10">
        <f>AVERAGE('Sorted Output'!H541:H542)</f>
        <v>0.76100000000000001</v>
      </c>
      <c r="D56" s="10">
        <f>AVERAGE('Sorted Output'!I541:I542)</f>
        <v>1.9581999999999999</v>
      </c>
      <c r="E56" s="10">
        <f>AVERAGE('Sorted Output'!J541:J542)</f>
        <v>166.50927999999999</v>
      </c>
      <c r="F56" s="16">
        <f>AVERAGE('Sorted Output'!H562:H563)</f>
        <v>60.75</v>
      </c>
      <c r="G56" s="16">
        <f>AVERAGE('Sorted Output'!I562:I563)</f>
        <v>82.319500000000005</v>
      </c>
      <c r="H56" s="16">
        <f>AVERAGE('Sorted Output'!J562:J563)</f>
        <v>37.802700000000002</v>
      </c>
      <c r="J56" s="17">
        <f t="shared" si="0"/>
        <v>166.50927999999999</v>
      </c>
      <c r="K56" s="17">
        <f t="shared" si="1"/>
        <v>37.802700000000002</v>
      </c>
    </row>
    <row r="57" spans="1:11" customFormat="1">
      <c r="A57" s="224"/>
      <c r="B57" s="134" t="s">
        <v>309</v>
      </c>
      <c r="C57" s="10">
        <f>AVERAGE('Sorted Output'!H543:H544)</f>
        <v>2.66</v>
      </c>
      <c r="D57" s="10">
        <f>AVERAGE('Sorted Output'!I543:I544)</f>
        <v>4.8570000000000002</v>
      </c>
      <c r="E57" s="10">
        <f>AVERAGE('Sorted Output'!J543:J544)</f>
        <v>83.536605000000009</v>
      </c>
      <c r="F57" s="16">
        <f>AVERAGE('Sorted Output'!H564:H565)</f>
        <v>119.5</v>
      </c>
      <c r="G57" s="16">
        <f>AVERAGE('Sorted Output'!I564:I565)</f>
        <v>137.0985</v>
      </c>
      <c r="H57" s="16">
        <f>AVERAGE('Sorted Output'!J564:J565)</f>
        <v>15.275035000000001</v>
      </c>
      <c r="I57" s="44"/>
      <c r="J57" s="17">
        <f t="shared" si="0"/>
        <v>83.536605000000009</v>
      </c>
      <c r="K57" s="17">
        <f t="shared" si="1"/>
        <v>15.275035000000001</v>
      </c>
    </row>
    <row r="58" spans="1:11" customFormat="1">
      <c r="A58" s="224"/>
      <c r="B58" s="134" t="s">
        <v>312</v>
      </c>
      <c r="C58" s="10">
        <f>'Sorted Output'!H545</f>
        <v>1.4</v>
      </c>
      <c r="D58" s="10">
        <f>'Sorted Output'!I545</f>
        <v>3.7139000000000002</v>
      </c>
      <c r="E58" s="10">
        <f>'Sorted Output'!J545</f>
        <v>165.27930000000001</v>
      </c>
      <c r="F58" s="16">
        <f>AVERAGE('Sorted Output'!H566:H567)</f>
        <v>113.5</v>
      </c>
      <c r="G58" s="16">
        <f>AVERAGE('Sorted Output'!I566:I567)</f>
        <v>161.21449999999999</v>
      </c>
      <c r="H58" s="16">
        <f>AVERAGE('Sorted Output'!J566:J567)</f>
        <v>45.38214</v>
      </c>
      <c r="J58" s="17">
        <f t="shared" si="0"/>
        <v>165.27930000000001</v>
      </c>
      <c r="K58" s="17">
        <f t="shared" si="1"/>
        <v>45.38214</v>
      </c>
    </row>
    <row r="59" spans="1:11" customFormat="1">
      <c r="A59" s="224"/>
      <c r="B59" s="135" t="s">
        <v>32</v>
      </c>
      <c r="C59" s="10">
        <f>AVERAGE('Sorted Output'!H546:H547)</f>
        <v>1.9500000000000002</v>
      </c>
      <c r="D59" s="10">
        <f>AVERAGE('Sorted Output'!I546:I547)</f>
        <v>4.4348000000000001</v>
      </c>
      <c r="E59" s="10">
        <f>AVERAGE('Sorted Output'!J546:J547)</f>
        <v>129.184945</v>
      </c>
      <c r="F59" s="16">
        <f>AVERAGE('Sorted Output'!H568:H569)</f>
        <v>112.5</v>
      </c>
      <c r="G59" s="16">
        <f>AVERAGE('Sorted Output'!I568:I569)</f>
        <v>142.126</v>
      </c>
      <c r="H59" s="16">
        <f>AVERAGE('Sorted Output'!J568:J569)</f>
        <v>26.625309999999999</v>
      </c>
      <c r="I59" s="44"/>
      <c r="J59" s="17">
        <f t="shared" si="0"/>
        <v>129.184945</v>
      </c>
      <c r="K59" s="17">
        <f t="shared" si="1"/>
        <v>26.625309999999999</v>
      </c>
    </row>
    <row r="60" spans="1:11" customFormat="1">
      <c r="A60" s="224"/>
      <c r="B60" s="135" t="s">
        <v>33</v>
      </c>
      <c r="C60" s="10"/>
      <c r="D60" s="10"/>
      <c r="E60" s="10"/>
      <c r="F60" s="16">
        <f>AVERAGE('Sorted Output'!H570:H571)</f>
        <v>143</v>
      </c>
      <c r="G60" s="16">
        <f>AVERAGE('Sorted Output'!I570:I571)</f>
        <v>185.149</v>
      </c>
      <c r="H60" s="16">
        <f>AVERAGE('Sorted Output'!J570:J571)</f>
        <v>29.943725000000001</v>
      </c>
      <c r="J60" s="17" t="str">
        <f t="shared" si="0"/>
        <v/>
      </c>
      <c r="K60" s="17">
        <f t="shared" si="1"/>
        <v>29.943725000000001</v>
      </c>
    </row>
    <row r="61" spans="1:11" customFormat="1">
      <c r="A61" s="224"/>
      <c r="B61" s="135" t="s">
        <v>34</v>
      </c>
      <c r="C61" s="10">
        <f>AVERAGE('Sorted Output'!H548:H549)</f>
        <v>1.7949999999999999</v>
      </c>
      <c r="D61" s="10">
        <f>AVERAGE('Sorted Output'!I548:I549)</f>
        <v>4.3689</v>
      </c>
      <c r="E61" s="10">
        <f>AVERAGE('Sorted Output'!J548:J549)</f>
        <v>144.67698000000001</v>
      </c>
      <c r="F61" s="16">
        <f>AVERAGE('Sorted Output'!H572:H573)</f>
        <v>119.5</v>
      </c>
      <c r="G61" s="16">
        <f>AVERAGE('Sorted Output'!I572:I573)</f>
        <v>163.958</v>
      </c>
      <c r="H61" s="16">
        <f>AVERAGE('Sorted Output'!J572:J573)</f>
        <v>43.319800000000001</v>
      </c>
      <c r="I61" s="44"/>
      <c r="J61" s="17">
        <f t="shared" si="0"/>
        <v>144.67698000000001</v>
      </c>
      <c r="K61" s="17">
        <f t="shared" si="1"/>
        <v>43.319800000000001</v>
      </c>
    </row>
    <row r="62" spans="1:11" customFormat="1">
      <c r="A62" s="224"/>
      <c r="B62" s="135" t="s">
        <v>35</v>
      </c>
      <c r="C62" s="10">
        <f>AVERAGE('Sorted Output'!H550:H551)</f>
        <v>1.7200000000000002</v>
      </c>
      <c r="D62" s="10">
        <f>AVERAGE('Sorted Output'!I550:I551)</f>
        <v>4.141</v>
      </c>
      <c r="E62" s="10">
        <f>AVERAGE('Sorted Output'!J550:J551)</f>
        <v>150.12862000000001</v>
      </c>
      <c r="F62" s="16">
        <f>AVERAGE('Sorted Output'!H574:H575)</f>
        <v>122.5</v>
      </c>
      <c r="G62" s="16">
        <f>AVERAGE('Sorted Output'!I574:I575)</f>
        <v>150.86750000000001</v>
      </c>
      <c r="H62" s="16">
        <f>AVERAGE('Sorted Output'!J574:J575)</f>
        <v>26.551265000000001</v>
      </c>
      <c r="J62" s="17">
        <f t="shared" si="0"/>
        <v>150.12862000000001</v>
      </c>
      <c r="K62" s="17">
        <f t="shared" si="1"/>
        <v>26.551265000000001</v>
      </c>
    </row>
    <row r="63" spans="1:11" customFormat="1">
      <c r="A63" s="224"/>
      <c r="B63" s="135" t="s">
        <v>36</v>
      </c>
      <c r="C63" s="10"/>
      <c r="D63" s="10"/>
      <c r="E63" s="17"/>
      <c r="F63" s="16">
        <f>AVERAGE('Sorted Output'!H576:H577)</f>
        <v>131</v>
      </c>
      <c r="G63" s="16">
        <f>AVERAGE('Sorted Output'!I576:I577)</f>
        <v>159.86700000000002</v>
      </c>
      <c r="H63" s="16">
        <f>AVERAGE('Sorted Output'!J576:J577)</f>
        <v>22.57536</v>
      </c>
      <c r="I63" s="44"/>
      <c r="J63" s="17" t="str">
        <f t="shared" si="0"/>
        <v/>
      </c>
      <c r="K63" s="17">
        <f t="shared" si="1"/>
        <v>22.57536</v>
      </c>
    </row>
    <row r="64" spans="1:11" customFormat="1">
      <c r="A64" s="224"/>
      <c r="B64" s="135" t="s">
        <v>37</v>
      </c>
      <c r="C64" s="10"/>
      <c r="D64" s="10"/>
      <c r="E64" s="17"/>
      <c r="F64" s="16"/>
      <c r="G64" s="16"/>
      <c r="H64" s="16"/>
      <c r="J64" s="17" t="str">
        <f t="shared" si="0"/>
        <v/>
      </c>
      <c r="K64" s="17" t="str">
        <f t="shared" si="1"/>
        <v/>
      </c>
    </row>
    <row r="65" spans="1:12" customFormat="1">
      <c r="A65" s="225"/>
      <c r="B65" s="135" t="s">
        <v>38</v>
      </c>
      <c r="C65" s="10"/>
      <c r="D65" s="10"/>
      <c r="E65" s="17"/>
      <c r="F65" s="16">
        <f>AVERAGE('Sorted Output'!H578:H579)</f>
        <v>123.5</v>
      </c>
      <c r="G65" s="16">
        <f>AVERAGE('Sorted Output'!I578:I579)</f>
        <v>165.267</v>
      </c>
      <c r="H65" s="16">
        <f>AVERAGE('Sorted Output'!J578:J579)</f>
        <v>38.581589999999998</v>
      </c>
      <c r="I65" s="44"/>
      <c r="J65" s="17" t="str">
        <f t="shared" si="0"/>
        <v/>
      </c>
      <c r="K65" s="17">
        <f t="shared" si="1"/>
        <v>38.581589999999998</v>
      </c>
    </row>
    <row r="66" spans="1:12">
      <c r="B66" s="19"/>
      <c r="D66" s="25"/>
      <c r="E66" s="25"/>
      <c r="K66" s="113"/>
    </row>
    <row r="67" spans="1:12">
      <c r="A67" s="107" t="s">
        <v>136</v>
      </c>
      <c r="B67" s="112"/>
      <c r="C67" s="108"/>
      <c r="D67" s="109"/>
      <c r="E67" s="110">
        <f>AVERAGE(E6:E65)</f>
        <v>120.76847815217394</v>
      </c>
      <c r="F67" s="109"/>
      <c r="G67" s="109"/>
      <c r="H67" s="110">
        <f>AVERAGE(H6:H65)</f>
        <v>21.105706160714284</v>
      </c>
      <c r="I67" s="112"/>
      <c r="J67" s="110">
        <f>AVERAGE(J6:J65)</f>
        <v>120.76847815217394</v>
      </c>
      <c r="K67" s="110">
        <f>AVERAGE(K6:K65)</f>
        <v>31.715397946428574</v>
      </c>
      <c r="L67" s="23"/>
    </row>
    <row r="68" spans="1:12">
      <c r="A68" s="107" t="s">
        <v>135</v>
      </c>
      <c r="B68" s="112"/>
      <c r="C68" s="108"/>
      <c r="D68" s="109"/>
      <c r="E68" s="110">
        <f>STDEV(E6:E65)</f>
        <v>52.547836447108565</v>
      </c>
      <c r="F68" s="109"/>
      <c r="G68" s="109"/>
      <c r="H68" s="110">
        <f>STDEV(H6:H65)</f>
        <v>30.700721796017909</v>
      </c>
      <c r="I68" s="112"/>
      <c r="J68" s="110">
        <f>STDEV(J6:J65)</f>
        <v>52.547836447108565</v>
      </c>
      <c r="K68" s="110">
        <f>STDEV(K6:K65)</f>
        <v>19.285468863069738</v>
      </c>
      <c r="L68" s="23"/>
    </row>
    <row r="69" spans="1:12">
      <c r="A69" s="107" t="s">
        <v>145</v>
      </c>
      <c r="B69" s="112"/>
      <c r="C69" s="108"/>
      <c r="D69" s="109"/>
      <c r="E69" s="110">
        <f>MEDIAN(E6:E65)</f>
        <v>120.7000725</v>
      </c>
      <c r="F69" s="109"/>
      <c r="G69" s="109"/>
      <c r="H69" s="110">
        <f>MEDIAN(H6:H65)</f>
        <v>24.947765</v>
      </c>
      <c r="I69" s="112"/>
      <c r="J69" s="110">
        <f>MEDIAN(J6:J65)</f>
        <v>120.7000725</v>
      </c>
      <c r="K69" s="110">
        <f>MEDIAN(K6:K65)</f>
        <v>27.042584999999999</v>
      </c>
      <c r="L69" s="23"/>
    </row>
    <row r="70" spans="1:12">
      <c r="A70" s="107" t="s">
        <v>148</v>
      </c>
      <c r="B70" s="112"/>
      <c r="C70" s="108"/>
      <c r="D70" s="109"/>
      <c r="E70" s="111"/>
      <c r="F70" s="109"/>
      <c r="G70" s="109"/>
      <c r="H70" s="111"/>
      <c r="I70" s="112"/>
      <c r="J70" s="115">
        <v>0</v>
      </c>
      <c r="K70" s="116">
        <f>PERCENTRANK(K6:K65,14)</f>
        <v>0.12</v>
      </c>
      <c r="L70" s="23"/>
    </row>
    <row r="71" spans="1:12">
      <c r="A71" s="107" t="s">
        <v>154</v>
      </c>
      <c r="B71" s="112"/>
      <c r="C71" s="108"/>
      <c r="D71" s="109"/>
      <c r="E71" s="111"/>
      <c r="F71" s="109"/>
      <c r="G71" s="109"/>
      <c r="H71" s="111"/>
      <c r="I71" s="112"/>
      <c r="J71" s="110">
        <f>PERCENTILE(J6:J65,0.9)</f>
        <v>173.99919499999999</v>
      </c>
      <c r="K71" s="110">
        <f>PERCENTILE(K6:K65,0.9)</f>
        <v>51.297507499999995</v>
      </c>
      <c r="L71" s="23"/>
    </row>
  </sheetData>
  <mergeCells count="8">
    <mergeCell ref="A36:A50"/>
    <mergeCell ref="A51:A65"/>
    <mergeCell ref="C3:E3"/>
    <mergeCell ref="F3:H3"/>
    <mergeCell ref="B4:B5"/>
    <mergeCell ref="A4:A5"/>
    <mergeCell ref="A6:A20"/>
    <mergeCell ref="A21:A35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94"/>
  <sheetViews>
    <sheetView topLeftCell="A160" workbookViewId="0">
      <selection activeCell="C2" sqref="C2"/>
    </sheetView>
  </sheetViews>
  <sheetFormatPr defaultRowHeight="12.75"/>
  <cols>
    <col min="1" max="1" width="4" bestFit="1" customWidth="1"/>
    <col min="2" max="2" width="22.7109375" bestFit="1" customWidth="1"/>
    <col min="3" max="3" width="17.85546875" bestFit="1" customWidth="1"/>
    <col min="4" max="4" width="8.42578125" bestFit="1" customWidth="1"/>
    <col min="6" max="6" width="8.7109375" bestFit="1" customWidth="1"/>
    <col min="7" max="7" width="10" bestFit="1" customWidth="1"/>
    <col min="8" max="9" width="10" customWidth="1"/>
    <col min="10" max="10" width="8.5703125" bestFit="1" customWidth="1"/>
  </cols>
  <sheetData>
    <row r="1" spans="1:10">
      <c r="A1" t="s">
        <v>301</v>
      </c>
      <c r="B1" t="s">
        <v>0</v>
      </c>
      <c r="C1" t="s">
        <v>300</v>
      </c>
      <c r="D1" t="s">
        <v>8</v>
      </c>
      <c r="E1" t="s">
        <v>13</v>
      </c>
      <c r="F1" t="s">
        <v>9</v>
      </c>
      <c r="G1" t="s">
        <v>14</v>
      </c>
      <c r="H1" s="87" t="s">
        <v>303</v>
      </c>
      <c r="I1" s="87" t="s">
        <v>302</v>
      </c>
      <c r="J1" t="s">
        <v>15</v>
      </c>
    </row>
    <row r="2" spans="1:10">
      <c r="A2">
        <f>'Processed Output'!A548</f>
        <v>548</v>
      </c>
      <c r="B2" t="str">
        <f>'Processed Output'!B548</f>
        <v>NIST_NRC/NIST_NRC_01</v>
      </c>
      <c r="C2" t="str">
        <f>'Processed Output'!C548</f>
        <v>Cable_B_Flux</v>
      </c>
      <c r="D2">
        <f>'Processed Output'!D548</f>
        <v>0</v>
      </c>
      <c r="E2">
        <f>'Processed Output'!E548</f>
        <v>1.1200000000000001</v>
      </c>
      <c r="F2">
        <f>'Processed Output'!F548</f>
        <v>0</v>
      </c>
      <c r="G2">
        <f>'Processed Output'!G548</f>
        <v>1.5795999999999999</v>
      </c>
      <c r="H2">
        <f t="shared" ref="H2:H65" si="0">E2-D2</f>
        <v>1.1200000000000001</v>
      </c>
      <c r="I2">
        <f t="shared" ref="I2:I65" si="1">G2-F2</f>
        <v>1.5795999999999999</v>
      </c>
      <c r="J2">
        <f>'Processed Output'!H548</f>
        <v>41.03125</v>
      </c>
    </row>
    <row r="3" spans="1:10">
      <c r="A3">
        <f>'Processed Output'!A549</f>
        <v>549</v>
      </c>
      <c r="B3" t="str">
        <f>'Processed Output'!B549</f>
        <v>NIST_NRC/NIST_NRC_01</v>
      </c>
      <c r="C3" t="str">
        <f>'Processed Output'!C549</f>
        <v>Cable_B_Flux</v>
      </c>
      <c r="D3">
        <f>'Processed Output'!D549</f>
        <v>0</v>
      </c>
      <c r="E3">
        <f>'Processed Output'!E549</f>
        <v>1.85</v>
      </c>
      <c r="F3">
        <f>'Processed Output'!F549</f>
        <v>0</v>
      </c>
      <c r="G3">
        <f>'Processed Output'!G549</f>
        <v>2.5207999999999999</v>
      </c>
      <c r="H3">
        <f t="shared" si="0"/>
        <v>1.85</v>
      </c>
      <c r="I3">
        <f t="shared" si="1"/>
        <v>2.5207999999999999</v>
      </c>
      <c r="J3">
        <f>'Processed Output'!H549</f>
        <v>36.259990000000002</v>
      </c>
    </row>
    <row r="4" spans="1:10">
      <c r="A4">
        <f>'Processed Output'!A94</f>
        <v>94</v>
      </c>
      <c r="B4" t="str">
        <f>'Processed Output'!B94</f>
        <v>NIST_NRC/NIST_NRC_02</v>
      </c>
      <c r="C4" t="str">
        <f>'Processed Output'!C94</f>
        <v>Cable_B_Flux</v>
      </c>
      <c r="D4">
        <f>'Processed Output'!D94</f>
        <v>0</v>
      </c>
      <c r="E4">
        <f>'Processed Output'!E94</f>
        <v>2.88</v>
      </c>
      <c r="F4">
        <f>'Processed Output'!F94</f>
        <v>0</v>
      </c>
      <c r="G4">
        <f>'Processed Output'!G94</f>
        <v>4.2746000000000004</v>
      </c>
      <c r="H4">
        <f t="shared" si="0"/>
        <v>2.88</v>
      </c>
      <c r="I4">
        <f t="shared" si="1"/>
        <v>4.2746000000000004</v>
      </c>
      <c r="J4">
        <f>'Processed Output'!H94</f>
        <v>48.42465</v>
      </c>
    </row>
    <row r="5" spans="1:10">
      <c r="A5">
        <f>'Processed Output'!A95</f>
        <v>95</v>
      </c>
      <c r="B5" t="str">
        <f>'Processed Output'!B95</f>
        <v>NIST_NRC/NIST_NRC_02</v>
      </c>
      <c r="C5" t="str">
        <f>'Processed Output'!C95</f>
        <v>Cable_B_Flux</v>
      </c>
      <c r="D5">
        <f>'Processed Output'!D95</f>
        <v>0</v>
      </c>
      <c r="E5">
        <f>'Processed Output'!E95</f>
        <v>5.26</v>
      </c>
      <c r="F5">
        <f>'Processed Output'!F95</f>
        <v>0</v>
      </c>
      <c r="G5">
        <f>'Processed Output'!G95</f>
        <v>5.9962999999999997</v>
      </c>
      <c r="H5">
        <f t="shared" si="0"/>
        <v>5.26</v>
      </c>
      <c r="I5">
        <f t="shared" si="1"/>
        <v>5.9962999999999997</v>
      </c>
      <c r="J5">
        <f>'Processed Output'!H95</f>
        <v>13.999040000000001</v>
      </c>
    </row>
    <row r="6" spans="1:10">
      <c r="A6">
        <f>'Processed Output'!A41</f>
        <v>41</v>
      </c>
      <c r="B6" t="str">
        <f>'Processed Output'!B41</f>
        <v>NIST_NRC/NIST_NRC_03</v>
      </c>
      <c r="C6" t="str">
        <f>'Processed Output'!C41</f>
        <v>Cable_B_Flux</v>
      </c>
      <c r="D6">
        <f>'Processed Output'!D41</f>
        <v>0</v>
      </c>
      <c r="E6">
        <f>'Processed Output'!E41</f>
        <v>4.45</v>
      </c>
      <c r="F6">
        <f>'Processed Output'!F41</f>
        <v>0</v>
      </c>
      <c r="G6">
        <f>'Processed Output'!G41</f>
        <v>5.0704000000000002</v>
      </c>
      <c r="H6">
        <f t="shared" si="0"/>
        <v>4.45</v>
      </c>
      <c r="I6">
        <f t="shared" si="1"/>
        <v>5.0704000000000002</v>
      </c>
      <c r="J6">
        <f>'Processed Output'!H41</f>
        <v>13.94158</v>
      </c>
    </row>
    <row r="7" spans="1:10">
      <c r="A7">
        <f>'Processed Output'!A42</f>
        <v>42</v>
      </c>
      <c r="B7" t="str">
        <f>'Processed Output'!B42</f>
        <v>NIST_NRC/NIST_NRC_03</v>
      </c>
      <c r="C7" t="str">
        <f>'Processed Output'!C42</f>
        <v>Cable_B_Flux</v>
      </c>
      <c r="D7">
        <f>'Processed Output'!D42</f>
        <v>0</v>
      </c>
      <c r="E7">
        <f>'Processed Output'!E42</f>
        <v>7.09</v>
      </c>
      <c r="F7">
        <f>'Processed Output'!F42</f>
        <v>0</v>
      </c>
      <c r="G7">
        <f>'Processed Output'!G42</f>
        <v>6.8409000000000004</v>
      </c>
      <c r="H7">
        <f t="shared" si="0"/>
        <v>7.09</v>
      </c>
      <c r="I7">
        <f t="shared" si="1"/>
        <v>6.8409000000000004</v>
      </c>
      <c r="J7">
        <f>'Processed Output'!H42</f>
        <v>-3.5129800000000002</v>
      </c>
    </row>
    <row r="8" spans="1:10">
      <c r="A8">
        <f>'Processed Output'!A235</f>
        <v>235</v>
      </c>
      <c r="B8" t="str">
        <f>'Processed Output'!B235</f>
        <v>NIST_NRC/NIST_NRC_04</v>
      </c>
      <c r="C8" t="str">
        <f>'Processed Output'!C235</f>
        <v>Cable_B_Flux</v>
      </c>
      <c r="D8">
        <f>'Processed Output'!D235</f>
        <v>0</v>
      </c>
      <c r="E8">
        <f>'Processed Output'!E235</f>
        <v>2.92</v>
      </c>
      <c r="F8">
        <f>'Processed Output'!F235</f>
        <v>0</v>
      </c>
      <c r="G8">
        <f>'Processed Output'!G235</f>
        <v>4.2313000000000001</v>
      </c>
      <c r="H8">
        <f t="shared" si="0"/>
        <v>2.92</v>
      </c>
      <c r="I8">
        <f t="shared" si="1"/>
        <v>4.2313000000000001</v>
      </c>
      <c r="J8">
        <f>'Processed Output'!H235</f>
        <v>44.907870000000003</v>
      </c>
    </row>
    <row r="9" spans="1:10">
      <c r="A9">
        <f>'Processed Output'!A236</f>
        <v>236</v>
      </c>
      <c r="B9" t="str">
        <f>'Processed Output'!B236</f>
        <v>NIST_NRC/NIST_NRC_04</v>
      </c>
      <c r="C9" t="str">
        <f>'Processed Output'!C236</f>
        <v>Cable_B_Flux</v>
      </c>
      <c r="D9">
        <f>'Processed Output'!D236</f>
        <v>0</v>
      </c>
      <c r="E9">
        <f>'Processed Output'!E236</f>
        <v>5.49</v>
      </c>
      <c r="F9">
        <f>'Processed Output'!F236</f>
        <v>0</v>
      </c>
      <c r="G9">
        <f>'Processed Output'!G236</f>
        <v>5.8479999999999999</v>
      </c>
      <c r="H9">
        <f t="shared" si="0"/>
        <v>5.49</v>
      </c>
      <c r="I9">
        <f t="shared" si="1"/>
        <v>5.8479999999999999</v>
      </c>
      <c r="J9">
        <f>'Processed Output'!H236</f>
        <v>6.52095</v>
      </c>
    </row>
    <row r="10" spans="1:10">
      <c r="A10">
        <f>'Processed Output'!A10</f>
        <v>10</v>
      </c>
      <c r="B10" t="str">
        <f>'Processed Output'!B10</f>
        <v>NIST_NRC/NIST_NRC_05</v>
      </c>
      <c r="C10" t="str">
        <f>'Processed Output'!C10</f>
        <v>Cable_B_Flux</v>
      </c>
      <c r="D10">
        <f>'Processed Output'!D10</f>
        <v>0</v>
      </c>
      <c r="E10">
        <f>'Processed Output'!E10</f>
        <v>3.88</v>
      </c>
      <c r="F10">
        <f>'Processed Output'!F10</f>
        <v>0</v>
      </c>
      <c r="G10">
        <f>'Processed Output'!G10</f>
        <v>4.2163000000000004</v>
      </c>
      <c r="H10">
        <f t="shared" si="0"/>
        <v>3.88</v>
      </c>
      <c r="I10">
        <f t="shared" si="1"/>
        <v>4.2163000000000004</v>
      </c>
      <c r="J10">
        <f>'Processed Output'!H10</f>
        <v>8.6677800000000005</v>
      </c>
    </row>
    <row r="11" spans="1:10">
      <c r="A11">
        <f>'Processed Output'!A11</f>
        <v>11</v>
      </c>
      <c r="B11" t="str">
        <f>'Processed Output'!B11</f>
        <v>NIST_NRC/NIST_NRC_05</v>
      </c>
      <c r="C11" t="str">
        <f>'Processed Output'!C11</f>
        <v>Cable_B_Flux</v>
      </c>
      <c r="D11">
        <f>'Processed Output'!D11</f>
        <v>0</v>
      </c>
      <c r="E11">
        <f>'Processed Output'!E11</f>
        <v>6.8</v>
      </c>
      <c r="F11">
        <f>'Processed Output'!F11</f>
        <v>0</v>
      </c>
      <c r="G11">
        <f>'Processed Output'!G11</f>
        <v>5.6653000000000002</v>
      </c>
      <c r="H11">
        <f t="shared" si="0"/>
        <v>6.8</v>
      </c>
      <c r="I11">
        <f t="shared" si="1"/>
        <v>5.6653000000000002</v>
      </c>
      <c r="J11">
        <f>'Processed Output'!H11</f>
        <v>-16.686330000000002</v>
      </c>
    </row>
    <row r="12" spans="1:10">
      <c r="A12">
        <f>'Processed Output'!A203</f>
        <v>203</v>
      </c>
      <c r="B12" t="str">
        <f>'Processed Output'!B203</f>
        <v>NIST_NRC/NIST_NRC_07</v>
      </c>
      <c r="C12" t="str">
        <f>'Processed Output'!C203</f>
        <v>Cable_B_Flux</v>
      </c>
      <c r="D12">
        <f>'Processed Output'!D203</f>
        <v>0</v>
      </c>
      <c r="E12">
        <f>'Processed Output'!E203</f>
        <v>1.21</v>
      </c>
      <c r="F12">
        <f>'Processed Output'!F203</f>
        <v>0</v>
      </c>
      <c r="G12">
        <f>'Processed Output'!G203</f>
        <v>1.5419</v>
      </c>
      <c r="H12">
        <f t="shared" si="0"/>
        <v>1.21</v>
      </c>
      <c r="I12">
        <f t="shared" si="1"/>
        <v>1.5419</v>
      </c>
      <c r="J12">
        <f>'Processed Output'!H203</f>
        <v>27.42727</v>
      </c>
    </row>
    <row r="13" spans="1:10">
      <c r="A13">
        <f>'Processed Output'!A204</f>
        <v>204</v>
      </c>
      <c r="B13" t="str">
        <f>'Processed Output'!B204</f>
        <v>NIST_NRC/NIST_NRC_07</v>
      </c>
      <c r="C13" t="str">
        <f>'Processed Output'!C204</f>
        <v>Cable_B_Flux</v>
      </c>
      <c r="D13">
        <f>'Processed Output'!D204</f>
        <v>0</v>
      </c>
      <c r="E13">
        <f>'Processed Output'!E204</f>
        <v>1.84</v>
      </c>
      <c r="F13">
        <f>'Processed Output'!F204</f>
        <v>0</v>
      </c>
      <c r="G13">
        <f>'Processed Output'!G204</f>
        <v>2.4500999999999999</v>
      </c>
      <c r="H13">
        <f t="shared" si="0"/>
        <v>1.84</v>
      </c>
      <c r="I13">
        <f t="shared" si="1"/>
        <v>2.4500999999999999</v>
      </c>
      <c r="J13">
        <f>'Processed Output'!H204</f>
        <v>33.157060000000001</v>
      </c>
    </row>
    <row r="14" spans="1:10">
      <c r="A14">
        <f>'Processed Output'!A423</f>
        <v>423</v>
      </c>
      <c r="B14" t="str">
        <f>'Processed Output'!B423</f>
        <v>NIST_NRC/NIST_NRC_08</v>
      </c>
      <c r="C14" t="str">
        <f>'Processed Output'!C423</f>
        <v>Cable_B_Flux</v>
      </c>
      <c r="D14">
        <f>'Processed Output'!D423</f>
        <v>0</v>
      </c>
      <c r="E14">
        <f>'Processed Output'!E423</f>
        <v>2.92</v>
      </c>
      <c r="F14">
        <f>'Processed Output'!F423</f>
        <v>0</v>
      </c>
      <c r="G14">
        <f>'Processed Output'!G423</f>
        <v>4.2081999999999997</v>
      </c>
      <c r="H14">
        <f t="shared" si="0"/>
        <v>2.92</v>
      </c>
      <c r="I14">
        <f t="shared" si="1"/>
        <v>4.2081999999999997</v>
      </c>
      <c r="J14">
        <f>'Processed Output'!H423</f>
        <v>44.11609</v>
      </c>
    </row>
    <row r="15" spans="1:10">
      <c r="A15">
        <f>'Processed Output'!A424</f>
        <v>424</v>
      </c>
      <c r="B15" t="str">
        <f>'Processed Output'!B424</f>
        <v>NIST_NRC/NIST_NRC_08</v>
      </c>
      <c r="C15" t="str">
        <f>'Processed Output'!C424</f>
        <v>Cable_B_Flux</v>
      </c>
      <c r="D15">
        <f>'Processed Output'!D424</f>
        <v>0</v>
      </c>
      <c r="E15">
        <f>'Processed Output'!E424</f>
        <v>5.54</v>
      </c>
      <c r="F15">
        <f>'Processed Output'!F424</f>
        <v>0</v>
      </c>
      <c r="G15">
        <f>'Processed Output'!G424</f>
        <v>5.9227999999999996</v>
      </c>
      <c r="H15">
        <f t="shared" si="0"/>
        <v>5.54</v>
      </c>
      <c r="I15">
        <f t="shared" si="1"/>
        <v>5.9227999999999996</v>
      </c>
      <c r="J15">
        <f>'Processed Output'!H424</f>
        <v>6.9101100000000004</v>
      </c>
    </row>
    <row r="16" spans="1:10">
      <c r="A16">
        <f>'Processed Output'!A166</f>
        <v>166</v>
      </c>
      <c r="B16" t="str">
        <f>'Processed Output'!B166</f>
        <v>NIST_NRC/NIST_NRC_09</v>
      </c>
      <c r="C16" t="str">
        <f>'Processed Output'!C166</f>
        <v>Cable_B_Flux</v>
      </c>
      <c r="D16">
        <f>'Processed Output'!D166</f>
        <v>0</v>
      </c>
      <c r="E16">
        <f>'Processed Output'!E166</f>
        <v>4.2699999999999996</v>
      </c>
      <c r="F16">
        <f>'Processed Output'!F166</f>
        <v>0</v>
      </c>
      <c r="G16">
        <f>'Processed Output'!G166</f>
        <v>4.8890000000000002</v>
      </c>
      <c r="H16">
        <f t="shared" si="0"/>
        <v>4.2699999999999996</v>
      </c>
      <c r="I16">
        <f t="shared" si="1"/>
        <v>4.8890000000000002</v>
      </c>
      <c r="J16">
        <f>'Processed Output'!H166</f>
        <v>14.49719</v>
      </c>
    </row>
    <row r="17" spans="1:10">
      <c r="A17">
        <f>'Processed Output'!A167</f>
        <v>167</v>
      </c>
      <c r="B17" t="str">
        <f>'Processed Output'!B167</f>
        <v>NIST_NRC/NIST_NRC_09</v>
      </c>
      <c r="C17" t="str">
        <f>'Processed Output'!C167</f>
        <v>Cable_B_Flux</v>
      </c>
      <c r="D17">
        <f>'Processed Output'!D167</f>
        <v>0</v>
      </c>
      <c r="E17">
        <f>'Processed Output'!E167</f>
        <v>6.55</v>
      </c>
      <c r="F17">
        <f>'Processed Output'!F167</f>
        <v>0</v>
      </c>
      <c r="G17">
        <f>'Processed Output'!G167</f>
        <v>6.6515000000000004</v>
      </c>
      <c r="H17">
        <f t="shared" si="0"/>
        <v>6.55</v>
      </c>
      <c r="I17">
        <f t="shared" si="1"/>
        <v>6.6515000000000004</v>
      </c>
      <c r="J17">
        <f>'Processed Output'!H167</f>
        <v>1.54901</v>
      </c>
    </row>
    <row r="18" spans="1:10">
      <c r="A18">
        <f>'Processed Output'!A43</f>
        <v>43</v>
      </c>
      <c r="B18" t="str">
        <f>'Processed Output'!B43</f>
        <v>NIST_NRC/NIST_NRC_10</v>
      </c>
      <c r="C18" t="str">
        <f>'Processed Output'!C43</f>
        <v>Cable_B_Flux</v>
      </c>
      <c r="D18">
        <f>'Processed Output'!D43</f>
        <v>0</v>
      </c>
      <c r="E18">
        <f>'Processed Output'!E43</f>
        <v>2.68</v>
      </c>
      <c r="F18">
        <f>'Processed Output'!F43</f>
        <v>0</v>
      </c>
      <c r="G18">
        <f>'Processed Output'!G43</f>
        <v>4.2026000000000003</v>
      </c>
      <c r="H18">
        <f t="shared" si="0"/>
        <v>2.68</v>
      </c>
      <c r="I18">
        <f t="shared" si="1"/>
        <v>4.2026000000000003</v>
      </c>
      <c r="J18">
        <f>'Processed Output'!H43</f>
        <v>56.813800000000001</v>
      </c>
    </row>
    <row r="19" spans="1:10">
      <c r="A19">
        <f>'Processed Output'!A44</f>
        <v>44</v>
      </c>
      <c r="B19" t="str">
        <f>'Processed Output'!B44</f>
        <v>NIST_NRC/NIST_NRC_10</v>
      </c>
      <c r="C19" t="str">
        <f>'Processed Output'!C44</f>
        <v>Cable_B_Flux</v>
      </c>
      <c r="D19">
        <f>'Processed Output'!D44</f>
        <v>0</v>
      </c>
      <c r="E19">
        <f>'Processed Output'!E44</f>
        <v>4.9000000000000004</v>
      </c>
      <c r="F19">
        <f>'Processed Output'!F44</f>
        <v>0</v>
      </c>
      <c r="G19">
        <f>'Processed Output'!G44</f>
        <v>5.8139000000000003</v>
      </c>
      <c r="H19">
        <f t="shared" si="0"/>
        <v>4.9000000000000004</v>
      </c>
      <c r="I19">
        <f t="shared" si="1"/>
        <v>5.8139000000000003</v>
      </c>
      <c r="J19">
        <f>'Processed Output'!H44</f>
        <v>18.651019999999999</v>
      </c>
    </row>
    <row r="20" spans="1:10">
      <c r="A20">
        <f>'Processed Output'!A413</f>
        <v>413</v>
      </c>
      <c r="B20" t="str">
        <f>'Processed Output'!B413</f>
        <v>NIST_NRC/NIST_NRC_13</v>
      </c>
      <c r="C20" t="str">
        <f>'Processed Output'!C413</f>
        <v>Cable_B_Flux</v>
      </c>
      <c r="D20">
        <f>'Processed Output'!D413</f>
        <v>0</v>
      </c>
      <c r="E20">
        <f>'Processed Output'!E413</f>
        <v>4.7699999999999996</v>
      </c>
      <c r="F20">
        <f>'Processed Output'!F413</f>
        <v>0</v>
      </c>
      <c r="G20">
        <f>'Processed Output'!G413</f>
        <v>7.8285999999999998</v>
      </c>
      <c r="H20">
        <f t="shared" si="0"/>
        <v>4.7699999999999996</v>
      </c>
      <c r="I20">
        <f t="shared" si="1"/>
        <v>7.8285999999999998</v>
      </c>
      <c r="J20">
        <f>'Processed Output'!H413</f>
        <v>64.122010000000003</v>
      </c>
    </row>
    <row r="21" spans="1:10">
      <c r="A21">
        <f>'Processed Output'!A414</f>
        <v>414</v>
      </c>
      <c r="B21" t="str">
        <f>'Processed Output'!B414</f>
        <v>NIST_NRC/NIST_NRC_13</v>
      </c>
      <c r="C21" t="str">
        <f>'Processed Output'!C414</f>
        <v>Cable_B_Flux</v>
      </c>
      <c r="D21">
        <f>'Processed Output'!D414</f>
        <v>0</v>
      </c>
      <c r="E21">
        <f>'Processed Output'!E414</f>
        <v>8.25</v>
      </c>
      <c r="F21">
        <f>'Processed Output'!F414</f>
        <v>0</v>
      </c>
      <c r="G21">
        <f>'Processed Output'!G414</f>
        <v>10.102399999999999</v>
      </c>
      <c r="H21">
        <f t="shared" si="0"/>
        <v>8.25</v>
      </c>
      <c r="I21">
        <f t="shared" si="1"/>
        <v>10.102399999999999</v>
      </c>
      <c r="J21">
        <f>'Processed Output'!H414</f>
        <v>22.453330000000001</v>
      </c>
    </row>
    <row r="22" spans="1:10">
      <c r="A22">
        <f>'Processed Output'!A189</f>
        <v>189</v>
      </c>
      <c r="B22" t="str">
        <f>'Processed Output'!B189</f>
        <v>NIST_NRC/NIST_NRC_14</v>
      </c>
      <c r="C22" t="str">
        <f>'Processed Output'!C189</f>
        <v>Cable_B_Flux</v>
      </c>
      <c r="D22">
        <f>'Processed Output'!D189</f>
        <v>0</v>
      </c>
      <c r="E22">
        <f>'Processed Output'!E189</f>
        <v>2.84</v>
      </c>
      <c r="F22">
        <f>'Processed Output'!F189</f>
        <v>0</v>
      </c>
      <c r="G22">
        <f>'Processed Output'!G189</f>
        <v>3.7946</v>
      </c>
      <c r="H22">
        <f t="shared" si="0"/>
        <v>2.84</v>
      </c>
      <c r="I22">
        <f t="shared" si="1"/>
        <v>3.7946</v>
      </c>
      <c r="J22">
        <f>'Processed Output'!H189</f>
        <v>33.613030000000002</v>
      </c>
    </row>
    <row r="23" spans="1:10">
      <c r="A23">
        <f>'Processed Output'!A190</f>
        <v>190</v>
      </c>
      <c r="B23" t="str">
        <f>'Processed Output'!B190</f>
        <v>NIST_NRC/NIST_NRC_14</v>
      </c>
      <c r="C23" t="str">
        <f>'Processed Output'!C190</f>
        <v>Cable_B_Flux</v>
      </c>
      <c r="D23">
        <f>'Processed Output'!D190</f>
        <v>0</v>
      </c>
      <c r="E23">
        <f>'Processed Output'!E190</f>
        <v>3.83</v>
      </c>
      <c r="F23">
        <f>'Processed Output'!F190</f>
        <v>0</v>
      </c>
      <c r="G23">
        <f>'Processed Output'!G190</f>
        <v>5.5605000000000002</v>
      </c>
      <c r="H23">
        <f t="shared" si="0"/>
        <v>3.83</v>
      </c>
      <c r="I23">
        <f t="shared" si="1"/>
        <v>5.5605000000000002</v>
      </c>
      <c r="J23">
        <f>'Processed Output'!H190</f>
        <v>45.182510000000001</v>
      </c>
    </row>
    <row r="24" spans="1:10">
      <c r="A24">
        <f>'Processed Output'!A182</f>
        <v>182</v>
      </c>
      <c r="B24" t="str">
        <f>'Processed Output'!B182</f>
        <v>NIST_NRC/NIST_NRC_15</v>
      </c>
      <c r="C24" t="str">
        <f>'Processed Output'!C182</f>
        <v>Cable_B_Flux</v>
      </c>
      <c r="D24">
        <f>'Processed Output'!D182</f>
        <v>0</v>
      </c>
      <c r="E24">
        <f>'Processed Output'!E182</f>
        <v>45.9</v>
      </c>
      <c r="F24">
        <f>'Processed Output'!F182</f>
        <v>0</v>
      </c>
      <c r="G24">
        <f>'Processed Output'!G182</f>
        <v>3.5586000000000002</v>
      </c>
      <c r="H24">
        <f t="shared" si="0"/>
        <v>45.9</v>
      </c>
      <c r="I24">
        <f t="shared" si="1"/>
        <v>3.5586000000000002</v>
      </c>
      <c r="J24">
        <f>'Processed Output'!H182</f>
        <v>-92.247039999999998</v>
      </c>
    </row>
    <row r="25" spans="1:10">
      <c r="A25">
        <f>'Processed Output'!A183</f>
        <v>183</v>
      </c>
      <c r="B25" t="str">
        <f>'Processed Output'!B183</f>
        <v>NIST_NRC/NIST_NRC_15</v>
      </c>
      <c r="C25" t="str">
        <f>'Processed Output'!C183</f>
        <v>Cable_B_Flux</v>
      </c>
      <c r="D25">
        <f>'Processed Output'!D183</f>
        <v>0</v>
      </c>
      <c r="E25">
        <f>'Processed Output'!E183</f>
        <v>57.2</v>
      </c>
      <c r="F25">
        <f>'Processed Output'!F183</f>
        <v>0</v>
      </c>
      <c r="G25">
        <f>'Processed Output'!G183</f>
        <v>5.3723000000000001</v>
      </c>
      <c r="H25">
        <f t="shared" si="0"/>
        <v>57.2</v>
      </c>
      <c r="I25">
        <f t="shared" si="1"/>
        <v>5.3723000000000001</v>
      </c>
      <c r="J25">
        <f>'Processed Output'!H183</f>
        <v>-90.607889999999998</v>
      </c>
    </row>
    <row r="26" spans="1:10">
      <c r="A26">
        <f>'Processed Output'!A264</f>
        <v>264</v>
      </c>
      <c r="B26" t="str">
        <f>'Processed Output'!B264</f>
        <v>NIST_NRC/NIST_NRC_16</v>
      </c>
      <c r="C26" t="str">
        <f>'Processed Output'!C264</f>
        <v>Cable_B_Flux</v>
      </c>
      <c r="D26">
        <f>'Processed Output'!D264</f>
        <v>0</v>
      </c>
      <c r="E26">
        <f>'Processed Output'!E264</f>
        <v>4.05</v>
      </c>
      <c r="F26">
        <f>'Processed Output'!F264</f>
        <v>0</v>
      </c>
      <c r="G26">
        <f>'Processed Output'!G264</f>
        <v>7.0274000000000001</v>
      </c>
      <c r="H26">
        <f t="shared" si="0"/>
        <v>4.05</v>
      </c>
      <c r="I26">
        <f t="shared" si="1"/>
        <v>7.0274000000000001</v>
      </c>
      <c r="J26">
        <f>'Processed Output'!H264</f>
        <v>73.516289999999998</v>
      </c>
    </row>
    <row r="27" spans="1:10">
      <c r="A27">
        <f>'Processed Output'!A265</f>
        <v>265</v>
      </c>
      <c r="B27" t="str">
        <f>'Processed Output'!B265</f>
        <v>NIST_NRC/NIST_NRC_16</v>
      </c>
      <c r="C27" t="str">
        <f>'Processed Output'!C265</f>
        <v>Cable_B_Flux</v>
      </c>
      <c r="D27">
        <f>'Processed Output'!D265</f>
        <v>0</v>
      </c>
      <c r="E27">
        <f>'Processed Output'!E265</f>
        <v>8.0399999999999991</v>
      </c>
      <c r="F27">
        <f>'Processed Output'!F265</f>
        <v>0</v>
      </c>
      <c r="G27">
        <f>'Processed Output'!G265</f>
        <v>9.1539999999999999</v>
      </c>
      <c r="H27">
        <f t="shared" si="0"/>
        <v>8.0399999999999991</v>
      </c>
      <c r="I27">
        <f t="shared" si="1"/>
        <v>9.1539999999999999</v>
      </c>
      <c r="J27">
        <f>'Processed Output'!H265</f>
        <v>13.85622</v>
      </c>
    </row>
    <row r="28" spans="1:10">
      <c r="A28">
        <f>'Processed Output'!A1</f>
        <v>1</v>
      </c>
      <c r="B28" t="str">
        <f>'Processed Output'!B1</f>
        <v>NIST_NRC/NIST_NRC_18</v>
      </c>
      <c r="C28" t="str">
        <f>'Processed Output'!C1</f>
        <v>Cable_B_Flux</v>
      </c>
      <c r="D28">
        <f>'Processed Output'!D1</f>
        <v>0</v>
      </c>
      <c r="E28">
        <f>'Processed Output'!E1</f>
        <v>5.24</v>
      </c>
      <c r="F28">
        <f>'Processed Output'!F1</f>
        <v>0</v>
      </c>
      <c r="G28">
        <f>'Processed Output'!G1</f>
        <v>5.556</v>
      </c>
      <c r="H28">
        <f t="shared" si="0"/>
        <v>5.24</v>
      </c>
      <c r="I28">
        <f t="shared" si="1"/>
        <v>5.556</v>
      </c>
      <c r="J28">
        <f>'Processed Output'!H1</f>
        <v>6.0309200000000001</v>
      </c>
    </row>
    <row r="29" spans="1:10">
      <c r="A29">
        <f>'Processed Output'!A2</f>
        <v>2</v>
      </c>
      <c r="B29" t="str">
        <f>'Processed Output'!B2</f>
        <v>NIST_NRC/NIST_NRC_18</v>
      </c>
      <c r="C29" t="str">
        <f>'Processed Output'!C2</f>
        <v>Cable_B_Flux</v>
      </c>
      <c r="D29">
        <f>'Processed Output'!D2</f>
        <v>0</v>
      </c>
      <c r="E29">
        <f>'Processed Output'!E2</f>
        <v>7.61</v>
      </c>
      <c r="F29">
        <f>'Processed Output'!F2</f>
        <v>0</v>
      </c>
      <c r="G29">
        <f>'Processed Output'!G2</f>
        <v>7.3348000000000004</v>
      </c>
      <c r="H29">
        <f t="shared" si="0"/>
        <v>7.61</v>
      </c>
      <c r="I29">
        <f t="shared" si="1"/>
        <v>7.3348000000000004</v>
      </c>
      <c r="J29">
        <f>'Processed Output'!H2</f>
        <v>-3.6162999999999998</v>
      </c>
    </row>
    <row r="30" spans="1:10">
      <c r="A30">
        <f>'Processed Output'!A3</f>
        <v>3</v>
      </c>
      <c r="B30" t="str">
        <f>'Processed Output'!B3</f>
        <v>NIST_NRC/NIST_NRC_01</v>
      </c>
      <c r="C30" t="str">
        <f>'Processed Output'!C3</f>
        <v>Cable_B_Temp</v>
      </c>
      <c r="D30">
        <f>'Processed Output'!D3</f>
        <v>20</v>
      </c>
      <c r="E30">
        <f>'Processed Output'!E3</f>
        <v>130</v>
      </c>
      <c r="F30">
        <f>'Processed Output'!F3</f>
        <v>20</v>
      </c>
      <c r="G30">
        <f>'Processed Output'!G3</f>
        <v>118.39100000000001</v>
      </c>
      <c r="H30">
        <f t="shared" si="0"/>
        <v>110</v>
      </c>
      <c r="I30">
        <f t="shared" si="1"/>
        <v>98.391000000000005</v>
      </c>
      <c r="J30">
        <f>'Processed Output'!H3</f>
        <v>-10.55364</v>
      </c>
    </row>
    <row r="31" spans="1:10">
      <c r="A31">
        <f>'Processed Output'!A420</f>
        <v>420</v>
      </c>
      <c r="B31" t="str">
        <f>'Processed Output'!B420</f>
        <v>NIST_NRC/NIST_NRC_02</v>
      </c>
      <c r="C31" t="str">
        <f>'Processed Output'!C420</f>
        <v>Cable_B_Temp</v>
      </c>
      <c r="D31">
        <f>'Processed Output'!D420</f>
        <v>20</v>
      </c>
      <c r="E31">
        <f>'Processed Output'!E420</f>
        <v>202</v>
      </c>
      <c r="F31">
        <f>'Processed Output'!F420</f>
        <v>20</v>
      </c>
      <c r="G31">
        <f>'Processed Output'!G420</f>
        <v>166.57599999999999</v>
      </c>
      <c r="H31">
        <f t="shared" si="0"/>
        <v>182</v>
      </c>
      <c r="I31">
        <f t="shared" si="1"/>
        <v>146.57599999999999</v>
      </c>
      <c r="J31">
        <f>'Processed Output'!H420</f>
        <v>-19.463730000000002</v>
      </c>
    </row>
    <row r="32" spans="1:10">
      <c r="A32">
        <f>'Processed Output'!A293</f>
        <v>293</v>
      </c>
      <c r="B32" t="str">
        <f>'Processed Output'!B293</f>
        <v>NIST_NRC/NIST_NRC_03</v>
      </c>
      <c r="C32" t="str">
        <f>'Processed Output'!C293</f>
        <v>Cable_B_Temp</v>
      </c>
      <c r="D32">
        <f>'Processed Output'!D293</f>
        <v>20</v>
      </c>
      <c r="E32">
        <f>'Processed Output'!E293</f>
        <v>256</v>
      </c>
      <c r="F32">
        <f>'Processed Output'!F293</f>
        <v>20</v>
      </c>
      <c r="G32">
        <f>'Processed Output'!G293</f>
        <v>246.035</v>
      </c>
      <c r="H32">
        <f t="shared" si="0"/>
        <v>236</v>
      </c>
      <c r="I32">
        <f t="shared" si="1"/>
        <v>226.035</v>
      </c>
      <c r="J32">
        <f>'Processed Output'!H293</f>
        <v>-4.2224599999999999</v>
      </c>
    </row>
    <row r="33" spans="1:10">
      <c r="A33">
        <f>'Processed Output'!A472</f>
        <v>472</v>
      </c>
      <c r="B33" t="str">
        <f>'Processed Output'!B472</f>
        <v>NIST_NRC/NIST_NRC_04</v>
      </c>
      <c r="C33" t="str">
        <f>'Processed Output'!C472</f>
        <v>Cable_B_Temp</v>
      </c>
      <c r="D33">
        <f>'Processed Output'!D472</f>
        <v>20</v>
      </c>
      <c r="E33">
        <f>'Processed Output'!E472</f>
        <v>175</v>
      </c>
      <c r="F33">
        <f>'Processed Output'!F472</f>
        <v>20</v>
      </c>
      <c r="G33">
        <f>'Processed Output'!G472</f>
        <v>184.24</v>
      </c>
      <c r="H33">
        <f t="shared" si="0"/>
        <v>155</v>
      </c>
      <c r="I33">
        <f t="shared" si="1"/>
        <v>164.24</v>
      </c>
      <c r="J33">
        <f>'Processed Output'!H472</f>
        <v>5.96129</v>
      </c>
    </row>
    <row r="34" spans="1:10">
      <c r="A34">
        <f>'Processed Output'!A385</f>
        <v>385</v>
      </c>
      <c r="B34" t="str">
        <f>'Processed Output'!B385</f>
        <v>NIST_NRC/NIST_NRC_05</v>
      </c>
      <c r="C34" t="str">
        <f>'Processed Output'!C385</f>
        <v>Cable_B_Temp</v>
      </c>
      <c r="D34">
        <f>'Processed Output'!D385</f>
        <v>20</v>
      </c>
      <c r="E34">
        <f>'Processed Output'!E385</f>
        <v>177</v>
      </c>
      <c r="F34">
        <f>'Processed Output'!F385</f>
        <v>20</v>
      </c>
      <c r="G34">
        <f>'Processed Output'!G385</f>
        <v>217.375</v>
      </c>
      <c r="H34">
        <f t="shared" si="0"/>
        <v>157</v>
      </c>
      <c r="I34">
        <f t="shared" si="1"/>
        <v>197.375</v>
      </c>
      <c r="J34">
        <f>'Processed Output'!H385</f>
        <v>25.716560000000001</v>
      </c>
    </row>
    <row r="35" spans="1:10">
      <c r="A35">
        <f>'Processed Output'!A592</f>
        <v>592</v>
      </c>
      <c r="B35" t="str">
        <f>'Processed Output'!B592</f>
        <v>NIST_NRC/NIST_NRC_07</v>
      </c>
      <c r="C35" t="str">
        <f>'Processed Output'!C592</f>
        <v>Cable_B_Temp</v>
      </c>
      <c r="D35">
        <f>'Processed Output'!D592</f>
        <v>20</v>
      </c>
      <c r="E35">
        <f>'Processed Output'!E592</f>
        <v>134</v>
      </c>
      <c r="F35">
        <f>'Processed Output'!F592</f>
        <v>20</v>
      </c>
      <c r="G35">
        <f>'Processed Output'!G592</f>
        <v>120.145</v>
      </c>
      <c r="H35">
        <f t="shared" si="0"/>
        <v>114</v>
      </c>
      <c r="I35">
        <f t="shared" si="1"/>
        <v>100.145</v>
      </c>
      <c r="J35">
        <f>'Processed Output'!H592</f>
        <v>-12.153510000000001</v>
      </c>
    </row>
    <row r="36" spans="1:10">
      <c r="A36">
        <f>'Processed Output'!A49</f>
        <v>49</v>
      </c>
      <c r="B36" t="str">
        <f>'Processed Output'!B49</f>
        <v>NIST_NRC/NIST_NRC_08</v>
      </c>
      <c r="C36" t="str">
        <f>'Processed Output'!C49</f>
        <v>Cable_B_Temp</v>
      </c>
      <c r="D36">
        <f>'Processed Output'!D49</f>
        <v>20</v>
      </c>
      <c r="E36">
        <f>'Processed Output'!E49</f>
        <v>212</v>
      </c>
      <c r="F36">
        <f>'Processed Output'!F49</f>
        <v>20</v>
      </c>
      <c r="G36">
        <f>'Processed Output'!G49</f>
        <v>162.43</v>
      </c>
      <c r="H36">
        <f t="shared" si="0"/>
        <v>192</v>
      </c>
      <c r="I36">
        <f t="shared" si="1"/>
        <v>142.43</v>
      </c>
      <c r="J36">
        <f>'Processed Output'!H49</f>
        <v>-25.817710000000002</v>
      </c>
    </row>
    <row r="37" spans="1:10">
      <c r="A37">
        <f>'Processed Output'!A221</f>
        <v>221</v>
      </c>
      <c r="B37" t="str">
        <f>'Processed Output'!B221</f>
        <v>NIST_NRC/NIST_NRC_09</v>
      </c>
      <c r="C37" t="str">
        <f>'Processed Output'!C221</f>
        <v>Cable_B_Temp</v>
      </c>
      <c r="D37">
        <f>'Processed Output'!D221</f>
        <v>20</v>
      </c>
      <c r="E37">
        <f>'Processed Output'!E221</f>
        <v>255</v>
      </c>
      <c r="F37">
        <f>'Processed Output'!F221</f>
        <v>20</v>
      </c>
      <c r="G37">
        <f>'Processed Output'!G221</f>
        <v>239.81899999999999</v>
      </c>
      <c r="H37">
        <f t="shared" si="0"/>
        <v>235</v>
      </c>
      <c r="I37">
        <f t="shared" si="1"/>
        <v>219.81899999999999</v>
      </c>
      <c r="J37">
        <f>'Processed Output'!H221</f>
        <v>-6.46</v>
      </c>
    </row>
    <row r="38" spans="1:10">
      <c r="A38">
        <f>'Processed Output'!A98</f>
        <v>98</v>
      </c>
      <c r="B38" t="str">
        <f>'Processed Output'!B98</f>
        <v>NIST_NRC/NIST_NRC_10</v>
      </c>
      <c r="C38" t="str">
        <f>'Processed Output'!C98</f>
        <v>Cable_B_Temp</v>
      </c>
      <c r="D38">
        <f>'Processed Output'!D98</f>
        <v>20</v>
      </c>
      <c r="E38">
        <f>'Processed Output'!E98</f>
        <v>170</v>
      </c>
      <c r="F38">
        <f>'Processed Output'!F98</f>
        <v>20</v>
      </c>
      <c r="G38">
        <f>'Processed Output'!G98</f>
        <v>191.99</v>
      </c>
      <c r="H38">
        <f t="shared" si="0"/>
        <v>150</v>
      </c>
      <c r="I38">
        <f t="shared" si="1"/>
        <v>171.99</v>
      </c>
      <c r="J38">
        <f>'Processed Output'!H98</f>
        <v>14.66</v>
      </c>
    </row>
    <row r="39" spans="1:10">
      <c r="A39">
        <f>'Processed Output'!A510</f>
        <v>510</v>
      </c>
      <c r="B39" t="str">
        <f>'Processed Output'!B510</f>
        <v>NIST_NRC/NIST_NRC_13</v>
      </c>
      <c r="C39" t="str">
        <f>'Processed Output'!C510</f>
        <v>Cable_B_Temp</v>
      </c>
      <c r="D39">
        <f>'Processed Output'!D510</f>
        <v>20</v>
      </c>
      <c r="E39">
        <f>'Processed Output'!E510</f>
        <v>219</v>
      </c>
      <c r="F39">
        <f>'Processed Output'!F510</f>
        <v>20</v>
      </c>
      <c r="G39">
        <f>'Processed Output'!G510</f>
        <v>196.65799999999999</v>
      </c>
      <c r="H39">
        <f t="shared" si="0"/>
        <v>199</v>
      </c>
      <c r="I39">
        <f t="shared" si="1"/>
        <v>176.65799999999999</v>
      </c>
      <c r="J39">
        <f>'Processed Output'!H510</f>
        <v>-11.227130000000001</v>
      </c>
    </row>
    <row r="40" spans="1:10">
      <c r="A40">
        <f>'Processed Output'!A219</f>
        <v>219</v>
      </c>
      <c r="B40" t="str">
        <f>'Processed Output'!B219</f>
        <v>NIST_NRC/NIST_NRC_14</v>
      </c>
      <c r="C40" t="str">
        <f>'Processed Output'!C219</f>
        <v>Cable_B_Temp</v>
      </c>
      <c r="D40">
        <f>'Processed Output'!D219</f>
        <v>20</v>
      </c>
      <c r="E40">
        <f>'Processed Output'!E219</f>
        <v>227</v>
      </c>
      <c r="F40">
        <f>'Processed Output'!F219</f>
        <v>20</v>
      </c>
      <c r="G40">
        <f>'Processed Output'!G219</f>
        <v>216.58199999999999</v>
      </c>
      <c r="H40">
        <f t="shared" si="0"/>
        <v>207</v>
      </c>
      <c r="I40">
        <f t="shared" si="1"/>
        <v>196.58199999999999</v>
      </c>
      <c r="J40">
        <f>'Processed Output'!H219</f>
        <v>-5.0328499999999998</v>
      </c>
    </row>
    <row r="41" spans="1:10">
      <c r="A41">
        <f>'Processed Output'!A312</f>
        <v>312</v>
      </c>
      <c r="B41" t="str">
        <f>'Processed Output'!B312</f>
        <v>NIST_NRC/NIST_NRC_15</v>
      </c>
      <c r="C41" t="str">
        <f>'Processed Output'!C312</f>
        <v>Cable_B_Temp</v>
      </c>
      <c r="D41">
        <f>'Processed Output'!D312</f>
        <v>20</v>
      </c>
      <c r="E41">
        <f>'Processed Output'!E312</f>
        <v>447</v>
      </c>
      <c r="F41">
        <f>'Processed Output'!F312</f>
        <v>20</v>
      </c>
      <c r="G41">
        <f>'Processed Output'!G312</f>
        <v>208.06800000000001</v>
      </c>
      <c r="H41">
        <f t="shared" si="0"/>
        <v>427</v>
      </c>
      <c r="I41">
        <f t="shared" si="1"/>
        <v>188.06800000000001</v>
      </c>
      <c r="J41">
        <f>'Processed Output'!H312</f>
        <v>-55.955970000000001</v>
      </c>
    </row>
    <row r="42" spans="1:10">
      <c r="A42">
        <f>'Processed Output'!A38</f>
        <v>38</v>
      </c>
      <c r="B42" t="str">
        <f>'Processed Output'!B38</f>
        <v>NIST_NRC/NIST_NRC_16</v>
      </c>
      <c r="C42" t="str">
        <f>'Processed Output'!C38</f>
        <v>Cable_B_Temp</v>
      </c>
      <c r="D42">
        <f>'Processed Output'!D38</f>
        <v>20</v>
      </c>
      <c r="E42">
        <f>'Processed Output'!E38</f>
        <v>184</v>
      </c>
      <c r="F42">
        <f>'Processed Output'!F38</f>
        <v>20</v>
      </c>
      <c r="G42">
        <f>'Processed Output'!G38</f>
        <v>200.59299999999999</v>
      </c>
      <c r="H42">
        <f t="shared" si="0"/>
        <v>164</v>
      </c>
      <c r="I42">
        <f t="shared" si="1"/>
        <v>180.59299999999999</v>
      </c>
      <c r="J42">
        <f>'Processed Output'!H38</f>
        <v>10.11768</v>
      </c>
    </row>
    <row r="43" spans="1:10">
      <c r="A43">
        <f>'Processed Output'!A144</f>
        <v>144</v>
      </c>
      <c r="B43" t="str">
        <f>'Processed Output'!B144</f>
        <v>NIST_NRC/NIST_NRC_18</v>
      </c>
      <c r="C43" t="str">
        <f>'Processed Output'!C144</f>
        <v>Cable_B_Temp</v>
      </c>
      <c r="D43">
        <f>'Processed Output'!D144</f>
        <v>20</v>
      </c>
      <c r="E43">
        <f>'Processed Output'!E144</f>
        <v>262</v>
      </c>
      <c r="F43">
        <f>'Processed Output'!F144</f>
        <v>20</v>
      </c>
      <c r="G43">
        <f>'Processed Output'!G144</f>
        <v>254.37799999999999</v>
      </c>
      <c r="H43">
        <f t="shared" si="0"/>
        <v>242</v>
      </c>
      <c r="I43">
        <f t="shared" si="1"/>
        <v>234.37799999999999</v>
      </c>
      <c r="J43">
        <f>'Processed Output'!H144</f>
        <v>-3.1495799999999998</v>
      </c>
    </row>
    <row r="44" spans="1:10">
      <c r="A44">
        <f>'Processed Output'!A31</f>
        <v>31</v>
      </c>
      <c r="B44" t="str">
        <f>'Processed Output'!B31</f>
        <v>NIST_NRC/NIST_NRC_02</v>
      </c>
      <c r="C44" t="str">
        <f>'Processed Output'!C31</f>
        <v>Cable_D_Flux</v>
      </c>
      <c r="D44">
        <f>'Processed Output'!D31</f>
        <v>0</v>
      </c>
      <c r="E44">
        <f>'Processed Output'!E31</f>
        <v>4.16</v>
      </c>
      <c r="F44">
        <f>'Processed Output'!F31</f>
        <v>0</v>
      </c>
      <c r="G44">
        <f>'Processed Output'!G31</f>
        <v>4.5370999999999997</v>
      </c>
      <c r="H44">
        <f t="shared" si="0"/>
        <v>4.16</v>
      </c>
      <c r="I44">
        <f t="shared" si="1"/>
        <v>4.5370999999999997</v>
      </c>
      <c r="J44">
        <f>'Processed Output'!H31</f>
        <v>9.0639400000000006</v>
      </c>
    </row>
    <row r="45" spans="1:10">
      <c r="A45">
        <f>'Processed Output'!A32</f>
        <v>32</v>
      </c>
      <c r="B45" t="str">
        <f>'Processed Output'!B32</f>
        <v>NIST_NRC/NIST_NRC_02</v>
      </c>
      <c r="C45" t="str">
        <f>'Processed Output'!C32</f>
        <v>Cable_D_Flux</v>
      </c>
      <c r="D45">
        <f>'Processed Output'!D32</f>
        <v>0</v>
      </c>
      <c r="E45">
        <f>'Processed Output'!E32</f>
        <v>9.7899999999999991</v>
      </c>
      <c r="F45">
        <f>'Processed Output'!F32</f>
        <v>0</v>
      </c>
      <c r="G45">
        <f>'Processed Output'!G32</f>
        <v>6.2587999999999999</v>
      </c>
      <c r="H45">
        <f t="shared" si="0"/>
        <v>9.7899999999999991</v>
      </c>
      <c r="I45">
        <f t="shared" si="1"/>
        <v>6.2587999999999999</v>
      </c>
      <c r="J45">
        <f>'Processed Output'!H32</f>
        <v>-36.069659999999999</v>
      </c>
    </row>
    <row r="46" spans="1:10">
      <c r="A46">
        <f>'Processed Output'!A247</f>
        <v>247</v>
      </c>
      <c r="B46" t="str">
        <f>'Processed Output'!B247</f>
        <v>NIST_NRC/NIST_NRC_04</v>
      </c>
      <c r="C46" t="str">
        <f>'Processed Output'!C247</f>
        <v>Cable_D_Flux</v>
      </c>
      <c r="D46">
        <f>'Processed Output'!D247</f>
        <v>0</v>
      </c>
      <c r="E46">
        <f>'Processed Output'!E247</f>
        <v>3.26</v>
      </c>
      <c r="F46">
        <f>'Processed Output'!F247</f>
        <v>0</v>
      </c>
      <c r="G46">
        <f>'Processed Output'!G247</f>
        <v>4.5331999999999999</v>
      </c>
      <c r="H46">
        <f t="shared" si="0"/>
        <v>3.26</v>
      </c>
      <c r="I46">
        <f t="shared" si="1"/>
        <v>4.5331999999999999</v>
      </c>
      <c r="J46">
        <f>'Processed Output'!H247</f>
        <v>39.054900000000004</v>
      </c>
    </row>
    <row r="47" spans="1:10">
      <c r="A47">
        <f>'Processed Output'!A248</f>
        <v>248</v>
      </c>
      <c r="B47" t="str">
        <f>'Processed Output'!B248</f>
        <v>NIST_NRC/NIST_NRC_04</v>
      </c>
      <c r="C47" t="str">
        <f>'Processed Output'!C248</f>
        <v>Cable_D_Flux</v>
      </c>
      <c r="D47">
        <f>'Processed Output'!D248</f>
        <v>0</v>
      </c>
      <c r="E47">
        <f>'Processed Output'!E248</f>
        <v>7.13</v>
      </c>
      <c r="F47">
        <f>'Processed Output'!F248</f>
        <v>0</v>
      </c>
      <c r="G47">
        <f>'Processed Output'!G248</f>
        <v>6.1498999999999997</v>
      </c>
      <c r="H47">
        <f t="shared" si="0"/>
        <v>7.13</v>
      </c>
      <c r="I47">
        <f t="shared" si="1"/>
        <v>6.1498999999999997</v>
      </c>
      <c r="J47">
        <f>'Processed Output'!H248</f>
        <v>-13.74657</v>
      </c>
    </row>
    <row r="48" spans="1:10">
      <c r="A48">
        <f>'Processed Output'!A329</f>
        <v>329</v>
      </c>
      <c r="B48" t="str">
        <f>'Processed Output'!B329</f>
        <v>NIST_NRC/NIST_NRC_05</v>
      </c>
      <c r="C48" t="str">
        <f>'Processed Output'!C329</f>
        <v>Cable_D_Flux</v>
      </c>
      <c r="D48">
        <f>'Processed Output'!D329</f>
        <v>0</v>
      </c>
      <c r="E48">
        <f>'Processed Output'!E329</f>
        <v>4.78</v>
      </c>
      <c r="F48">
        <f>'Processed Output'!F329</f>
        <v>0</v>
      </c>
      <c r="G48">
        <f>'Processed Output'!G329</f>
        <v>4.5780000000000003</v>
      </c>
      <c r="H48">
        <f t="shared" si="0"/>
        <v>4.78</v>
      </c>
      <c r="I48">
        <f t="shared" si="1"/>
        <v>4.5780000000000003</v>
      </c>
      <c r="J48">
        <f>'Processed Output'!H329</f>
        <v>-4.22532</v>
      </c>
    </row>
    <row r="49" spans="1:10">
      <c r="A49">
        <f>'Processed Output'!A330</f>
        <v>330</v>
      </c>
      <c r="B49" t="str">
        <f>'Processed Output'!B330</f>
        <v>NIST_NRC/NIST_NRC_05</v>
      </c>
      <c r="C49" t="str">
        <f>'Processed Output'!C330</f>
        <v>Cable_D_Flux</v>
      </c>
      <c r="D49">
        <f>'Processed Output'!D330</f>
        <v>0</v>
      </c>
      <c r="E49">
        <f>'Processed Output'!E330</f>
        <v>8.36</v>
      </c>
      <c r="F49">
        <f>'Processed Output'!F330</f>
        <v>0</v>
      </c>
      <c r="G49">
        <f>'Processed Output'!G330</f>
        <v>6.0270999999999999</v>
      </c>
      <c r="H49">
        <f t="shared" si="0"/>
        <v>8.36</v>
      </c>
      <c r="I49">
        <f t="shared" si="1"/>
        <v>6.0270999999999999</v>
      </c>
      <c r="J49">
        <f>'Processed Output'!H330</f>
        <v>-27.906099999999999</v>
      </c>
    </row>
    <row r="50" spans="1:10">
      <c r="A50">
        <f>'Processed Output'!A537</f>
        <v>537</v>
      </c>
      <c r="B50" t="str">
        <f>'Processed Output'!B537</f>
        <v>NIST_NRC/NIST_NRC_07</v>
      </c>
      <c r="C50" t="str">
        <f>'Processed Output'!C537</f>
        <v>Cable_D_Flux</v>
      </c>
      <c r="D50">
        <f>'Processed Output'!D537</f>
        <v>0</v>
      </c>
      <c r="E50">
        <f>'Processed Output'!E537</f>
        <v>1.35</v>
      </c>
      <c r="F50">
        <f>'Processed Output'!F537</f>
        <v>0</v>
      </c>
      <c r="G50">
        <f>'Processed Output'!G537</f>
        <v>1.6395</v>
      </c>
      <c r="H50">
        <f t="shared" si="0"/>
        <v>1.35</v>
      </c>
      <c r="I50">
        <f t="shared" si="1"/>
        <v>1.6395</v>
      </c>
      <c r="J50">
        <f>'Processed Output'!H537</f>
        <v>21.446660000000001</v>
      </c>
    </row>
    <row r="51" spans="1:10">
      <c r="A51">
        <f>'Processed Output'!A538</f>
        <v>538</v>
      </c>
      <c r="B51" t="str">
        <f>'Processed Output'!B538</f>
        <v>NIST_NRC/NIST_NRC_07</v>
      </c>
      <c r="C51" t="str">
        <f>'Processed Output'!C538</f>
        <v>Cable_D_Flux</v>
      </c>
      <c r="D51">
        <f>'Processed Output'!D538</f>
        <v>0</v>
      </c>
      <c r="E51">
        <f>'Processed Output'!E538</f>
        <v>2.4700000000000002</v>
      </c>
      <c r="F51">
        <f>'Processed Output'!F538</f>
        <v>0</v>
      </c>
      <c r="G51">
        <f>'Processed Output'!G538</f>
        <v>2.5478000000000001</v>
      </c>
      <c r="H51">
        <f t="shared" si="0"/>
        <v>2.4700000000000002</v>
      </c>
      <c r="I51">
        <f t="shared" si="1"/>
        <v>2.5478000000000001</v>
      </c>
      <c r="J51">
        <f>'Processed Output'!H538</f>
        <v>3.14818</v>
      </c>
    </row>
    <row r="52" spans="1:10">
      <c r="A52">
        <f>'Processed Output'!A375</f>
        <v>375</v>
      </c>
      <c r="B52" t="str">
        <f>'Processed Output'!B375</f>
        <v>NIST_NRC/NIST_NRC_08</v>
      </c>
      <c r="C52" t="str">
        <f>'Processed Output'!C375</f>
        <v>Cable_D_Flux</v>
      </c>
      <c r="D52">
        <f>'Processed Output'!D375</f>
        <v>0</v>
      </c>
      <c r="E52">
        <f>'Processed Output'!E375</f>
        <v>3.56</v>
      </c>
      <c r="F52">
        <f>'Processed Output'!F375</f>
        <v>0</v>
      </c>
      <c r="G52">
        <f>'Processed Output'!G375</f>
        <v>4.4711999999999996</v>
      </c>
      <c r="H52">
        <f t="shared" si="0"/>
        <v>3.56</v>
      </c>
      <c r="I52">
        <f t="shared" si="1"/>
        <v>4.4711999999999996</v>
      </c>
      <c r="J52">
        <f>'Processed Output'!H375</f>
        <v>25.594660000000001</v>
      </c>
    </row>
    <row r="53" spans="1:10">
      <c r="A53">
        <f>'Processed Output'!A376</f>
        <v>376</v>
      </c>
      <c r="B53" t="str">
        <f>'Processed Output'!B376</f>
        <v>NIST_NRC/NIST_NRC_08</v>
      </c>
      <c r="C53" t="str">
        <f>'Processed Output'!C376</f>
        <v>Cable_D_Flux</v>
      </c>
      <c r="D53">
        <f>'Processed Output'!D376</f>
        <v>0</v>
      </c>
      <c r="E53">
        <f>'Processed Output'!E376</f>
        <v>8.41</v>
      </c>
      <c r="F53">
        <f>'Processed Output'!F376</f>
        <v>0</v>
      </c>
      <c r="G53">
        <f>'Processed Output'!G376</f>
        <v>6.1858000000000004</v>
      </c>
      <c r="H53">
        <f t="shared" si="0"/>
        <v>8.41</v>
      </c>
      <c r="I53">
        <f t="shared" si="1"/>
        <v>6.1858000000000004</v>
      </c>
      <c r="J53">
        <f>'Processed Output'!H376</f>
        <v>-26.44708</v>
      </c>
    </row>
    <row r="54" spans="1:10">
      <c r="A54">
        <f>'Processed Output'!A588</f>
        <v>588</v>
      </c>
      <c r="B54" t="str">
        <f>'Processed Output'!B588</f>
        <v>NIST_NRC/NIST_NRC_09</v>
      </c>
      <c r="C54" t="str">
        <f>'Processed Output'!C588</f>
        <v>Cable_D_Flux</v>
      </c>
      <c r="D54">
        <f>'Processed Output'!D588</f>
        <v>0</v>
      </c>
      <c r="E54">
        <f>'Processed Output'!E588</f>
        <v>5.23</v>
      </c>
      <c r="F54">
        <f>'Processed Output'!F588</f>
        <v>0</v>
      </c>
      <c r="G54">
        <f>'Processed Output'!G588</f>
        <v>5.2274000000000003</v>
      </c>
      <c r="H54">
        <f t="shared" si="0"/>
        <v>5.23</v>
      </c>
      <c r="I54">
        <f t="shared" si="1"/>
        <v>5.2274000000000003</v>
      </c>
      <c r="J54">
        <f>'Processed Output'!H588</f>
        <v>-4.8759999999999998E-2</v>
      </c>
    </row>
    <row r="55" spans="1:10">
      <c r="A55">
        <f>'Processed Output'!A589</f>
        <v>589</v>
      </c>
      <c r="B55" t="str">
        <f>'Processed Output'!B589</f>
        <v>NIST_NRC/NIST_NRC_09</v>
      </c>
      <c r="C55" t="str">
        <f>'Processed Output'!C589</f>
        <v>Cable_D_Flux</v>
      </c>
      <c r="D55">
        <f>'Processed Output'!D589</f>
        <v>0</v>
      </c>
      <c r="E55">
        <f>'Processed Output'!E589</f>
        <v>9.0299999999999994</v>
      </c>
      <c r="F55">
        <f>'Processed Output'!F589</f>
        <v>0</v>
      </c>
      <c r="G55">
        <f>'Processed Output'!G589</f>
        <v>6.9898999999999996</v>
      </c>
      <c r="H55">
        <f t="shared" si="0"/>
        <v>9.0299999999999994</v>
      </c>
      <c r="I55">
        <f t="shared" si="1"/>
        <v>6.9898999999999996</v>
      </c>
      <c r="J55">
        <f>'Processed Output'!H589</f>
        <v>-22.592690000000001</v>
      </c>
    </row>
    <row r="56" spans="1:10">
      <c r="A56">
        <f>'Processed Output'!A429</f>
        <v>429</v>
      </c>
      <c r="B56" t="str">
        <f>'Processed Output'!B429</f>
        <v>NIST_NRC/NIST_NRC_10</v>
      </c>
      <c r="C56" t="str">
        <f>'Processed Output'!C429</f>
        <v>Cable_D_Flux</v>
      </c>
      <c r="D56">
        <f>'Processed Output'!D429</f>
        <v>0</v>
      </c>
      <c r="E56">
        <f>'Processed Output'!E429</f>
        <v>2.91</v>
      </c>
      <c r="F56">
        <f>'Processed Output'!F429</f>
        <v>0</v>
      </c>
      <c r="G56">
        <f>'Processed Output'!G429</f>
        <v>4.4996</v>
      </c>
      <c r="H56">
        <f t="shared" si="0"/>
        <v>2.91</v>
      </c>
      <c r="I56">
        <f t="shared" si="1"/>
        <v>4.4996</v>
      </c>
      <c r="J56">
        <f>'Processed Output'!H429</f>
        <v>54.624049999999997</v>
      </c>
    </row>
    <row r="57" spans="1:10">
      <c r="A57">
        <f>'Processed Output'!A430</f>
        <v>430</v>
      </c>
      <c r="B57" t="str">
        <f>'Processed Output'!B430</f>
        <v>NIST_NRC/NIST_NRC_10</v>
      </c>
      <c r="C57" t="str">
        <f>'Processed Output'!C430</f>
        <v>Cable_D_Flux</v>
      </c>
      <c r="D57">
        <f>'Processed Output'!D430</f>
        <v>0</v>
      </c>
      <c r="E57">
        <f>'Processed Output'!E430</f>
        <v>6.76</v>
      </c>
      <c r="F57">
        <f>'Processed Output'!F430</f>
        <v>0</v>
      </c>
      <c r="G57">
        <f>'Processed Output'!G430</f>
        <v>6.1108000000000002</v>
      </c>
      <c r="H57">
        <f t="shared" si="0"/>
        <v>6.76</v>
      </c>
      <c r="I57">
        <f t="shared" si="1"/>
        <v>6.1108000000000002</v>
      </c>
      <c r="J57">
        <f>'Processed Output'!H430</f>
        <v>-9.6028199999999995</v>
      </c>
    </row>
    <row r="58" spans="1:10">
      <c r="A58">
        <f>'Processed Output'!A432</f>
        <v>432</v>
      </c>
      <c r="B58" t="str">
        <f>'Processed Output'!B432</f>
        <v>NIST_NRC/NIST_NRC_13</v>
      </c>
      <c r="C58" t="str">
        <f>'Processed Output'!C432</f>
        <v>Cable_D_Flux</v>
      </c>
      <c r="D58">
        <f>'Processed Output'!D432</f>
        <v>0</v>
      </c>
      <c r="E58">
        <f>'Processed Output'!E432</f>
        <v>6.58</v>
      </c>
      <c r="F58">
        <f>'Processed Output'!F432</f>
        <v>0</v>
      </c>
      <c r="G58">
        <f>'Processed Output'!G432</f>
        <v>8.3215000000000003</v>
      </c>
      <c r="H58">
        <f t="shared" si="0"/>
        <v>6.58</v>
      </c>
      <c r="I58">
        <f t="shared" si="1"/>
        <v>8.3215000000000003</v>
      </c>
      <c r="J58">
        <f>'Processed Output'!H432</f>
        <v>26.466259999999998</v>
      </c>
    </row>
    <row r="59" spans="1:10">
      <c r="A59">
        <f>'Processed Output'!A433</f>
        <v>433</v>
      </c>
      <c r="B59" t="str">
        <f>'Processed Output'!B433</f>
        <v>NIST_NRC/NIST_NRC_13</v>
      </c>
      <c r="C59" t="str">
        <f>'Processed Output'!C433</f>
        <v>Cable_D_Flux</v>
      </c>
      <c r="D59">
        <f>'Processed Output'!D433</f>
        <v>0</v>
      </c>
      <c r="E59">
        <f>'Processed Output'!E433</f>
        <v>11.3</v>
      </c>
      <c r="F59">
        <f>'Processed Output'!F433</f>
        <v>0</v>
      </c>
      <c r="G59">
        <f>'Processed Output'!G433</f>
        <v>10.5953</v>
      </c>
      <c r="H59">
        <f t="shared" si="0"/>
        <v>11.3</v>
      </c>
      <c r="I59">
        <f t="shared" si="1"/>
        <v>10.5953</v>
      </c>
      <c r="J59">
        <f>'Processed Output'!H433</f>
        <v>-6.2362900000000003</v>
      </c>
    </row>
    <row r="60" spans="1:10">
      <c r="A60">
        <f>'Processed Output'!A574</f>
        <v>574</v>
      </c>
      <c r="B60" t="str">
        <f>'Processed Output'!B574</f>
        <v>NIST_NRC/NIST_NRC_14</v>
      </c>
      <c r="C60" t="str">
        <f>'Processed Output'!C574</f>
        <v>Cable_D_Flux</v>
      </c>
      <c r="D60">
        <f>'Processed Output'!D574</f>
        <v>0</v>
      </c>
      <c r="E60">
        <f>'Processed Output'!E574</f>
        <v>3.32</v>
      </c>
      <c r="F60">
        <f>'Processed Output'!F574</f>
        <v>0</v>
      </c>
      <c r="G60">
        <f>'Processed Output'!G574</f>
        <v>4.0830000000000002</v>
      </c>
      <c r="H60">
        <f t="shared" si="0"/>
        <v>3.32</v>
      </c>
      <c r="I60">
        <f t="shared" si="1"/>
        <v>4.0830000000000002</v>
      </c>
      <c r="J60">
        <f>'Processed Output'!H574</f>
        <v>22.98133</v>
      </c>
    </row>
    <row r="61" spans="1:10">
      <c r="A61">
        <f>'Processed Output'!A575</f>
        <v>575</v>
      </c>
      <c r="B61" t="str">
        <f>'Processed Output'!B575</f>
        <v>NIST_NRC/NIST_NRC_14</v>
      </c>
      <c r="C61" t="str">
        <f>'Processed Output'!C575</f>
        <v>Cable_D_Flux</v>
      </c>
      <c r="D61">
        <f>'Processed Output'!D575</f>
        <v>0</v>
      </c>
      <c r="E61">
        <f>'Processed Output'!E575</f>
        <v>6.06</v>
      </c>
      <c r="F61">
        <f>'Processed Output'!F575</f>
        <v>0</v>
      </c>
      <c r="G61">
        <f>'Processed Output'!G575</f>
        <v>5.8489000000000004</v>
      </c>
      <c r="H61">
        <f t="shared" si="0"/>
        <v>6.06</v>
      </c>
      <c r="I61">
        <f t="shared" si="1"/>
        <v>5.8489000000000004</v>
      </c>
      <c r="J61">
        <f>'Processed Output'!H575</f>
        <v>-3.4841600000000001</v>
      </c>
    </row>
    <row r="62" spans="1:10">
      <c r="A62">
        <f>'Processed Output'!A271</f>
        <v>271</v>
      </c>
      <c r="B62" t="str">
        <f>'Processed Output'!B271</f>
        <v>NIST_NRC/NIST_NRC_16</v>
      </c>
      <c r="C62" t="str">
        <f>'Processed Output'!C271</f>
        <v>Cable_D_Flux</v>
      </c>
      <c r="D62">
        <f>'Processed Output'!D271</f>
        <v>0</v>
      </c>
      <c r="E62">
        <f>'Processed Output'!E271</f>
        <v>4.74</v>
      </c>
      <c r="F62">
        <f>'Processed Output'!F271</f>
        <v>0</v>
      </c>
      <c r="G62">
        <f>'Processed Output'!G271</f>
        <v>7.5702999999999996</v>
      </c>
      <c r="H62">
        <f t="shared" si="0"/>
        <v>4.74</v>
      </c>
      <c r="I62">
        <f t="shared" si="1"/>
        <v>7.5702999999999996</v>
      </c>
      <c r="J62">
        <f>'Processed Output'!H271</f>
        <v>59.71161</v>
      </c>
    </row>
    <row r="63" spans="1:10">
      <c r="A63">
        <f>'Processed Output'!A272</f>
        <v>272</v>
      </c>
      <c r="B63" t="str">
        <f>'Processed Output'!B272</f>
        <v>NIST_NRC/NIST_NRC_16</v>
      </c>
      <c r="C63" t="str">
        <f>'Processed Output'!C272</f>
        <v>Cable_D_Flux</v>
      </c>
      <c r="D63">
        <f>'Processed Output'!D272</f>
        <v>0</v>
      </c>
      <c r="E63">
        <f>'Processed Output'!E272</f>
        <v>11.3</v>
      </c>
      <c r="F63">
        <f>'Processed Output'!F272</f>
        <v>0</v>
      </c>
      <c r="G63">
        <f>'Processed Output'!G272</f>
        <v>9.6968999999999994</v>
      </c>
      <c r="H63">
        <f t="shared" si="0"/>
        <v>11.3</v>
      </c>
      <c r="I63">
        <f t="shared" si="1"/>
        <v>9.6968999999999994</v>
      </c>
      <c r="J63">
        <f>'Processed Output'!H272</f>
        <v>-14.18629</v>
      </c>
    </row>
    <row r="64" spans="1:10">
      <c r="A64">
        <f>'Processed Output'!A112</f>
        <v>112</v>
      </c>
      <c r="B64" t="str">
        <f>'Processed Output'!B112</f>
        <v>NIST_NRC/NIST_NRC_02</v>
      </c>
      <c r="C64" t="str">
        <f>'Processed Output'!C112</f>
        <v>Cable_D_Temp</v>
      </c>
      <c r="D64">
        <f>'Processed Output'!D112</f>
        <v>20</v>
      </c>
      <c r="E64">
        <f>'Processed Output'!E112</f>
        <v>153</v>
      </c>
      <c r="F64">
        <f>'Processed Output'!F112</f>
        <v>20</v>
      </c>
      <c r="G64">
        <f>'Processed Output'!G112</f>
        <v>172.17</v>
      </c>
      <c r="H64">
        <f t="shared" si="0"/>
        <v>133</v>
      </c>
      <c r="I64">
        <f t="shared" si="1"/>
        <v>152.16999999999999</v>
      </c>
      <c r="J64">
        <f>'Processed Output'!H112</f>
        <v>14.41353</v>
      </c>
    </row>
    <row r="65" spans="1:10">
      <c r="A65">
        <f>'Processed Output'!A566</f>
        <v>566</v>
      </c>
      <c r="B65" t="str">
        <f>'Processed Output'!B566</f>
        <v>NIST_NRC/NIST_NRC_03</v>
      </c>
      <c r="C65" t="str">
        <f>'Processed Output'!C566</f>
        <v>Cable_D_Temp</v>
      </c>
      <c r="D65">
        <f>'Processed Output'!D566</f>
        <v>20</v>
      </c>
      <c r="E65">
        <f>'Processed Output'!E566</f>
        <v>241</v>
      </c>
      <c r="F65">
        <f>'Processed Output'!F566</f>
        <v>20</v>
      </c>
      <c r="G65">
        <f>'Processed Output'!G566</f>
        <v>252.27</v>
      </c>
      <c r="H65">
        <f t="shared" si="0"/>
        <v>221</v>
      </c>
      <c r="I65">
        <f t="shared" si="1"/>
        <v>232.27</v>
      </c>
      <c r="J65">
        <f>'Processed Output'!H566</f>
        <v>5.0995499999999998</v>
      </c>
    </row>
    <row r="66" spans="1:10">
      <c r="A66">
        <f>'Processed Output'!A295</f>
        <v>295</v>
      </c>
      <c r="B66" t="str">
        <f>'Processed Output'!B295</f>
        <v>NIST_NRC/NIST_NRC_04</v>
      </c>
      <c r="C66" t="str">
        <f>'Processed Output'!C295</f>
        <v>Cable_D_Temp</v>
      </c>
      <c r="D66">
        <f>'Processed Output'!D295</f>
        <v>20</v>
      </c>
      <c r="E66">
        <f>'Processed Output'!E295</f>
        <v>139</v>
      </c>
      <c r="F66">
        <f>'Processed Output'!F295</f>
        <v>20</v>
      </c>
      <c r="G66">
        <f>'Processed Output'!G295</f>
        <v>190.702</v>
      </c>
      <c r="H66">
        <f t="shared" ref="H66:H129" si="2">E66-D66</f>
        <v>119</v>
      </c>
      <c r="I66">
        <f t="shared" ref="I66:I129" si="3">G66-F66</f>
        <v>170.702</v>
      </c>
      <c r="J66">
        <f>'Processed Output'!H295</f>
        <v>43.44706</v>
      </c>
    </row>
    <row r="67" spans="1:10">
      <c r="A67">
        <f>'Processed Output'!A384</f>
        <v>384</v>
      </c>
      <c r="B67" t="str">
        <f>'Processed Output'!B384</f>
        <v>NIST_NRC/NIST_NRC_05</v>
      </c>
      <c r="C67" t="str">
        <f>'Processed Output'!C384</f>
        <v>Cable_D_Temp</v>
      </c>
      <c r="D67">
        <f>'Processed Output'!D384</f>
        <v>20</v>
      </c>
      <c r="E67">
        <f>'Processed Output'!E384</f>
        <v>159</v>
      </c>
      <c r="F67">
        <f>'Processed Output'!F384</f>
        <v>20</v>
      </c>
      <c r="G67">
        <f>'Processed Output'!G384</f>
        <v>225.50399999999999</v>
      </c>
      <c r="H67">
        <f t="shared" si="2"/>
        <v>139</v>
      </c>
      <c r="I67">
        <f t="shared" si="3"/>
        <v>205.50399999999999</v>
      </c>
      <c r="J67">
        <f>'Processed Output'!H384</f>
        <v>47.8446</v>
      </c>
    </row>
    <row r="68" spans="1:10">
      <c r="A68">
        <f>'Processed Output'!A40</f>
        <v>40</v>
      </c>
      <c r="B68" t="str">
        <f>'Processed Output'!B40</f>
        <v>NIST_NRC/NIST_NRC_07</v>
      </c>
      <c r="C68" t="str">
        <f>'Processed Output'!C40</f>
        <v>Cable_D_Temp</v>
      </c>
      <c r="D68">
        <f>'Processed Output'!D40</f>
        <v>20</v>
      </c>
      <c r="E68">
        <f>'Processed Output'!E40</f>
        <v>113</v>
      </c>
      <c r="F68">
        <f>'Processed Output'!F40</f>
        <v>20</v>
      </c>
      <c r="G68">
        <f>'Processed Output'!G40</f>
        <v>123.02800000000001</v>
      </c>
      <c r="H68">
        <f t="shared" si="2"/>
        <v>93</v>
      </c>
      <c r="I68">
        <f t="shared" si="3"/>
        <v>103.02800000000001</v>
      </c>
      <c r="J68">
        <f>'Processed Output'!H40</f>
        <v>10.7828</v>
      </c>
    </row>
    <row r="69" spans="1:10">
      <c r="A69">
        <f>'Processed Output'!A317</f>
        <v>317</v>
      </c>
      <c r="B69" t="str">
        <f>'Processed Output'!B317</f>
        <v>NIST_NRC/NIST_NRC_08</v>
      </c>
      <c r="C69" t="str">
        <f>'Processed Output'!C317</f>
        <v>Cable_D_Temp</v>
      </c>
      <c r="D69">
        <f>'Processed Output'!D317</f>
        <v>20</v>
      </c>
      <c r="E69">
        <f>'Processed Output'!E317</f>
        <v>179</v>
      </c>
      <c r="F69">
        <f>'Processed Output'!F317</f>
        <v>20</v>
      </c>
      <c r="G69">
        <f>'Processed Output'!G317</f>
        <v>168.01300000000001</v>
      </c>
      <c r="H69">
        <f t="shared" si="2"/>
        <v>159</v>
      </c>
      <c r="I69">
        <f t="shared" si="3"/>
        <v>148.01300000000001</v>
      </c>
      <c r="J69">
        <f>'Processed Output'!H317</f>
        <v>-6.9100599999999996</v>
      </c>
    </row>
    <row r="70" spans="1:10">
      <c r="A70">
        <f>'Processed Output'!A309</f>
        <v>309</v>
      </c>
      <c r="B70" t="str">
        <f>'Processed Output'!B309</f>
        <v>NIST_NRC/NIST_NRC_09</v>
      </c>
      <c r="C70" t="str">
        <f>'Processed Output'!C309</f>
        <v>Cable_D_Temp</v>
      </c>
      <c r="D70">
        <f>'Processed Output'!D309</f>
        <v>20</v>
      </c>
      <c r="E70">
        <f>'Processed Output'!E309</f>
        <v>249</v>
      </c>
      <c r="F70">
        <f>'Processed Output'!F309</f>
        <v>20</v>
      </c>
      <c r="G70">
        <f>'Processed Output'!G309</f>
        <v>246.1</v>
      </c>
      <c r="H70">
        <f t="shared" si="2"/>
        <v>229</v>
      </c>
      <c r="I70">
        <f t="shared" si="3"/>
        <v>226.1</v>
      </c>
      <c r="J70">
        <f>'Processed Output'!H309</f>
        <v>-1.26637</v>
      </c>
    </row>
    <row r="71" spans="1:10">
      <c r="A71">
        <f>'Processed Output'!A80</f>
        <v>80</v>
      </c>
      <c r="B71" t="str">
        <f>'Processed Output'!B80</f>
        <v>NIST_NRC/NIST_NRC_10</v>
      </c>
      <c r="C71" t="str">
        <f>'Processed Output'!C80</f>
        <v>Cable_D_Temp</v>
      </c>
      <c r="D71">
        <f>'Processed Output'!D80</f>
        <v>20</v>
      </c>
      <c r="E71">
        <f>'Processed Output'!E80</f>
        <v>159</v>
      </c>
      <c r="F71">
        <f>'Processed Output'!F80</f>
        <v>20</v>
      </c>
      <c r="G71">
        <f>'Processed Output'!G80</f>
        <v>198.863</v>
      </c>
      <c r="H71">
        <f t="shared" si="2"/>
        <v>139</v>
      </c>
      <c r="I71">
        <f t="shared" si="3"/>
        <v>178.863</v>
      </c>
      <c r="J71">
        <f>'Processed Output'!H80</f>
        <v>28.678419999999999</v>
      </c>
    </row>
    <row r="72" spans="1:10">
      <c r="A72">
        <f>'Processed Output'!A387</f>
        <v>387</v>
      </c>
      <c r="B72" t="str">
        <f>'Processed Output'!B387</f>
        <v>NIST_NRC/NIST_NRC_13</v>
      </c>
      <c r="C72" t="str">
        <f>'Processed Output'!C387</f>
        <v>Cable_D_Temp</v>
      </c>
      <c r="D72">
        <f>'Processed Output'!D387</f>
        <v>20</v>
      </c>
      <c r="E72">
        <f>'Processed Output'!E387</f>
        <v>208</v>
      </c>
      <c r="F72">
        <f>'Processed Output'!F387</f>
        <v>20</v>
      </c>
      <c r="G72">
        <f>'Processed Output'!G387</f>
        <v>205.30099999999999</v>
      </c>
      <c r="H72">
        <f t="shared" si="2"/>
        <v>188</v>
      </c>
      <c r="I72">
        <f t="shared" si="3"/>
        <v>185.30099999999999</v>
      </c>
      <c r="J72">
        <f>'Processed Output'!H387</f>
        <v>-1.43564</v>
      </c>
    </row>
    <row r="73" spans="1:10">
      <c r="A73">
        <f>'Processed Output'!A447</f>
        <v>447</v>
      </c>
      <c r="B73" t="str">
        <f>'Processed Output'!B447</f>
        <v>NIST_NRC/NIST_NRC_14</v>
      </c>
      <c r="C73" t="str">
        <f>'Processed Output'!C447</f>
        <v>Cable_D_Temp</v>
      </c>
      <c r="D73">
        <f>'Processed Output'!D447</f>
        <v>20</v>
      </c>
      <c r="E73">
        <f>'Processed Output'!E447</f>
        <v>207</v>
      </c>
      <c r="F73">
        <f>'Processed Output'!F447</f>
        <v>20</v>
      </c>
      <c r="G73">
        <f>'Processed Output'!G447</f>
        <v>221.83699999999999</v>
      </c>
      <c r="H73">
        <f t="shared" si="2"/>
        <v>187</v>
      </c>
      <c r="I73">
        <f t="shared" si="3"/>
        <v>201.83699999999999</v>
      </c>
      <c r="J73">
        <f>'Processed Output'!H447</f>
        <v>7.9342300000000003</v>
      </c>
    </row>
    <row r="74" spans="1:10">
      <c r="A74">
        <f>'Processed Output'!A242</f>
        <v>242</v>
      </c>
      <c r="B74" t="str">
        <f>'Processed Output'!B242</f>
        <v>NIST_NRC/NIST_NRC_15</v>
      </c>
      <c r="C74" t="str">
        <f>'Processed Output'!C242</f>
        <v>Cable_D_Temp</v>
      </c>
      <c r="D74">
        <f>'Processed Output'!D242</f>
        <v>20</v>
      </c>
      <c r="E74">
        <f>'Processed Output'!E242</f>
        <v>269</v>
      </c>
      <c r="F74">
        <f>'Processed Output'!F242</f>
        <v>20</v>
      </c>
      <c r="G74">
        <f>'Processed Output'!G242</f>
        <v>214.12100000000001</v>
      </c>
      <c r="H74">
        <f t="shared" si="2"/>
        <v>249</v>
      </c>
      <c r="I74">
        <f t="shared" si="3"/>
        <v>194.12100000000001</v>
      </c>
      <c r="J74">
        <f>'Processed Output'!H242</f>
        <v>-22.039760000000001</v>
      </c>
    </row>
    <row r="75" spans="1:10">
      <c r="A75">
        <f>'Processed Output'!A233</f>
        <v>233</v>
      </c>
      <c r="B75" t="str">
        <f>'Processed Output'!B233</f>
        <v>NIST_NRC/NIST_NRC_16</v>
      </c>
      <c r="C75" t="str">
        <f>'Processed Output'!C233</f>
        <v>Cable_D_Temp</v>
      </c>
      <c r="D75">
        <f>'Processed Output'!D233</f>
        <v>20</v>
      </c>
      <c r="E75">
        <f>'Processed Output'!E233</f>
        <v>179</v>
      </c>
      <c r="F75">
        <f>'Processed Output'!F233</f>
        <v>20</v>
      </c>
      <c r="G75">
        <f>'Processed Output'!G233</f>
        <v>211.155</v>
      </c>
      <c r="H75">
        <f t="shared" si="2"/>
        <v>159</v>
      </c>
      <c r="I75">
        <f t="shared" si="3"/>
        <v>191.155</v>
      </c>
      <c r="J75">
        <f>'Processed Output'!H233</f>
        <v>20.223269999999999</v>
      </c>
    </row>
    <row r="76" spans="1:10">
      <c r="A76">
        <f>'Processed Output'!A126</f>
        <v>126</v>
      </c>
      <c r="B76" t="str">
        <f>'Processed Output'!B126</f>
        <v>NIST_NRC/NIST_NRC_18</v>
      </c>
      <c r="C76" t="str">
        <f>'Processed Output'!C126</f>
        <v>Cable_D_Temp</v>
      </c>
      <c r="D76">
        <f>'Processed Output'!D126</f>
        <v>20</v>
      </c>
      <c r="E76">
        <f>'Processed Output'!E126</f>
        <v>244</v>
      </c>
      <c r="F76">
        <f>'Processed Output'!F126</f>
        <v>20</v>
      </c>
      <c r="G76">
        <f>'Processed Output'!G126</f>
        <v>248.79499999999999</v>
      </c>
      <c r="H76">
        <f t="shared" si="2"/>
        <v>224</v>
      </c>
      <c r="I76">
        <f t="shared" si="3"/>
        <v>228.79499999999999</v>
      </c>
      <c r="J76">
        <f>'Processed Output'!H126</f>
        <v>2.1406200000000002</v>
      </c>
    </row>
    <row r="77" spans="1:10">
      <c r="A77">
        <f>'Processed Output'!A554</f>
        <v>554</v>
      </c>
      <c r="B77" t="str">
        <f>'Processed Output'!B554</f>
        <v>NIST_NRC/NIST_NRC_01</v>
      </c>
      <c r="C77" t="str">
        <f>'Processed Output'!C554</f>
        <v>Cable_F_Flux</v>
      </c>
      <c r="D77">
        <f>'Processed Output'!D554</f>
        <v>0</v>
      </c>
      <c r="E77">
        <f>'Processed Output'!E554</f>
        <v>0.86799999999999999</v>
      </c>
      <c r="F77">
        <f>'Processed Output'!F554</f>
        <v>0</v>
      </c>
      <c r="G77">
        <f>'Processed Output'!G554</f>
        <v>1.4125000000000001</v>
      </c>
      <c r="H77">
        <f t="shared" si="2"/>
        <v>0.86799999999999999</v>
      </c>
      <c r="I77">
        <f t="shared" si="3"/>
        <v>1.4125000000000001</v>
      </c>
      <c r="J77">
        <f>'Processed Output'!H554</f>
        <v>62.72927</v>
      </c>
    </row>
    <row r="78" spans="1:10">
      <c r="A78">
        <f>'Processed Output'!A555</f>
        <v>555</v>
      </c>
      <c r="B78" t="str">
        <f>'Processed Output'!B555</f>
        <v>NIST_NRC/NIST_NRC_01</v>
      </c>
      <c r="C78" t="str">
        <f>'Processed Output'!C555</f>
        <v>Cable_F_Flux</v>
      </c>
      <c r="D78">
        <f>'Processed Output'!D555</f>
        <v>0</v>
      </c>
      <c r="E78">
        <f>'Processed Output'!E555</f>
        <v>1.62</v>
      </c>
      <c r="F78">
        <f>'Processed Output'!F555</f>
        <v>0</v>
      </c>
      <c r="G78">
        <f>'Processed Output'!G555</f>
        <v>2.3538000000000001</v>
      </c>
      <c r="H78">
        <f t="shared" si="2"/>
        <v>1.62</v>
      </c>
      <c r="I78">
        <f t="shared" si="3"/>
        <v>2.3538000000000001</v>
      </c>
      <c r="J78">
        <f>'Processed Output'!H555</f>
        <v>45.29383</v>
      </c>
    </row>
    <row r="79" spans="1:10">
      <c r="A79">
        <f>'Processed Output'!A448</f>
        <v>448</v>
      </c>
      <c r="B79" t="str">
        <f>'Processed Output'!B448</f>
        <v>NIST_NRC/NIST_NRC_02</v>
      </c>
      <c r="C79" t="str">
        <f>'Processed Output'!C448</f>
        <v>Cable_F_Flux</v>
      </c>
      <c r="D79">
        <f>'Processed Output'!D448</f>
        <v>0</v>
      </c>
      <c r="E79">
        <f>'Processed Output'!E448</f>
        <v>1.99</v>
      </c>
      <c r="F79">
        <f>'Processed Output'!F448</f>
        <v>0</v>
      </c>
      <c r="G79">
        <f>'Processed Output'!G448</f>
        <v>3.835</v>
      </c>
      <c r="H79">
        <f t="shared" si="2"/>
        <v>1.99</v>
      </c>
      <c r="I79">
        <f t="shared" si="3"/>
        <v>3.835</v>
      </c>
      <c r="J79">
        <f>'Processed Output'!H448</f>
        <v>92.713570000000004</v>
      </c>
    </row>
    <row r="80" spans="1:10">
      <c r="A80">
        <f>'Processed Output'!A449</f>
        <v>449</v>
      </c>
      <c r="B80" t="str">
        <f>'Processed Output'!B449</f>
        <v>NIST_NRC/NIST_NRC_02</v>
      </c>
      <c r="C80" t="str">
        <f>'Processed Output'!C449</f>
        <v>Cable_F_Flux</v>
      </c>
      <c r="D80">
        <f>'Processed Output'!D449</f>
        <v>0</v>
      </c>
      <c r="E80">
        <f>'Processed Output'!E449</f>
        <v>4.78</v>
      </c>
      <c r="F80">
        <f>'Processed Output'!F449</f>
        <v>0</v>
      </c>
      <c r="G80">
        <f>'Processed Output'!G449</f>
        <v>5.5567000000000002</v>
      </c>
      <c r="H80">
        <f t="shared" si="2"/>
        <v>4.78</v>
      </c>
      <c r="I80">
        <f t="shared" si="3"/>
        <v>5.5567000000000002</v>
      </c>
      <c r="J80">
        <f>'Processed Output'!H449</f>
        <v>16.249359999999999</v>
      </c>
    </row>
    <row r="81" spans="1:10">
      <c r="A81">
        <f>'Processed Output'!A367</f>
        <v>367</v>
      </c>
      <c r="B81" t="str">
        <f>'Processed Output'!B367</f>
        <v>NIST_NRC/NIST_NRC_03</v>
      </c>
      <c r="C81" t="str">
        <f>'Processed Output'!C367</f>
        <v>Cable_F_Flux</v>
      </c>
      <c r="D81">
        <f>'Processed Output'!D367</f>
        <v>0</v>
      </c>
      <c r="E81">
        <f>'Processed Output'!E367</f>
        <v>2.95</v>
      </c>
      <c r="F81">
        <f>'Processed Output'!F367</f>
        <v>0</v>
      </c>
      <c r="G81">
        <f>'Processed Output'!G367</f>
        <v>4.4988999999999999</v>
      </c>
      <c r="H81">
        <f t="shared" si="2"/>
        <v>2.95</v>
      </c>
      <c r="I81">
        <f t="shared" si="3"/>
        <v>4.4988999999999999</v>
      </c>
      <c r="J81">
        <f>'Processed Output'!H367</f>
        <v>52.504060000000003</v>
      </c>
    </row>
    <row r="82" spans="1:10">
      <c r="A82">
        <f>'Processed Output'!A368</f>
        <v>368</v>
      </c>
      <c r="B82" t="str">
        <f>'Processed Output'!B368</f>
        <v>NIST_NRC/NIST_NRC_03</v>
      </c>
      <c r="C82" t="str">
        <f>'Processed Output'!C368</f>
        <v>Cable_F_Flux</v>
      </c>
      <c r="D82">
        <f>'Processed Output'!D368</f>
        <v>0</v>
      </c>
      <c r="E82">
        <f>'Processed Output'!E368</f>
        <v>5.53</v>
      </c>
      <c r="F82">
        <f>'Processed Output'!F368</f>
        <v>0</v>
      </c>
      <c r="G82">
        <f>'Processed Output'!G368</f>
        <v>6.2694000000000001</v>
      </c>
      <c r="H82">
        <f t="shared" si="2"/>
        <v>5.53</v>
      </c>
      <c r="I82">
        <f t="shared" si="3"/>
        <v>6.2694000000000001</v>
      </c>
      <c r="J82">
        <f>'Processed Output'!H368</f>
        <v>13.370699999999999</v>
      </c>
    </row>
    <row r="83" spans="1:10">
      <c r="A83">
        <f>'Processed Output'!A402</f>
        <v>402</v>
      </c>
      <c r="B83" t="str">
        <f>'Processed Output'!B402</f>
        <v>NIST_NRC/NIST_NRC_04</v>
      </c>
      <c r="C83" t="str">
        <f>'Processed Output'!C402</f>
        <v>Cable_F_Flux</v>
      </c>
      <c r="D83">
        <f>'Processed Output'!D402</f>
        <v>0</v>
      </c>
      <c r="E83">
        <f>'Processed Output'!E402</f>
        <v>2.02</v>
      </c>
      <c r="F83">
        <f>'Processed Output'!F402</f>
        <v>0</v>
      </c>
      <c r="G83">
        <f>'Processed Output'!G402</f>
        <v>3.7294999999999998</v>
      </c>
      <c r="H83">
        <f t="shared" si="2"/>
        <v>2.02</v>
      </c>
      <c r="I83">
        <f t="shared" si="3"/>
        <v>3.7294999999999998</v>
      </c>
      <c r="J83">
        <f>'Processed Output'!H402</f>
        <v>84.629710000000003</v>
      </c>
    </row>
    <row r="84" spans="1:10">
      <c r="A84">
        <f>'Processed Output'!A403</f>
        <v>403</v>
      </c>
      <c r="B84" t="str">
        <f>'Processed Output'!B403</f>
        <v>NIST_NRC/NIST_NRC_04</v>
      </c>
      <c r="C84" t="str">
        <f>'Processed Output'!C403</f>
        <v>Cable_F_Flux</v>
      </c>
      <c r="D84">
        <f>'Processed Output'!D403</f>
        <v>0</v>
      </c>
      <c r="E84">
        <f>'Processed Output'!E403</f>
        <v>5.08</v>
      </c>
      <c r="F84">
        <f>'Processed Output'!F403</f>
        <v>0</v>
      </c>
      <c r="G84">
        <f>'Processed Output'!G403</f>
        <v>5.3461999999999996</v>
      </c>
      <c r="H84">
        <f t="shared" si="2"/>
        <v>5.08</v>
      </c>
      <c r="I84">
        <f t="shared" si="3"/>
        <v>5.3461999999999996</v>
      </c>
      <c r="J84">
        <f>'Processed Output'!H403</f>
        <v>5.2403599999999999</v>
      </c>
    </row>
    <row r="85" spans="1:10">
      <c r="A85">
        <f>'Processed Output'!A411</f>
        <v>411</v>
      </c>
      <c r="B85" t="str">
        <f>'Processed Output'!B411</f>
        <v>NIST_NRC/NIST_NRC_05</v>
      </c>
      <c r="C85" t="str">
        <f>'Processed Output'!C411</f>
        <v>Cable_F_Flux</v>
      </c>
      <c r="D85">
        <f>'Processed Output'!D411</f>
        <v>0</v>
      </c>
      <c r="E85">
        <f>'Processed Output'!E411</f>
        <v>2.65</v>
      </c>
      <c r="F85">
        <f>'Processed Output'!F411</f>
        <v>0</v>
      </c>
      <c r="G85">
        <f>'Processed Output'!G411</f>
        <v>3.6183000000000001</v>
      </c>
      <c r="H85">
        <f t="shared" si="2"/>
        <v>2.65</v>
      </c>
      <c r="I85">
        <f t="shared" si="3"/>
        <v>3.6183000000000001</v>
      </c>
      <c r="J85">
        <f>'Processed Output'!H411</f>
        <v>36.539619999999999</v>
      </c>
    </row>
    <row r="86" spans="1:10">
      <c r="A86">
        <f>'Processed Output'!A412</f>
        <v>412</v>
      </c>
      <c r="B86" t="str">
        <f>'Processed Output'!B412</f>
        <v>NIST_NRC/NIST_NRC_05</v>
      </c>
      <c r="C86" t="str">
        <f>'Processed Output'!C412</f>
        <v>Cable_F_Flux</v>
      </c>
      <c r="D86">
        <f>'Processed Output'!D412</f>
        <v>0</v>
      </c>
      <c r="E86">
        <f>'Processed Output'!E412</f>
        <v>6.53</v>
      </c>
      <c r="F86">
        <f>'Processed Output'!F412</f>
        <v>0</v>
      </c>
      <c r="G86">
        <f>'Processed Output'!G412</f>
        <v>5.0673000000000004</v>
      </c>
      <c r="H86">
        <f t="shared" si="2"/>
        <v>6.53</v>
      </c>
      <c r="I86">
        <f t="shared" si="3"/>
        <v>5.0673000000000004</v>
      </c>
      <c r="J86">
        <f>'Processed Output'!H412</f>
        <v>-22.39939</v>
      </c>
    </row>
    <row r="87" spans="1:10">
      <c r="A87">
        <f>'Processed Output'!A28</f>
        <v>28</v>
      </c>
      <c r="B87" t="str">
        <f>'Processed Output'!B28</f>
        <v>NIST_NRC/NIST_NRC_07</v>
      </c>
      <c r="C87" t="str">
        <f>'Processed Output'!C28</f>
        <v>Cable_F_Flux</v>
      </c>
      <c r="D87">
        <f>'Processed Output'!D28</f>
        <v>0</v>
      </c>
      <c r="E87">
        <f>'Processed Output'!E28</f>
        <v>0.81799999999999995</v>
      </c>
      <c r="F87">
        <f>'Processed Output'!F28</f>
        <v>0</v>
      </c>
      <c r="G87">
        <f>'Processed Output'!G28</f>
        <v>1.3792</v>
      </c>
      <c r="H87">
        <f t="shared" si="2"/>
        <v>0.81799999999999995</v>
      </c>
      <c r="I87">
        <f t="shared" si="3"/>
        <v>1.3792</v>
      </c>
      <c r="J87">
        <f>'Processed Output'!H28</f>
        <v>68.605130000000003</v>
      </c>
    </row>
    <row r="88" spans="1:10">
      <c r="A88">
        <f>'Processed Output'!A29</f>
        <v>29</v>
      </c>
      <c r="B88" t="str">
        <f>'Processed Output'!B29</f>
        <v>NIST_NRC/NIST_NRC_07</v>
      </c>
      <c r="C88" t="str">
        <f>'Processed Output'!C29</f>
        <v>Cable_F_Flux</v>
      </c>
      <c r="D88">
        <f>'Processed Output'!D29</f>
        <v>0</v>
      </c>
      <c r="E88">
        <f>'Processed Output'!E29</f>
        <v>1.5</v>
      </c>
      <c r="F88">
        <f>'Processed Output'!F29</f>
        <v>0</v>
      </c>
      <c r="G88">
        <f>'Processed Output'!G29</f>
        <v>2.2873999999999999</v>
      </c>
      <c r="H88">
        <f t="shared" si="2"/>
        <v>1.5</v>
      </c>
      <c r="I88">
        <f t="shared" si="3"/>
        <v>2.2873999999999999</v>
      </c>
      <c r="J88">
        <f>'Processed Output'!H29</f>
        <v>52.494669999999999</v>
      </c>
    </row>
    <row r="89" spans="1:10">
      <c r="A89">
        <f>'Processed Output'!A254</f>
        <v>254</v>
      </c>
      <c r="B89" t="str">
        <f>'Processed Output'!B254</f>
        <v>NIST_NRC/NIST_NRC_08</v>
      </c>
      <c r="C89" t="str">
        <f>'Processed Output'!C254</f>
        <v>Cable_F_Flux</v>
      </c>
      <c r="D89">
        <f>'Processed Output'!D254</f>
        <v>0</v>
      </c>
      <c r="E89">
        <f>'Processed Output'!E254</f>
        <v>1.93</v>
      </c>
      <c r="F89">
        <f>'Processed Output'!F254</f>
        <v>0</v>
      </c>
      <c r="G89">
        <f>'Processed Output'!G254</f>
        <v>3.7677999999999998</v>
      </c>
      <c r="H89">
        <f t="shared" si="2"/>
        <v>1.93</v>
      </c>
      <c r="I89">
        <f t="shared" si="3"/>
        <v>3.7677999999999998</v>
      </c>
      <c r="J89">
        <f>'Processed Output'!H254</f>
        <v>95.220209999999994</v>
      </c>
    </row>
    <row r="90" spans="1:10">
      <c r="A90">
        <f>'Processed Output'!A255</f>
        <v>255</v>
      </c>
      <c r="B90" t="str">
        <f>'Processed Output'!B255</f>
        <v>NIST_NRC/NIST_NRC_08</v>
      </c>
      <c r="C90" t="str">
        <f>'Processed Output'!C255</f>
        <v>Cable_F_Flux</v>
      </c>
      <c r="D90">
        <f>'Processed Output'!D255</f>
        <v>0</v>
      </c>
      <c r="E90">
        <f>'Processed Output'!E255</f>
        <v>4.93</v>
      </c>
      <c r="F90">
        <f>'Processed Output'!F255</f>
        <v>0</v>
      </c>
      <c r="G90">
        <f>'Processed Output'!G255</f>
        <v>5.4824000000000002</v>
      </c>
      <c r="H90">
        <f t="shared" si="2"/>
        <v>4.93</v>
      </c>
      <c r="I90">
        <f t="shared" si="3"/>
        <v>5.4824000000000002</v>
      </c>
      <c r="J90">
        <f>'Processed Output'!H255</f>
        <v>11.204459999999999</v>
      </c>
    </row>
    <row r="91" spans="1:10">
      <c r="A91">
        <f>'Processed Output'!A245</f>
        <v>245</v>
      </c>
      <c r="B91" t="str">
        <f>'Processed Output'!B245</f>
        <v>NIST_NRC/NIST_NRC_09</v>
      </c>
      <c r="C91" t="str">
        <f>'Processed Output'!C245</f>
        <v>Cable_F_Flux</v>
      </c>
      <c r="D91">
        <f>'Processed Output'!D245</f>
        <v>0</v>
      </c>
      <c r="E91">
        <f>'Processed Output'!E245</f>
        <v>2.72</v>
      </c>
      <c r="F91">
        <f>'Processed Output'!F245</f>
        <v>0</v>
      </c>
      <c r="G91">
        <f>'Processed Output'!G245</f>
        <v>4.3243</v>
      </c>
      <c r="H91">
        <f t="shared" si="2"/>
        <v>2.72</v>
      </c>
      <c r="I91">
        <f t="shared" si="3"/>
        <v>4.3243</v>
      </c>
      <c r="J91">
        <f>'Processed Output'!H245</f>
        <v>58.981610000000003</v>
      </c>
    </row>
    <row r="92" spans="1:10">
      <c r="A92">
        <f>'Processed Output'!A246</f>
        <v>246</v>
      </c>
      <c r="B92" t="str">
        <f>'Processed Output'!B246</f>
        <v>NIST_NRC/NIST_NRC_09</v>
      </c>
      <c r="C92" t="str">
        <f>'Processed Output'!C246</f>
        <v>Cable_F_Flux</v>
      </c>
      <c r="D92">
        <f>'Processed Output'!D246</f>
        <v>0</v>
      </c>
      <c r="E92">
        <f>'Processed Output'!E246</f>
        <v>5.0599999999999996</v>
      </c>
      <c r="F92">
        <f>'Processed Output'!F246</f>
        <v>0</v>
      </c>
      <c r="G92">
        <f>'Processed Output'!G246</f>
        <v>6.0867000000000004</v>
      </c>
      <c r="H92">
        <f t="shared" si="2"/>
        <v>5.0599999999999996</v>
      </c>
      <c r="I92">
        <f t="shared" si="3"/>
        <v>6.0867000000000004</v>
      </c>
      <c r="J92">
        <f>'Processed Output'!H246</f>
        <v>20.29111</v>
      </c>
    </row>
    <row r="93" spans="1:10">
      <c r="A93">
        <f>'Processed Output'!A115</f>
        <v>115</v>
      </c>
      <c r="B93" t="str">
        <f>'Processed Output'!B115</f>
        <v>NIST_NRC/NIST_NRC_10</v>
      </c>
      <c r="C93" t="str">
        <f>'Processed Output'!C115</f>
        <v>Cable_F_Flux</v>
      </c>
      <c r="D93">
        <f>'Processed Output'!D115</f>
        <v>0</v>
      </c>
      <c r="E93">
        <f>'Processed Output'!E115</f>
        <v>1.92</v>
      </c>
      <c r="F93">
        <f>'Processed Output'!F115</f>
        <v>0</v>
      </c>
      <c r="G93">
        <f>'Processed Output'!G115</f>
        <v>3.7088000000000001</v>
      </c>
      <c r="H93">
        <f t="shared" si="2"/>
        <v>1.92</v>
      </c>
      <c r="I93">
        <f t="shared" si="3"/>
        <v>3.7088000000000001</v>
      </c>
      <c r="J93">
        <f>'Processed Output'!H115</f>
        <v>93.169269999999997</v>
      </c>
    </row>
    <row r="94" spans="1:10">
      <c r="A94">
        <f>'Processed Output'!A116</f>
        <v>116</v>
      </c>
      <c r="B94" t="str">
        <f>'Processed Output'!B116</f>
        <v>NIST_NRC/NIST_NRC_10</v>
      </c>
      <c r="C94" t="str">
        <f>'Processed Output'!C116</f>
        <v>Cable_F_Flux</v>
      </c>
      <c r="D94">
        <f>'Processed Output'!D116</f>
        <v>0</v>
      </c>
      <c r="E94">
        <f>'Processed Output'!E116</f>
        <v>4.3</v>
      </c>
      <c r="F94">
        <f>'Processed Output'!F116</f>
        <v>0</v>
      </c>
      <c r="G94">
        <f>'Processed Output'!G116</f>
        <v>5.3201000000000001</v>
      </c>
      <c r="H94">
        <f t="shared" si="2"/>
        <v>4.3</v>
      </c>
      <c r="I94">
        <f t="shared" si="3"/>
        <v>5.3201000000000001</v>
      </c>
      <c r="J94">
        <f>'Processed Output'!H116</f>
        <v>23.724409999999999</v>
      </c>
    </row>
    <row r="95" spans="1:10">
      <c r="A95">
        <f>'Processed Output'!A139</f>
        <v>139</v>
      </c>
      <c r="B95" t="str">
        <f>'Processed Output'!B139</f>
        <v>NIST_NRC/NIST_NRC_13</v>
      </c>
      <c r="C95" t="str">
        <f>'Processed Output'!C139</f>
        <v>Cable_F_Flux</v>
      </c>
      <c r="D95">
        <f>'Processed Output'!D139</f>
        <v>0</v>
      </c>
      <c r="E95">
        <f>'Processed Output'!E139</f>
        <v>2.9</v>
      </c>
      <c r="F95">
        <f>'Processed Output'!F139</f>
        <v>0</v>
      </c>
      <c r="G95">
        <f>'Processed Output'!G139</f>
        <v>7.0006000000000004</v>
      </c>
      <c r="H95">
        <f t="shared" si="2"/>
        <v>2.9</v>
      </c>
      <c r="I95">
        <f t="shared" si="3"/>
        <v>7.0006000000000004</v>
      </c>
      <c r="J95">
        <f>'Processed Output'!H139</f>
        <v>141.39964000000001</v>
      </c>
    </row>
    <row r="96" spans="1:10">
      <c r="A96">
        <f>'Processed Output'!A140</f>
        <v>140</v>
      </c>
      <c r="B96" t="str">
        <f>'Processed Output'!B140</f>
        <v>NIST_NRC/NIST_NRC_13</v>
      </c>
      <c r="C96" t="str">
        <f>'Processed Output'!C140</f>
        <v>Cable_F_Flux</v>
      </c>
      <c r="D96">
        <f>'Processed Output'!D140</f>
        <v>0</v>
      </c>
      <c r="E96">
        <f>'Processed Output'!E140</f>
        <v>7.33</v>
      </c>
      <c r="F96">
        <f>'Processed Output'!F140</f>
        <v>0</v>
      </c>
      <c r="G96">
        <f>'Processed Output'!G140</f>
        <v>9.2744</v>
      </c>
      <c r="H96">
        <f t="shared" si="2"/>
        <v>7.33</v>
      </c>
      <c r="I96">
        <f t="shared" si="3"/>
        <v>9.2744</v>
      </c>
      <c r="J96">
        <f>'Processed Output'!H140</f>
        <v>26.52674</v>
      </c>
    </row>
    <row r="97" spans="1:10">
      <c r="A97">
        <f>'Processed Output'!A47</f>
        <v>47</v>
      </c>
      <c r="B97" t="str">
        <f>'Processed Output'!B47</f>
        <v>NIST_NRC/NIST_NRC_14</v>
      </c>
      <c r="C97" t="str">
        <f>'Processed Output'!C47</f>
        <v>Cable_F_Flux</v>
      </c>
      <c r="D97">
        <f>'Processed Output'!D47</f>
        <v>0</v>
      </c>
      <c r="E97">
        <f>'Processed Output'!E47</f>
        <v>2.12</v>
      </c>
      <c r="F97">
        <f>'Processed Output'!F47</f>
        <v>0</v>
      </c>
      <c r="G97">
        <f>'Processed Output'!G47</f>
        <v>3.4739</v>
      </c>
      <c r="H97">
        <f t="shared" si="2"/>
        <v>2.12</v>
      </c>
      <c r="I97">
        <f t="shared" si="3"/>
        <v>3.4739</v>
      </c>
      <c r="J97">
        <f>'Processed Output'!H47</f>
        <v>63.861800000000002</v>
      </c>
    </row>
    <row r="98" spans="1:10">
      <c r="A98">
        <f>'Processed Output'!A48</f>
        <v>48</v>
      </c>
      <c r="B98" t="str">
        <f>'Processed Output'!B48</f>
        <v>NIST_NRC/NIST_NRC_14</v>
      </c>
      <c r="C98" t="str">
        <f>'Processed Output'!C48</f>
        <v>Cable_F_Flux</v>
      </c>
      <c r="D98">
        <f>'Processed Output'!D48</f>
        <v>0</v>
      </c>
      <c r="E98">
        <f>'Processed Output'!E48</f>
        <v>3.47</v>
      </c>
      <c r="F98">
        <f>'Processed Output'!F48</f>
        <v>0</v>
      </c>
      <c r="G98">
        <f>'Processed Output'!G48</f>
        <v>5.2397</v>
      </c>
      <c r="H98">
        <f t="shared" si="2"/>
        <v>3.47</v>
      </c>
      <c r="I98">
        <f t="shared" si="3"/>
        <v>5.2397</v>
      </c>
      <c r="J98">
        <f>'Processed Output'!H48</f>
        <v>51.001440000000002</v>
      </c>
    </row>
    <row r="99" spans="1:10">
      <c r="A99">
        <f>'Processed Output'!A22</f>
        <v>22</v>
      </c>
      <c r="B99" t="str">
        <f>'Processed Output'!B22</f>
        <v>NIST_NRC/NIST_NRC_15</v>
      </c>
      <c r="C99" t="str">
        <f>'Processed Output'!C22</f>
        <v>Cable_F_Flux</v>
      </c>
      <c r="D99">
        <f>'Processed Output'!D22</f>
        <v>0</v>
      </c>
      <c r="E99">
        <f>'Processed Output'!E22</f>
        <v>18</v>
      </c>
      <c r="F99">
        <f>'Processed Output'!F22</f>
        <v>0</v>
      </c>
      <c r="G99">
        <f>'Processed Output'!G22</f>
        <v>3.2368000000000001</v>
      </c>
      <c r="H99">
        <f t="shared" si="2"/>
        <v>18</v>
      </c>
      <c r="I99">
        <f t="shared" si="3"/>
        <v>3.2368000000000001</v>
      </c>
      <c r="J99">
        <f>'Processed Output'!H22</f>
        <v>-82.018000000000001</v>
      </c>
    </row>
    <row r="100" spans="1:10">
      <c r="A100">
        <f>'Processed Output'!A23</f>
        <v>23</v>
      </c>
      <c r="B100" t="str">
        <f>'Processed Output'!B23</f>
        <v>NIST_NRC/NIST_NRC_15</v>
      </c>
      <c r="C100" t="str">
        <f>'Processed Output'!C23</f>
        <v>Cable_F_Flux</v>
      </c>
      <c r="D100">
        <f>'Processed Output'!D23</f>
        <v>0</v>
      </c>
      <c r="E100">
        <f>'Processed Output'!E23</f>
        <v>23.5</v>
      </c>
      <c r="F100">
        <f>'Processed Output'!F23</f>
        <v>0</v>
      </c>
      <c r="G100">
        <f>'Processed Output'!G23</f>
        <v>5.0503999999999998</v>
      </c>
      <c r="H100">
        <f t="shared" si="2"/>
        <v>23.5</v>
      </c>
      <c r="I100">
        <f t="shared" si="3"/>
        <v>5.0503999999999998</v>
      </c>
      <c r="J100">
        <f>'Processed Output'!H23</f>
        <v>-78.508769999999998</v>
      </c>
    </row>
    <row r="101" spans="1:10">
      <c r="A101">
        <f>'Processed Output'!A13</f>
        <v>13</v>
      </c>
      <c r="B101" t="str">
        <f>'Processed Output'!B13</f>
        <v>NIST_NRC/NIST_NRC_16</v>
      </c>
      <c r="C101" t="str">
        <f>'Processed Output'!C13</f>
        <v>Cable_F_Flux</v>
      </c>
      <c r="D101">
        <f>'Processed Output'!D13</f>
        <v>0</v>
      </c>
      <c r="E101">
        <f>'Processed Output'!E13</f>
        <v>2.73</v>
      </c>
      <c r="F101">
        <f>'Processed Output'!F13</f>
        <v>0</v>
      </c>
      <c r="G101">
        <f>'Processed Output'!G13</f>
        <v>6.1228999999999996</v>
      </c>
      <c r="H101">
        <f t="shared" si="2"/>
        <v>2.73</v>
      </c>
      <c r="I101">
        <f t="shared" si="3"/>
        <v>6.1228999999999996</v>
      </c>
      <c r="J101">
        <f>'Processed Output'!H13</f>
        <v>124.28352</v>
      </c>
    </row>
    <row r="102" spans="1:10">
      <c r="A102">
        <f>'Processed Output'!A14</f>
        <v>14</v>
      </c>
      <c r="B102" t="str">
        <f>'Processed Output'!B14</f>
        <v>NIST_NRC/NIST_NRC_16</v>
      </c>
      <c r="C102" t="str">
        <f>'Processed Output'!C14</f>
        <v>Cable_F_Flux</v>
      </c>
      <c r="D102">
        <f>'Processed Output'!D14</f>
        <v>0</v>
      </c>
      <c r="E102">
        <f>'Processed Output'!E14</f>
        <v>6.06</v>
      </c>
      <c r="F102">
        <f>'Processed Output'!F14</f>
        <v>0</v>
      </c>
      <c r="G102">
        <f>'Processed Output'!G14</f>
        <v>8.2495999999999992</v>
      </c>
      <c r="H102">
        <f t="shared" si="2"/>
        <v>6.06</v>
      </c>
      <c r="I102">
        <f t="shared" si="3"/>
        <v>8.2495999999999992</v>
      </c>
      <c r="J102">
        <f>'Processed Output'!H14</f>
        <v>36.131520000000002</v>
      </c>
    </row>
    <row r="103" spans="1:10">
      <c r="A103">
        <f>'Processed Output'!A207</f>
        <v>207</v>
      </c>
      <c r="B103" t="str">
        <f>'Processed Output'!B207</f>
        <v>NIST_NRC/NIST_NRC_18</v>
      </c>
      <c r="C103" t="str">
        <f>'Processed Output'!C207</f>
        <v>Cable_F_Flux</v>
      </c>
      <c r="D103">
        <f>'Processed Output'!D207</f>
        <v>0</v>
      </c>
      <c r="E103">
        <f>'Processed Output'!E207</f>
        <v>5.18</v>
      </c>
      <c r="F103">
        <f>'Processed Output'!F207</f>
        <v>0</v>
      </c>
      <c r="G103">
        <f>'Processed Output'!G207</f>
        <v>6.3141999999999996</v>
      </c>
      <c r="H103">
        <f t="shared" si="2"/>
        <v>5.18</v>
      </c>
      <c r="I103">
        <f t="shared" si="3"/>
        <v>6.3141999999999996</v>
      </c>
      <c r="J103">
        <f>'Processed Output'!H207</f>
        <v>21.89556</v>
      </c>
    </row>
    <row r="104" spans="1:10">
      <c r="A104">
        <f>'Processed Output'!A208</f>
        <v>208</v>
      </c>
      <c r="B104" t="str">
        <f>'Processed Output'!B208</f>
        <v>NIST_NRC/NIST_NRC_18</v>
      </c>
      <c r="C104" t="str">
        <f>'Processed Output'!C208</f>
        <v>Cable_F_Flux</v>
      </c>
      <c r="D104">
        <f>'Processed Output'!D208</f>
        <v>0</v>
      </c>
      <c r="E104">
        <f>'Processed Output'!E208</f>
        <v>8.73</v>
      </c>
      <c r="F104">
        <f>'Processed Output'!F208</f>
        <v>0</v>
      </c>
      <c r="G104">
        <f>'Processed Output'!G208</f>
        <v>8.093</v>
      </c>
      <c r="H104">
        <f t="shared" si="2"/>
        <v>8.73</v>
      </c>
      <c r="I104">
        <f t="shared" si="3"/>
        <v>8.093</v>
      </c>
      <c r="J104">
        <f>'Processed Output'!H208</f>
        <v>-7.2971300000000001</v>
      </c>
    </row>
    <row r="105" spans="1:10">
      <c r="A105">
        <f>'Processed Output'!A282</f>
        <v>282</v>
      </c>
      <c r="B105" t="str">
        <f>'Processed Output'!B282</f>
        <v>NIST_NRC/NIST_NRC_01</v>
      </c>
      <c r="C105" t="str">
        <f>'Processed Output'!C282</f>
        <v>Cable_F_Temp</v>
      </c>
      <c r="D105">
        <f>'Processed Output'!D282</f>
        <v>20</v>
      </c>
      <c r="E105">
        <f>'Processed Output'!E282</f>
        <v>106</v>
      </c>
      <c r="F105">
        <f>'Processed Output'!F282</f>
        <v>20</v>
      </c>
      <c r="G105">
        <f>'Processed Output'!G282</f>
        <v>87.150199999999998</v>
      </c>
      <c r="H105">
        <f t="shared" si="2"/>
        <v>86</v>
      </c>
      <c r="I105">
        <f t="shared" si="3"/>
        <v>67.150199999999998</v>
      </c>
      <c r="J105">
        <f>'Processed Output'!H282</f>
        <v>-21.918369999999999</v>
      </c>
    </row>
    <row r="106" spans="1:10">
      <c r="A106">
        <f>'Processed Output'!A161</f>
        <v>161</v>
      </c>
      <c r="B106" t="str">
        <f>'Processed Output'!B161</f>
        <v>NIST_NRC/NIST_NRC_02</v>
      </c>
      <c r="C106" t="str">
        <f>'Processed Output'!C161</f>
        <v>Cable_F_Temp</v>
      </c>
      <c r="D106">
        <f>'Processed Output'!D161</f>
        <v>20</v>
      </c>
      <c r="E106">
        <f>'Processed Output'!E161</f>
        <v>155</v>
      </c>
      <c r="F106">
        <f>'Processed Output'!F161</f>
        <v>20</v>
      </c>
      <c r="G106">
        <f>'Processed Output'!G161</f>
        <v>135.649</v>
      </c>
      <c r="H106">
        <f t="shared" si="2"/>
        <v>135</v>
      </c>
      <c r="I106">
        <f t="shared" si="3"/>
        <v>115.649</v>
      </c>
      <c r="J106">
        <f>'Processed Output'!H161</f>
        <v>-14.334070000000001</v>
      </c>
    </row>
    <row r="107" spans="1:10">
      <c r="A107">
        <f>'Processed Output'!A283</f>
        <v>283</v>
      </c>
      <c r="B107" t="str">
        <f>'Processed Output'!B283</f>
        <v>NIST_NRC/NIST_NRC_03</v>
      </c>
      <c r="C107" t="str">
        <f>'Processed Output'!C283</f>
        <v>Cable_F_Temp</v>
      </c>
      <c r="D107">
        <f>'Processed Output'!D283</f>
        <v>20</v>
      </c>
      <c r="E107">
        <f>'Processed Output'!E283</f>
        <v>225</v>
      </c>
      <c r="F107">
        <f>'Processed Output'!F283</f>
        <v>20</v>
      </c>
      <c r="G107">
        <f>'Processed Output'!G283</f>
        <v>186.893</v>
      </c>
      <c r="H107">
        <f t="shared" si="2"/>
        <v>205</v>
      </c>
      <c r="I107">
        <f t="shared" si="3"/>
        <v>166.893</v>
      </c>
      <c r="J107">
        <f>'Processed Output'!H283</f>
        <v>-18.58878</v>
      </c>
    </row>
    <row r="108" spans="1:10">
      <c r="A108">
        <f>'Processed Output'!A340</f>
        <v>340</v>
      </c>
      <c r="B108" t="str">
        <f>'Processed Output'!B340</f>
        <v>NIST_NRC/NIST_NRC_04</v>
      </c>
      <c r="C108" t="str">
        <f>'Processed Output'!C340</f>
        <v>Cable_F_Temp</v>
      </c>
      <c r="D108">
        <f>'Processed Output'!D340</f>
        <v>20</v>
      </c>
      <c r="E108">
        <f>'Processed Output'!E340</f>
        <v>174</v>
      </c>
      <c r="F108">
        <f>'Processed Output'!F340</f>
        <v>20</v>
      </c>
      <c r="G108">
        <f>'Processed Output'!G340</f>
        <v>144.09299999999999</v>
      </c>
      <c r="H108">
        <f t="shared" si="2"/>
        <v>154</v>
      </c>
      <c r="I108">
        <f t="shared" si="3"/>
        <v>124.09299999999999</v>
      </c>
      <c r="J108">
        <f>'Processed Output'!H340</f>
        <v>-19.42013</v>
      </c>
    </row>
    <row r="109" spans="1:10">
      <c r="A109">
        <f>'Processed Output'!A571</f>
        <v>571</v>
      </c>
      <c r="B109" t="str">
        <f>'Processed Output'!B571</f>
        <v>NIST_NRC/NIST_NRC_05</v>
      </c>
      <c r="C109" t="str">
        <f>'Processed Output'!C571</f>
        <v>Cable_F_Temp</v>
      </c>
      <c r="D109">
        <f>'Processed Output'!D571</f>
        <v>20</v>
      </c>
      <c r="E109">
        <f>'Processed Output'!E571</f>
        <v>201</v>
      </c>
      <c r="F109">
        <f>'Processed Output'!F571</f>
        <v>20</v>
      </c>
      <c r="G109">
        <f>'Processed Output'!G571</f>
        <v>161.77500000000001</v>
      </c>
      <c r="H109">
        <f t="shared" si="2"/>
        <v>181</v>
      </c>
      <c r="I109">
        <f t="shared" si="3"/>
        <v>141.77500000000001</v>
      </c>
      <c r="J109">
        <f>'Processed Output'!H571</f>
        <v>-21.67127</v>
      </c>
    </row>
    <row r="110" spans="1:10">
      <c r="A110">
        <f>'Processed Output'!A222</f>
        <v>222</v>
      </c>
      <c r="B110" t="str">
        <f>'Processed Output'!B222</f>
        <v>NIST_NRC/NIST_NRC_07</v>
      </c>
      <c r="C110" t="str">
        <f>'Processed Output'!C222</f>
        <v>Cable_F_Temp</v>
      </c>
      <c r="D110">
        <f>'Processed Output'!D222</f>
        <v>20</v>
      </c>
      <c r="E110">
        <f>'Processed Output'!E222</f>
        <v>114</v>
      </c>
      <c r="F110">
        <f>'Processed Output'!F222</f>
        <v>20</v>
      </c>
      <c r="G110">
        <f>'Processed Output'!G222</f>
        <v>94.131200000000007</v>
      </c>
      <c r="H110">
        <f t="shared" si="2"/>
        <v>94</v>
      </c>
      <c r="I110">
        <f t="shared" si="3"/>
        <v>74.131200000000007</v>
      </c>
      <c r="J110">
        <f>'Processed Output'!H222</f>
        <v>-21.13702</v>
      </c>
    </row>
    <row r="111" spans="1:10">
      <c r="A111">
        <f>'Processed Output'!A257</f>
        <v>257</v>
      </c>
      <c r="B111" t="str">
        <f>'Processed Output'!B257</f>
        <v>NIST_NRC/NIST_NRC_08</v>
      </c>
      <c r="C111" t="str">
        <f>'Processed Output'!C257</f>
        <v>Cable_F_Temp</v>
      </c>
      <c r="D111">
        <f>'Processed Output'!D257</f>
        <v>20</v>
      </c>
      <c r="E111">
        <f>'Processed Output'!E257</f>
        <v>160</v>
      </c>
      <c r="F111">
        <f>'Processed Output'!F257</f>
        <v>20</v>
      </c>
      <c r="G111">
        <f>'Processed Output'!G257</f>
        <v>132.387</v>
      </c>
      <c r="H111">
        <f t="shared" si="2"/>
        <v>140</v>
      </c>
      <c r="I111">
        <f t="shared" si="3"/>
        <v>112.387</v>
      </c>
      <c r="J111">
        <f>'Processed Output'!H257</f>
        <v>-19.723579999999998</v>
      </c>
    </row>
    <row r="112" spans="1:10">
      <c r="A112">
        <f>'Processed Output'!A285</f>
        <v>285</v>
      </c>
      <c r="B112" t="str">
        <f>'Processed Output'!B285</f>
        <v>NIST_NRC/NIST_NRC_09</v>
      </c>
      <c r="C112" t="str">
        <f>'Processed Output'!C285</f>
        <v>Cable_F_Temp</v>
      </c>
      <c r="D112">
        <f>'Processed Output'!D285</f>
        <v>20</v>
      </c>
      <c r="E112">
        <f>'Processed Output'!E285</f>
        <v>222</v>
      </c>
      <c r="F112">
        <f>'Processed Output'!F285</f>
        <v>20</v>
      </c>
      <c r="G112">
        <f>'Processed Output'!G285</f>
        <v>180.691</v>
      </c>
      <c r="H112">
        <f t="shared" si="2"/>
        <v>202</v>
      </c>
      <c r="I112">
        <f t="shared" si="3"/>
        <v>160.691</v>
      </c>
      <c r="J112">
        <f>'Processed Output'!H285</f>
        <v>-20.45</v>
      </c>
    </row>
    <row r="113" spans="1:10">
      <c r="A113">
        <f>'Processed Output'!A539</f>
        <v>539</v>
      </c>
      <c r="B113" t="str">
        <f>'Processed Output'!B539</f>
        <v>NIST_NRC/NIST_NRC_10</v>
      </c>
      <c r="C113" t="str">
        <f>'Processed Output'!C539</f>
        <v>Cable_F_Temp</v>
      </c>
      <c r="D113">
        <f>'Processed Output'!D539</f>
        <v>20</v>
      </c>
      <c r="E113">
        <f>'Processed Output'!E539</f>
        <v>176</v>
      </c>
      <c r="F113">
        <f>'Processed Output'!F539</f>
        <v>20</v>
      </c>
      <c r="G113">
        <f>'Processed Output'!G539</f>
        <v>157.47</v>
      </c>
      <c r="H113">
        <f t="shared" si="2"/>
        <v>156</v>
      </c>
      <c r="I113">
        <f t="shared" si="3"/>
        <v>137.47</v>
      </c>
      <c r="J113">
        <f>'Processed Output'!H539</f>
        <v>-11.8782</v>
      </c>
    </row>
    <row r="114" spans="1:10">
      <c r="A114">
        <f>'Processed Output'!A198</f>
        <v>198</v>
      </c>
      <c r="B114" t="str">
        <f>'Processed Output'!B198</f>
        <v>NIST_NRC/NIST_NRC_13</v>
      </c>
      <c r="C114" t="str">
        <f>'Processed Output'!C198</f>
        <v>Cable_F_Temp</v>
      </c>
      <c r="D114">
        <f>'Processed Output'!D198</f>
        <v>20</v>
      </c>
      <c r="E114">
        <f>'Processed Output'!E198</f>
        <v>177</v>
      </c>
      <c r="F114">
        <f>'Processed Output'!F198</f>
        <v>20</v>
      </c>
      <c r="G114">
        <f>'Processed Output'!G198</f>
        <v>171.04400000000001</v>
      </c>
      <c r="H114">
        <f t="shared" si="2"/>
        <v>157</v>
      </c>
      <c r="I114">
        <f t="shared" si="3"/>
        <v>151.04400000000001</v>
      </c>
      <c r="J114">
        <f>'Processed Output'!H198</f>
        <v>-3.7936299999999998</v>
      </c>
    </row>
    <row r="115" spans="1:10">
      <c r="A115">
        <f>'Processed Output'!A225</f>
        <v>225</v>
      </c>
      <c r="B115" t="str">
        <f>'Processed Output'!B225</f>
        <v>NIST_NRC/NIST_NRC_14</v>
      </c>
      <c r="C115" t="str">
        <f>'Processed Output'!C225</f>
        <v>Cable_F_Temp</v>
      </c>
      <c r="D115">
        <f>'Processed Output'!D225</f>
        <v>20</v>
      </c>
      <c r="E115">
        <f>'Processed Output'!E225</f>
        <v>199</v>
      </c>
      <c r="F115">
        <f>'Processed Output'!F225</f>
        <v>20</v>
      </c>
      <c r="G115">
        <f>'Processed Output'!G225</f>
        <v>160.648</v>
      </c>
      <c r="H115">
        <f t="shared" si="2"/>
        <v>179</v>
      </c>
      <c r="I115">
        <f t="shared" si="3"/>
        <v>140.648</v>
      </c>
      <c r="J115">
        <f>'Processed Output'!H225</f>
        <v>-21.425699999999999</v>
      </c>
    </row>
    <row r="116" spans="1:10">
      <c r="A116">
        <f>'Processed Output'!A415</f>
        <v>415</v>
      </c>
      <c r="B116" t="str">
        <f>'Processed Output'!B415</f>
        <v>NIST_NRC/NIST_NRC_15</v>
      </c>
      <c r="C116" t="str">
        <f>'Processed Output'!C415</f>
        <v>Cable_F_Temp</v>
      </c>
      <c r="D116">
        <f>'Processed Output'!D415</f>
        <v>20</v>
      </c>
      <c r="E116">
        <f>'Processed Output'!E415</f>
        <v>695</v>
      </c>
      <c r="F116">
        <f>'Processed Output'!F415</f>
        <v>20</v>
      </c>
      <c r="G116">
        <f>'Processed Output'!G415</f>
        <v>160.46199999999999</v>
      </c>
      <c r="H116">
        <f t="shared" si="2"/>
        <v>675</v>
      </c>
      <c r="I116">
        <f t="shared" si="3"/>
        <v>140.46199999999999</v>
      </c>
      <c r="J116">
        <f>'Processed Output'!H415</f>
        <v>-79.190809999999999</v>
      </c>
    </row>
    <row r="117" spans="1:10">
      <c r="A117">
        <f>'Processed Output'!A440</f>
        <v>440</v>
      </c>
      <c r="B117" t="str">
        <f>'Processed Output'!B440</f>
        <v>NIST_NRC/NIST_NRC_16</v>
      </c>
      <c r="C117" t="str">
        <f>'Processed Output'!C440</f>
        <v>Cable_F_Temp</v>
      </c>
      <c r="D117">
        <f>'Processed Output'!D440</f>
        <v>20</v>
      </c>
      <c r="E117">
        <f>'Processed Output'!E440</f>
        <v>192</v>
      </c>
      <c r="F117">
        <f>'Processed Output'!F440</f>
        <v>20</v>
      </c>
      <c r="G117">
        <f>'Processed Output'!G440</f>
        <v>175.44</v>
      </c>
      <c r="H117">
        <f t="shared" si="2"/>
        <v>172</v>
      </c>
      <c r="I117">
        <f t="shared" si="3"/>
        <v>155.44</v>
      </c>
      <c r="J117">
        <f>'Processed Output'!H440</f>
        <v>-9.62791</v>
      </c>
    </row>
    <row r="118" spans="1:10">
      <c r="A118">
        <f>'Processed Output'!A497</f>
        <v>497</v>
      </c>
      <c r="B118" t="str">
        <f>'Processed Output'!B497</f>
        <v>NIST_NRC/NIST_NRC_18</v>
      </c>
      <c r="C118" t="str">
        <f>'Processed Output'!C497</f>
        <v>Cable_F_Temp</v>
      </c>
      <c r="D118">
        <f>'Processed Output'!D497</f>
        <v>20</v>
      </c>
      <c r="E118">
        <f>'Processed Output'!E497</f>
        <v>258</v>
      </c>
      <c r="F118">
        <f>'Processed Output'!F497</f>
        <v>20</v>
      </c>
      <c r="G118">
        <f>'Processed Output'!G497</f>
        <v>227.11500000000001</v>
      </c>
      <c r="H118">
        <f t="shared" si="2"/>
        <v>238</v>
      </c>
      <c r="I118">
        <f t="shared" si="3"/>
        <v>207.11500000000001</v>
      </c>
      <c r="J118">
        <f>'Processed Output'!H497</f>
        <v>-12.976889999999999</v>
      </c>
    </row>
    <row r="119" spans="1:10">
      <c r="A119">
        <f>'Processed Output'!A494</f>
        <v>494</v>
      </c>
      <c r="B119" t="str">
        <f>'Processed Output'!B494</f>
        <v>NIST_NRC/NIST_NRC_01</v>
      </c>
      <c r="C119" t="str">
        <f>'Processed Output'!C494</f>
        <v>Cable_G_Flux</v>
      </c>
      <c r="D119">
        <f>'Processed Output'!D494</f>
        <v>0</v>
      </c>
      <c r="E119">
        <f>'Processed Output'!E494</f>
        <v>1.51</v>
      </c>
      <c r="F119">
        <f>'Processed Output'!F494</f>
        <v>0</v>
      </c>
      <c r="G119">
        <f>'Processed Output'!G494</f>
        <v>1.6369</v>
      </c>
      <c r="H119">
        <f t="shared" si="2"/>
        <v>1.51</v>
      </c>
      <c r="I119">
        <f t="shared" si="3"/>
        <v>1.6369</v>
      </c>
      <c r="J119">
        <f>'Processed Output'!H494</f>
        <v>8.4053000000000004</v>
      </c>
    </row>
    <row r="120" spans="1:10">
      <c r="A120">
        <f>'Processed Output'!A234</f>
        <v>234</v>
      </c>
      <c r="B120" t="str">
        <f>'Processed Output'!B234</f>
        <v>NIST_NRC/NIST_NRC_02</v>
      </c>
      <c r="C120" t="str">
        <f>'Processed Output'!C234</f>
        <v>Cable_G_Flux</v>
      </c>
      <c r="D120">
        <f>'Processed Output'!D234</f>
        <v>0</v>
      </c>
      <c r="E120">
        <f>'Processed Output'!E234</f>
        <v>5.97</v>
      </c>
      <c r="F120">
        <f>'Processed Output'!F234</f>
        <v>0</v>
      </c>
      <c r="G120">
        <f>'Processed Output'!G234</f>
        <v>4.4264999999999999</v>
      </c>
      <c r="H120">
        <f t="shared" si="2"/>
        <v>5.97</v>
      </c>
      <c r="I120">
        <f t="shared" si="3"/>
        <v>4.4264999999999999</v>
      </c>
      <c r="J120">
        <f>'Processed Output'!H234</f>
        <v>-25.854610000000001</v>
      </c>
    </row>
    <row r="121" spans="1:10">
      <c r="A121">
        <f>'Processed Output'!A465</f>
        <v>465</v>
      </c>
      <c r="B121" t="str">
        <f>'Processed Output'!B465</f>
        <v>NIST_NRC/NIST_NRC_03</v>
      </c>
      <c r="C121" t="str">
        <f>'Processed Output'!C465</f>
        <v>Cable_G_Flux</v>
      </c>
      <c r="D121">
        <f>'Processed Output'!D465</f>
        <v>0</v>
      </c>
      <c r="E121">
        <f>'Processed Output'!E465</f>
        <v>5.36</v>
      </c>
      <c r="F121">
        <f>'Processed Output'!F465</f>
        <v>0</v>
      </c>
      <c r="G121">
        <f>'Processed Output'!G465</f>
        <v>5.4679000000000002</v>
      </c>
      <c r="H121">
        <f t="shared" si="2"/>
        <v>5.36</v>
      </c>
      <c r="I121">
        <f t="shared" si="3"/>
        <v>5.4679000000000002</v>
      </c>
      <c r="J121">
        <f>'Processed Output'!H465</f>
        <v>2.0132400000000001</v>
      </c>
    </row>
    <row r="122" spans="1:10">
      <c r="A122">
        <f>'Processed Output'!A466</f>
        <v>466</v>
      </c>
      <c r="B122" t="str">
        <f>'Processed Output'!B466</f>
        <v>NIST_NRC/NIST_NRC_03</v>
      </c>
      <c r="C122" t="str">
        <f>'Processed Output'!C466</f>
        <v>Cable_G_Flux</v>
      </c>
      <c r="D122">
        <f>'Processed Output'!D466</f>
        <v>0</v>
      </c>
      <c r="E122">
        <f>'Processed Output'!E466</f>
        <v>6.43</v>
      </c>
      <c r="F122">
        <f>'Processed Output'!F466</f>
        <v>0</v>
      </c>
      <c r="G122">
        <f>'Processed Output'!G466</f>
        <v>6.8068999999999997</v>
      </c>
      <c r="H122">
        <f t="shared" si="2"/>
        <v>6.43</v>
      </c>
      <c r="I122">
        <f t="shared" si="3"/>
        <v>6.8068999999999997</v>
      </c>
      <c r="J122">
        <f>'Processed Output'!H466</f>
        <v>5.8611199999999997</v>
      </c>
    </row>
    <row r="123" spans="1:10">
      <c r="A123">
        <f>'Processed Output'!A96</f>
        <v>96</v>
      </c>
      <c r="B123" t="str">
        <f>'Processed Output'!B96</f>
        <v>NIST_NRC/NIST_NRC_04</v>
      </c>
      <c r="C123" t="str">
        <f>'Processed Output'!C96</f>
        <v>Cable_G_Flux</v>
      </c>
      <c r="D123">
        <f>'Processed Output'!D96</f>
        <v>0</v>
      </c>
      <c r="E123">
        <f>'Processed Output'!E96</f>
        <v>6</v>
      </c>
      <c r="F123">
        <f>'Processed Output'!F96</f>
        <v>0</v>
      </c>
      <c r="G123">
        <f>'Processed Output'!G96</f>
        <v>4.3506999999999998</v>
      </c>
      <c r="H123">
        <f t="shared" si="2"/>
        <v>6</v>
      </c>
      <c r="I123">
        <f t="shared" si="3"/>
        <v>4.3506999999999998</v>
      </c>
      <c r="J123">
        <f>'Processed Output'!H96</f>
        <v>-27.487500000000001</v>
      </c>
    </row>
    <row r="124" spans="1:10">
      <c r="A124">
        <f>'Processed Output'!A97</f>
        <v>97</v>
      </c>
      <c r="B124" t="str">
        <f>'Processed Output'!B97</f>
        <v>NIST_NRC/NIST_NRC_04</v>
      </c>
      <c r="C124" t="str">
        <f>'Processed Output'!C97</f>
        <v>Cable_G_Flux</v>
      </c>
      <c r="D124">
        <f>'Processed Output'!D97</f>
        <v>0</v>
      </c>
      <c r="E124">
        <f>'Processed Output'!E97</f>
        <v>6.23</v>
      </c>
      <c r="F124">
        <f>'Processed Output'!F97</f>
        <v>0</v>
      </c>
      <c r="G124">
        <f>'Processed Output'!G97</f>
        <v>5.5734000000000004</v>
      </c>
      <c r="H124">
        <f t="shared" si="2"/>
        <v>6.23</v>
      </c>
      <c r="I124">
        <f t="shared" si="3"/>
        <v>5.5734000000000004</v>
      </c>
      <c r="J124">
        <f>'Processed Output'!H97</f>
        <v>-10.539809999999999</v>
      </c>
    </row>
    <row r="125" spans="1:10">
      <c r="A125">
        <f>'Processed Output'!A122</f>
        <v>122</v>
      </c>
      <c r="B125" t="str">
        <f>'Processed Output'!B122</f>
        <v>NIST_NRC/NIST_NRC_05</v>
      </c>
      <c r="C125" t="str">
        <f>'Processed Output'!C122</f>
        <v>Cable_G_Flux</v>
      </c>
      <c r="D125">
        <f>'Processed Output'!D122</f>
        <v>0</v>
      </c>
      <c r="E125">
        <f>'Processed Output'!E122</f>
        <v>5.45</v>
      </c>
      <c r="F125">
        <f>'Processed Output'!F122</f>
        <v>0</v>
      </c>
      <c r="G125">
        <f>'Processed Output'!G122</f>
        <v>4.5392000000000001</v>
      </c>
      <c r="H125">
        <f t="shared" si="2"/>
        <v>5.45</v>
      </c>
      <c r="I125">
        <f t="shared" si="3"/>
        <v>4.5392000000000001</v>
      </c>
      <c r="J125">
        <f>'Processed Output'!H122</f>
        <v>-16.711739999999999</v>
      </c>
    </row>
    <row r="126" spans="1:10">
      <c r="A126">
        <f>'Processed Output'!A123</f>
        <v>123</v>
      </c>
      <c r="B126" t="str">
        <f>'Processed Output'!B123</f>
        <v>NIST_NRC/NIST_NRC_05</v>
      </c>
      <c r="C126" t="str">
        <f>'Processed Output'!C123</f>
        <v>Cable_G_Flux</v>
      </c>
      <c r="D126">
        <f>'Processed Output'!D123</f>
        <v>0</v>
      </c>
      <c r="E126">
        <f>'Processed Output'!E123</f>
        <v>6.58</v>
      </c>
      <c r="F126">
        <f>'Processed Output'!F123</f>
        <v>0</v>
      </c>
      <c r="G126">
        <f>'Processed Output'!G123</f>
        <v>5.6349999999999998</v>
      </c>
      <c r="H126">
        <f t="shared" si="2"/>
        <v>6.58</v>
      </c>
      <c r="I126">
        <f t="shared" si="3"/>
        <v>5.6349999999999998</v>
      </c>
      <c r="J126">
        <f>'Processed Output'!H123</f>
        <v>-14.36125</v>
      </c>
    </row>
    <row r="127" spans="1:10">
      <c r="A127">
        <f>'Processed Output'!A305</f>
        <v>305</v>
      </c>
      <c r="B127" t="str">
        <f>'Processed Output'!B305</f>
        <v>NIST_NRC/NIST_NRC_07</v>
      </c>
      <c r="C127" t="str">
        <f>'Processed Output'!C305</f>
        <v>Cable_G_Flux</v>
      </c>
      <c r="D127">
        <f>'Processed Output'!D305</f>
        <v>0</v>
      </c>
      <c r="E127">
        <f>'Processed Output'!E305</f>
        <v>1.47</v>
      </c>
      <c r="F127">
        <f>'Processed Output'!F305</f>
        <v>0</v>
      </c>
      <c r="G127">
        <f>'Processed Output'!G305</f>
        <v>1.5973999999999999</v>
      </c>
      <c r="H127">
        <f t="shared" si="2"/>
        <v>1.47</v>
      </c>
      <c r="I127">
        <f t="shared" si="3"/>
        <v>1.5973999999999999</v>
      </c>
      <c r="J127">
        <f>'Processed Output'!H305</f>
        <v>8.6666600000000003</v>
      </c>
    </row>
    <row r="128" spans="1:10">
      <c r="A128">
        <f>'Processed Output'!A306</f>
        <v>306</v>
      </c>
      <c r="B128" t="str">
        <f>'Processed Output'!B306</f>
        <v>NIST_NRC/NIST_NRC_07</v>
      </c>
      <c r="C128" t="str">
        <f>'Processed Output'!C306</f>
        <v>Cable_G_Flux</v>
      </c>
      <c r="D128">
        <f>'Processed Output'!D306</f>
        <v>0</v>
      </c>
      <c r="E128">
        <f>'Processed Output'!E306</f>
        <v>1.87</v>
      </c>
      <c r="F128">
        <f>'Processed Output'!F306</f>
        <v>0</v>
      </c>
      <c r="G128">
        <f>'Processed Output'!G306</f>
        <v>2.2843</v>
      </c>
      <c r="H128">
        <f t="shared" si="2"/>
        <v>1.87</v>
      </c>
      <c r="I128">
        <f t="shared" si="3"/>
        <v>2.2843</v>
      </c>
      <c r="J128">
        <f>'Processed Output'!H306</f>
        <v>22.15241</v>
      </c>
    </row>
    <row r="129" spans="1:10">
      <c r="A129">
        <f>'Processed Output'!A286</f>
        <v>286</v>
      </c>
      <c r="B129" t="str">
        <f>'Processed Output'!B286</f>
        <v>NIST_NRC/NIST_NRC_08</v>
      </c>
      <c r="C129" t="str">
        <f>'Processed Output'!C286</f>
        <v>Cable_G_Flux</v>
      </c>
      <c r="D129">
        <f>'Processed Output'!D286</f>
        <v>0</v>
      </c>
      <c r="E129">
        <f>'Processed Output'!E286</f>
        <v>6.02</v>
      </c>
      <c r="F129">
        <f>'Processed Output'!F286</f>
        <v>0</v>
      </c>
      <c r="G129">
        <f>'Processed Output'!G286</f>
        <v>4.3593000000000002</v>
      </c>
      <c r="H129">
        <f t="shared" si="2"/>
        <v>6.02</v>
      </c>
      <c r="I129">
        <f t="shared" si="3"/>
        <v>4.3593000000000002</v>
      </c>
      <c r="J129">
        <f>'Processed Output'!H286</f>
        <v>-27.587039999999998</v>
      </c>
    </row>
    <row r="130" spans="1:10">
      <c r="A130">
        <f>'Processed Output'!A287</f>
        <v>287</v>
      </c>
      <c r="B130" t="str">
        <f>'Processed Output'!B287</f>
        <v>NIST_NRC/NIST_NRC_08</v>
      </c>
      <c r="C130" t="str">
        <f>'Processed Output'!C287</f>
        <v>Cable_G_Flux</v>
      </c>
      <c r="D130">
        <f>'Processed Output'!D287</f>
        <v>0</v>
      </c>
      <c r="E130">
        <f>'Processed Output'!E287</f>
        <v>5.98</v>
      </c>
      <c r="F130">
        <f>'Processed Output'!F287</f>
        <v>0</v>
      </c>
      <c r="G130">
        <f>'Processed Output'!G287</f>
        <v>5.6559999999999997</v>
      </c>
      <c r="H130">
        <f t="shared" ref="H130:H193" si="4">E130-D130</f>
        <v>5.98</v>
      </c>
      <c r="I130">
        <f t="shared" ref="I130:I193" si="5">G130-F130</f>
        <v>5.6559999999999997</v>
      </c>
      <c r="J130">
        <f>'Processed Output'!H287</f>
        <v>-5.4188999999999998</v>
      </c>
    </row>
    <row r="131" spans="1:10">
      <c r="A131">
        <f>'Processed Output'!A515</f>
        <v>515</v>
      </c>
      <c r="B131" t="str">
        <f>'Processed Output'!B515</f>
        <v>NIST_NRC/NIST_NRC_09</v>
      </c>
      <c r="C131" t="str">
        <f>'Processed Output'!C515</f>
        <v>Cable_G_Flux</v>
      </c>
      <c r="D131">
        <f>'Processed Output'!D515</f>
        <v>0</v>
      </c>
      <c r="E131">
        <f>'Processed Output'!E515</f>
        <v>5.0999999999999996</v>
      </c>
      <c r="F131">
        <f>'Processed Output'!F515</f>
        <v>0</v>
      </c>
      <c r="G131">
        <f>'Processed Output'!G515</f>
        <v>5.2798999999999996</v>
      </c>
      <c r="H131">
        <f t="shared" si="4"/>
        <v>5.0999999999999996</v>
      </c>
      <c r="I131">
        <f t="shared" si="5"/>
        <v>5.2798999999999996</v>
      </c>
      <c r="J131">
        <f>'Processed Output'!H515</f>
        <v>3.5264700000000002</v>
      </c>
    </row>
    <row r="132" spans="1:10">
      <c r="A132">
        <f>'Processed Output'!A516</f>
        <v>516</v>
      </c>
      <c r="B132" t="str">
        <f>'Processed Output'!B516</f>
        <v>NIST_NRC/NIST_NRC_09</v>
      </c>
      <c r="C132" t="str">
        <f>'Processed Output'!C516</f>
        <v>Cable_G_Flux</v>
      </c>
      <c r="D132">
        <f>'Processed Output'!D516</f>
        <v>0</v>
      </c>
      <c r="E132">
        <f>'Processed Output'!E516</f>
        <v>6.33</v>
      </c>
      <c r="F132">
        <f>'Processed Output'!F516</f>
        <v>0</v>
      </c>
      <c r="G132">
        <f>'Processed Output'!G516</f>
        <v>6.6127000000000002</v>
      </c>
      <c r="H132">
        <f t="shared" si="4"/>
        <v>6.33</v>
      </c>
      <c r="I132">
        <f t="shared" si="5"/>
        <v>6.6127000000000002</v>
      </c>
      <c r="J132">
        <f>'Processed Output'!H516</f>
        <v>4.4658800000000003</v>
      </c>
    </row>
    <row r="133" spans="1:10">
      <c r="A133">
        <f>'Processed Output'!A71</f>
        <v>71</v>
      </c>
      <c r="B133" t="str">
        <f>'Processed Output'!B71</f>
        <v>NIST_NRC/NIST_NRC_10</v>
      </c>
      <c r="C133" t="str">
        <f>'Processed Output'!C71</f>
        <v>Cable_G_Flux</v>
      </c>
      <c r="D133">
        <f>'Processed Output'!D71</f>
        <v>0</v>
      </c>
      <c r="E133">
        <f>'Processed Output'!E71</f>
        <v>5.42</v>
      </c>
      <c r="F133">
        <f>'Processed Output'!F71</f>
        <v>0</v>
      </c>
      <c r="G133">
        <f>'Processed Output'!G71</f>
        <v>4.3198999999999996</v>
      </c>
      <c r="H133">
        <f t="shared" si="4"/>
        <v>5.42</v>
      </c>
      <c r="I133">
        <f t="shared" si="5"/>
        <v>4.3198999999999996</v>
      </c>
      <c r="J133">
        <f>'Processed Output'!H71</f>
        <v>-20.297419999999999</v>
      </c>
    </row>
    <row r="134" spans="1:10">
      <c r="A134">
        <f>'Processed Output'!A72</f>
        <v>72</v>
      </c>
      <c r="B134" t="str">
        <f>'Processed Output'!B72</f>
        <v>NIST_NRC/NIST_NRC_10</v>
      </c>
      <c r="C134" t="str">
        <f>'Processed Output'!C72</f>
        <v>Cable_G_Flux</v>
      </c>
      <c r="D134">
        <f>'Processed Output'!D72</f>
        <v>0</v>
      </c>
      <c r="E134">
        <f>'Processed Output'!E72</f>
        <v>6.35</v>
      </c>
      <c r="F134">
        <f>'Processed Output'!F72</f>
        <v>0</v>
      </c>
      <c r="G134">
        <f>'Processed Output'!G72</f>
        <v>5.5384000000000002</v>
      </c>
      <c r="H134">
        <f t="shared" si="4"/>
        <v>6.35</v>
      </c>
      <c r="I134">
        <f t="shared" si="5"/>
        <v>5.5384000000000002</v>
      </c>
      <c r="J134">
        <f>'Processed Output'!H72</f>
        <v>-12.78078</v>
      </c>
    </row>
    <row r="135" spans="1:10">
      <c r="A135">
        <f>'Processed Output'!A546</f>
        <v>546</v>
      </c>
      <c r="B135" t="str">
        <f>'Processed Output'!B546</f>
        <v>NIST_NRC/NIST_NRC_13</v>
      </c>
      <c r="C135" t="str">
        <f>'Processed Output'!C546</f>
        <v>Cable_G_Flux</v>
      </c>
      <c r="D135">
        <f>'Processed Output'!D546</f>
        <v>0</v>
      </c>
      <c r="E135">
        <f>'Processed Output'!E546</f>
        <v>10.1</v>
      </c>
      <c r="F135">
        <f>'Processed Output'!F546</f>
        <v>0</v>
      </c>
      <c r="G135">
        <f>'Processed Output'!G546</f>
        <v>8.1132000000000009</v>
      </c>
      <c r="H135">
        <f t="shared" si="4"/>
        <v>10.1</v>
      </c>
      <c r="I135">
        <f t="shared" si="5"/>
        <v>8.1132000000000009</v>
      </c>
      <c r="J135">
        <f>'Processed Output'!H546</f>
        <v>-19.67109</v>
      </c>
    </row>
    <row r="136" spans="1:10">
      <c r="A136">
        <f>'Processed Output'!A547</f>
        <v>547</v>
      </c>
      <c r="B136" t="str">
        <f>'Processed Output'!B547</f>
        <v>NIST_NRC/NIST_NRC_13</v>
      </c>
      <c r="C136" t="str">
        <f>'Processed Output'!C547</f>
        <v>Cable_G_Flux</v>
      </c>
      <c r="D136">
        <f>'Processed Output'!D547</f>
        <v>0</v>
      </c>
      <c r="E136">
        <f>'Processed Output'!E547</f>
        <v>12.1</v>
      </c>
      <c r="F136">
        <f>'Processed Output'!F547</f>
        <v>0</v>
      </c>
      <c r="G136">
        <f>'Processed Output'!G547</f>
        <v>9.8328000000000007</v>
      </c>
      <c r="H136">
        <f t="shared" si="4"/>
        <v>12.1</v>
      </c>
      <c r="I136">
        <f t="shared" si="5"/>
        <v>9.8328000000000007</v>
      </c>
      <c r="J136">
        <f>'Processed Output'!H547</f>
        <v>-18.737189999999998</v>
      </c>
    </row>
    <row r="137" spans="1:10">
      <c r="A137">
        <f>'Processed Output'!A418</f>
        <v>418</v>
      </c>
      <c r="B137" t="str">
        <f>'Processed Output'!B418</f>
        <v>NIST_NRC/NIST_NRC_14</v>
      </c>
      <c r="C137" t="str">
        <f>'Processed Output'!C418</f>
        <v>Cable_G_Flux</v>
      </c>
      <c r="D137">
        <f>'Processed Output'!D418</f>
        <v>0</v>
      </c>
      <c r="E137">
        <f>'Processed Output'!E418</f>
        <v>10.5</v>
      </c>
      <c r="F137">
        <f>'Processed Output'!F418</f>
        <v>0</v>
      </c>
      <c r="G137">
        <f>'Processed Output'!G418</f>
        <v>7.5888999999999998</v>
      </c>
      <c r="H137">
        <f t="shared" si="4"/>
        <v>10.5</v>
      </c>
      <c r="I137">
        <f t="shared" si="5"/>
        <v>7.5888999999999998</v>
      </c>
      <c r="J137">
        <f>'Processed Output'!H418</f>
        <v>-27.72448</v>
      </c>
    </row>
    <row r="138" spans="1:10">
      <c r="A138">
        <f>'Processed Output'!A419</f>
        <v>419</v>
      </c>
      <c r="B138" t="str">
        <f>'Processed Output'!B419</f>
        <v>NIST_NRC/NIST_NRC_14</v>
      </c>
      <c r="C138" t="str">
        <f>'Processed Output'!C419</f>
        <v>Cable_G_Flux</v>
      </c>
      <c r="D138">
        <f>'Processed Output'!D419</f>
        <v>0</v>
      </c>
      <c r="E138">
        <f>'Processed Output'!E419</f>
        <v>10.9</v>
      </c>
      <c r="F138">
        <f>'Processed Output'!F419</f>
        <v>0</v>
      </c>
      <c r="G138">
        <f>'Processed Output'!G419</f>
        <v>8.9244000000000003</v>
      </c>
      <c r="H138">
        <f t="shared" si="4"/>
        <v>10.9</v>
      </c>
      <c r="I138">
        <f t="shared" si="5"/>
        <v>8.9244000000000003</v>
      </c>
      <c r="J138">
        <f>'Processed Output'!H419</f>
        <v>-18.124949999999998</v>
      </c>
    </row>
    <row r="139" spans="1:10">
      <c r="A139">
        <f>'Processed Output'!A58</f>
        <v>58</v>
      </c>
      <c r="B139" t="str">
        <f>'Processed Output'!B58</f>
        <v>NIST_NRC/NIST_NRC_15</v>
      </c>
      <c r="C139" t="str">
        <f>'Processed Output'!C58</f>
        <v>Cable_G_Flux</v>
      </c>
      <c r="D139">
        <f>'Processed Output'!D58</f>
        <v>0</v>
      </c>
      <c r="E139">
        <f>'Processed Output'!E58</f>
        <v>3.65</v>
      </c>
      <c r="F139">
        <f>'Processed Output'!F58</f>
        <v>0</v>
      </c>
      <c r="G139">
        <f>'Processed Output'!G58</f>
        <v>7.3624999999999998</v>
      </c>
      <c r="H139">
        <f t="shared" si="4"/>
        <v>3.65</v>
      </c>
      <c r="I139">
        <f t="shared" si="5"/>
        <v>7.3624999999999998</v>
      </c>
      <c r="J139">
        <f>'Processed Output'!H58</f>
        <v>101.71288</v>
      </c>
    </row>
    <row r="140" spans="1:10">
      <c r="A140">
        <f>'Processed Output'!A59</f>
        <v>59</v>
      </c>
      <c r="B140" t="str">
        <f>'Processed Output'!B59</f>
        <v>NIST_NRC/NIST_NRC_15</v>
      </c>
      <c r="C140" t="str">
        <f>'Processed Output'!C59</f>
        <v>Cable_G_Flux</v>
      </c>
      <c r="D140">
        <f>'Processed Output'!D59</f>
        <v>0</v>
      </c>
      <c r="E140">
        <f>'Processed Output'!E59</f>
        <v>5.08</v>
      </c>
      <c r="F140">
        <f>'Processed Output'!F59</f>
        <v>0</v>
      </c>
      <c r="G140">
        <f>'Processed Output'!G59</f>
        <v>8.7340999999999998</v>
      </c>
      <c r="H140">
        <f t="shared" si="4"/>
        <v>5.08</v>
      </c>
      <c r="I140">
        <f t="shared" si="5"/>
        <v>8.7340999999999998</v>
      </c>
      <c r="J140">
        <f>'Processed Output'!H59</f>
        <v>71.9315</v>
      </c>
    </row>
    <row r="141" spans="1:10">
      <c r="A141">
        <f>'Processed Output'!A461</f>
        <v>461</v>
      </c>
      <c r="B141" t="str">
        <f>'Processed Output'!B461</f>
        <v>NIST_NRC/NIST_NRC_16</v>
      </c>
      <c r="C141" t="str">
        <f>'Processed Output'!C461</f>
        <v>Cable_G_Flux</v>
      </c>
      <c r="D141">
        <f>'Processed Output'!D461</f>
        <v>0</v>
      </c>
      <c r="E141">
        <f>'Processed Output'!E461</f>
        <v>11.8</v>
      </c>
      <c r="F141">
        <f>'Processed Output'!F461</f>
        <v>0</v>
      </c>
      <c r="G141">
        <f>'Processed Output'!G461</f>
        <v>7.2590000000000003</v>
      </c>
      <c r="H141">
        <f t="shared" si="4"/>
        <v>11.8</v>
      </c>
      <c r="I141">
        <f t="shared" si="5"/>
        <v>7.2590000000000003</v>
      </c>
      <c r="J141">
        <f>'Processed Output'!H461</f>
        <v>-38.483310000000003</v>
      </c>
    </row>
    <row r="142" spans="1:10">
      <c r="A142">
        <f>'Processed Output'!A462</f>
        <v>462</v>
      </c>
      <c r="B142" t="str">
        <f>'Processed Output'!B462</f>
        <v>NIST_NRC/NIST_NRC_16</v>
      </c>
      <c r="C142" t="str">
        <f>'Processed Output'!C462</f>
        <v>Cable_G_Flux</v>
      </c>
      <c r="D142">
        <f>'Processed Output'!D462</f>
        <v>0</v>
      </c>
      <c r="E142">
        <f>'Processed Output'!E462</f>
        <v>12.2</v>
      </c>
      <c r="F142">
        <f>'Processed Output'!F462</f>
        <v>0</v>
      </c>
      <c r="G142">
        <f>'Processed Output'!G462</f>
        <v>8.8672000000000004</v>
      </c>
      <c r="H142">
        <f t="shared" si="4"/>
        <v>12.2</v>
      </c>
      <c r="I142">
        <f t="shared" si="5"/>
        <v>8.8672000000000004</v>
      </c>
      <c r="J142">
        <f>'Processed Output'!H462</f>
        <v>-27.317779999999999</v>
      </c>
    </row>
    <row r="143" spans="1:10">
      <c r="A143">
        <f>'Processed Output'!A479</f>
        <v>479</v>
      </c>
      <c r="B143" t="str">
        <f>'Processed Output'!B479</f>
        <v>NIST_NRC/NIST_NRC_18</v>
      </c>
      <c r="C143" t="str">
        <f>'Processed Output'!C479</f>
        <v>Cable_G_Flux</v>
      </c>
      <c r="D143">
        <f>'Processed Output'!D479</f>
        <v>0</v>
      </c>
      <c r="E143">
        <f>'Processed Output'!E479</f>
        <v>2.84</v>
      </c>
      <c r="F143">
        <f>'Processed Output'!F479</f>
        <v>0</v>
      </c>
      <c r="G143">
        <f>'Processed Output'!G479</f>
        <v>4.0293999999999999</v>
      </c>
      <c r="H143">
        <f t="shared" si="4"/>
        <v>2.84</v>
      </c>
      <c r="I143">
        <f t="shared" si="5"/>
        <v>4.0293999999999999</v>
      </c>
      <c r="J143">
        <f>'Processed Output'!H479</f>
        <v>41.880629999999996</v>
      </c>
    </row>
    <row r="144" spans="1:10">
      <c r="A144">
        <f>'Processed Output'!A480</f>
        <v>480</v>
      </c>
      <c r="B144" t="str">
        <f>'Processed Output'!B480</f>
        <v>NIST_NRC/NIST_NRC_18</v>
      </c>
      <c r="C144" t="str">
        <f>'Processed Output'!C480</f>
        <v>Cable_G_Flux</v>
      </c>
      <c r="D144">
        <f>'Processed Output'!D480</f>
        <v>0</v>
      </c>
      <c r="E144">
        <f>'Processed Output'!E480</f>
        <v>4.46</v>
      </c>
      <c r="F144">
        <f>'Processed Output'!F480</f>
        <v>0</v>
      </c>
      <c r="G144">
        <f>'Processed Output'!G480</f>
        <v>5.3746</v>
      </c>
      <c r="H144">
        <f t="shared" si="4"/>
        <v>4.46</v>
      </c>
      <c r="I144">
        <f t="shared" si="5"/>
        <v>5.3746</v>
      </c>
      <c r="J144">
        <f>'Processed Output'!H480</f>
        <v>20.50695</v>
      </c>
    </row>
    <row r="145" spans="1:10">
      <c r="A145">
        <f>'Processed Output'!A24</f>
        <v>24</v>
      </c>
      <c r="B145" t="str">
        <f>'Processed Output'!B24</f>
        <v>NIST_NRC/NIST_NRC_01</v>
      </c>
      <c r="C145" t="str">
        <f>'Processed Output'!C24</f>
        <v>Cable_G_Temp</v>
      </c>
      <c r="D145">
        <f>'Processed Output'!D24</f>
        <v>20</v>
      </c>
      <c r="E145">
        <f>'Processed Output'!E24</f>
        <v>87.9</v>
      </c>
      <c r="F145">
        <f>'Processed Output'!F24</f>
        <v>20</v>
      </c>
      <c r="G145">
        <f>'Processed Output'!G24</f>
        <v>115.49299999999999</v>
      </c>
      <c r="H145">
        <f t="shared" si="4"/>
        <v>67.900000000000006</v>
      </c>
      <c r="I145">
        <f t="shared" si="5"/>
        <v>95.492999999999995</v>
      </c>
      <c r="J145">
        <f>'Processed Output'!H24</f>
        <v>40.637700000000002</v>
      </c>
    </row>
    <row r="146" spans="1:10">
      <c r="A146">
        <f>'Processed Output'!A446</f>
        <v>446</v>
      </c>
      <c r="B146" t="str">
        <f>'Processed Output'!B446</f>
        <v>NIST_NRC/NIST_NRC_02</v>
      </c>
      <c r="C146" t="str">
        <f>'Processed Output'!C446</f>
        <v>Cable_G_Temp</v>
      </c>
      <c r="D146">
        <f>'Processed Output'!D446</f>
        <v>20</v>
      </c>
      <c r="E146">
        <f>'Processed Output'!E446</f>
        <v>133</v>
      </c>
      <c r="F146">
        <f>'Processed Output'!F446</f>
        <v>20</v>
      </c>
      <c r="G146">
        <f>'Processed Output'!G446</f>
        <v>163.67500000000001</v>
      </c>
      <c r="H146">
        <f t="shared" si="4"/>
        <v>113</v>
      </c>
      <c r="I146">
        <f t="shared" si="5"/>
        <v>143.67500000000001</v>
      </c>
      <c r="J146">
        <f>'Processed Output'!H446</f>
        <v>27.14602</v>
      </c>
    </row>
    <row r="147" spans="1:10">
      <c r="A147">
        <f>'Processed Output'!A263</f>
        <v>263</v>
      </c>
      <c r="B147" t="str">
        <f>'Processed Output'!B263</f>
        <v>NIST_NRC/NIST_NRC_03</v>
      </c>
      <c r="C147" t="str">
        <f>'Processed Output'!C263</f>
        <v>Cable_G_Temp</v>
      </c>
      <c r="D147">
        <f>'Processed Output'!D263</f>
        <v>20</v>
      </c>
      <c r="E147">
        <f>'Processed Output'!E263</f>
        <v>199</v>
      </c>
      <c r="F147">
        <f>'Processed Output'!F263</f>
        <v>20</v>
      </c>
      <c r="G147">
        <f>'Processed Output'!G263</f>
        <v>248.69499999999999</v>
      </c>
      <c r="H147">
        <f t="shared" si="4"/>
        <v>179</v>
      </c>
      <c r="I147">
        <f t="shared" si="5"/>
        <v>228.69499999999999</v>
      </c>
      <c r="J147">
        <f>'Processed Output'!H263</f>
        <v>27.76257</v>
      </c>
    </row>
    <row r="148" spans="1:10">
      <c r="A148">
        <f>'Processed Output'!A503</f>
        <v>503</v>
      </c>
      <c r="B148" t="str">
        <f>'Processed Output'!B503</f>
        <v>NIST_NRC/NIST_NRC_04</v>
      </c>
      <c r="C148" t="str">
        <f>'Processed Output'!C503</f>
        <v>Cable_G_Temp</v>
      </c>
      <c r="D148">
        <f>'Processed Output'!D503</f>
        <v>20</v>
      </c>
      <c r="E148">
        <f>'Processed Output'!E503</f>
        <v>151</v>
      </c>
      <c r="F148">
        <f>'Processed Output'!F503</f>
        <v>20</v>
      </c>
      <c r="G148">
        <f>'Processed Output'!G503</f>
        <v>181.94900000000001</v>
      </c>
      <c r="H148">
        <f t="shared" si="4"/>
        <v>131</v>
      </c>
      <c r="I148">
        <f t="shared" si="5"/>
        <v>161.94900000000001</v>
      </c>
      <c r="J148">
        <f>'Processed Output'!H503</f>
        <v>23.62519</v>
      </c>
    </row>
    <row r="149" spans="1:10">
      <c r="A149">
        <f>'Processed Output'!A533</f>
        <v>533</v>
      </c>
      <c r="B149" t="str">
        <f>'Processed Output'!B533</f>
        <v>NIST_NRC/NIST_NRC_05</v>
      </c>
      <c r="C149" t="str">
        <f>'Processed Output'!C533</f>
        <v>Cable_G_Temp</v>
      </c>
      <c r="D149">
        <f>'Processed Output'!D533</f>
        <v>20</v>
      </c>
      <c r="E149">
        <f>'Processed Output'!E533</f>
        <v>188</v>
      </c>
      <c r="F149">
        <f>'Processed Output'!F533</f>
        <v>20</v>
      </c>
      <c r="G149">
        <f>'Processed Output'!G533</f>
        <v>221.49100000000001</v>
      </c>
      <c r="H149">
        <f t="shared" si="4"/>
        <v>168</v>
      </c>
      <c r="I149">
        <f t="shared" si="5"/>
        <v>201.49100000000001</v>
      </c>
      <c r="J149">
        <f>'Processed Output'!H533</f>
        <v>19.935120000000001</v>
      </c>
    </row>
    <row r="150" spans="1:10">
      <c r="A150">
        <f>'Processed Output'!A501</f>
        <v>501</v>
      </c>
      <c r="B150" t="str">
        <f>'Processed Output'!B501</f>
        <v>NIST_NRC/NIST_NRC_07</v>
      </c>
      <c r="C150" t="str">
        <f>'Processed Output'!C501</f>
        <v>Cable_G_Temp</v>
      </c>
      <c r="D150">
        <f>'Processed Output'!D501</f>
        <v>20</v>
      </c>
      <c r="E150">
        <f>'Processed Output'!E501</f>
        <v>102</v>
      </c>
      <c r="F150">
        <f>'Processed Output'!F501</f>
        <v>20</v>
      </c>
      <c r="G150">
        <f>'Processed Output'!G501</f>
        <v>114.307</v>
      </c>
      <c r="H150">
        <f t="shared" si="4"/>
        <v>82</v>
      </c>
      <c r="I150">
        <f t="shared" si="5"/>
        <v>94.307000000000002</v>
      </c>
      <c r="J150">
        <f>'Processed Output'!H501</f>
        <v>15.00854</v>
      </c>
    </row>
    <row r="151" spans="1:10">
      <c r="A151">
        <f>'Processed Output'!A250</f>
        <v>250</v>
      </c>
      <c r="B151" t="str">
        <f>'Processed Output'!B250</f>
        <v>NIST_NRC/NIST_NRC_08</v>
      </c>
      <c r="C151" t="str">
        <f>'Processed Output'!C250</f>
        <v>Cable_G_Temp</v>
      </c>
      <c r="D151">
        <f>'Processed Output'!D250</f>
        <v>20</v>
      </c>
      <c r="E151">
        <f>'Processed Output'!E250</f>
        <v>135</v>
      </c>
      <c r="F151">
        <f>'Processed Output'!F250</f>
        <v>20</v>
      </c>
      <c r="G151">
        <f>'Processed Output'!G250</f>
        <v>159.41399999999999</v>
      </c>
      <c r="H151">
        <f t="shared" si="4"/>
        <v>115</v>
      </c>
      <c r="I151">
        <f t="shared" si="5"/>
        <v>139.41399999999999</v>
      </c>
      <c r="J151">
        <f>'Processed Output'!H250</f>
        <v>21.229569999999999</v>
      </c>
    </row>
    <row r="152" spans="1:10">
      <c r="A152">
        <f>'Processed Output'!A294</f>
        <v>294</v>
      </c>
      <c r="B152" t="str">
        <f>'Processed Output'!B294</f>
        <v>NIST_NRC/NIST_NRC_09</v>
      </c>
      <c r="C152" t="str">
        <f>'Processed Output'!C294</f>
        <v>Cable_G_Temp</v>
      </c>
      <c r="D152">
        <f>'Processed Output'!D294</f>
        <v>20</v>
      </c>
      <c r="E152">
        <f>'Processed Output'!E294</f>
        <v>194</v>
      </c>
      <c r="F152">
        <f>'Processed Output'!F294</f>
        <v>20</v>
      </c>
      <c r="G152">
        <f>'Processed Output'!G294</f>
        <v>242.40899999999999</v>
      </c>
      <c r="H152">
        <f t="shared" si="4"/>
        <v>174</v>
      </c>
      <c r="I152">
        <f t="shared" si="5"/>
        <v>222.40899999999999</v>
      </c>
      <c r="J152">
        <f>'Processed Output'!H294</f>
        <v>27.821259999999999</v>
      </c>
    </row>
    <row r="153" spans="1:10">
      <c r="A153">
        <f>'Processed Output'!A138</f>
        <v>138</v>
      </c>
      <c r="B153" t="str">
        <f>'Processed Output'!B138</f>
        <v>NIST_NRC/NIST_NRC_10</v>
      </c>
      <c r="C153" t="str">
        <f>'Processed Output'!C138</f>
        <v>Cable_G_Temp</v>
      </c>
      <c r="D153">
        <f>'Processed Output'!D138</f>
        <v>20</v>
      </c>
      <c r="E153">
        <f>'Processed Output'!E138</f>
        <v>175</v>
      </c>
      <c r="F153">
        <f>'Processed Output'!F138</f>
        <v>20</v>
      </c>
      <c r="G153">
        <f>'Processed Output'!G138</f>
        <v>182.072</v>
      </c>
      <c r="H153">
        <f t="shared" si="4"/>
        <v>155</v>
      </c>
      <c r="I153">
        <f t="shared" si="5"/>
        <v>162.072</v>
      </c>
      <c r="J153">
        <f>'Processed Output'!H138</f>
        <v>4.5625799999999996</v>
      </c>
    </row>
    <row r="154" spans="1:10">
      <c r="A154">
        <f>'Processed Output'!A388</f>
        <v>388</v>
      </c>
      <c r="B154" t="str">
        <f>'Processed Output'!B388</f>
        <v>NIST_NRC/NIST_NRC_13</v>
      </c>
      <c r="C154" t="str">
        <f>'Processed Output'!C388</f>
        <v>Cable_G_Temp</v>
      </c>
      <c r="D154">
        <f>'Processed Output'!D388</f>
        <v>20</v>
      </c>
      <c r="E154">
        <f>'Processed Output'!E388</f>
        <v>167</v>
      </c>
      <c r="F154">
        <f>'Processed Output'!F388</f>
        <v>20</v>
      </c>
      <c r="G154">
        <f>'Processed Output'!G388</f>
        <v>195.53700000000001</v>
      </c>
      <c r="H154">
        <f t="shared" si="4"/>
        <v>147</v>
      </c>
      <c r="I154">
        <f t="shared" si="5"/>
        <v>175.53700000000001</v>
      </c>
      <c r="J154">
        <f>'Processed Output'!H388</f>
        <v>19.412929999999999</v>
      </c>
    </row>
    <row r="155" spans="1:10">
      <c r="A155">
        <f>'Processed Output'!A459</f>
        <v>459</v>
      </c>
      <c r="B155" t="str">
        <f>'Processed Output'!B459</f>
        <v>NIST_NRC/NIST_NRC_14</v>
      </c>
      <c r="C155" t="str">
        <f>'Processed Output'!C459</f>
        <v>Cable_G_Temp</v>
      </c>
      <c r="D155">
        <f>'Processed Output'!D459</f>
        <v>20</v>
      </c>
      <c r="E155">
        <f>'Processed Output'!E459</f>
        <v>298</v>
      </c>
      <c r="F155">
        <f>'Processed Output'!F459</f>
        <v>20</v>
      </c>
      <c r="G155">
        <f>'Processed Output'!G459</f>
        <v>291.50599999999997</v>
      </c>
      <c r="H155">
        <f t="shared" si="4"/>
        <v>278</v>
      </c>
      <c r="I155">
        <f t="shared" si="5"/>
        <v>271.50599999999997</v>
      </c>
      <c r="J155">
        <f>'Processed Output'!H459</f>
        <v>-2.3359700000000001</v>
      </c>
    </row>
    <row r="156" spans="1:10">
      <c r="A156">
        <f>'Processed Output'!A484</f>
        <v>484</v>
      </c>
      <c r="B156" t="str">
        <f>'Processed Output'!B484</f>
        <v>NIST_NRC/NIST_NRC_15</v>
      </c>
      <c r="C156" t="str">
        <f>'Processed Output'!C484</f>
        <v>Cable_G_Temp</v>
      </c>
      <c r="D156">
        <f>'Processed Output'!D484</f>
        <v>20</v>
      </c>
      <c r="E156">
        <f>'Processed Output'!E484</f>
        <v>187</v>
      </c>
      <c r="F156">
        <f>'Processed Output'!F484</f>
        <v>20</v>
      </c>
      <c r="G156">
        <f>'Processed Output'!G484</f>
        <v>283.226</v>
      </c>
      <c r="H156">
        <f t="shared" si="4"/>
        <v>167</v>
      </c>
      <c r="I156">
        <f t="shared" si="5"/>
        <v>263.226</v>
      </c>
      <c r="J156">
        <f>'Processed Output'!H484</f>
        <v>57.620370000000001</v>
      </c>
    </row>
    <row r="157" spans="1:10">
      <c r="A157">
        <f>'Processed Output'!A159</f>
        <v>159</v>
      </c>
      <c r="B157" t="str">
        <f>'Processed Output'!B159</f>
        <v>NIST_NRC/NIST_NRC_16</v>
      </c>
      <c r="C157" t="str">
        <f>'Processed Output'!C159</f>
        <v>Cable_G_Temp</v>
      </c>
      <c r="D157">
        <f>'Processed Output'!D159</f>
        <v>20</v>
      </c>
      <c r="E157">
        <f>'Processed Output'!E159</f>
        <v>194</v>
      </c>
      <c r="F157">
        <f>'Processed Output'!F159</f>
        <v>20</v>
      </c>
      <c r="G157">
        <f>'Processed Output'!G159</f>
        <v>183.37299999999999</v>
      </c>
      <c r="H157">
        <f t="shared" si="4"/>
        <v>174</v>
      </c>
      <c r="I157">
        <f t="shared" si="5"/>
        <v>163.37299999999999</v>
      </c>
      <c r="J157">
        <f>'Processed Output'!H159</f>
        <v>-6.1074700000000002</v>
      </c>
    </row>
    <row r="158" spans="1:10">
      <c r="A158">
        <f>'Processed Output'!A416</f>
        <v>416</v>
      </c>
      <c r="B158" t="str">
        <f>'Processed Output'!B416</f>
        <v>NIST_NRC/NIST_NRC_18</v>
      </c>
      <c r="C158" t="str">
        <f>'Processed Output'!C416</f>
        <v>Cable_G_Temp</v>
      </c>
      <c r="D158">
        <f>'Processed Output'!D416</f>
        <v>20</v>
      </c>
      <c r="E158">
        <f>'Processed Output'!E416</f>
        <v>135</v>
      </c>
      <c r="F158">
        <f>'Processed Output'!F416</f>
        <v>20</v>
      </c>
      <c r="G158">
        <f>'Processed Output'!G416</f>
        <v>215.69800000000001</v>
      </c>
      <c r="H158">
        <f t="shared" si="4"/>
        <v>115</v>
      </c>
      <c r="I158">
        <f t="shared" si="5"/>
        <v>195.69800000000001</v>
      </c>
      <c r="J158">
        <f>'Processed Output'!H416</f>
        <v>70.172169999999994</v>
      </c>
    </row>
    <row r="159" spans="1:10">
      <c r="A159">
        <f>'Processed Output'!A177</f>
        <v>177</v>
      </c>
      <c r="B159" t="str">
        <f>'Processed Output'!B177</f>
        <v>NIST_NRC/NIST_NRC_01</v>
      </c>
      <c r="C159" t="str">
        <f>'Processed Output'!C177</f>
        <v>Ceiling_Flux</v>
      </c>
      <c r="D159">
        <f>'Processed Output'!D177</f>
        <v>0</v>
      </c>
      <c r="E159">
        <f>'Processed Output'!E177</f>
        <v>0.99299999999999999</v>
      </c>
      <c r="F159">
        <f>'Processed Output'!F177</f>
        <v>0</v>
      </c>
      <c r="G159">
        <f>'Processed Output'!G177</f>
        <v>2.2012999999999998</v>
      </c>
      <c r="H159">
        <f t="shared" si="4"/>
        <v>0.99299999999999999</v>
      </c>
      <c r="I159">
        <f t="shared" si="5"/>
        <v>2.2012999999999998</v>
      </c>
      <c r="J159">
        <f>'Processed Output'!H177</f>
        <v>121.68680999999999</v>
      </c>
    </row>
    <row r="160" spans="1:10">
      <c r="A160">
        <f>'Processed Output'!A178</f>
        <v>178</v>
      </c>
      <c r="B160" t="str">
        <f>'Processed Output'!B178</f>
        <v>NIST_NRC/NIST_NRC_01</v>
      </c>
      <c r="C160" t="str">
        <f>'Processed Output'!C178</f>
        <v>Ceiling_Flux</v>
      </c>
      <c r="D160">
        <f>'Processed Output'!D178</f>
        <v>0</v>
      </c>
      <c r="E160">
        <f>'Processed Output'!E178</f>
        <v>1.33</v>
      </c>
      <c r="F160">
        <f>'Processed Output'!F178</f>
        <v>0</v>
      </c>
      <c r="G160">
        <f>'Processed Output'!G178</f>
        <v>2.4552</v>
      </c>
      <c r="H160">
        <f t="shared" si="4"/>
        <v>1.33</v>
      </c>
      <c r="I160">
        <f t="shared" si="5"/>
        <v>2.4552</v>
      </c>
      <c r="J160">
        <f>'Processed Output'!H178</f>
        <v>84.601489999999998</v>
      </c>
    </row>
    <row r="161" spans="1:10">
      <c r="A161">
        <f>'Processed Output'!A180</f>
        <v>180</v>
      </c>
      <c r="B161" t="str">
        <f>'Processed Output'!B180</f>
        <v>NIST_NRC/NIST_NRC_02</v>
      </c>
      <c r="C161" t="str">
        <f>'Processed Output'!C180</f>
        <v>Ceiling_Flux</v>
      </c>
      <c r="D161">
        <f>'Processed Output'!D180</f>
        <v>0</v>
      </c>
      <c r="E161">
        <f>'Processed Output'!E180</f>
        <v>3.54</v>
      </c>
      <c r="F161">
        <f>'Processed Output'!F180</f>
        <v>0</v>
      </c>
      <c r="G161">
        <f>'Processed Output'!G180</f>
        <v>5.2527999999999997</v>
      </c>
      <c r="H161">
        <f t="shared" si="4"/>
        <v>3.54</v>
      </c>
      <c r="I161">
        <f t="shared" si="5"/>
        <v>5.2527999999999997</v>
      </c>
      <c r="J161">
        <f>'Processed Output'!H180</f>
        <v>48.383620000000001</v>
      </c>
    </row>
    <row r="162" spans="1:10">
      <c r="A162">
        <f>'Processed Output'!A181</f>
        <v>181</v>
      </c>
      <c r="B162" t="str">
        <f>'Processed Output'!B181</f>
        <v>NIST_NRC/NIST_NRC_02</v>
      </c>
      <c r="C162" t="str">
        <f>'Processed Output'!C181</f>
        <v>Ceiling_Flux</v>
      </c>
      <c r="D162">
        <f>'Processed Output'!D181</f>
        <v>0</v>
      </c>
      <c r="E162">
        <f>'Processed Output'!E181</f>
        <v>4.79</v>
      </c>
      <c r="F162">
        <f>'Processed Output'!F181</f>
        <v>0</v>
      </c>
      <c r="G162">
        <f>'Processed Output'!G181</f>
        <v>5.7704000000000004</v>
      </c>
      <c r="H162">
        <f t="shared" si="4"/>
        <v>4.79</v>
      </c>
      <c r="I162">
        <f t="shared" si="5"/>
        <v>5.7704000000000004</v>
      </c>
      <c r="J162">
        <f>'Processed Output'!H181</f>
        <v>20.468060000000001</v>
      </c>
    </row>
    <row r="163" spans="1:10">
      <c r="A163">
        <f>'Processed Output'!A572</f>
        <v>572</v>
      </c>
      <c r="B163" t="str">
        <f>'Processed Output'!B572</f>
        <v>NIST_NRC/NIST_NRC_03</v>
      </c>
      <c r="C163" t="str">
        <f>'Processed Output'!C572</f>
        <v>Ceiling_Flux</v>
      </c>
      <c r="D163">
        <f>'Processed Output'!D572</f>
        <v>0</v>
      </c>
      <c r="E163">
        <f>'Processed Output'!E572</f>
        <v>2.2000000000000002</v>
      </c>
      <c r="F163">
        <f>'Processed Output'!F572</f>
        <v>0</v>
      </c>
      <c r="G163">
        <f>'Processed Output'!G572</f>
        <v>5.4462999999999999</v>
      </c>
      <c r="H163">
        <f t="shared" si="4"/>
        <v>2.2000000000000002</v>
      </c>
      <c r="I163">
        <f t="shared" si="5"/>
        <v>5.4462999999999999</v>
      </c>
      <c r="J163">
        <f>'Processed Output'!H572</f>
        <v>147.55907999999999</v>
      </c>
    </row>
    <row r="164" spans="1:10">
      <c r="A164">
        <f>'Processed Output'!A573</f>
        <v>573</v>
      </c>
      <c r="B164" t="str">
        <f>'Processed Output'!B573</f>
        <v>NIST_NRC/NIST_NRC_03</v>
      </c>
      <c r="C164" t="str">
        <f>'Processed Output'!C573</f>
        <v>Ceiling_Flux</v>
      </c>
      <c r="D164">
        <f>'Processed Output'!D573</f>
        <v>0</v>
      </c>
      <c r="E164">
        <f>'Processed Output'!E573</f>
        <v>4.46</v>
      </c>
      <c r="F164">
        <f>'Processed Output'!F573</f>
        <v>0</v>
      </c>
      <c r="G164">
        <f>'Processed Output'!G573</f>
        <v>6.6773999999999996</v>
      </c>
      <c r="H164">
        <f t="shared" si="4"/>
        <v>4.46</v>
      </c>
      <c r="I164">
        <f t="shared" si="5"/>
        <v>6.6773999999999996</v>
      </c>
      <c r="J164">
        <f>'Processed Output'!H573</f>
        <v>49.717939999999999</v>
      </c>
    </row>
    <row r="165" spans="1:10">
      <c r="A165">
        <f>'Processed Output'!A81</f>
        <v>81</v>
      </c>
      <c r="B165" t="str">
        <f>'Processed Output'!B81</f>
        <v>NIST_NRC/NIST_NRC_04</v>
      </c>
      <c r="C165" t="str">
        <f>'Processed Output'!C81</f>
        <v>Ceiling_Flux</v>
      </c>
      <c r="D165">
        <f>'Processed Output'!D81</f>
        <v>0</v>
      </c>
      <c r="E165">
        <f>'Processed Output'!E81</f>
        <v>2.94</v>
      </c>
      <c r="F165">
        <f>'Processed Output'!F81</f>
        <v>0</v>
      </c>
      <c r="G165">
        <f>'Processed Output'!G81</f>
        <v>4.7340999999999998</v>
      </c>
      <c r="H165">
        <f t="shared" si="4"/>
        <v>2.94</v>
      </c>
      <c r="I165">
        <f t="shared" si="5"/>
        <v>4.7340999999999998</v>
      </c>
      <c r="J165">
        <f>'Processed Output'!H81</f>
        <v>61.023119999999999</v>
      </c>
    </row>
    <row r="166" spans="1:10">
      <c r="A166">
        <f>'Processed Output'!A82</f>
        <v>82</v>
      </c>
      <c r="B166" t="str">
        <f>'Processed Output'!B82</f>
        <v>NIST_NRC/NIST_NRC_04</v>
      </c>
      <c r="C166" t="str">
        <f>'Processed Output'!C82</f>
        <v>Ceiling_Flux</v>
      </c>
      <c r="D166">
        <f>'Processed Output'!D82</f>
        <v>0</v>
      </c>
      <c r="E166">
        <f>'Processed Output'!E82</f>
        <v>4.3499999999999996</v>
      </c>
      <c r="F166">
        <f>'Processed Output'!F82</f>
        <v>0</v>
      </c>
      <c r="G166">
        <f>'Processed Output'!G82</f>
        <v>5.6593</v>
      </c>
      <c r="H166">
        <f t="shared" si="4"/>
        <v>4.3499999999999996</v>
      </c>
      <c r="I166">
        <f t="shared" si="5"/>
        <v>5.6593</v>
      </c>
      <c r="J166">
        <f>'Processed Output'!H82</f>
        <v>30.09862</v>
      </c>
    </row>
    <row r="167" spans="1:10">
      <c r="A167">
        <f>'Processed Output'!A65</f>
        <v>65</v>
      </c>
      <c r="B167" t="str">
        <f>'Processed Output'!B65</f>
        <v>NIST_NRC/NIST_NRC_05</v>
      </c>
      <c r="C167" t="str">
        <f>'Processed Output'!C65</f>
        <v>Ceiling_Flux</v>
      </c>
      <c r="D167">
        <f>'Processed Output'!D65</f>
        <v>0</v>
      </c>
      <c r="E167">
        <f>'Processed Output'!E65</f>
        <v>1.76</v>
      </c>
      <c r="F167">
        <f>'Processed Output'!F65</f>
        <v>0</v>
      </c>
      <c r="G167">
        <f>'Processed Output'!G65</f>
        <v>3.9714</v>
      </c>
      <c r="H167">
        <f t="shared" si="4"/>
        <v>1.76</v>
      </c>
      <c r="I167">
        <f t="shared" si="5"/>
        <v>3.9714</v>
      </c>
      <c r="J167">
        <f>'Processed Output'!H65</f>
        <v>125.64659</v>
      </c>
    </row>
    <row r="168" spans="1:10">
      <c r="A168">
        <f>'Processed Output'!A66</f>
        <v>66</v>
      </c>
      <c r="B168" t="str">
        <f>'Processed Output'!B66</f>
        <v>NIST_NRC/NIST_NRC_05</v>
      </c>
      <c r="C168" t="str">
        <f>'Processed Output'!C66</f>
        <v>Ceiling_Flux</v>
      </c>
      <c r="D168">
        <f>'Processed Output'!D66</f>
        <v>0</v>
      </c>
      <c r="E168">
        <f>'Processed Output'!E66</f>
        <v>3.27</v>
      </c>
      <c r="F168">
        <f>'Processed Output'!F66</f>
        <v>0</v>
      </c>
      <c r="G168">
        <f>'Processed Output'!G66</f>
        <v>5.2938000000000001</v>
      </c>
      <c r="H168">
        <f t="shared" si="4"/>
        <v>3.27</v>
      </c>
      <c r="I168">
        <f t="shared" si="5"/>
        <v>5.2938000000000001</v>
      </c>
      <c r="J168">
        <f>'Processed Output'!H66</f>
        <v>61.889899999999997</v>
      </c>
    </row>
    <row r="169" spans="1:10">
      <c r="A169">
        <f>'Processed Output'!A93</f>
        <v>93</v>
      </c>
      <c r="B169" t="str">
        <f>'Processed Output'!B93</f>
        <v>NIST_NRC/NIST_NRC_07</v>
      </c>
      <c r="C169" t="str">
        <f>'Processed Output'!C93</f>
        <v>Ceiling_Flux</v>
      </c>
      <c r="D169">
        <f>'Processed Output'!D93</f>
        <v>0</v>
      </c>
      <c r="E169">
        <f>'Processed Output'!E93</f>
        <v>0.96599999999999997</v>
      </c>
      <c r="F169">
        <f>'Processed Output'!F93</f>
        <v>0</v>
      </c>
      <c r="G169">
        <f>'Processed Output'!G93</f>
        <v>2.1383000000000001</v>
      </c>
      <c r="H169">
        <f t="shared" si="4"/>
        <v>0.96599999999999997</v>
      </c>
      <c r="I169">
        <f t="shared" si="5"/>
        <v>2.1383000000000001</v>
      </c>
      <c r="J169">
        <f>'Processed Output'!H93</f>
        <v>121.35713</v>
      </c>
    </row>
    <row r="170" spans="1:10">
      <c r="A170">
        <f>'Processed Output'!A544</f>
        <v>544</v>
      </c>
      <c r="B170" t="str">
        <f>'Processed Output'!B544</f>
        <v>NIST_NRC/NIST_NRC_08</v>
      </c>
      <c r="C170" t="str">
        <f>'Processed Output'!C544</f>
        <v>Ceiling_Flux</v>
      </c>
      <c r="D170">
        <f>'Processed Output'!D544</f>
        <v>0</v>
      </c>
      <c r="E170">
        <f>'Processed Output'!E544</f>
        <v>3.81</v>
      </c>
      <c r="F170">
        <f>'Processed Output'!F544</f>
        <v>0</v>
      </c>
      <c r="G170">
        <f>'Processed Output'!G544</f>
        <v>5.1723999999999997</v>
      </c>
      <c r="H170">
        <f t="shared" si="4"/>
        <v>3.81</v>
      </c>
      <c r="I170">
        <f t="shared" si="5"/>
        <v>5.1723999999999997</v>
      </c>
      <c r="J170">
        <f>'Processed Output'!H544</f>
        <v>35.757480000000001</v>
      </c>
    </row>
    <row r="171" spans="1:10">
      <c r="A171">
        <f>'Processed Output'!A545</f>
        <v>545</v>
      </c>
      <c r="B171" t="str">
        <f>'Processed Output'!B545</f>
        <v>NIST_NRC/NIST_NRC_08</v>
      </c>
      <c r="C171" t="str">
        <f>'Processed Output'!C545</f>
        <v>Ceiling_Flux</v>
      </c>
      <c r="D171">
        <f>'Processed Output'!D545</f>
        <v>0</v>
      </c>
      <c r="E171">
        <f>'Processed Output'!E545</f>
        <v>4.75</v>
      </c>
      <c r="F171">
        <f>'Processed Output'!F545</f>
        <v>0</v>
      </c>
      <c r="G171">
        <f>'Processed Output'!G545</f>
        <v>5.6980000000000004</v>
      </c>
      <c r="H171">
        <f t="shared" si="4"/>
        <v>4.75</v>
      </c>
      <c r="I171">
        <f t="shared" si="5"/>
        <v>5.6980000000000004</v>
      </c>
      <c r="J171">
        <f>'Processed Output'!H545</f>
        <v>19.958310000000001</v>
      </c>
    </row>
    <row r="172" spans="1:10">
      <c r="A172">
        <f>'Processed Output'!A107</f>
        <v>107</v>
      </c>
      <c r="B172" t="str">
        <f>'Processed Output'!B107</f>
        <v>NIST_NRC/NIST_NRC_09</v>
      </c>
      <c r="C172" t="str">
        <f>'Processed Output'!C107</f>
        <v>Ceiling_Flux</v>
      </c>
      <c r="D172">
        <f>'Processed Output'!D107</f>
        <v>0</v>
      </c>
      <c r="E172">
        <f>'Processed Output'!E107</f>
        <v>2.06</v>
      </c>
      <c r="F172">
        <f>'Processed Output'!F107</f>
        <v>0</v>
      </c>
      <c r="G172">
        <f>'Processed Output'!G107</f>
        <v>5.7481999999999998</v>
      </c>
      <c r="H172">
        <f t="shared" si="4"/>
        <v>2.06</v>
      </c>
      <c r="I172">
        <f t="shared" si="5"/>
        <v>5.7481999999999998</v>
      </c>
      <c r="J172">
        <f>'Processed Output'!H107</f>
        <v>179.03787</v>
      </c>
    </row>
    <row r="173" spans="1:10">
      <c r="A173">
        <f>'Processed Output'!A108</f>
        <v>108</v>
      </c>
      <c r="B173" t="str">
        <f>'Processed Output'!B108</f>
        <v>NIST_NRC/NIST_NRC_09</v>
      </c>
      <c r="C173" t="str">
        <f>'Processed Output'!C108</f>
        <v>Ceiling_Flux</v>
      </c>
      <c r="D173">
        <f>'Processed Output'!D108</f>
        <v>0</v>
      </c>
      <c r="E173">
        <f>'Processed Output'!E108</f>
        <v>4.26</v>
      </c>
      <c r="F173">
        <f>'Processed Output'!F108</f>
        <v>0</v>
      </c>
      <c r="G173">
        <f>'Processed Output'!G108</f>
        <v>6.4920999999999998</v>
      </c>
      <c r="H173">
        <f t="shared" si="4"/>
        <v>4.26</v>
      </c>
      <c r="I173">
        <f t="shared" si="5"/>
        <v>6.4920999999999998</v>
      </c>
      <c r="J173">
        <f>'Processed Output'!H108</f>
        <v>52.395530000000001</v>
      </c>
    </row>
    <row r="174" spans="1:10">
      <c r="A174">
        <f>'Processed Output'!A62</f>
        <v>62</v>
      </c>
      <c r="B174" t="str">
        <f>'Processed Output'!B62</f>
        <v>NIST_NRC/NIST_NRC_10</v>
      </c>
      <c r="C174" t="str">
        <f>'Processed Output'!C62</f>
        <v>Ceiling_Flux</v>
      </c>
      <c r="D174">
        <f>'Processed Output'!D62</f>
        <v>0</v>
      </c>
      <c r="E174">
        <f>'Processed Output'!E62</f>
        <v>2.62</v>
      </c>
      <c r="F174">
        <f>'Processed Output'!F62</f>
        <v>0</v>
      </c>
      <c r="G174">
        <f>'Processed Output'!G62</f>
        <v>4.7207999999999997</v>
      </c>
      <c r="H174">
        <f t="shared" si="4"/>
        <v>2.62</v>
      </c>
      <c r="I174">
        <f t="shared" si="5"/>
        <v>4.7207999999999997</v>
      </c>
      <c r="J174">
        <f>'Processed Output'!H62</f>
        <v>80.182450000000003</v>
      </c>
    </row>
    <row r="175" spans="1:10">
      <c r="A175">
        <f>'Processed Output'!A452</f>
        <v>452</v>
      </c>
      <c r="B175" t="str">
        <f>'Processed Output'!B452</f>
        <v>NIST_NRC/NIST_NRC_14</v>
      </c>
      <c r="C175" t="str">
        <f>'Processed Output'!C452</f>
        <v>Ceiling_Flux</v>
      </c>
      <c r="D175">
        <f>'Processed Output'!D452</f>
        <v>0</v>
      </c>
      <c r="E175">
        <f>'Processed Output'!E452</f>
        <v>2.2400000000000002</v>
      </c>
      <c r="F175">
        <f>'Processed Output'!F452</f>
        <v>0</v>
      </c>
      <c r="G175">
        <f>'Processed Output'!G452</f>
        <v>5.3383000000000003</v>
      </c>
      <c r="H175">
        <f t="shared" si="4"/>
        <v>2.2400000000000002</v>
      </c>
      <c r="I175">
        <f t="shared" si="5"/>
        <v>5.3383000000000003</v>
      </c>
      <c r="J175">
        <f>'Processed Output'!H452</f>
        <v>138.31609</v>
      </c>
    </row>
    <row r="176" spans="1:10">
      <c r="A176">
        <f>'Processed Output'!A434</f>
        <v>434</v>
      </c>
      <c r="B176" t="str">
        <f>'Processed Output'!B434</f>
        <v>NIST_NRC/NIST_NRC_18</v>
      </c>
      <c r="C176" t="str">
        <f>'Processed Output'!C434</f>
        <v>Ceiling_Flux</v>
      </c>
      <c r="D176">
        <f>'Processed Output'!D434</f>
        <v>0</v>
      </c>
      <c r="E176">
        <f>'Processed Output'!E434</f>
        <v>2.3199999999999998</v>
      </c>
      <c r="F176">
        <f>'Processed Output'!F434</f>
        <v>0</v>
      </c>
      <c r="G176">
        <f>'Processed Output'!G434</f>
        <v>5.3186</v>
      </c>
      <c r="H176">
        <f t="shared" si="4"/>
        <v>2.3199999999999998</v>
      </c>
      <c r="I176">
        <f t="shared" si="5"/>
        <v>5.3186</v>
      </c>
      <c r="J176">
        <f>'Processed Output'!H434</f>
        <v>129.25002000000001</v>
      </c>
    </row>
    <row r="177" spans="1:10">
      <c r="A177">
        <f>'Processed Output'!A145</f>
        <v>145</v>
      </c>
      <c r="B177" t="str">
        <f>'Processed Output'!B145</f>
        <v>FM_SNL/FM_SNL_04</v>
      </c>
      <c r="C177" t="str">
        <f>'Processed Output'!C145</f>
        <v>Ceiling_Jet</v>
      </c>
      <c r="D177">
        <f>'Processed Output'!D145</f>
        <v>20</v>
      </c>
      <c r="E177">
        <f>'Processed Output'!E145</f>
        <v>98.7</v>
      </c>
      <c r="F177">
        <f>'Processed Output'!F145</f>
        <v>20</v>
      </c>
      <c r="G177">
        <f>'Processed Output'!G145</f>
        <v>109.67</v>
      </c>
      <c r="H177">
        <f t="shared" si="4"/>
        <v>78.7</v>
      </c>
      <c r="I177">
        <f t="shared" si="5"/>
        <v>89.67</v>
      </c>
      <c r="J177">
        <f>'Processed Output'!H145</f>
        <v>13.93901</v>
      </c>
    </row>
    <row r="178" spans="1:10">
      <c r="A178">
        <f>'Processed Output'!A146</f>
        <v>146</v>
      </c>
      <c r="B178" t="str">
        <f>'Processed Output'!B146</f>
        <v>FM_SNL/FM_SNL_04</v>
      </c>
      <c r="C178" t="str">
        <f>'Processed Output'!C146</f>
        <v>Ceiling_Jet</v>
      </c>
      <c r="D178">
        <f>'Processed Output'!D146</f>
        <v>20</v>
      </c>
      <c r="E178">
        <f>'Processed Output'!E146</f>
        <v>81.3</v>
      </c>
      <c r="F178">
        <f>'Processed Output'!F146</f>
        <v>20</v>
      </c>
      <c r="G178">
        <f>'Processed Output'!G146</f>
        <v>139.19499999999999</v>
      </c>
      <c r="H178">
        <f t="shared" si="4"/>
        <v>61.3</v>
      </c>
      <c r="I178">
        <f t="shared" si="5"/>
        <v>119.19499999999999</v>
      </c>
      <c r="J178">
        <f>'Processed Output'!H146</f>
        <v>94.445350000000005</v>
      </c>
    </row>
    <row r="179" spans="1:10">
      <c r="A179">
        <f>'Processed Output'!A86</f>
        <v>86</v>
      </c>
      <c r="B179" t="str">
        <f>'Processed Output'!B86</f>
        <v>FM_SNL/FM_SNL_05</v>
      </c>
      <c r="C179" t="str">
        <f>'Processed Output'!C86</f>
        <v>Ceiling_Jet</v>
      </c>
      <c r="D179">
        <f>'Processed Output'!D86</f>
        <v>20</v>
      </c>
      <c r="E179">
        <f>'Processed Output'!E86</f>
        <v>94.7</v>
      </c>
      <c r="F179">
        <f>'Processed Output'!F86</f>
        <v>20</v>
      </c>
      <c r="G179">
        <f>'Processed Output'!G86</f>
        <v>109.67</v>
      </c>
      <c r="H179">
        <f t="shared" si="4"/>
        <v>74.7</v>
      </c>
      <c r="I179">
        <f t="shared" si="5"/>
        <v>89.67</v>
      </c>
      <c r="J179">
        <f>'Processed Output'!H86</f>
        <v>20.04016</v>
      </c>
    </row>
    <row r="180" spans="1:10">
      <c r="A180">
        <f>'Processed Output'!A87</f>
        <v>87</v>
      </c>
      <c r="B180" t="str">
        <f>'Processed Output'!B87</f>
        <v>FM_SNL/FM_SNL_05</v>
      </c>
      <c r="C180" t="str">
        <f>'Processed Output'!C87</f>
        <v>Ceiling_Jet</v>
      </c>
      <c r="D180">
        <f>'Processed Output'!D87</f>
        <v>20</v>
      </c>
      <c r="E180">
        <f>'Processed Output'!E87</f>
        <v>73.2</v>
      </c>
      <c r="F180">
        <f>'Processed Output'!F87</f>
        <v>20</v>
      </c>
      <c r="G180">
        <f>'Processed Output'!G87</f>
        <v>139.19499999999999</v>
      </c>
      <c r="H180">
        <f t="shared" si="4"/>
        <v>53.2</v>
      </c>
      <c r="I180">
        <f t="shared" si="5"/>
        <v>119.19499999999999</v>
      </c>
      <c r="J180">
        <f>'Processed Output'!H87</f>
        <v>124.05078</v>
      </c>
    </row>
    <row r="181" spans="1:10">
      <c r="A181">
        <f>'Processed Output'!A389</f>
        <v>389</v>
      </c>
      <c r="B181" t="str">
        <f>'Processed Output'!B389</f>
        <v>FM_SNL/FM_SNL_21</v>
      </c>
      <c r="C181" t="str">
        <f>'Processed Output'!C389</f>
        <v>Ceiling_Jet</v>
      </c>
      <c r="D181">
        <f>'Processed Output'!D389</f>
        <v>20</v>
      </c>
      <c r="E181">
        <f>'Processed Output'!E389</f>
        <v>93.7</v>
      </c>
      <c r="F181">
        <f>'Processed Output'!F389</f>
        <v>20</v>
      </c>
      <c r="G181">
        <f>'Processed Output'!G389</f>
        <v>109.67</v>
      </c>
      <c r="H181">
        <f t="shared" si="4"/>
        <v>73.7</v>
      </c>
      <c r="I181">
        <f t="shared" si="5"/>
        <v>89.67</v>
      </c>
      <c r="J181">
        <f>'Processed Output'!H389</f>
        <v>21.66893</v>
      </c>
    </row>
    <row r="182" spans="1:10">
      <c r="A182">
        <f>'Processed Output'!A390</f>
        <v>390</v>
      </c>
      <c r="B182" t="str">
        <f>'Processed Output'!B390</f>
        <v>FM_SNL/FM_SNL_21</v>
      </c>
      <c r="C182" t="str">
        <f>'Processed Output'!C390</f>
        <v>Ceiling_Jet</v>
      </c>
      <c r="D182">
        <f>'Processed Output'!D390</f>
        <v>20</v>
      </c>
      <c r="E182">
        <f>'Processed Output'!E390</f>
        <v>94.4</v>
      </c>
      <c r="F182">
        <f>'Processed Output'!F390</f>
        <v>20</v>
      </c>
      <c r="G182">
        <f>'Processed Output'!G390</f>
        <v>139.19499999999999</v>
      </c>
      <c r="H182">
        <f t="shared" si="4"/>
        <v>74.400000000000006</v>
      </c>
      <c r="I182">
        <f t="shared" si="5"/>
        <v>119.19499999999999</v>
      </c>
      <c r="J182">
        <f>'Processed Output'!H390</f>
        <v>60.20834</v>
      </c>
    </row>
    <row r="183" spans="1:10">
      <c r="A183">
        <f>'Processed Output'!A535</f>
        <v>535</v>
      </c>
      <c r="B183" t="str">
        <f>'Processed Output'!B535</f>
        <v>NIST_NRC/NIST_NRC_01</v>
      </c>
      <c r="C183" t="str">
        <f>'Processed Output'!C535</f>
        <v>Ceiling_Jet</v>
      </c>
      <c r="D183">
        <f>'Processed Output'!D535</f>
        <v>20</v>
      </c>
      <c r="E183">
        <f>'Processed Output'!E535</f>
        <v>175</v>
      </c>
      <c r="F183">
        <f>'Processed Output'!F535</f>
        <v>20</v>
      </c>
      <c r="G183">
        <f>'Processed Output'!G535</f>
        <v>157.43199999999999</v>
      </c>
      <c r="H183">
        <f t="shared" si="4"/>
        <v>155</v>
      </c>
      <c r="I183">
        <f t="shared" si="5"/>
        <v>137.43199999999999</v>
      </c>
      <c r="J183">
        <f>'Processed Output'!H535</f>
        <v>-11.33419</v>
      </c>
    </row>
    <row r="184" spans="1:10">
      <c r="A184">
        <f>'Processed Output'!A342</f>
        <v>342</v>
      </c>
      <c r="B184" t="str">
        <f>'Processed Output'!B342</f>
        <v>NIST_NRC/NIST_NRC_02</v>
      </c>
      <c r="C184" t="str">
        <f>'Processed Output'!C342</f>
        <v>Ceiling_Jet</v>
      </c>
      <c r="D184">
        <f>'Processed Output'!D342</f>
        <v>20</v>
      </c>
      <c r="E184">
        <f>'Processed Output'!E342</f>
        <v>294</v>
      </c>
      <c r="F184">
        <f>'Processed Output'!F342</f>
        <v>20</v>
      </c>
      <c r="G184">
        <f>'Processed Output'!G342</f>
        <v>272.238</v>
      </c>
      <c r="H184">
        <f t="shared" si="4"/>
        <v>274</v>
      </c>
      <c r="I184">
        <f t="shared" si="5"/>
        <v>252.238</v>
      </c>
      <c r="J184">
        <f>'Processed Output'!H342</f>
        <v>-7.9423300000000001</v>
      </c>
    </row>
    <row r="185" spans="1:10">
      <c r="A185">
        <f>'Processed Output'!A556</f>
        <v>556</v>
      </c>
      <c r="B185" t="str">
        <f>'Processed Output'!B556</f>
        <v>NIST_NRC/NIST_NRC_03</v>
      </c>
      <c r="C185" t="str">
        <f>'Processed Output'!C556</f>
        <v>Ceiling_Jet</v>
      </c>
      <c r="D185">
        <f>'Processed Output'!D556</f>
        <v>20</v>
      </c>
      <c r="E185">
        <f>'Processed Output'!E556</f>
        <v>268</v>
      </c>
      <c r="F185">
        <f>'Processed Output'!F556</f>
        <v>20</v>
      </c>
      <c r="G185">
        <f>'Processed Output'!G556</f>
        <v>275.964</v>
      </c>
      <c r="H185">
        <f t="shared" si="4"/>
        <v>248</v>
      </c>
      <c r="I185">
        <f t="shared" si="5"/>
        <v>255.964</v>
      </c>
      <c r="J185">
        <f>'Processed Output'!H556</f>
        <v>3.21129</v>
      </c>
    </row>
    <row r="186" spans="1:10">
      <c r="A186">
        <f>'Processed Output'!A355</f>
        <v>355</v>
      </c>
      <c r="B186" t="str">
        <f>'Processed Output'!B355</f>
        <v>NIST_NRC/NIST_NRC_04</v>
      </c>
      <c r="C186" t="str">
        <f>'Processed Output'!C355</f>
        <v>Ceiling_Jet</v>
      </c>
      <c r="D186">
        <f>'Processed Output'!D355</f>
        <v>20</v>
      </c>
      <c r="E186">
        <f>'Processed Output'!E355</f>
        <v>252</v>
      </c>
      <c r="F186">
        <f>'Processed Output'!F355</f>
        <v>20</v>
      </c>
      <c r="G186">
        <f>'Processed Output'!G355</f>
        <v>261.18099999999998</v>
      </c>
      <c r="H186">
        <f t="shared" si="4"/>
        <v>232</v>
      </c>
      <c r="I186">
        <f t="shared" si="5"/>
        <v>241.18099999999998</v>
      </c>
      <c r="J186">
        <f>'Processed Output'!H355</f>
        <v>3.9573299999999998</v>
      </c>
    </row>
    <row r="187" spans="1:10">
      <c r="A187">
        <f>'Processed Output'!A401</f>
        <v>401</v>
      </c>
      <c r="B187" t="str">
        <f>'Processed Output'!B401</f>
        <v>NIST_NRC/NIST_NRC_05</v>
      </c>
      <c r="C187" t="str">
        <f>'Processed Output'!C401</f>
        <v>Ceiling_Jet</v>
      </c>
      <c r="D187">
        <f>'Processed Output'!D401</f>
        <v>20</v>
      </c>
      <c r="E187">
        <f>'Processed Output'!E401</f>
        <v>231</v>
      </c>
      <c r="F187">
        <f>'Processed Output'!F401</f>
        <v>20</v>
      </c>
      <c r="G187">
        <f>'Processed Output'!G401</f>
        <v>233.51499999999999</v>
      </c>
      <c r="H187">
        <f t="shared" si="4"/>
        <v>211</v>
      </c>
      <c r="I187">
        <f t="shared" si="5"/>
        <v>213.51499999999999</v>
      </c>
      <c r="J187">
        <f>'Processed Output'!H401</f>
        <v>1.19194</v>
      </c>
    </row>
    <row r="188" spans="1:10">
      <c r="A188">
        <f>'Processed Output'!A192</f>
        <v>192</v>
      </c>
      <c r="B188" t="str">
        <f>'Processed Output'!B192</f>
        <v>NIST_NRC/NIST_NRC_07</v>
      </c>
      <c r="C188" t="str">
        <f>'Processed Output'!C192</f>
        <v>Ceiling_Jet</v>
      </c>
      <c r="D188">
        <f>'Processed Output'!D192</f>
        <v>20</v>
      </c>
      <c r="E188">
        <f>'Processed Output'!E192</f>
        <v>161</v>
      </c>
      <c r="F188">
        <f>'Processed Output'!F192</f>
        <v>20</v>
      </c>
      <c r="G188">
        <f>'Processed Output'!G192</f>
        <v>156.006</v>
      </c>
      <c r="H188">
        <f t="shared" si="4"/>
        <v>141</v>
      </c>
      <c r="I188">
        <f t="shared" si="5"/>
        <v>136.006</v>
      </c>
      <c r="J188">
        <f>'Processed Output'!H192</f>
        <v>-3.5418500000000002</v>
      </c>
    </row>
    <row r="189" spans="1:10">
      <c r="A189">
        <f>'Processed Output'!A39</f>
        <v>39</v>
      </c>
      <c r="B189" t="str">
        <f>'Processed Output'!B39</f>
        <v>NIST_NRC/NIST_NRC_08</v>
      </c>
      <c r="C189" t="str">
        <f>'Processed Output'!C39</f>
        <v>Ceiling_Jet</v>
      </c>
      <c r="D189">
        <f>'Processed Output'!D39</f>
        <v>20</v>
      </c>
      <c r="E189">
        <f>'Processed Output'!E39</f>
        <v>278</v>
      </c>
      <c r="F189">
        <f>'Processed Output'!F39</f>
        <v>20</v>
      </c>
      <c r="G189">
        <f>'Processed Output'!G39</f>
        <v>269.589</v>
      </c>
      <c r="H189">
        <f t="shared" si="4"/>
        <v>258</v>
      </c>
      <c r="I189">
        <f t="shared" si="5"/>
        <v>249.589</v>
      </c>
      <c r="J189">
        <f>'Processed Output'!H39</f>
        <v>-3.2600799999999999</v>
      </c>
    </row>
    <row r="190" spans="1:10">
      <c r="A190">
        <f>'Processed Output'!A278</f>
        <v>278</v>
      </c>
      <c r="B190" t="str">
        <f>'Processed Output'!B278</f>
        <v>NIST_NRC/NIST_NRC_09</v>
      </c>
      <c r="C190" t="str">
        <f>'Processed Output'!C278</f>
        <v>Ceiling_Jet</v>
      </c>
      <c r="D190">
        <f>'Processed Output'!D278</f>
        <v>20</v>
      </c>
      <c r="E190">
        <f>'Processed Output'!E278</f>
        <v>262</v>
      </c>
      <c r="F190">
        <f>'Processed Output'!F278</f>
        <v>20</v>
      </c>
      <c r="G190">
        <f>'Processed Output'!G278</f>
        <v>269.86799999999999</v>
      </c>
      <c r="H190">
        <f t="shared" si="4"/>
        <v>242</v>
      </c>
      <c r="I190">
        <f t="shared" si="5"/>
        <v>249.86799999999999</v>
      </c>
      <c r="J190">
        <f>'Processed Output'!H278</f>
        <v>3.2512300000000001</v>
      </c>
    </row>
    <row r="191" spans="1:10">
      <c r="A191">
        <f>'Processed Output'!A184</f>
        <v>184</v>
      </c>
      <c r="B191" t="str">
        <f>'Processed Output'!B184</f>
        <v>NIST_NRC/NIST_NRC_10</v>
      </c>
      <c r="C191" t="str">
        <f>'Processed Output'!C184</f>
        <v>Ceiling_Jet</v>
      </c>
      <c r="D191">
        <f>'Processed Output'!D184</f>
        <v>20</v>
      </c>
      <c r="E191">
        <f>'Processed Output'!E184</f>
        <v>240</v>
      </c>
      <c r="F191">
        <f>'Processed Output'!F184</f>
        <v>20</v>
      </c>
      <c r="G191">
        <f>'Processed Output'!G184</f>
        <v>260.34199999999998</v>
      </c>
      <c r="H191">
        <f t="shared" si="4"/>
        <v>220</v>
      </c>
      <c r="I191">
        <f t="shared" si="5"/>
        <v>240.34199999999998</v>
      </c>
      <c r="J191">
        <f>'Processed Output'!H184</f>
        <v>9.2463499999999996</v>
      </c>
    </row>
    <row r="192" spans="1:10">
      <c r="A192">
        <f>'Processed Output'!A164</f>
        <v>164</v>
      </c>
      <c r="B192" t="str">
        <f>'Processed Output'!B164</f>
        <v>NIST_NRC/NIST_NRC_13</v>
      </c>
      <c r="C192" t="str">
        <f>'Processed Output'!C164</f>
        <v>Ceiling_Jet</v>
      </c>
      <c r="D192">
        <f>'Processed Output'!D164</f>
        <v>20</v>
      </c>
      <c r="E192">
        <f>'Processed Output'!E164</f>
        <v>364</v>
      </c>
      <c r="F192">
        <f>'Processed Output'!F164</f>
        <v>20</v>
      </c>
      <c r="G192">
        <f>'Processed Output'!G164</f>
        <v>370.435</v>
      </c>
      <c r="H192">
        <f t="shared" si="4"/>
        <v>344</v>
      </c>
      <c r="I192">
        <f t="shared" si="5"/>
        <v>350.435</v>
      </c>
      <c r="J192">
        <f>'Processed Output'!H164</f>
        <v>1.8706400000000001</v>
      </c>
    </row>
    <row r="193" spans="1:10">
      <c r="A193">
        <f>'Processed Output'!A249</f>
        <v>249</v>
      </c>
      <c r="B193" t="str">
        <f>'Processed Output'!B249</f>
        <v>NIST_NRC/NIST_NRC_14</v>
      </c>
      <c r="C193" t="str">
        <f>'Processed Output'!C249</f>
        <v>Ceiling_Jet</v>
      </c>
      <c r="D193">
        <f>'Processed Output'!D249</f>
        <v>20</v>
      </c>
      <c r="E193">
        <f>'Processed Output'!E249</f>
        <v>267</v>
      </c>
      <c r="F193">
        <f>'Processed Output'!F249</f>
        <v>20</v>
      </c>
      <c r="G193">
        <f>'Processed Output'!G249</f>
        <v>269.19299999999998</v>
      </c>
      <c r="H193">
        <f t="shared" si="4"/>
        <v>247</v>
      </c>
      <c r="I193">
        <f t="shared" si="5"/>
        <v>249.19299999999998</v>
      </c>
      <c r="J193">
        <f>'Processed Output'!H249</f>
        <v>0.88785000000000003</v>
      </c>
    </row>
    <row r="194" spans="1:10">
      <c r="A194">
        <f>'Processed Output'!A229</f>
        <v>229</v>
      </c>
      <c r="B194" t="str">
        <f>'Processed Output'!B229</f>
        <v>NIST_NRC/NIST_NRC_15</v>
      </c>
      <c r="C194" t="str">
        <f>'Processed Output'!C229</f>
        <v>Ceiling_Jet</v>
      </c>
      <c r="D194">
        <f>'Processed Output'!D229</f>
        <v>20</v>
      </c>
      <c r="E194">
        <f>'Processed Output'!E229</f>
        <v>266</v>
      </c>
      <c r="F194">
        <f>'Processed Output'!F229</f>
        <v>20</v>
      </c>
      <c r="G194">
        <f>'Processed Output'!G229</f>
        <v>258.875</v>
      </c>
      <c r="H194">
        <f t="shared" ref="H194:H257" si="6">E194-D194</f>
        <v>246</v>
      </c>
      <c r="I194">
        <f t="shared" ref="I194:I257" si="7">G194-F194</f>
        <v>238.875</v>
      </c>
      <c r="J194">
        <f>'Processed Output'!H229</f>
        <v>-2.8963399999999999</v>
      </c>
    </row>
    <row r="195" spans="1:10">
      <c r="A195">
        <f>'Processed Output'!A9</f>
        <v>9</v>
      </c>
      <c r="B195" t="str">
        <f>'Processed Output'!B9</f>
        <v>NIST_NRC/NIST_NRC_16</v>
      </c>
      <c r="C195" t="str">
        <f>'Processed Output'!C9</f>
        <v>Ceiling_Jet</v>
      </c>
      <c r="D195">
        <f>'Processed Output'!D9</f>
        <v>20</v>
      </c>
      <c r="E195">
        <f>'Processed Output'!E9</f>
        <v>298</v>
      </c>
      <c r="F195">
        <f>'Processed Output'!F9</f>
        <v>20</v>
      </c>
      <c r="G195">
        <f>'Processed Output'!G9</f>
        <v>341.18400000000003</v>
      </c>
      <c r="H195">
        <f t="shared" si="6"/>
        <v>278</v>
      </c>
      <c r="I195">
        <f t="shared" si="7"/>
        <v>321.18400000000003</v>
      </c>
      <c r="J195">
        <f>'Processed Output'!H9</f>
        <v>15.533810000000001</v>
      </c>
    </row>
    <row r="196" spans="1:10">
      <c r="A196">
        <f>'Processed Output'!A230</f>
        <v>230</v>
      </c>
      <c r="B196" t="str">
        <f>'Processed Output'!B230</f>
        <v>NIST_NRC/NIST_NRC_17</v>
      </c>
      <c r="C196" t="str">
        <f>'Processed Output'!C230</f>
        <v>Ceiling_Jet</v>
      </c>
      <c r="D196">
        <f>'Processed Output'!D230</f>
        <v>20</v>
      </c>
      <c r="E196">
        <f>'Processed Output'!E230</f>
        <v>180</v>
      </c>
      <c r="F196">
        <f>'Processed Output'!F230</f>
        <v>20</v>
      </c>
      <c r="G196">
        <f>'Processed Output'!G230</f>
        <v>181.88200000000001</v>
      </c>
      <c r="H196">
        <f t="shared" si="6"/>
        <v>160</v>
      </c>
      <c r="I196">
        <f t="shared" si="7"/>
        <v>161.88200000000001</v>
      </c>
      <c r="J196">
        <f>'Processed Output'!H230</f>
        <v>1.17625</v>
      </c>
    </row>
    <row r="197" spans="1:10">
      <c r="A197">
        <f>'Processed Output'!A410</f>
        <v>410</v>
      </c>
      <c r="B197" t="str">
        <f>'Processed Output'!B410</f>
        <v>NIST_NRC/NIST_NRC_18</v>
      </c>
      <c r="C197" t="str">
        <f>'Processed Output'!C410</f>
        <v>Ceiling_Jet</v>
      </c>
      <c r="D197">
        <f>'Processed Output'!D410</f>
        <v>20</v>
      </c>
      <c r="E197">
        <f>'Processed Output'!E410</f>
        <v>259</v>
      </c>
      <c r="F197">
        <f>'Processed Output'!F410</f>
        <v>20</v>
      </c>
      <c r="G197">
        <f>'Processed Output'!G410</f>
        <v>287.20400000000001</v>
      </c>
      <c r="H197">
        <f t="shared" si="6"/>
        <v>239</v>
      </c>
      <c r="I197">
        <f t="shared" si="7"/>
        <v>267.20400000000001</v>
      </c>
      <c r="J197">
        <f>'Processed Output'!H410</f>
        <v>11.800840000000001</v>
      </c>
    </row>
    <row r="198" spans="1:10">
      <c r="A198">
        <f>'Processed Output'!A379</f>
        <v>379</v>
      </c>
      <c r="B198" t="str">
        <f>'Processed Output'!B379</f>
        <v>NIST_NRC/NIST_NRC_01</v>
      </c>
      <c r="C198" t="str">
        <f>'Processed Output'!C379</f>
        <v>Ceiling_Temp</v>
      </c>
      <c r="D198">
        <f>'Processed Output'!D379</f>
        <v>20</v>
      </c>
      <c r="E198">
        <f>'Processed Output'!E379</f>
        <v>102</v>
      </c>
      <c r="F198">
        <f>'Processed Output'!F379</f>
        <v>20</v>
      </c>
      <c r="G198">
        <f>'Processed Output'!G379</f>
        <v>104.572</v>
      </c>
      <c r="H198">
        <f t="shared" si="6"/>
        <v>82</v>
      </c>
      <c r="I198">
        <f t="shared" si="7"/>
        <v>84.572000000000003</v>
      </c>
      <c r="J198">
        <f>'Processed Output'!H379</f>
        <v>3.1365799999999999</v>
      </c>
    </row>
    <row r="199" spans="1:10">
      <c r="A199">
        <f>'Processed Output'!A380</f>
        <v>380</v>
      </c>
      <c r="B199" t="str">
        <f>'Processed Output'!B380</f>
        <v>NIST_NRC/NIST_NRC_01</v>
      </c>
      <c r="C199" t="str">
        <f>'Processed Output'!C380</f>
        <v>Ceiling_Temp</v>
      </c>
      <c r="D199">
        <f>'Processed Output'!D380</f>
        <v>20</v>
      </c>
      <c r="E199">
        <f>'Processed Output'!E380</f>
        <v>199</v>
      </c>
      <c r="F199">
        <f>'Processed Output'!F380</f>
        <v>20</v>
      </c>
      <c r="G199">
        <f>'Processed Output'!G380</f>
        <v>114.56100000000001</v>
      </c>
      <c r="H199">
        <f t="shared" si="6"/>
        <v>179</v>
      </c>
      <c r="I199">
        <f t="shared" si="7"/>
        <v>94.561000000000007</v>
      </c>
      <c r="J199">
        <f>'Processed Output'!H380</f>
        <v>-47.172629999999998</v>
      </c>
    </row>
    <row r="200" spans="1:10">
      <c r="A200">
        <f>'Processed Output'!A279</f>
        <v>279</v>
      </c>
      <c r="B200" t="str">
        <f>'Processed Output'!B279</f>
        <v>NIST_NRC/NIST_NRC_02</v>
      </c>
      <c r="C200" t="str">
        <f>'Processed Output'!C279</f>
        <v>Ceiling_Temp</v>
      </c>
      <c r="D200">
        <f>'Processed Output'!D279</f>
        <v>20</v>
      </c>
      <c r="E200">
        <f>'Processed Output'!E279</f>
        <v>172</v>
      </c>
      <c r="F200">
        <f>'Processed Output'!F279</f>
        <v>20</v>
      </c>
      <c r="G200">
        <f>'Processed Output'!G279</f>
        <v>162.63800000000001</v>
      </c>
      <c r="H200">
        <f t="shared" si="6"/>
        <v>152</v>
      </c>
      <c r="I200">
        <f t="shared" si="7"/>
        <v>142.63800000000001</v>
      </c>
      <c r="J200">
        <f>'Processed Output'!H279</f>
        <v>-6.1592099999999999</v>
      </c>
    </row>
    <row r="201" spans="1:10">
      <c r="A201">
        <f>'Processed Output'!A280</f>
        <v>280</v>
      </c>
      <c r="B201" t="str">
        <f>'Processed Output'!B280</f>
        <v>NIST_NRC/NIST_NRC_02</v>
      </c>
      <c r="C201" t="str">
        <f>'Processed Output'!C280</f>
        <v>Ceiling_Temp</v>
      </c>
      <c r="D201">
        <f>'Processed Output'!D280</f>
        <v>20</v>
      </c>
      <c r="E201">
        <f>'Processed Output'!E280</f>
        <v>334</v>
      </c>
      <c r="F201">
        <f>'Processed Output'!F280</f>
        <v>20</v>
      </c>
      <c r="G201">
        <f>'Processed Output'!G280</f>
        <v>180.892</v>
      </c>
      <c r="H201">
        <f t="shared" si="6"/>
        <v>314</v>
      </c>
      <c r="I201">
        <f t="shared" si="7"/>
        <v>160.892</v>
      </c>
      <c r="J201">
        <f>'Processed Output'!H280</f>
        <v>-48.760509999999996</v>
      </c>
    </row>
    <row r="202" spans="1:10">
      <c r="A202">
        <f>'Processed Output'!A298</f>
        <v>298</v>
      </c>
      <c r="B202" t="str">
        <f>'Processed Output'!B298</f>
        <v>NIST_NRC/NIST_NRC_03</v>
      </c>
      <c r="C202" t="str">
        <f>'Processed Output'!C298</f>
        <v>Ceiling_Temp</v>
      </c>
      <c r="D202">
        <f>'Processed Output'!D298</f>
        <v>20</v>
      </c>
      <c r="E202">
        <f>'Processed Output'!E298</f>
        <v>185</v>
      </c>
      <c r="F202">
        <f>'Processed Output'!F298</f>
        <v>20</v>
      </c>
      <c r="G202">
        <f>'Processed Output'!G298</f>
        <v>203.66800000000001</v>
      </c>
      <c r="H202">
        <f t="shared" si="6"/>
        <v>165</v>
      </c>
      <c r="I202">
        <f t="shared" si="7"/>
        <v>183.66800000000001</v>
      </c>
      <c r="J202">
        <f>'Processed Output'!H298</f>
        <v>11.313940000000001</v>
      </c>
    </row>
    <row r="203" spans="1:10">
      <c r="A203">
        <f>'Processed Output'!A299</f>
        <v>299</v>
      </c>
      <c r="B203" t="str">
        <f>'Processed Output'!B299</f>
        <v>NIST_NRC/NIST_NRC_03</v>
      </c>
      <c r="C203" t="str">
        <f>'Processed Output'!C299</f>
        <v>Ceiling_Temp</v>
      </c>
      <c r="D203">
        <f>'Processed Output'!D299</f>
        <v>20</v>
      </c>
      <c r="E203">
        <f>'Processed Output'!E299</f>
        <v>316</v>
      </c>
      <c r="F203">
        <f>'Processed Output'!F299</f>
        <v>20</v>
      </c>
      <c r="G203">
        <f>'Processed Output'!G299</f>
        <v>234.57499999999999</v>
      </c>
      <c r="H203">
        <f t="shared" si="6"/>
        <v>296</v>
      </c>
      <c r="I203">
        <f t="shared" si="7"/>
        <v>214.57499999999999</v>
      </c>
      <c r="J203">
        <f>'Processed Output'!H299</f>
        <v>-27.50845</v>
      </c>
    </row>
    <row r="204" spans="1:10">
      <c r="A204">
        <f>'Processed Output'!A498</f>
        <v>498</v>
      </c>
      <c r="B204" t="str">
        <f>'Processed Output'!B498</f>
        <v>NIST_NRC/NIST_NRC_04</v>
      </c>
      <c r="C204" t="str">
        <f>'Processed Output'!C498</f>
        <v>Ceiling_Temp</v>
      </c>
      <c r="D204">
        <f>'Processed Output'!D498</f>
        <v>20</v>
      </c>
      <c r="E204">
        <f>'Processed Output'!E498</f>
        <v>172</v>
      </c>
      <c r="F204">
        <f>'Processed Output'!F498</f>
        <v>20</v>
      </c>
      <c r="G204">
        <f>'Processed Output'!G498</f>
        <v>162.97200000000001</v>
      </c>
      <c r="H204">
        <f t="shared" si="6"/>
        <v>152</v>
      </c>
      <c r="I204">
        <f t="shared" si="7"/>
        <v>142.97200000000001</v>
      </c>
      <c r="J204">
        <f>'Processed Output'!H498</f>
        <v>-5.93947</v>
      </c>
    </row>
    <row r="205" spans="1:10">
      <c r="A205">
        <f>'Processed Output'!A499</f>
        <v>499</v>
      </c>
      <c r="B205" t="str">
        <f>'Processed Output'!B499</f>
        <v>NIST_NRC/NIST_NRC_04</v>
      </c>
      <c r="C205" t="str">
        <f>'Processed Output'!C499</f>
        <v>Ceiling_Temp</v>
      </c>
      <c r="D205">
        <f>'Processed Output'!D499</f>
        <v>20</v>
      </c>
      <c r="E205">
        <f>'Processed Output'!E499</f>
        <v>205</v>
      </c>
      <c r="F205">
        <f>'Processed Output'!F499</f>
        <v>20</v>
      </c>
      <c r="G205">
        <f>'Processed Output'!G499</f>
        <v>190.036</v>
      </c>
      <c r="H205">
        <f t="shared" si="6"/>
        <v>185</v>
      </c>
      <c r="I205">
        <f t="shared" si="7"/>
        <v>170.036</v>
      </c>
      <c r="J205">
        <f>'Processed Output'!H499</f>
        <v>-8.0886499999999995</v>
      </c>
    </row>
    <row r="206" spans="1:10">
      <c r="A206">
        <f>'Processed Output'!A506</f>
        <v>506</v>
      </c>
      <c r="B206" t="str">
        <f>'Processed Output'!B506</f>
        <v>NIST_NRC/NIST_NRC_05</v>
      </c>
      <c r="C206" t="str">
        <f>'Processed Output'!C506</f>
        <v>Ceiling_Temp</v>
      </c>
      <c r="D206">
        <f>'Processed Output'!D506</f>
        <v>20</v>
      </c>
      <c r="E206">
        <f>'Processed Output'!E506</f>
        <v>151</v>
      </c>
      <c r="F206">
        <f>'Processed Output'!F506</f>
        <v>20</v>
      </c>
      <c r="G206">
        <f>'Processed Output'!G506</f>
        <v>165.41200000000001</v>
      </c>
      <c r="H206">
        <f t="shared" si="6"/>
        <v>131</v>
      </c>
      <c r="I206">
        <f t="shared" si="7"/>
        <v>145.41200000000001</v>
      </c>
      <c r="J206">
        <f>'Processed Output'!H506</f>
        <v>11.001530000000001</v>
      </c>
    </row>
    <row r="207" spans="1:10">
      <c r="A207">
        <f>'Processed Output'!A507</f>
        <v>507</v>
      </c>
      <c r="B207" t="str">
        <f>'Processed Output'!B507</f>
        <v>NIST_NRC/NIST_NRC_05</v>
      </c>
      <c r="C207" t="str">
        <f>'Processed Output'!C507</f>
        <v>Ceiling_Temp</v>
      </c>
      <c r="D207">
        <f>'Processed Output'!D507</f>
        <v>20</v>
      </c>
      <c r="E207">
        <f>'Processed Output'!E507</f>
        <v>289</v>
      </c>
      <c r="F207">
        <f>'Processed Output'!F507</f>
        <v>20</v>
      </c>
      <c r="G207">
        <f>'Processed Output'!G507</f>
        <v>203.05699999999999</v>
      </c>
      <c r="H207">
        <f t="shared" si="6"/>
        <v>269</v>
      </c>
      <c r="I207">
        <f t="shared" si="7"/>
        <v>183.05699999999999</v>
      </c>
      <c r="J207">
        <f>'Processed Output'!H507</f>
        <v>-31.949069999999999</v>
      </c>
    </row>
    <row r="208" spans="1:10">
      <c r="A208">
        <f>'Processed Output'!A584</f>
        <v>584</v>
      </c>
      <c r="B208" t="str">
        <f>'Processed Output'!B584</f>
        <v>NIST_NRC/NIST_NRC_07</v>
      </c>
      <c r="C208" t="str">
        <f>'Processed Output'!C584</f>
        <v>Ceiling_Temp</v>
      </c>
      <c r="D208">
        <f>'Processed Output'!D584</f>
        <v>20</v>
      </c>
      <c r="E208">
        <f>'Processed Output'!E584</f>
        <v>103</v>
      </c>
      <c r="F208">
        <f>'Processed Output'!F584</f>
        <v>20</v>
      </c>
      <c r="G208">
        <f>'Processed Output'!G584</f>
        <v>104.008</v>
      </c>
      <c r="H208">
        <f t="shared" si="6"/>
        <v>83</v>
      </c>
      <c r="I208">
        <f t="shared" si="7"/>
        <v>84.007999999999996</v>
      </c>
      <c r="J208">
        <f>'Processed Output'!H584</f>
        <v>1.2144600000000001</v>
      </c>
    </row>
    <row r="209" spans="1:10">
      <c r="A209">
        <f>'Processed Output'!A585</f>
        <v>585</v>
      </c>
      <c r="B209" t="str">
        <f>'Processed Output'!B585</f>
        <v>NIST_NRC/NIST_NRC_07</v>
      </c>
      <c r="C209" t="str">
        <f>'Processed Output'!C585</f>
        <v>Ceiling_Temp</v>
      </c>
      <c r="D209">
        <f>'Processed Output'!D585</f>
        <v>20</v>
      </c>
      <c r="E209">
        <f>'Processed Output'!E585</f>
        <v>215</v>
      </c>
      <c r="F209">
        <f>'Processed Output'!F585</f>
        <v>20</v>
      </c>
      <c r="G209">
        <f>'Processed Output'!G585</f>
        <v>113.69799999999999</v>
      </c>
      <c r="H209">
        <f t="shared" si="6"/>
        <v>195</v>
      </c>
      <c r="I209">
        <f t="shared" si="7"/>
        <v>93.697999999999993</v>
      </c>
      <c r="J209">
        <f>'Processed Output'!H585</f>
        <v>-51.949750000000002</v>
      </c>
    </row>
    <row r="210" spans="1:10">
      <c r="A210">
        <f>'Processed Output'!A7</f>
        <v>7</v>
      </c>
      <c r="B210" t="str">
        <f>'Processed Output'!B7</f>
        <v>NIST_NRC/NIST_NRC_08</v>
      </c>
      <c r="C210" t="str">
        <f>'Processed Output'!C7</f>
        <v>Ceiling_Temp</v>
      </c>
      <c r="D210">
        <f>'Processed Output'!D7</f>
        <v>20</v>
      </c>
      <c r="E210">
        <f>'Processed Output'!E7</f>
        <v>175</v>
      </c>
      <c r="F210">
        <f>'Processed Output'!F7</f>
        <v>20</v>
      </c>
      <c r="G210">
        <f>'Processed Output'!G7</f>
        <v>159.203</v>
      </c>
      <c r="H210">
        <f t="shared" si="6"/>
        <v>155</v>
      </c>
      <c r="I210">
        <f t="shared" si="7"/>
        <v>139.203</v>
      </c>
      <c r="J210">
        <f>'Processed Output'!H7</f>
        <v>-10.191610000000001</v>
      </c>
    </row>
    <row r="211" spans="1:10">
      <c r="A211">
        <f>'Processed Output'!A8</f>
        <v>8</v>
      </c>
      <c r="B211" t="str">
        <f>'Processed Output'!B8</f>
        <v>NIST_NRC/NIST_NRC_08</v>
      </c>
      <c r="C211" t="str">
        <f>'Processed Output'!C8</f>
        <v>Ceiling_Temp</v>
      </c>
      <c r="D211">
        <f>'Processed Output'!D8</f>
        <v>20</v>
      </c>
      <c r="E211">
        <f>'Processed Output'!E8</f>
        <v>357</v>
      </c>
      <c r="F211">
        <f>'Processed Output'!F8</f>
        <v>20</v>
      </c>
      <c r="G211">
        <f>'Processed Output'!G8</f>
        <v>177.52500000000001</v>
      </c>
      <c r="H211">
        <f t="shared" si="6"/>
        <v>337</v>
      </c>
      <c r="I211">
        <f t="shared" si="7"/>
        <v>157.52500000000001</v>
      </c>
      <c r="J211">
        <f>'Processed Output'!H8</f>
        <v>-53.256680000000003</v>
      </c>
    </row>
    <row r="212" spans="1:10">
      <c r="A212">
        <f>'Processed Output'!A261</f>
        <v>261</v>
      </c>
      <c r="B212" t="str">
        <f>'Processed Output'!B261</f>
        <v>NIST_NRC/NIST_NRC_09</v>
      </c>
      <c r="C212" t="str">
        <f>'Processed Output'!C261</f>
        <v>Ceiling_Temp</v>
      </c>
      <c r="D212">
        <f>'Processed Output'!D261</f>
        <v>20</v>
      </c>
      <c r="E212">
        <f>'Processed Output'!E261</f>
        <v>231</v>
      </c>
      <c r="F212">
        <f>'Processed Output'!F261</f>
        <v>20</v>
      </c>
      <c r="G212">
        <f>'Processed Output'!G261</f>
        <v>209.80699999999999</v>
      </c>
      <c r="H212">
        <f t="shared" si="6"/>
        <v>211</v>
      </c>
      <c r="I212">
        <f t="shared" si="7"/>
        <v>189.80699999999999</v>
      </c>
      <c r="J212">
        <f>'Processed Output'!H261</f>
        <v>-10.04407</v>
      </c>
    </row>
    <row r="213" spans="1:10">
      <c r="A213">
        <f>'Processed Output'!A262</f>
        <v>262</v>
      </c>
      <c r="B213" t="str">
        <f>'Processed Output'!B262</f>
        <v>NIST_NRC/NIST_NRC_09</v>
      </c>
      <c r="C213" t="str">
        <f>'Processed Output'!C262</f>
        <v>Ceiling_Temp</v>
      </c>
      <c r="D213">
        <f>'Processed Output'!D262</f>
        <v>20</v>
      </c>
      <c r="E213">
        <f>'Processed Output'!E262</f>
        <v>328</v>
      </c>
      <c r="F213">
        <f>'Processed Output'!F262</f>
        <v>20</v>
      </c>
      <c r="G213">
        <f>'Processed Output'!G262</f>
        <v>228.69800000000001</v>
      </c>
      <c r="H213">
        <f t="shared" si="6"/>
        <v>308</v>
      </c>
      <c r="I213">
        <f t="shared" si="7"/>
        <v>208.69800000000001</v>
      </c>
      <c r="J213">
        <f>'Processed Output'!H262</f>
        <v>-32.24091</v>
      </c>
    </row>
    <row r="214" spans="1:10">
      <c r="A214">
        <f>'Processed Output'!A552</f>
        <v>552</v>
      </c>
      <c r="B214" t="str">
        <f>'Processed Output'!B552</f>
        <v>NIST_NRC/NIST_NRC_10</v>
      </c>
      <c r="C214" t="str">
        <f>'Processed Output'!C552</f>
        <v>Ceiling_Temp</v>
      </c>
      <c r="D214">
        <f>'Processed Output'!D552</f>
        <v>20</v>
      </c>
      <c r="E214">
        <f>'Processed Output'!E552</f>
        <v>163</v>
      </c>
      <c r="F214">
        <f>'Processed Output'!F552</f>
        <v>20</v>
      </c>
      <c r="G214">
        <f>'Processed Output'!G552</f>
        <v>163.22499999999999</v>
      </c>
      <c r="H214">
        <f t="shared" si="6"/>
        <v>143</v>
      </c>
      <c r="I214">
        <f t="shared" si="7"/>
        <v>143.22499999999999</v>
      </c>
      <c r="J214">
        <f>'Processed Output'!H552</f>
        <v>0.15734999999999999</v>
      </c>
    </row>
    <row r="215" spans="1:10">
      <c r="A215">
        <f>'Processed Output'!A553</f>
        <v>553</v>
      </c>
      <c r="B215" t="str">
        <f>'Processed Output'!B553</f>
        <v>NIST_NRC/NIST_NRC_10</v>
      </c>
      <c r="C215" t="str">
        <f>'Processed Output'!C553</f>
        <v>Ceiling_Temp</v>
      </c>
      <c r="D215">
        <f>'Processed Output'!D553</f>
        <v>20</v>
      </c>
      <c r="E215">
        <f>'Processed Output'!E553</f>
        <v>246</v>
      </c>
      <c r="F215">
        <f>'Processed Output'!F553</f>
        <v>20</v>
      </c>
      <c r="G215">
        <f>'Processed Output'!G553</f>
        <v>189.654</v>
      </c>
      <c r="H215">
        <f t="shared" si="6"/>
        <v>226</v>
      </c>
      <c r="I215">
        <f t="shared" si="7"/>
        <v>169.654</v>
      </c>
      <c r="J215">
        <f>'Processed Output'!H553</f>
        <v>-24.93186</v>
      </c>
    </row>
    <row r="216" spans="1:10">
      <c r="A216">
        <f>'Processed Output'!A425</f>
        <v>425</v>
      </c>
      <c r="B216" t="str">
        <f>'Processed Output'!B425</f>
        <v>NIST_NRC/NIST_NRC_13</v>
      </c>
      <c r="C216" t="str">
        <f>'Processed Output'!C425</f>
        <v>Ceiling_Temp</v>
      </c>
      <c r="D216">
        <f>'Processed Output'!D425</f>
        <v>20</v>
      </c>
      <c r="E216">
        <f>'Processed Output'!E425</f>
        <v>353</v>
      </c>
      <c r="F216">
        <f>'Processed Output'!F425</f>
        <v>20</v>
      </c>
      <c r="G216">
        <f>'Processed Output'!G425</f>
        <v>212.31100000000001</v>
      </c>
      <c r="H216">
        <f t="shared" si="6"/>
        <v>333</v>
      </c>
      <c r="I216">
        <f t="shared" si="7"/>
        <v>192.31100000000001</v>
      </c>
      <c r="J216">
        <f>'Processed Output'!H425</f>
        <v>-42.248950000000001</v>
      </c>
    </row>
    <row r="217" spans="1:10">
      <c r="A217">
        <f>'Processed Output'!A426</f>
        <v>426</v>
      </c>
      <c r="B217" t="str">
        <f>'Processed Output'!B426</f>
        <v>NIST_NRC/NIST_NRC_13</v>
      </c>
      <c r="C217" t="str">
        <f>'Processed Output'!C426</f>
        <v>Ceiling_Temp</v>
      </c>
      <c r="D217">
        <f>'Processed Output'!D426</f>
        <v>20</v>
      </c>
      <c r="E217">
        <f>'Processed Output'!E426</f>
        <v>533</v>
      </c>
      <c r="F217">
        <f>'Processed Output'!F426</f>
        <v>20</v>
      </c>
      <c r="G217">
        <f>'Processed Output'!G426</f>
        <v>227.27600000000001</v>
      </c>
      <c r="H217">
        <f t="shared" si="6"/>
        <v>513</v>
      </c>
      <c r="I217">
        <f t="shared" si="7"/>
        <v>207.27600000000001</v>
      </c>
      <c r="J217">
        <f>'Processed Output'!H426</f>
        <v>-59.595320000000001</v>
      </c>
    </row>
    <row r="218" spans="1:10">
      <c r="A218">
        <f>'Processed Output'!A168</f>
        <v>168</v>
      </c>
      <c r="B218" t="str">
        <f>'Processed Output'!B168</f>
        <v>NIST_NRC/NIST_NRC_14</v>
      </c>
      <c r="C218" t="str">
        <f>'Processed Output'!C168</f>
        <v>Ceiling_Temp</v>
      </c>
      <c r="D218">
        <f>'Processed Output'!D168</f>
        <v>20</v>
      </c>
      <c r="E218">
        <f>'Processed Output'!E168</f>
        <v>184</v>
      </c>
      <c r="F218">
        <f>'Processed Output'!F168</f>
        <v>20</v>
      </c>
      <c r="G218">
        <f>'Processed Output'!G168</f>
        <v>199.81399999999999</v>
      </c>
      <c r="H218">
        <f t="shared" si="6"/>
        <v>164</v>
      </c>
      <c r="I218">
        <f t="shared" si="7"/>
        <v>179.81399999999999</v>
      </c>
      <c r="J218">
        <f>'Processed Output'!H168</f>
        <v>9.6426800000000004</v>
      </c>
    </row>
    <row r="219" spans="1:10">
      <c r="A219">
        <f>'Processed Output'!A169</f>
        <v>169</v>
      </c>
      <c r="B219" t="str">
        <f>'Processed Output'!B169</f>
        <v>NIST_NRC/NIST_NRC_14</v>
      </c>
      <c r="C219" t="str">
        <f>'Processed Output'!C169</f>
        <v>Ceiling_Temp</v>
      </c>
      <c r="D219">
        <f>'Processed Output'!D169</f>
        <v>20</v>
      </c>
      <c r="E219">
        <f>'Processed Output'!E169</f>
        <v>381</v>
      </c>
      <c r="F219">
        <f>'Processed Output'!F169</f>
        <v>20</v>
      </c>
      <c r="G219">
        <f>'Processed Output'!G169</f>
        <v>238.37</v>
      </c>
      <c r="H219">
        <f t="shared" si="6"/>
        <v>361</v>
      </c>
      <c r="I219">
        <f t="shared" si="7"/>
        <v>218.37</v>
      </c>
      <c r="J219">
        <f>'Processed Output'!H169</f>
        <v>-39.509700000000002</v>
      </c>
    </row>
    <row r="220" spans="1:10">
      <c r="A220">
        <f>'Processed Output'!A133</f>
        <v>133</v>
      </c>
      <c r="B220" t="str">
        <f>'Processed Output'!B133</f>
        <v>NIST_NRC/NIST_NRC_15</v>
      </c>
      <c r="C220" t="str">
        <f>'Processed Output'!C133</f>
        <v>Ceiling_Temp</v>
      </c>
      <c r="D220">
        <f>'Processed Output'!D133</f>
        <v>20</v>
      </c>
      <c r="E220">
        <f>'Processed Output'!E133</f>
        <v>181</v>
      </c>
      <c r="F220">
        <f>'Processed Output'!F133</f>
        <v>20</v>
      </c>
      <c r="G220">
        <f>'Processed Output'!G133</f>
        <v>188.19900000000001</v>
      </c>
      <c r="H220">
        <f t="shared" si="6"/>
        <v>161</v>
      </c>
      <c r="I220">
        <f t="shared" si="7"/>
        <v>168.19900000000001</v>
      </c>
      <c r="J220">
        <f>'Processed Output'!H133</f>
        <v>4.4714299999999998</v>
      </c>
    </row>
    <row r="221" spans="1:10">
      <c r="A221">
        <f>'Processed Output'!A134</f>
        <v>134</v>
      </c>
      <c r="B221" t="str">
        <f>'Processed Output'!B134</f>
        <v>NIST_NRC/NIST_NRC_15</v>
      </c>
      <c r="C221" t="str">
        <f>'Processed Output'!C134</f>
        <v>Ceiling_Temp</v>
      </c>
      <c r="D221">
        <f>'Processed Output'!D134</f>
        <v>20</v>
      </c>
      <c r="E221">
        <f>'Processed Output'!E134</f>
        <v>313</v>
      </c>
      <c r="F221">
        <f>'Processed Output'!F134</f>
        <v>20</v>
      </c>
      <c r="G221">
        <f>'Processed Output'!G134</f>
        <v>200.78</v>
      </c>
      <c r="H221">
        <f t="shared" si="6"/>
        <v>293</v>
      </c>
      <c r="I221">
        <f t="shared" si="7"/>
        <v>180.78</v>
      </c>
      <c r="J221">
        <f>'Processed Output'!H134</f>
        <v>-38.300339999999998</v>
      </c>
    </row>
    <row r="222" spans="1:10">
      <c r="A222">
        <f>'Processed Output'!A151</f>
        <v>151</v>
      </c>
      <c r="B222" t="str">
        <f>'Processed Output'!B151</f>
        <v>NIST_NRC/NIST_NRC_16</v>
      </c>
      <c r="C222" t="str">
        <f>'Processed Output'!C151</f>
        <v>Ceiling_Temp</v>
      </c>
      <c r="D222">
        <f>'Processed Output'!D151</f>
        <v>20</v>
      </c>
      <c r="E222">
        <f>'Processed Output'!E151</f>
        <v>306</v>
      </c>
      <c r="F222">
        <f>'Processed Output'!F151</f>
        <v>20</v>
      </c>
      <c r="G222">
        <f>'Processed Output'!G151</f>
        <v>192.328</v>
      </c>
      <c r="H222">
        <f t="shared" si="6"/>
        <v>286</v>
      </c>
      <c r="I222">
        <f t="shared" si="7"/>
        <v>172.328</v>
      </c>
      <c r="J222">
        <f>'Processed Output'!H151</f>
        <v>-39.745449999999998</v>
      </c>
    </row>
    <row r="223" spans="1:10">
      <c r="A223">
        <f>'Processed Output'!A152</f>
        <v>152</v>
      </c>
      <c r="B223" t="str">
        <f>'Processed Output'!B152</f>
        <v>NIST_NRC/NIST_NRC_16</v>
      </c>
      <c r="C223" t="str">
        <f>'Processed Output'!C152</f>
        <v>Ceiling_Temp</v>
      </c>
      <c r="D223">
        <f>'Processed Output'!D152</f>
        <v>20</v>
      </c>
      <c r="E223">
        <f>'Processed Output'!E152</f>
        <v>465</v>
      </c>
      <c r="F223">
        <f>'Processed Output'!F152</f>
        <v>20</v>
      </c>
      <c r="G223">
        <f>'Processed Output'!G152</f>
        <v>211.88399999999999</v>
      </c>
      <c r="H223">
        <f t="shared" si="6"/>
        <v>445</v>
      </c>
      <c r="I223">
        <f t="shared" si="7"/>
        <v>191.88399999999999</v>
      </c>
      <c r="J223">
        <f>'Processed Output'!H152</f>
        <v>-56.88</v>
      </c>
    </row>
    <row r="224" spans="1:10">
      <c r="A224">
        <f>'Processed Output'!A488</f>
        <v>488</v>
      </c>
      <c r="B224" t="str">
        <f>'Processed Output'!B488</f>
        <v>NIST_NRC/NIST_NRC_18</v>
      </c>
      <c r="C224" t="str">
        <f>'Processed Output'!C488</f>
        <v>Ceiling_Temp</v>
      </c>
      <c r="D224">
        <f>'Processed Output'!D488</f>
        <v>20</v>
      </c>
      <c r="E224">
        <f>'Processed Output'!E488</f>
        <v>170</v>
      </c>
      <c r="F224">
        <f>'Processed Output'!F488</f>
        <v>20</v>
      </c>
      <c r="G224">
        <f>'Processed Output'!G488</f>
        <v>198.53200000000001</v>
      </c>
      <c r="H224">
        <f t="shared" si="6"/>
        <v>150</v>
      </c>
      <c r="I224">
        <f t="shared" si="7"/>
        <v>178.53200000000001</v>
      </c>
      <c r="J224">
        <f>'Processed Output'!H488</f>
        <v>19.021329999999999</v>
      </c>
    </row>
    <row r="225" spans="1:10">
      <c r="A225">
        <f>'Processed Output'!A489</f>
        <v>489</v>
      </c>
      <c r="B225" t="str">
        <f>'Processed Output'!B489</f>
        <v>NIST_NRC/NIST_NRC_18</v>
      </c>
      <c r="C225" t="str">
        <f>'Processed Output'!C489</f>
        <v>Ceiling_Temp</v>
      </c>
      <c r="D225">
        <f>'Processed Output'!D489</f>
        <v>20</v>
      </c>
      <c r="E225">
        <f>'Processed Output'!E489</f>
        <v>275</v>
      </c>
      <c r="F225">
        <f>'Processed Output'!F489</f>
        <v>20</v>
      </c>
      <c r="G225">
        <f>'Processed Output'!G489</f>
        <v>224.94499999999999</v>
      </c>
      <c r="H225">
        <f t="shared" si="6"/>
        <v>255</v>
      </c>
      <c r="I225">
        <f t="shared" si="7"/>
        <v>204.94499999999999</v>
      </c>
      <c r="J225">
        <f>'Processed Output'!H489</f>
        <v>-19.62941</v>
      </c>
    </row>
    <row r="226" spans="1:10">
      <c r="A226">
        <f>'Processed Output'!A436</f>
        <v>436</v>
      </c>
      <c r="B226" t="str">
        <f>'Processed Output'!B436</f>
        <v>FM_NBS/FM19_1</v>
      </c>
      <c r="C226" t="str">
        <f>'Processed Output'!C436</f>
        <v>CO2</v>
      </c>
      <c r="D226">
        <f>'Processed Output'!D436</f>
        <v>0</v>
      </c>
      <c r="E226">
        <f>'Processed Output'!E436</f>
        <v>2.3400000000000001E-2</v>
      </c>
      <c r="F226">
        <f>'Processed Output'!F436</f>
        <v>0</v>
      </c>
      <c r="G226">
        <f>'Processed Output'!G436</f>
        <v>2.53E-2</v>
      </c>
      <c r="H226">
        <f t="shared" si="6"/>
        <v>2.3400000000000001E-2</v>
      </c>
      <c r="I226">
        <f t="shared" si="7"/>
        <v>2.53E-2</v>
      </c>
      <c r="J226">
        <f>'Processed Output'!H436</f>
        <v>8.1363299999999992</v>
      </c>
    </row>
    <row r="227" spans="1:10">
      <c r="A227">
        <f>'Processed Output'!A475</f>
        <v>475</v>
      </c>
      <c r="B227" t="str">
        <f>'Processed Output'!B475</f>
        <v>FM_NBS/FM19_2</v>
      </c>
      <c r="C227" t="str">
        <f>'Processed Output'!C475</f>
        <v>CO2</v>
      </c>
      <c r="D227">
        <f>'Processed Output'!D475</f>
        <v>0</v>
      </c>
      <c r="E227">
        <f>'Processed Output'!E475</f>
        <v>2.0899999999999998E-2</v>
      </c>
      <c r="F227">
        <f>'Processed Output'!F475</f>
        <v>0</v>
      </c>
      <c r="G227">
        <f>'Processed Output'!G475</f>
        <v>1.7000000000000001E-2</v>
      </c>
      <c r="H227">
        <f t="shared" si="6"/>
        <v>2.0899999999999998E-2</v>
      </c>
      <c r="I227">
        <f t="shared" si="7"/>
        <v>1.7000000000000001E-2</v>
      </c>
      <c r="J227">
        <f>'Processed Output'!H475</f>
        <v>-18.516739999999999</v>
      </c>
    </row>
    <row r="228" spans="1:10">
      <c r="A228">
        <f>'Processed Output'!A304</f>
        <v>304</v>
      </c>
      <c r="B228" t="str">
        <f>'Processed Output'!B304</f>
        <v>FM_NBS/FM19_3</v>
      </c>
      <c r="C228" t="str">
        <f>'Processed Output'!C304</f>
        <v>CO2</v>
      </c>
      <c r="D228">
        <f>'Processed Output'!D304</f>
        <v>0</v>
      </c>
      <c r="E228">
        <f>'Processed Output'!E304</f>
        <v>1.8499999999999999E-2</v>
      </c>
      <c r="F228">
        <f>'Processed Output'!F304</f>
        <v>0</v>
      </c>
      <c r="G228">
        <f>'Processed Output'!G304</f>
        <v>1.52E-2</v>
      </c>
      <c r="H228">
        <f t="shared" si="6"/>
        <v>1.8499999999999999E-2</v>
      </c>
      <c r="I228">
        <f t="shared" si="7"/>
        <v>1.52E-2</v>
      </c>
      <c r="J228">
        <f>'Processed Output'!H304</f>
        <v>-17.7254</v>
      </c>
    </row>
    <row r="229" spans="1:10">
      <c r="A229">
        <f>'Processed Output'!A37</f>
        <v>37</v>
      </c>
      <c r="B229" t="str">
        <f>'Processed Output'!B37</f>
        <v>FM_NBS/FM19_4</v>
      </c>
      <c r="C229" t="str">
        <f>'Processed Output'!C37</f>
        <v>CO2</v>
      </c>
      <c r="D229">
        <f>'Processed Output'!D37</f>
        <v>0</v>
      </c>
      <c r="E229">
        <f>'Processed Output'!E37</f>
        <v>1.9900000000000001E-2</v>
      </c>
      <c r="F229">
        <f>'Processed Output'!F37</f>
        <v>0</v>
      </c>
      <c r="G229">
        <f>'Processed Output'!G37</f>
        <v>1.5299999999999999E-2</v>
      </c>
      <c r="H229">
        <f t="shared" si="6"/>
        <v>1.9900000000000001E-2</v>
      </c>
      <c r="I229">
        <f t="shared" si="7"/>
        <v>1.5299999999999999E-2</v>
      </c>
      <c r="J229">
        <f>'Processed Output'!H37</f>
        <v>-22.9603</v>
      </c>
    </row>
    <row r="230" spans="1:10">
      <c r="A230">
        <f>'Processed Output'!A478</f>
        <v>478</v>
      </c>
      <c r="B230" t="str">
        <f>'Processed Output'!B478</f>
        <v>FM_NBS/FM21_1</v>
      </c>
      <c r="C230" t="str">
        <f>'Processed Output'!C478</f>
        <v>CO2</v>
      </c>
      <c r="D230">
        <f>'Processed Output'!D478</f>
        <v>0</v>
      </c>
      <c r="E230">
        <f>'Processed Output'!E478</f>
        <v>3.4299999999999997E-2</v>
      </c>
      <c r="F230">
        <f>'Processed Output'!F478</f>
        <v>0</v>
      </c>
      <c r="G230">
        <f>'Processed Output'!G478</f>
        <v>4.8500000000000001E-2</v>
      </c>
      <c r="H230">
        <f t="shared" si="6"/>
        <v>3.4299999999999997E-2</v>
      </c>
      <c r="I230">
        <f t="shared" si="7"/>
        <v>4.8500000000000001E-2</v>
      </c>
      <c r="J230">
        <f>'Processed Output'!H478</f>
        <v>41.530610000000003</v>
      </c>
    </row>
    <row r="231" spans="1:10">
      <c r="A231">
        <f>'Processed Output'!A520</f>
        <v>520</v>
      </c>
      <c r="B231" t="str">
        <f>'Processed Output'!B520</f>
        <v>FM_NBS/FM21_2</v>
      </c>
      <c r="C231" t="str">
        <f>'Processed Output'!C520</f>
        <v>CO2</v>
      </c>
      <c r="D231">
        <f>'Processed Output'!D520</f>
        <v>0</v>
      </c>
      <c r="E231">
        <f>'Processed Output'!E520</f>
        <v>3.2899999999999999E-2</v>
      </c>
      <c r="F231">
        <f>'Processed Output'!F520</f>
        <v>0</v>
      </c>
      <c r="G231">
        <f>'Processed Output'!G520</f>
        <v>3.1099999999999999E-2</v>
      </c>
      <c r="H231">
        <f t="shared" si="6"/>
        <v>3.2899999999999999E-2</v>
      </c>
      <c r="I231">
        <f t="shared" si="7"/>
        <v>3.1099999999999999E-2</v>
      </c>
      <c r="J231">
        <f>'Processed Output'!H520</f>
        <v>-5.5209799999999998</v>
      </c>
    </row>
    <row r="232" spans="1:10">
      <c r="A232">
        <f>'Processed Output'!A534</f>
        <v>534</v>
      </c>
      <c r="B232" t="str">
        <f>'Processed Output'!B534</f>
        <v>FM_NBS/FM21_3</v>
      </c>
      <c r="C232" t="str">
        <f>'Processed Output'!C534</f>
        <v>CO2</v>
      </c>
      <c r="D232">
        <f>'Processed Output'!D534</f>
        <v>0</v>
      </c>
      <c r="E232">
        <f>'Processed Output'!E534</f>
        <v>2.8799999999999999E-2</v>
      </c>
      <c r="F232">
        <f>'Processed Output'!F534</f>
        <v>0</v>
      </c>
      <c r="G232">
        <f>'Processed Output'!G534</f>
        <v>2.5899999999999999E-2</v>
      </c>
      <c r="H232">
        <f t="shared" si="6"/>
        <v>2.8799999999999999E-2</v>
      </c>
      <c r="I232">
        <f t="shared" si="7"/>
        <v>2.5899999999999999E-2</v>
      </c>
      <c r="J232">
        <f>'Processed Output'!H534</f>
        <v>-10.148960000000001</v>
      </c>
    </row>
    <row r="233" spans="1:10">
      <c r="A233">
        <f>'Processed Output'!A322</f>
        <v>322</v>
      </c>
      <c r="B233" t="str">
        <f>'Processed Output'!B322</f>
        <v>FM_NBS/FM21_4</v>
      </c>
      <c r="C233" t="str">
        <f>'Processed Output'!C322</f>
        <v>CO2</v>
      </c>
      <c r="D233">
        <f>'Processed Output'!D322</f>
        <v>0</v>
      </c>
      <c r="E233">
        <f>'Processed Output'!E322</f>
        <v>2.8799999999999999E-2</v>
      </c>
      <c r="F233">
        <f>'Processed Output'!F322</f>
        <v>0</v>
      </c>
      <c r="G233">
        <f>'Processed Output'!G322</f>
        <v>2.6200000000000001E-2</v>
      </c>
      <c r="H233">
        <f t="shared" si="6"/>
        <v>2.8799999999999999E-2</v>
      </c>
      <c r="I233">
        <f t="shared" si="7"/>
        <v>2.6200000000000001E-2</v>
      </c>
      <c r="J233">
        <f>'Processed Output'!H322</f>
        <v>-9.0808999999999997</v>
      </c>
    </row>
    <row r="234" spans="1:10">
      <c r="A234">
        <f>'Processed Output'!A569</f>
        <v>569</v>
      </c>
      <c r="B234" t="str">
        <f>'Processed Output'!B569</f>
        <v>iBMB/iBMB_Cable</v>
      </c>
      <c r="C234" t="str">
        <f>'Processed Output'!C569</f>
        <v>CO2</v>
      </c>
      <c r="D234">
        <f>'Processed Output'!D569</f>
        <v>0</v>
      </c>
      <c r="E234">
        <f>'Processed Output'!E569</f>
        <v>4.0399999999999998E-2</v>
      </c>
      <c r="F234">
        <f>'Processed Output'!F569</f>
        <v>0</v>
      </c>
      <c r="G234">
        <f>'Processed Output'!G569</f>
        <v>1.38E-2</v>
      </c>
      <c r="H234">
        <f t="shared" si="6"/>
        <v>4.0399999999999998E-2</v>
      </c>
      <c r="I234">
        <f t="shared" si="7"/>
        <v>1.38E-2</v>
      </c>
      <c r="J234">
        <f>'Processed Output'!H569</f>
        <v>-65.726979999999998</v>
      </c>
    </row>
    <row r="235" spans="1:10">
      <c r="A235">
        <f>'Processed Output'!A35</f>
        <v>35</v>
      </c>
      <c r="B235" t="str">
        <f>'Processed Output'!B35</f>
        <v>NIST_NRC/NIST_NRC_01</v>
      </c>
      <c r="C235" t="str">
        <f>'Processed Output'!C35</f>
        <v>CO2</v>
      </c>
      <c r="D235">
        <f>'Processed Output'!D35</f>
        <v>0</v>
      </c>
      <c r="E235">
        <f>'Processed Output'!E35</f>
        <v>3.8399999999999997E-2</v>
      </c>
      <c r="F235">
        <f>'Processed Output'!F35</f>
        <v>0</v>
      </c>
      <c r="G235">
        <f>'Processed Output'!G35</f>
        <v>4.3799999999999999E-2</v>
      </c>
      <c r="H235">
        <f t="shared" si="6"/>
        <v>3.8399999999999997E-2</v>
      </c>
      <c r="I235">
        <f t="shared" si="7"/>
        <v>4.3799999999999999E-2</v>
      </c>
      <c r="J235">
        <f>'Processed Output'!H35</f>
        <v>14.030720000000001</v>
      </c>
    </row>
    <row r="236" spans="1:10">
      <c r="A236">
        <f>'Processed Output'!A153</f>
        <v>153</v>
      </c>
      <c r="B236" t="str">
        <f>'Processed Output'!B153</f>
        <v>NIST_NRC/NIST_NRC_02</v>
      </c>
      <c r="C236" t="str">
        <f>'Processed Output'!C153</f>
        <v>CO2</v>
      </c>
      <c r="D236">
        <f>'Processed Output'!D153</f>
        <v>0</v>
      </c>
      <c r="E236">
        <f>'Processed Output'!E153</f>
        <v>5.5800000000000002E-2</v>
      </c>
      <c r="F236">
        <f>'Processed Output'!F153</f>
        <v>0</v>
      </c>
      <c r="G236">
        <f>'Processed Output'!G153</f>
        <v>5.8500000000000003E-2</v>
      </c>
      <c r="H236">
        <f t="shared" si="6"/>
        <v>5.5800000000000002E-2</v>
      </c>
      <c r="I236">
        <f t="shared" si="7"/>
        <v>5.8500000000000003E-2</v>
      </c>
      <c r="J236">
        <f>'Processed Output'!H153</f>
        <v>4.8276000000000003</v>
      </c>
    </row>
    <row r="237" spans="1:10">
      <c r="A237">
        <f>'Processed Output'!A136</f>
        <v>136</v>
      </c>
      <c r="B237" t="str">
        <f>'Processed Output'!B136</f>
        <v>NIST_NRC/NIST_NRC_03</v>
      </c>
      <c r="C237" t="str">
        <f>'Processed Output'!C136</f>
        <v>CO2</v>
      </c>
      <c r="D237">
        <f>'Processed Output'!D136</f>
        <v>0</v>
      </c>
      <c r="E237">
        <f>'Processed Output'!E136</f>
        <v>3.1099999999999999E-2</v>
      </c>
      <c r="F237">
        <f>'Processed Output'!F136</f>
        <v>0</v>
      </c>
      <c r="G237">
        <f>'Processed Output'!G136</f>
        <v>2.7300000000000001E-2</v>
      </c>
      <c r="H237">
        <f t="shared" si="6"/>
        <v>3.1099999999999999E-2</v>
      </c>
      <c r="I237">
        <f t="shared" si="7"/>
        <v>2.7300000000000001E-2</v>
      </c>
      <c r="J237">
        <f>'Processed Output'!H136</f>
        <v>-12.345660000000001</v>
      </c>
    </row>
    <row r="238" spans="1:10">
      <c r="A238">
        <f>'Processed Output'!A191</f>
        <v>191</v>
      </c>
      <c r="B238" t="str">
        <f>'Processed Output'!B191</f>
        <v>NIST_NRC/NIST_NRC_04</v>
      </c>
      <c r="C238" t="str">
        <f>'Processed Output'!C191</f>
        <v>CO2</v>
      </c>
      <c r="D238">
        <f>'Processed Output'!D191</f>
        <v>0</v>
      </c>
      <c r="E238">
        <f>'Processed Output'!E191</f>
        <v>4.7399999999999998E-2</v>
      </c>
      <c r="F238">
        <f>'Processed Output'!F191</f>
        <v>0</v>
      </c>
      <c r="G238">
        <f>'Processed Output'!G191</f>
        <v>3.4599999999999999E-2</v>
      </c>
      <c r="H238">
        <f t="shared" si="6"/>
        <v>4.7399999999999998E-2</v>
      </c>
      <c r="I238">
        <f t="shared" si="7"/>
        <v>3.4599999999999999E-2</v>
      </c>
      <c r="J238">
        <f>'Processed Output'!H191</f>
        <v>-26.92511</v>
      </c>
    </row>
    <row r="239" spans="1:10">
      <c r="A239">
        <f>'Processed Output'!A163</f>
        <v>163</v>
      </c>
      <c r="B239" t="str">
        <f>'Processed Output'!B163</f>
        <v>NIST_NRC/NIST_NRC_05</v>
      </c>
      <c r="C239" t="str">
        <f>'Processed Output'!C163</f>
        <v>CO2</v>
      </c>
      <c r="D239">
        <f>'Processed Output'!D163</f>
        <v>0</v>
      </c>
      <c r="E239">
        <f>'Processed Output'!E163</f>
        <v>1.7500000000000002E-2</v>
      </c>
      <c r="F239">
        <f>'Processed Output'!F163</f>
        <v>0</v>
      </c>
      <c r="G239">
        <f>'Processed Output'!G163</f>
        <v>1.6E-2</v>
      </c>
      <c r="H239">
        <f t="shared" si="6"/>
        <v>1.7500000000000002E-2</v>
      </c>
      <c r="I239">
        <f t="shared" si="7"/>
        <v>1.6E-2</v>
      </c>
      <c r="J239">
        <f>'Processed Output'!H163</f>
        <v>-8.3537199999999991</v>
      </c>
    </row>
    <row r="240" spans="1:10">
      <c r="A240">
        <f>'Processed Output'!A142</f>
        <v>142</v>
      </c>
      <c r="B240" t="str">
        <f>'Processed Output'!B142</f>
        <v>NIST_NRC/NIST_NRC_07</v>
      </c>
      <c r="C240" t="str">
        <f>'Processed Output'!C142</f>
        <v>CO2</v>
      </c>
      <c r="D240">
        <f>'Processed Output'!D142</f>
        <v>0</v>
      </c>
      <c r="E240">
        <f>'Processed Output'!E142</f>
        <v>3.7999999999999999E-2</v>
      </c>
      <c r="F240">
        <f>'Processed Output'!F142</f>
        <v>0</v>
      </c>
      <c r="G240">
        <f>'Processed Output'!G142</f>
        <v>4.2000000000000003E-2</v>
      </c>
      <c r="H240">
        <f t="shared" si="6"/>
        <v>3.7999999999999999E-2</v>
      </c>
      <c r="I240">
        <f t="shared" si="7"/>
        <v>4.2000000000000003E-2</v>
      </c>
      <c r="J240">
        <f>'Processed Output'!H142</f>
        <v>10.569470000000001</v>
      </c>
    </row>
    <row r="241" spans="1:10">
      <c r="A241">
        <f>'Processed Output'!A260</f>
        <v>260</v>
      </c>
      <c r="B241" t="str">
        <f>'Processed Output'!B260</f>
        <v>NIST_NRC/NIST_NRC_08</v>
      </c>
      <c r="C241" t="str">
        <f>'Processed Output'!C260</f>
        <v>CO2</v>
      </c>
      <c r="D241">
        <f>'Processed Output'!D260</f>
        <v>0</v>
      </c>
      <c r="E241">
        <f>'Processed Output'!E260</f>
        <v>5.79E-2</v>
      </c>
      <c r="F241">
        <f>'Processed Output'!F260</f>
        <v>0</v>
      </c>
      <c r="G241">
        <f>'Processed Output'!G260</f>
        <v>5.6599999999999998E-2</v>
      </c>
      <c r="H241">
        <f t="shared" si="6"/>
        <v>5.79E-2</v>
      </c>
      <c r="I241">
        <f t="shared" si="7"/>
        <v>5.6599999999999998E-2</v>
      </c>
      <c r="J241">
        <f>'Processed Output'!H260</f>
        <v>-2.3039700000000001</v>
      </c>
    </row>
    <row r="242" spans="1:10">
      <c r="A242">
        <f>'Processed Output'!A536</f>
        <v>536</v>
      </c>
      <c r="B242" t="str">
        <f>'Processed Output'!B536</f>
        <v>NIST_NRC/NIST_NRC_09</v>
      </c>
      <c r="C242" t="str">
        <f>'Processed Output'!C536</f>
        <v>CO2</v>
      </c>
      <c r="D242">
        <f>'Processed Output'!D536</f>
        <v>0</v>
      </c>
      <c r="E242">
        <f>'Processed Output'!E536</f>
        <v>3.1300000000000001E-2</v>
      </c>
      <c r="F242">
        <f>'Processed Output'!F536</f>
        <v>0</v>
      </c>
      <c r="G242">
        <f>'Processed Output'!G536</f>
        <v>2.69E-2</v>
      </c>
      <c r="H242">
        <f t="shared" si="6"/>
        <v>3.1300000000000001E-2</v>
      </c>
      <c r="I242">
        <f t="shared" si="7"/>
        <v>2.69E-2</v>
      </c>
      <c r="J242">
        <f>'Processed Output'!H536</f>
        <v>-14.19074</v>
      </c>
    </row>
    <row r="243" spans="1:10">
      <c r="A243">
        <f>'Processed Output'!A196</f>
        <v>196</v>
      </c>
      <c r="B243" t="str">
        <f>'Processed Output'!B196</f>
        <v>NIST_NRC/NIST_NRC_10</v>
      </c>
      <c r="C243" t="str">
        <f>'Processed Output'!C196</f>
        <v>CO2</v>
      </c>
      <c r="D243">
        <f>'Processed Output'!D196</f>
        <v>0</v>
      </c>
      <c r="E243">
        <f>'Processed Output'!E196</f>
        <v>4.65E-2</v>
      </c>
      <c r="F243">
        <f>'Processed Output'!F196</f>
        <v>0</v>
      </c>
      <c r="G243">
        <f>'Processed Output'!G196</f>
        <v>3.44E-2</v>
      </c>
      <c r="H243">
        <f t="shared" si="6"/>
        <v>4.65E-2</v>
      </c>
      <c r="I243">
        <f t="shared" si="7"/>
        <v>3.44E-2</v>
      </c>
      <c r="J243">
        <f>'Processed Output'!H196</f>
        <v>-26.00667</v>
      </c>
    </row>
    <row r="244" spans="1:10">
      <c r="A244">
        <f>'Processed Output'!A15</f>
        <v>15</v>
      </c>
      <c r="B244" t="str">
        <f>'Processed Output'!B15</f>
        <v>NIST_NRC/NIST_NRC_13</v>
      </c>
      <c r="C244" t="str">
        <f>'Processed Output'!C15</f>
        <v>CO2</v>
      </c>
      <c r="D244">
        <f>'Processed Output'!D15</f>
        <v>0</v>
      </c>
      <c r="E244">
        <f>'Processed Output'!E15</f>
        <v>6.0100000000000001E-2</v>
      </c>
      <c r="F244">
        <f>'Processed Output'!F15</f>
        <v>0</v>
      </c>
      <c r="G244">
        <f>'Processed Output'!G15</f>
        <v>6.3700000000000007E-2</v>
      </c>
      <c r="H244">
        <f t="shared" si="6"/>
        <v>6.0100000000000001E-2</v>
      </c>
      <c r="I244">
        <f t="shared" si="7"/>
        <v>6.3700000000000007E-2</v>
      </c>
      <c r="J244">
        <f>'Processed Output'!H15</f>
        <v>6.0286200000000001</v>
      </c>
    </row>
    <row r="245" spans="1:10">
      <c r="A245">
        <f>'Processed Output'!A6</f>
        <v>6</v>
      </c>
      <c r="B245" t="str">
        <f>'Processed Output'!B6</f>
        <v>NIST_NRC/NIST_NRC_14</v>
      </c>
      <c r="C245" t="str">
        <f>'Processed Output'!C6</f>
        <v>CO2</v>
      </c>
      <c r="D245">
        <f>'Processed Output'!D6</f>
        <v>0</v>
      </c>
      <c r="E245">
        <f>'Processed Output'!E6</f>
        <v>3.2199999999999999E-2</v>
      </c>
      <c r="F245">
        <f>'Processed Output'!F6</f>
        <v>0</v>
      </c>
      <c r="G245">
        <f>'Processed Output'!G6</f>
        <v>2.7E-2</v>
      </c>
      <c r="H245">
        <f t="shared" si="6"/>
        <v>3.2199999999999999E-2</v>
      </c>
      <c r="I245">
        <f t="shared" si="7"/>
        <v>2.7E-2</v>
      </c>
      <c r="J245">
        <f>'Processed Output'!H6</f>
        <v>-16.096589999999999</v>
      </c>
    </row>
    <row r="246" spans="1:10">
      <c r="A246">
        <f>'Processed Output'!A143</f>
        <v>143</v>
      </c>
      <c r="B246" t="str">
        <f>'Processed Output'!B143</f>
        <v>NIST_NRC/NIST_NRC_15</v>
      </c>
      <c r="C246" t="str">
        <f>'Processed Output'!C143</f>
        <v>CO2</v>
      </c>
      <c r="D246">
        <f>'Processed Output'!D143</f>
        <v>0</v>
      </c>
      <c r="E246">
        <f>'Processed Output'!E143</f>
        <v>3.1199999999999999E-2</v>
      </c>
      <c r="F246">
        <f>'Processed Output'!F143</f>
        <v>0</v>
      </c>
      <c r="G246">
        <f>'Processed Output'!G143</f>
        <v>2.6599999999999999E-2</v>
      </c>
      <c r="H246">
        <f t="shared" si="6"/>
        <v>3.1199999999999999E-2</v>
      </c>
      <c r="I246">
        <f t="shared" si="7"/>
        <v>2.6599999999999999E-2</v>
      </c>
      <c r="J246">
        <f>'Processed Output'!H143</f>
        <v>-14.71442</v>
      </c>
    </row>
    <row r="247" spans="1:10">
      <c r="A247">
        <f>'Processed Output'!A201</f>
        <v>201</v>
      </c>
      <c r="B247" t="str">
        <f>'Processed Output'!B201</f>
        <v>NIST_NRC/NIST_NRC_16</v>
      </c>
      <c r="C247" t="str">
        <f>'Processed Output'!C201</f>
        <v>CO2</v>
      </c>
      <c r="D247">
        <f>'Processed Output'!D201</f>
        <v>0</v>
      </c>
      <c r="E247">
        <f>'Processed Output'!E201</f>
        <v>5.5199999999999999E-2</v>
      </c>
      <c r="F247">
        <f>'Processed Output'!F201</f>
        <v>0</v>
      </c>
      <c r="G247">
        <f>'Processed Output'!G201</f>
        <v>4.3700000000000003E-2</v>
      </c>
      <c r="H247">
        <f t="shared" si="6"/>
        <v>5.5199999999999999E-2</v>
      </c>
      <c r="I247">
        <f t="shared" si="7"/>
        <v>4.3700000000000003E-2</v>
      </c>
      <c r="J247">
        <f>'Processed Output'!H201</f>
        <v>-20.782060000000001</v>
      </c>
    </row>
    <row r="248" spans="1:10">
      <c r="A248">
        <f>'Processed Output'!A215</f>
        <v>215</v>
      </c>
      <c r="B248" t="str">
        <f>'Processed Output'!B215</f>
        <v>NIST_NRC/NIST_NRC_17</v>
      </c>
      <c r="C248" t="str">
        <f>'Processed Output'!C215</f>
        <v>CO2</v>
      </c>
      <c r="D248">
        <f>'Processed Output'!D215</f>
        <v>0</v>
      </c>
      <c r="E248">
        <f>'Processed Output'!E215</f>
        <v>2.1600000000000001E-2</v>
      </c>
      <c r="F248">
        <f>'Processed Output'!F215</f>
        <v>0</v>
      </c>
      <c r="G248">
        <f>'Processed Output'!G215</f>
        <v>1.66E-2</v>
      </c>
      <c r="H248">
        <f t="shared" si="6"/>
        <v>2.1600000000000001E-2</v>
      </c>
      <c r="I248">
        <f t="shared" si="7"/>
        <v>1.66E-2</v>
      </c>
      <c r="J248">
        <f>'Processed Output'!H215</f>
        <v>-23.05463</v>
      </c>
    </row>
    <row r="249" spans="1:10">
      <c r="A249">
        <f>'Processed Output'!A270</f>
        <v>270</v>
      </c>
      <c r="B249" t="str">
        <f>'Processed Output'!B270</f>
        <v>NIST_NRC/NIST_NRC_18</v>
      </c>
      <c r="C249" t="str">
        <f>'Processed Output'!C270</f>
        <v>CO2</v>
      </c>
      <c r="D249">
        <f>'Processed Output'!D270</f>
        <v>0</v>
      </c>
      <c r="E249">
        <f>'Processed Output'!E270</f>
        <v>3.0599999999999999E-2</v>
      </c>
      <c r="F249">
        <f>'Processed Output'!F270</f>
        <v>0</v>
      </c>
      <c r="G249">
        <f>'Processed Output'!G270</f>
        <v>2.7099999999999999E-2</v>
      </c>
      <c r="H249">
        <f t="shared" si="6"/>
        <v>3.0599999999999999E-2</v>
      </c>
      <c r="I249">
        <f t="shared" si="7"/>
        <v>2.7099999999999999E-2</v>
      </c>
      <c r="J249">
        <f>'Processed Output'!H270</f>
        <v>-11.39739</v>
      </c>
    </row>
    <row r="250" spans="1:10">
      <c r="A250">
        <f>'Processed Output'!A106</f>
        <v>106</v>
      </c>
      <c r="B250" t="str">
        <f>'Processed Output'!B106</f>
        <v>NIST_PLAZA/Room_2</v>
      </c>
      <c r="C250" t="str">
        <f>'Processed Output'!C106</f>
        <v>CO2</v>
      </c>
      <c r="D250">
        <f>'Processed Output'!D106</f>
        <v>0</v>
      </c>
      <c r="E250">
        <f>'Processed Output'!E106</f>
        <v>4.0300000000000002E-2</v>
      </c>
      <c r="F250">
        <f>'Processed Output'!F106</f>
        <v>0</v>
      </c>
      <c r="G250">
        <f>'Processed Output'!G106</f>
        <v>2.86E-2</v>
      </c>
      <c r="H250">
        <f t="shared" si="6"/>
        <v>4.0300000000000002E-2</v>
      </c>
      <c r="I250">
        <f t="shared" si="7"/>
        <v>2.86E-2</v>
      </c>
      <c r="J250">
        <f>'Processed Output'!H106</f>
        <v>-28.90869</v>
      </c>
    </row>
    <row r="251" spans="1:10">
      <c r="A251">
        <f>'Processed Output'!A576</f>
        <v>576</v>
      </c>
      <c r="B251" t="str">
        <f>'Processed Output'!B576</f>
        <v>NIST_NRC/NIST_NRC_01</v>
      </c>
      <c r="C251" t="str">
        <f>'Processed Output'!C576</f>
        <v>Floor_Flux</v>
      </c>
      <c r="D251">
        <f>'Processed Output'!D576</f>
        <v>0</v>
      </c>
      <c r="E251">
        <f>'Processed Output'!E576</f>
        <v>0.56200000000000006</v>
      </c>
      <c r="F251">
        <f>'Processed Output'!F576</f>
        <v>0</v>
      </c>
      <c r="G251">
        <f>'Processed Output'!G576</f>
        <v>1.6504000000000001</v>
      </c>
      <c r="H251">
        <f t="shared" si="6"/>
        <v>0.56200000000000006</v>
      </c>
      <c r="I251">
        <f t="shared" si="7"/>
        <v>1.6504000000000001</v>
      </c>
      <c r="J251">
        <f>'Processed Output'!H576</f>
        <v>193.66728000000001</v>
      </c>
    </row>
    <row r="252" spans="1:10">
      <c r="A252">
        <f>'Processed Output'!A577</f>
        <v>577</v>
      </c>
      <c r="B252" t="str">
        <f>'Processed Output'!B577</f>
        <v>NIST_NRC/NIST_NRC_01</v>
      </c>
      <c r="C252" t="str">
        <f>'Processed Output'!C577</f>
        <v>Floor_Flux</v>
      </c>
      <c r="D252">
        <f>'Processed Output'!D577</f>
        <v>0</v>
      </c>
      <c r="E252">
        <f>'Processed Output'!E577</f>
        <v>1.64</v>
      </c>
      <c r="F252">
        <f>'Processed Output'!F577</f>
        <v>0</v>
      </c>
      <c r="G252">
        <f>'Processed Output'!G577</f>
        <v>1.5677000000000001</v>
      </c>
      <c r="H252">
        <f t="shared" si="6"/>
        <v>1.64</v>
      </c>
      <c r="I252">
        <f t="shared" si="7"/>
        <v>1.5677000000000001</v>
      </c>
      <c r="J252">
        <f>'Processed Output'!H577</f>
        <v>-4.4103700000000003</v>
      </c>
    </row>
    <row r="253" spans="1:10">
      <c r="A253">
        <f>'Processed Output'!A561</f>
        <v>561</v>
      </c>
      <c r="B253" t="str">
        <f>'Processed Output'!B561</f>
        <v>NIST_NRC/NIST_NRC_02</v>
      </c>
      <c r="C253" t="str">
        <f>'Processed Output'!C561</f>
        <v>Floor_Flux</v>
      </c>
      <c r="D253">
        <f>'Processed Output'!D561</f>
        <v>0</v>
      </c>
      <c r="E253">
        <f>'Processed Output'!E561</f>
        <v>1.84</v>
      </c>
      <c r="F253">
        <f>'Processed Output'!F561</f>
        <v>0</v>
      </c>
      <c r="G253">
        <f>'Processed Output'!G561</f>
        <v>4.1401000000000003</v>
      </c>
      <c r="H253">
        <f t="shared" si="6"/>
        <v>1.84</v>
      </c>
      <c r="I253">
        <f t="shared" si="7"/>
        <v>4.1401000000000003</v>
      </c>
      <c r="J253">
        <f>'Processed Output'!H561</f>
        <v>125.00326</v>
      </c>
    </row>
    <row r="254" spans="1:10">
      <c r="A254">
        <f>'Processed Output'!A562</f>
        <v>562</v>
      </c>
      <c r="B254" t="str">
        <f>'Processed Output'!B562</f>
        <v>NIST_NRC/NIST_NRC_02</v>
      </c>
      <c r="C254" t="str">
        <f>'Processed Output'!C562</f>
        <v>Floor_Flux</v>
      </c>
      <c r="D254">
        <f>'Processed Output'!D562</f>
        <v>0</v>
      </c>
      <c r="E254">
        <f>'Processed Output'!E562</f>
        <v>6.46</v>
      </c>
      <c r="F254">
        <f>'Processed Output'!F562</f>
        <v>0</v>
      </c>
      <c r="G254">
        <f>'Processed Output'!G562</f>
        <v>3.8927</v>
      </c>
      <c r="H254">
        <f t="shared" si="6"/>
        <v>6.46</v>
      </c>
      <c r="I254">
        <f t="shared" si="7"/>
        <v>3.8927</v>
      </c>
      <c r="J254">
        <f>'Processed Output'!H562</f>
        <v>-39.741950000000003</v>
      </c>
    </row>
    <row r="255" spans="1:10">
      <c r="A255">
        <f>'Processed Output'!A337</f>
        <v>337</v>
      </c>
      <c r="B255" t="str">
        <f>'Processed Output'!B337</f>
        <v>NIST_NRC/NIST_NRC_03</v>
      </c>
      <c r="C255" t="str">
        <f>'Processed Output'!C337</f>
        <v>Floor_Flux</v>
      </c>
      <c r="D255">
        <f>'Processed Output'!D337</f>
        <v>0</v>
      </c>
      <c r="E255">
        <f>'Processed Output'!E337</f>
        <v>1.1599999999999999</v>
      </c>
      <c r="F255">
        <f>'Processed Output'!F337</f>
        <v>0</v>
      </c>
      <c r="G255">
        <f>'Processed Output'!G337</f>
        <v>3.3801999999999999</v>
      </c>
      <c r="H255">
        <f t="shared" si="6"/>
        <v>1.1599999999999999</v>
      </c>
      <c r="I255">
        <f t="shared" si="7"/>
        <v>3.3801999999999999</v>
      </c>
      <c r="J255">
        <f>'Processed Output'!H337</f>
        <v>191.39828</v>
      </c>
    </row>
    <row r="256" spans="1:10">
      <c r="A256">
        <f>'Processed Output'!A338</f>
        <v>338</v>
      </c>
      <c r="B256" t="str">
        <f>'Processed Output'!B338</f>
        <v>NIST_NRC/NIST_NRC_03</v>
      </c>
      <c r="C256" t="str">
        <f>'Processed Output'!C338</f>
        <v>Floor_Flux</v>
      </c>
      <c r="D256">
        <f>'Processed Output'!D338</f>
        <v>0</v>
      </c>
      <c r="E256">
        <f>'Processed Output'!E338</f>
        <v>2.33</v>
      </c>
      <c r="F256">
        <f>'Processed Output'!F338</f>
        <v>0</v>
      </c>
      <c r="G256">
        <f>'Processed Output'!G338</f>
        <v>3.2730999999999999</v>
      </c>
      <c r="H256">
        <f t="shared" si="6"/>
        <v>2.33</v>
      </c>
      <c r="I256">
        <f t="shared" si="7"/>
        <v>3.2730999999999999</v>
      </c>
      <c r="J256">
        <f>'Processed Output'!H338</f>
        <v>40.47683</v>
      </c>
    </row>
    <row r="257" spans="1:10">
      <c r="A257">
        <f>'Processed Output'!A318</f>
        <v>318</v>
      </c>
      <c r="B257" t="str">
        <f>'Processed Output'!B318</f>
        <v>NIST_NRC/NIST_NRC_04</v>
      </c>
      <c r="C257" t="str">
        <f>'Processed Output'!C318</f>
        <v>Floor_Flux</v>
      </c>
      <c r="D257">
        <f>'Processed Output'!D318</f>
        <v>0</v>
      </c>
      <c r="E257">
        <f>'Processed Output'!E318</f>
        <v>1.63</v>
      </c>
      <c r="F257">
        <f>'Processed Output'!F318</f>
        <v>0</v>
      </c>
      <c r="G257">
        <f>'Processed Output'!G318</f>
        <v>3.7671999999999999</v>
      </c>
      <c r="H257">
        <f t="shared" si="6"/>
        <v>1.63</v>
      </c>
      <c r="I257">
        <f t="shared" si="7"/>
        <v>3.7671999999999999</v>
      </c>
      <c r="J257">
        <f>'Processed Output'!H318</f>
        <v>131.11655999999999</v>
      </c>
    </row>
    <row r="258" spans="1:10">
      <c r="A258">
        <f>'Processed Output'!A319</f>
        <v>319</v>
      </c>
      <c r="B258" t="str">
        <f>'Processed Output'!B319</f>
        <v>NIST_NRC/NIST_NRC_04</v>
      </c>
      <c r="C258" t="str">
        <f>'Processed Output'!C319</f>
        <v>Floor_Flux</v>
      </c>
      <c r="D258">
        <f>'Processed Output'!D319</f>
        <v>0</v>
      </c>
      <c r="E258">
        <f>'Processed Output'!E319</f>
        <v>5.96</v>
      </c>
      <c r="F258">
        <f>'Processed Output'!F319</f>
        <v>0</v>
      </c>
      <c r="G258">
        <f>'Processed Output'!G319</f>
        <v>3.5802</v>
      </c>
      <c r="H258">
        <f t="shared" ref="H258:H321" si="8">E258-D258</f>
        <v>5.96</v>
      </c>
      <c r="I258">
        <f t="shared" ref="I258:I321" si="9">G258-F258</f>
        <v>3.5802</v>
      </c>
      <c r="J258">
        <f>'Processed Output'!H319</f>
        <v>-39.929699999999997</v>
      </c>
    </row>
    <row r="259" spans="1:10">
      <c r="A259">
        <f>'Processed Output'!A467</f>
        <v>467</v>
      </c>
      <c r="B259" t="str">
        <f>'Processed Output'!B467</f>
        <v>NIST_NRC/NIST_NRC_05</v>
      </c>
      <c r="C259" t="str">
        <f>'Processed Output'!C467</f>
        <v>Floor_Flux</v>
      </c>
      <c r="D259">
        <f>'Processed Output'!D467</f>
        <v>0</v>
      </c>
      <c r="E259">
        <f>'Processed Output'!E467</f>
        <v>0.83599999999999997</v>
      </c>
      <c r="F259">
        <f>'Processed Output'!F467</f>
        <v>0</v>
      </c>
      <c r="G259">
        <f>'Processed Output'!G467</f>
        <v>2.3658000000000001</v>
      </c>
      <c r="H259">
        <f t="shared" si="8"/>
        <v>0.83599999999999997</v>
      </c>
      <c r="I259">
        <f t="shared" si="9"/>
        <v>2.3658000000000001</v>
      </c>
      <c r="J259">
        <f>'Processed Output'!H467</f>
        <v>182.99639999999999</v>
      </c>
    </row>
    <row r="260" spans="1:10">
      <c r="A260">
        <f>'Processed Output'!A468</f>
        <v>468</v>
      </c>
      <c r="B260" t="str">
        <f>'Processed Output'!B468</f>
        <v>NIST_NRC/NIST_NRC_05</v>
      </c>
      <c r="C260" t="str">
        <f>'Processed Output'!C468</f>
        <v>Floor_Flux</v>
      </c>
      <c r="D260">
        <f>'Processed Output'!D468</f>
        <v>0</v>
      </c>
      <c r="E260">
        <f>'Processed Output'!E468</f>
        <v>7.62</v>
      </c>
      <c r="F260">
        <f>'Processed Output'!F468</f>
        <v>0</v>
      </c>
      <c r="G260">
        <f>'Processed Output'!G468</f>
        <v>2.3441999999999998</v>
      </c>
      <c r="H260">
        <f t="shared" si="8"/>
        <v>7.62</v>
      </c>
      <c r="I260">
        <f t="shared" si="9"/>
        <v>2.3441999999999998</v>
      </c>
      <c r="J260">
        <f>'Processed Output'!H468</f>
        <v>-69.236090000000004</v>
      </c>
    </row>
    <row r="261" spans="1:10">
      <c r="A261">
        <f>'Processed Output'!A313</f>
        <v>313</v>
      </c>
      <c r="B261" t="str">
        <f>'Processed Output'!B313</f>
        <v>NIST_NRC/NIST_NRC_07</v>
      </c>
      <c r="C261" t="str">
        <f>'Processed Output'!C313</f>
        <v>Floor_Flux</v>
      </c>
      <c r="D261">
        <f>'Processed Output'!D313</f>
        <v>0</v>
      </c>
      <c r="E261">
        <f>'Processed Output'!E313</f>
        <v>0.54800000000000004</v>
      </c>
      <c r="F261">
        <f>'Processed Output'!F313</f>
        <v>0</v>
      </c>
      <c r="G261">
        <f>'Processed Output'!G313</f>
        <v>1.6035999999999999</v>
      </c>
      <c r="H261">
        <f t="shared" si="8"/>
        <v>0.54800000000000004</v>
      </c>
      <c r="I261">
        <f t="shared" si="9"/>
        <v>1.6035999999999999</v>
      </c>
      <c r="J261">
        <f>'Processed Output'!H313</f>
        <v>192.62226999999999</v>
      </c>
    </row>
    <row r="262" spans="1:10">
      <c r="A262">
        <f>'Processed Output'!A314</f>
        <v>314</v>
      </c>
      <c r="B262" t="str">
        <f>'Processed Output'!B314</f>
        <v>NIST_NRC/NIST_NRC_07</v>
      </c>
      <c r="C262" t="str">
        <f>'Processed Output'!C314</f>
        <v>Floor_Flux</v>
      </c>
      <c r="D262">
        <f>'Processed Output'!D314</f>
        <v>0</v>
      </c>
      <c r="E262">
        <f>'Processed Output'!E314</f>
        <v>1.52</v>
      </c>
      <c r="F262">
        <f>'Processed Output'!F314</f>
        <v>0</v>
      </c>
      <c r="G262">
        <f>'Processed Output'!G314</f>
        <v>1.5232000000000001</v>
      </c>
      <c r="H262">
        <f t="shared" si="8"/>
        <v>1.52</v>
      </c>
      <c r="I262">
        <f t="shared" si="9"/>
        <v>1.5232000000000001</v>
      </c>
      <c r="J262">
        <f>'Processed Output'!H314</f>
        <v>0.20987</v>
      </c>
    </row>
    <row r="263" spans="1:10">
      <c r="A263">
        <f>'Processed Output'!A495</f>
        <v>495</v>
      </c>
      <c r="B263" t="str">
        <f>'Processed Output'!B495</f>
        <v>NIST_NRC/NIST_NRC_08</v>
      </c>
      <c r="C263" t="str">
        <f>'Processed Output'!C495</f>
        <v>Floor_Flux</v>
      </c>
      <c r="D263">
        <f>'Processed Output'!D495</f>
        <v>0</v>
      </c>
      <c r="E263">
        <f>'Processed Output'!E495</f>
        <v>1.84</v>
      </c>
      <c r="F263">
        <f>'Processed Output'!F495</f>
        <v>0</v>
      </c>
      <c r="G263">
        <f>'Processed Output'!G495</f>
        <v>4.0556000000000001</v>
      </c>
      <c r="H263">
        <f t="shared" si="8"/>
        <v>1.84</v>
      </c>
      <c r="I263">
        <f t="shared" si="9"/>
        <v>4.0556000000000001</v>
      </c>
      <c r="J263">
        <f>'Processed Output'!H495</f>
        <v>120.41032</v>
      </c>
    </row>
    <row r="264" spans="1:10">
      <c r="A264">
        <f>'Processed Output'!A496</f>
        <v>496</v>
      </c>
      <c r="B264" t="str">
        <f>'Processed Output'!B496</f>
        <v>NIST_NRC/NIST_NRC_08</v>
      </c>
      <c r="C264" t="str">
        <f>'Processed Output'!C496</f>
        <v>Floor_Flux</v>
      </c>
      <c r="D264">
        <f>'Processed Output'!D496</f>
        <v>0</v>
      </c>
      <c r="E264">
        <f>'Processed Output'!E496</f>
        <v>6.02</v>
      </c>
      <c r="F264">
        <f>'Processed Output'!F496</f>
        <v>0</v>
      </c>
      <c r="G264">
        <f>'Processed Output'!G496</f>
        <v>3.8237000000000001</v>
      </c>
      <c r="H264">
        <f t="shared" si="8"/>
        <v>6.02</v>
      </c>
      <c r="I264">
        <f t="shared" si="9"/>
        <v>3.8237000000000001</v>
      </c>
      <c r="J264">
        <f>'Processed Output'!H496</f>
        <v>-36.483890000000002</v>
      </c>
    </row>
    <row r="265" spans="1:10">
      <c r="A265">
        <f>'Processed Output'!A405</f>
        <v>405</v>
      </c>
      <c r="B265" t="str">
        <f>'Processed Output'!B405</f>
        <v>NIST_NRC/NIST_NRC_09</v>
      </c>
      <c r="C265" t="str">
        <f>'Processed Output'!C405</f>
        <v>Floor_Flux</v>
      </c>
      <c r="D265">
        <f>'Processed Output'!D405</f>
        <v>0</v>
      </c>
      <c r="E265">
        <f>'Processed Output'!E405</f>
        <v>1.1599999999999999</v>
      </c>
      <c r="F265">
        <f>'Processed Output'!F405</f>
        <v>0</v>
      </c>
      <c r="G265">
        <f>'Processed Output'!G405</f>
        <v>3.2223999999999999</v>
      </c>
      <c r="H265">
        <f t="shared" si="8"/>
        <v>1.1599999999999999</v>
      </c>
      <c r="I265">
        <f t="shared" si="9"/>
        <v>3.2223999999999999</v>
      </c>
      <c r="J265">
        <f>'Processed Output'!H405</f>
        <v>177.79482999999999</v>
      </c>
    </row>
    <row r="266" spans="1:10">
      <c r="A266">
        <f>'Processed Output'!A406</f>
        <v>406</v>
      </c>
      <c r="B266" t="str">
        <f>'Processed Output'!B406</f>
        <v>NIST_NRC/NIST_NRC_09</v>
      </c>
      <c r="C266" t="str">
        <f>'Processed Output'!C406</f>
        <v>Floor_Flux</v>
      </c>
      <c r="D266">
        <f>'Processed Output'!D406</f>
        <v>0</v>
      </c>
      <c r="E266">
        <f>'Processed Output'!E406</f>
        <v>1.93</v>
      </c>
      <c r="F266">
        <f>'Processed Output'!F406</f>
        <v>0</v>
      </c>
      <c r="G266">
        <f>'Processed Output'!G406</f>
        <v>3.1322000000000001</v>
      </c>
      <c r="H266">
        <f t="shared" si="8"/>
        <v>1.93</v>
      </c>
      <c r="I266">
        <f t="shared" si="9"/>
        <v>3.1322000000000001</v>
      </c>
      <c r="J266">
        <f>'Processed Output'!H406</f>
        <v>62.291200000000003</v>
      </c>
    </row>
    <row r="267" spans="1:10">
      <c r="A267">
        <f>'Processed Output'!A300</f>
        <v>300</v>
      </c>
      <c r="B267" t="str">
        <f>'Processed Output'!B300</f>
        <v>NIST_NRC/NIST_NRC_10</v>
      </c>
      <c r="C267" t="str">
        <f>'Processed Output'!C300</f>
        <v>Floor_Flux</v>
      </c>
      <c r="D267">
        <f>'Processed Output'!D300</f>
        <v>0</v>
      </c>
      <c r="E267">
        <f>'Processed Output'!E300</f>
        <v>1.51</v>
      </c>
      <c r="F267">
        <f>'Processed Output'!F300</f>
        <v>0</v>
      </c>
      <c r="G267">
        <f>'Processed Output'!G300</f>
        <v>3.7582</v>
      </c>
      <c r="H267">
        <f t="shared" si="8"/>
        <v>1.51</v>
      </c>
      <c r="I267">
        <f t="shared" si="9"/>
        <v>3.7582</v>
      </c>
      <c r="J267">
        <f>'Processed Output'!H300</f>
        <v>148.89072999999999</v>
      </c>
    </row>
    <row r="268" spans="1:10">
      <c r="A268">
        <f>'Processed Output'!A301</f>
        <v>301</v>
      </c>
      <c r="B268" t="str">
        <f>'Processed Output'!B301</f>
        <v>NIST_NRC/NIST_NRC_10</v>
      </c>
      <c r="C268" t="str">
        <f>'Processed Output'!C301</f>
        <v>Floor_Flux</v>
      </c>
      <c r="D268">
        <f>'Processed Output'!D301</f>
        <v>0</v>
      </c>
      <c r="E268">
        <f>'Processed Output'!E301</f>
        <v>5.77</v>
      </c>
      <c r="F268">
        <f>'Processed Output'!F301</f>
        <v>0</v>
      </c>
      <c r="G268">
        <f>'Processed Output'!G301</f>
        <v>3.5741999999999998</v>
      </c>
      <c r="H268">
        <f t="shared" si="8"/>
        <v>5.77</v>
      </c>
      <c r="I268">
        <f t="shared" si="9"/>
        <v>3.5741999999999998</v>
      </c>
      <c r="J268">
        <f>'Processed Output'!H301</f>
        <v>-38.055109999999999</v>
      </c>
    </row>
    <row r="269" spans="1:10">
      <c r="A269">
        <f>'Processed Output'!A453</f>
        <v>453</v>
      </c>
      <c r="B269" t="str">
        <f>'Processed Output'!B453</f>
        <v>NIST_NRC/NIST_NRC_14</v>
      </c>
      <c r="C269" t="str">
        <f>'Processed Output'!C453</f>
        <v>Floor_Flux</v>
      </c>
      <c r="D269">
        <f>'Processed Output'!D453</f>
        <v>0</v>
      </c>
      <c r="E269">
        <f>'Processed Output'!E453</f>
        <v>1.1299999999999999</v>
      </c>
      <c r="F269">
        <f>'Processed Output'!F453</f>
        <v>0</v>
      </c>
      <c r="G269">
        <f>'Processed Output'!G453</f>
        <v>3.3014999999999999</v>
      </c>
      <c r="H269">
        <f t="shared" si="8"/>
        <v>1.1299999999999999</v>
      </c>
      <c r="I269">
        <f t="shared" si="9"/>
        <v>3.3014999999999999</v>
      </c>
      <c r="J269">
        <f>'Processed Output'!H453</f>
        <v>192.16727</v>
      </c>
    </row>
    <row r="270" spans="1:10">
      <c r="A270">
        <f>'Processed Output'!A454</f>
        <v>454</v>
      </c>
      <c r="B270" t="str">
        <f>'Processed Output'!B454</f>
        <v>NIST_NRC/NIST_NRC_14</v>
      </c>
      <c r="C270" t="str">
        <f>'Processed Output'!C454</f>
        <v>Floor_Flux</v>
      </c>
      <c r="D270">
        <f>'Processed Output'!D454</f>
        <v>0</v>
      </c>
      <c r="E270">
        <f>'Processed Output'!E454</f>
        <v>1.34</v>
      </c>
      <c r="F270">
        <f>'Processed Output'!F454</f>
        <v>0</v>
      </c>
      <c r="G270">
        <f>'Processed Output'!G454</f>
        <v>3.1976</v>
      </c>
      <c r="H270">
        <f t="shared" si="8"/>
        <v>1.34</v>
      </c>
      <c r="I270">
        <f t="shared" si="9"/>
        <v>3.1976</v>
      </c>
      <c r="J270">
        <f>'Processed Output'!H454</f>
        <v>138.63058000000001</v>
      </c>
    </row>
    <row r="271" spans="1:10">
      <c r="A271">
        <f>'Processed Output'!A258</f>
        <v>258</v>
      </c>
      <c r="B271" t="str">
        <f>'Processed Output'!B258</f>
        <v>NIST_NRC/NIST_NRC_15</v>
      </c>
      <c r="C271" t="str">
        <f>'Processed Output'!C258</f>
        <v>Floor_Flux</v>
      </c>
      <c r="D271">
        <f>'Processed Output'!D258</f>
        <v>0</v>
      </c>
      <c r="E271">
        <f>'Processed Output'!E258</f>
        <v>1.1599999999999999</v>
      </c>
      <c r="F271">
        <f>'Processed Output'!F258</f>
        <v>0</v>
      </c>
      <c r="G271">
        <f>'Processed Output'!G258</f>
        <v>3.0695999999999999</v>
      </c>
      <c r="H271">
        <f t="shared" si="8"/>
        <v>1.1599999999999999</v>
      </c>
      <c r="I271">
        <f t="shared" si="9"/>
        <v>3.0695999999999999</v>
      </c>
      <c r="J271">
        <f>'Processed Output'!H258</f>
        <v>164.625</v>
      </c>
    </row>
    <row r="272" spans="1:10">
      <c r="A272">
        <f>'Processed Output'!A259</f>
        <v>259</v>
      </c>
      <c r="B272" t="str">
        <f>'Processed Output'!B259</f>
        <v>NIST_NRC/NIST_NRC_15</v>
      </c>
      <c r="C272" t="str">
        <f>'Processed Output'!C259</f>
        <v>Floor_Flux</v>
      </c>
      <c r="D272">
        <f>'Processed Output'!D259</f>
        <v>0</v>
      </c>
      <c r="E272">
        <f>'Processed Output'!E259</f>
        <v>2.62</v>
      </c>
      <c r="F272">
        <f>'Processed Output'!F259</f>
        <v>0</v>
      </c>
      <c r="G272">
        <f>'Processed Output'!G259</f>
        <v>2.9689000000000001</v>
      </c>
      <c r="H272">
        <f t="shared" si="8"/>
        <v>2.62</v>
      </c>
      <c r="I272">
        <f t="shared" si="9"/>
        <v>2.9689000000000001</v>
      </c>
      <c r="J272">
        <f>'Processed Output'!H259</f>
        <v>13.31718</v>
      </c>
    </row>
    <row r="273" spans="1:10">
      <c r="A273">
        <f>'Processed Output'!A45</f>
        <v>45</v>
      </c>
      <c r="B273" t="str">
        <f>'Processed Output'!B45</f>
        <v>NIST_NRC/NIST_NRC_18</v>
      </c>
      <c r="C273" t="str">
        <f>'Processed Output'!C45</f>
        <v>Floor_Flux</v>
      </c>
      <c r="D273">
        <f>'Processed Output'!D45</f>
        <v>0</v>
      </c>
      <c r="E273">
        <f>'Processed Output'!E45</f>
        <v>1.08</v>
      </c>
      <c r="F273">
        <f>'Processed Output'!F45</f>
        <v>0</v>
      </c>
      <c r="G273">
        <f>'Processed Output'!G45</f>
        <v>3.3195999999999999</v>
      </c>
      <c r="H273">
        <f t="shared" si="8"/>
        <v>1.08</v>
      </c>
      <c r="I273">
        <f t="shared" si="9"/>
        <v>3.3195999999999999</v>
      </c>
      <c r="J273">
        <f>'Processed Output'!H45</f>
        <v>207.37312</v>
      </c>
    </row>
    <row r="274" spans="1:10">
      <c r="A274">
        <f>'Processed Output'!A46</f>
        <v>46</v>
      </c>
      <c r="B274" t="str">
        <f>'Processed Output'!B46</f>
        <v>NIST_NRC/NIST_NRC_18</v>
      </c>
      <c r="C274" t="str">
        <f>'Processed Output'!C46</f>
        <v>Floor_Flux</v>
      </c>
      <c r="D274">
        <f>'Processed Output'!D46</f>
        <v>0</v>
      </c>
      <c r="E274">
        <f>'Processed Output'!E46</f>
        <v>1.35</v>
      </c>
      <c r="F274">
        <f>'Processed Output'!F46</f>
        <v>0</v>
      </c>
      <c r="G274">
        <f>'Processed Output'!G46</f>
        <v>3.2174</v>
      </c>
      <c r="H274">
        <f t="shared" si="8"/>
        <v>1.35</v>
      </c>
      <c r="I274">
        <f t="shared" si="9"/>
        <v>3.2174</v>
      </c>
      <c r="J274">
        <f>'Processed Output'!H46</f>
        <v>138.32517999999999</v>
      </c>
    </row>
    <row r="275" spans="1:10">
      <c r="A275">
        <f>'Processed Output'!A351</f>
        <v>351</v>
      </c>
      <c r="B275" t="str">
        <f>'Processed Output'!B351</f>
        <v>NIST_NRC/NIST_NRC_01</v>
      </c>
      <c r="C275" t="str">
        <f>'Processed Output'!C351</f>
        <v>Floor_Temp</v>
      </c>
      <c r="D275">
        <f>'Processed Output'!D351</f>
        <v>20</v>
      </c>
      <c r="E275">
        <f>'Processed Output'!E351</f>
        <v>55.4</v>
      </c>
      <c r="F275">
        <f>'Processed Output'!F351</f>
        <v>20</v>
      </c>
      <c r="G275">
        <f>'Processed Output'!G351</f>
        <v>89.9054</v>
      </c>
      <c r="H275">
        <f t="shared" si="8"/>
        <v>35.4</v>
      </c>
      <c r="I275">
        <f t="shared" si="9"/>
        <v>69.9054</v>
      </c>
      <c r="J275">
        <f>'Processed Output'!H351</f>
        <v>97.472890000000007</v>
      </c>
    </row>
    <row r="276" spans="1:10">
      <c r="A276">
        <f>'Processed Output'!A352</f>
        <v>352</v>
      </c>
      <c r="B276" t="str">
        <f>'Processed Output'!B352</f>
        <v>NIST_NRC/NIST_NRC_01</v>
      </c>
      <c r="C276" t="str">
        <f>'Processed Output'!C352</f>
        <v>Floor_Temp</v>
      </c>
      <c r="D276">
        <f>'Processed Output'!D352</f>
        <v>20</v>
      </c>
      <c r="E276">
        <f>'Processed Output'!E352</f>
        <v>95.6</v>
      </c>
      <c r="F276">
        <f>'Processed Output'!F352</f>
        <v>20</v>
      </c>
      <c r="G276">
        <f>'Processed Output'!G352</f>
        <v>86.605000000000004</v>
      </c>
      <c r="H276">
        <f t="shared" si="8"/>
        <v>75.599999999999994</v>
      </c>
      <c r="I276">
        <f t="shared" si="9"/>
        <v>66.605000000000004</v>
      </c>
      <c r="J276">
        <f>'Processed Output'!H352</f>
        <v>-11.89814</v>
      </c>
    </row>
    <row r="277" spans="1:10">
      <c r="A277">
        <f>'Processed Output'!A212</f>
        <v>212</v>
      </c>
      <c r="B277" t="str">
        <f>'Processed Output'!B212</f>
        <v>NIST_NRC/NIST_NRC_02</v>
      </c>
      <c r="C277" t="str">
        <f>'Processed Output'!C212</f>
        <v>Floor_Temp</v>
      </c>
      <c r="D277">
        <f>'Processed Output'!D212</f>
        <v>20</v>
      </c>
      <c r="E277">
        <f>'Processed Output'!E212</f>
        <v>94.9</v>
      </c>
      <c r="F277">
        <f>'Processed Output'!F212</f>
        <v>20</v>
      </c>
      <c r="G277">
        <f>'Processed Output'!G212</f>
        <v>141.65100000000001</v>
      </c>
      <c r="H277">
        <f t="shared" si="8"/>
        <v>74.900000000000006</v>
      </c>
      <c r="I277">
        <f t="shared" si="9"/>
        <v>121.65100000000001</v>
      </c>
      <c r="J277">
        <f>'Processed Output'!H212</f>
        <v>62.41789</v>
      </c>
    </row>
    <row r="278" spans="1:10">
      <c r="A278">
        <f>'Processed Output'!A213</f>
        <v>213</v>
      </c>
      <c r="B278" t="str">
        <f>'Processed Output'!B213</f>
        <v>NIST_NRC/NIST_NRC_02</v>
      </c>
      <c r="C278" t="str">
        <f>'Processed Output'!C213</f>
        <v>Floor_Temp</v>
      </c>
      <c r="D278">
        <f>'Processed Output'!D213</f>
        <v>20</v>
      </c>
      <c r="E278">
        <f>'Processed Output'!E213</f>
        <v>178</v>
      </c>
      <c r="F278">
        <f>'Processed Output'!F213</f>
        <v>20</v>
      </c>
      <c r="G278">
        <f>'Processed Output'!G213</f>
        <v>134.773</v>
      </c>
      <c r="H278">
        <f t="shared" si="8"/>
        <v>158</v>
      </c>
      <c r="I278">
        <f t="shared" si="9"/>
        <v>114.773</v>
      </c>
      <c r="J278">
        <f>'Processed Output'!H213</f>
        <v>-27.35885</v>
      </c>
    </row>
    <row r="279" spans="1:10">
      <c r="A279">
        <f>'Processed Output'!A174</f>
        <v>174</v>
      </c>
      <c r="B279" t="str">
        <f>'Processed Output'!B174</f>
        <v>NIST_NRC/NIST_NRC_03</v>
      </c>
      <c r="C279" t="str">
        <f>'Processed Output'!C174</f>
        <v>Floor_Temp</v>
      </c>
      <c r="D279">
        <f>'Processed Output'!D174</f>
        <v>20</v>
      </c>
      <c r="E279">
        <f>'Processed Output'!E174</f>
        <v>78.7</v>
      </c>
      <c r="F279">
        <f>'Processed Output'!F174</f>
        <v>20</v>
      </c>
      <c r="G279">
        <f>'Processed Output'!G174</f>
        <v>159.44399999999999</v>
      </c>
      <c r="H279">
        <f t="shared" si="8"/>
        <v>58.7</v>
      </c>
      <c r="I279">
        <f t="shared" si="9"/>
        <v>139.44399999999999</v>
      </c>
      <c r="J279">
        <f>'Processed Output'!H174</f>
        <v>137.55368000000001</v>
      </c>
    </row>
    <row r="280" spans="1:10">
      <c r="A280">
        <f>'Processed Output'!A175</f>
        <v>175</v>
      </c>
      <c r="B280" t="str">
        <f>'Processed Output'!B175</f>
        <v>NIST_NRC/NIST_NRC_03</v>
      </c>
      <c r="C280" t="str">
        <f>'Processed Output'!C175</f>
        <v>Floor_Temp</v>
      </c>
      <c r="D280">
        <f>'Processed Output'!D175</f>
        <v>20</v>
      </c>
      <c r="E280">
        <f>'Processed Output'!E175</f>
        <v>143</v>
      </c>
      <c r="F280">
        <f>'Processed Output'!F175</f>
        <v>20</v>
      </c>
      <c r="G280">
        <f>'Processed Output'!G175</f>
        <v>155.97900000000001</v>
      </c>
      <c r="H280">
        <f t="shared" si="8"/>
        <v>123</v>
      </c>
      <c r="I280">
        <f t="shared" si="9"/>
        <v>135.97900000000001</v>
      </c>
      <c r="J280">
        <f>'Processed Output'!H175</f>
        <v>10.55204</v>
      </c>
    </row>
    <row r="281" spans="1:10">
      <c r="A281">
        <f>'Processed Output'!A88</f>
        <v>88</v>
      </c>
      <c r="B281" t="str">
        <f>'Processed Output'!B88</f>
        <v>NIST_NRC/NIST_NRC_04</v>
      </c>
      <c r="C281" t="str">
        <f>'Processed Output'!C88</f>
        <v>Floor_Temp</v>
      </c>
      <c r="D281">
        <f>'Processed Output'!D88</f>
        <v>20</v>
      </c>
      <c r="E281">
        <f>'Processed Output'!E88</f>
        <v>96.8</v>
      </c>
      <c r="F281">
        <f>'Processed Output'!F88</f>
        <v>20</v>
      </c>
      <c r="G281">
        <f>'Processed Output'!G88</f>
        <v>145.37100000000001</v>
      </c>
      <c r="H281">
        <f t="shared" si="8"/>
        <v>76.8</v>
      </c>
      <c r="I281">
        <f t="shared" si="9"/>
        <v>125.37100000000001</v>
      </c>
      <c r="J281">
        <f>'Processed Output'!H88</f>
        <v>63.243479999999998</v>
      </c>
    </row>
    <row r="282" spans="1:10">
      <c r="A282">
        <f>'Processed Output'!A89</f>
        <v>89</v>
      </c>
      <c r="B282" t="str">
        <f>'Processed Output'!B89</f>
        <v>NIST_NRC/NIST_NRC_04</v>
      </c>
      <c r="C282" t="str">
        <f>'Processed Output'!C89</f>
        <v>Floor_Temp</v>
      </c>
      <c r="D282">
        <f>'Processed Output'!D89</f>
        <v>20</v>
      </c>
      <c r="E282">
        <f>'Processed Output'!E89</f>
        <v>173</v>
      </c>
      <c r="F282">
        <f>'Processed Output'!F89</f>
        <v>20</v>
      </c>
      <c r="G282">
        <f>'Processed Output'!G89</f>
        <v>139.726</v>
      </c>
      <c r="H282">
        <f t="shared" si="8"/>
        <v>153</v>
      </c>
      <c r="I282">
        <f t="shared" si="9"/>
        <v>119.726</v>
      </c>
      <c r="J282">
        <f>'Processed Output'!H89</f>
        <v>-21.747710000000001</v>
      </c>
    </row>
    <row r="283" spans="1:10">
      <c r="A283">
        <f>'Processed Output'!A20</f>
        <v>20</v>
      </c>
      <c r="B283" t="str">
        <f>'Processed Output'!B20</f>
        <v>NIST_NRC/NIST_NRC_05</v>
      </c>
      <c r="C283" t="str">
        <f>'Processed Output'!C20</f>
        <v>Floor_Temp</v>
      </c>
      <c r="D283">
        <f>'Processed Output'!D20</f>
        <v>20</v>
      </c>
      <c r="E283">
        <f>'Processed Output'!E20</f>
        <v>63.9</v>
      </c>
      <c r="F283">
        <f>'Processed Output'!F20</f>
        <v>20</v>
      </c>
      <c r="G283">
        <f>'Processed Output'!G20</f>
        <v>126.404</v>
      </c>
      <c r="H283">
        <f t="shared" si="8"/>
        <v>43.9</v>
      </c>
      <c r="I283">
        <f t="shared" si="9"/>
        <v>106.404</v>
      </c>
      <c r="J283">
        <f>'Processed Output'!H20</f>
        <v>142.37813</v>
      </c>
    </row>
    <row r="284" spans="1:10">
      <c r="A284">
        <f>'Processed Output'!A21</f>
        <v>21</v>
      </c>
      <c r="B284" t="str">
        <f>'Processed Output'!B21</f>
        <v>NIST_NRC/NIST_NRC_05</v>
      </c>
      <c r="C284" t="str">
        <f>'Processed Output'!C21</f>
        <v>Floor_Temp</v>
      </c>
      <c r="D284">
        <f>'Processed Output'!D21</f>
        <v>20</v>
      </c>
      <c r="E284">
        <f>'Processed Output'!E21</f>
        <v>193</v>
      </c>
      <c r="F284">
        <f>'Processed Output'!F21</f>
        <v>20</v>
      </c>
      <c r="G284">
        <f>'Processed Output'!G21</f>
        <v>125.474</v>
      </c>
      <c r="H284">
        <f t="shared" si="8"/>
        <v>173</v>
      </c>
      <c r="I284">
        <f t="shared" si="9"/>
        <v>105.474</v>
      </c>
      <c r="J284">
        <f>'Processed Output'!H21</f>
        <v>-39.03237</v>
      </c>
    </row>
    <row r="285" spans="1:10">
      <c r="A285">
        <f>'Processed Output'!A130</f>
        <v>130</v>
      </c>
      <c r="B285" t="str">
        <f>'Processed Output'!B130</f>
        <v>NIST_NRC/NIST_NRC_07</v>
      </c>
      <c r="C285" t="str">
        <f>'Processed Output'!C130</f>
        <v>Floor_Temp</v>
      </c>
      <c r="D285">
        <f>'Processed Output'!D130</f>
        <v>20</v>
      </c>
      <c r="E285">
        <f>'Processed Output'!E130</f>
        <v>54.6</v>
      </c>
      <c r="F285">
        <f>'Processed Output'!F130</f>
        <v>20</v>
      </c>
      <c r="G285">
        <f>'Processed Output'!G130</f>
        <v>90.035600000000002</v>
      </c>
      <c r="H285">
        <f t="shared" si="8"/>
        <v>34.6</v>
      </c>
      <c r="I285">
        <f t="shared" si="9"/>
        <v>70.035600000000002</v>
      </c>
      <c r="J285">
        <f>'Processed Output'!H130</f>
        <v>102.41503</v>
      </c>
    </row>
    <row r="286" spans="1:10">
      <c r="A286">
        <f>'Processed Output'!A131</f>
        <v>131</v>
      </c>
      <c r="B286" t="str">
        <f>'Processed Output'!B131</f>
        <v>NIST_NRC/NIST_NRC_07</v>
      </c>
      <c r="C286" t="str">
        <f>'Processed Output'!C131</f>
        <v>Floor_Temp</v>
      </c>
      <c r="D286">
        <f>'Processed Output'!D131</f>
        <v>20</v>
      </c>
      <c r="E286">
        <f>'Processed Output'!E131</f>
        <v>97.6</v>
      </c>
      <c r="F286">
        <f>'Processed Output'!F131</f>
        <v>20</v>
      </c>
      <c r="G286">
        <f>'Processed Output'!G131</f>
        <v>86.819800000000001</v>
      </c>
      <c r="H286">
        <f t="shared" si="8"/>
        <v>77.599999999999994</v>
      </c>
      <c r="I286">
        <f t="shared" si="9"/>
        <v>66.819800000000001</v>
      </c>
      <c r="J286">
        <f>'Processed Output'!H131</f>
        <v>-13.892010000000001</v>
      </c>
    </row>
    <row r="287" spans="1:10">
      <c r="A287">
        <f>'Processed Output'!A239</f>
        <v>239</v>
      </c>
      <c r="B287" t="str">
        <f>'Processed Output'!B239</f>
        <v>NIST_NRC/NIST_NRC_08</v>
      </c>
      <c r="C287" t="str">
        <f>'Processed Output'!C239</f>
        <v>Floor_Temp</v>
      </c>
      <c r="D287">
        <f>'Processed Output'!D239</f>
        <v>20</v>
      </c>
      <c r="E287">
        <f>'Processed Output'!E239</f>
        <v>93.9</v>
      </c>
      <c r="F287">
        <f>'Processed Output'!F239</f>
        <v>20</v>
      </c>
      <c r="G287">
        <f>'Processed Output'!G239</f>
        <v>138.255</v>
      </c>
      <c r="H287">
        <f t="shared" si="8"/>
        <v>73.900000000000006</v>
      </c>
      <c r="I287">
        <f t="shared" si="9"/>
        <v>118.255</v>
      </c>
      <c r="J287">
        <f>'Processed Output'!H239</f>
        <v>60.020299999999999</v>
      </c>
    </row>
    <row r="288" spans="1:10">
      <c r="A288">
        <f>'Processed Output'!A240</f>
        <v>240</v>
      </c>
      <c r="B288" t="str">
        <f>'Processed Output'!B240</f>
        <v>NIST_NRC/NIST_NRC_08</v>
      </c>
      <c r="C288" t="str">
        <f>'Processed Output'!C240</f>
        <v>Floor_Temp</v>
      </c>
      <c r="D288">
        <f>'Processed Output'!D240</f>
        <v>20</v>
      </c>
      <c r="E288">
        <f>'Processed Output'!E240</f>
        <v>173</v>
      </c>
      <c r="F288">
        <f>'Processed Output'!F240</f>
        <v>20</v>
      </c>
      <c r="G288">
        <f>'Processed Output'!G240</f>
        <v>131.398</v>
      </c>
      <c r="H288">
        <f t="shared" si="8"/>
        <v>153</v>
      </c>
      <c r="I288">
        <f t="shared" si="9"/>
        <v>111.398</v>
      </c>
      <c r="J288">
        <f>'Processed Output'!H240</f>
        <v>-27.190840000000001</v>
      </c>
    </row>
    <row r="289" spans="1:10">
      <c r="A289">
        <f>'Processed Output'!A353</f>
        <v>353</v>
      </c>
      <c r="B289" t="str">
        <f>'Processed Output'!B353</f>
        <v>NIST_NRC/NIST_NRC_09</v>
      </c>
      <c r="C289" t="str">
        <f>'Processed Output'!C353</f>
        <v>Floor_Temp</v>
      </c>
      <c r="D289">
        <f>'Processed Output'!D353</f>
        <v>20</v>
      </c>
      <c r="E289">
        <f>'Processed Output'!E353</f>
        <v>75</v>
      </c>
      <c r="F289">
        <f>'Processed Output'!F353</f>
        <v>20</v>
      </c>
      <c r="G289">
        <f>'Processed Output'!G353</f>
        <v>152.583</v>
      </c>
      <c r="H289">
        <f t="shared" si="8"/>
        <v>55</v>
      </c>
      <c r="I289">
        <f t="shared" si="9"/>
        <v>132.583</v>
      </c>
      <c r="J289">
        <f>'Processed Output'!H353</f>
        <v>141.05998</v>
      </c>
    </row>
    <row r="290" spans="1:10">
      <c r="A290">
        <f>'Processed Output'!A354</f>
        <v>354</v>
      </c>
      <c r="B290" t="str">
        <f>'Processed Output'!B354</f>
        <v>NIST_NRC/NIST_NRC_09</v>
      </c>
      <c r="C290" t="str">
        <f>'Processed Output'!C354</f>
        <v>Floor_Temp</v>
      </c>
      <c r="D290">
        <f>'Processed Output'!D354</f>
        <v>20</v>
      </c>
      <c r="E290">
        <f>'Processed Output'!E354</f>
        <v>145</v>
      </c>
      <c r="F290">
        <f>'Processed Output'!F354</f>
        <v>20</v>
      </c>
      <c r="G290">
        <f>'Processed Output'!G354</f>
        <v>149.14599999999999</v>
      </c>
      <c r="H290">
        <f t="shared" si="8"/>
        <v>125</v>
      </c>
      <c r="I290">
        <f t="shared" si="9"/>
        <v>129.14599999999999</v>
      </c>
      <c r="J290">
        <f>'Processed Output'!H354</f>
        <v>3.3168000000000002</v>
      </c>
    </row>
    <row r="291" spans="1:10">
      <c r="A291">
        <f>'Processed Output'!A564</f>
        <v>564</v>
      </c>
      <c r="B291" t="str">
        <f>'Processed Output'!B564</f>
        <v>NIST_NRC/NIST_NRC_10</v>
      </c>
      <c r="C291" t="str">
        <f>'Processed Output'!C564</f>
        <v>Floor_Temp</v>
      </c>
      <c r="D291">
        <f>'Processed Output'!D564</f>
        <v>20</v>
      </c>
      <c r="E291">
        <f>'Processed Output'!E564</f>
        <v>92.6</v>
      </c>
      <c r="F291">
        <f>'Processed Output'!F564</f>
        <v>20</v>
      </c>
      <c r="G291">
        <f>'Processed Output'!G564</f>
        <v>145.99799999999999</v>
      </c>
      <c r="H291">
        <f t="shared" si="8"/>
        <v>72.599999999999994</v>
      </c>
      <c r="I291">
        <f t="shared" si="9"/>
        <v>125.99799999999999</v>
      </c>
      <c r="J291">
        <f>'Processed Output'!H564</f>
        <v>73.550970000000007</v>
      </c>
    </row>
    <row r="292" spans="1:10">
      <c r="A292">
        <f>'Processed Output'!A565</f>
        <v>565</v>
      </c>
      <c r="B292" t="str">
        <f>'Processed Output'!B565</f>
        <v>NIST_NRC/NIST_NRC_10</v>
      </c>
      <c r="C292" t="str">
        <f>'Processed Output'!C565</f>
        <v>Floor_Temp</v>
      </c>
      <c r="D292">
        <f>'Processed Output'!D565</f>
        <v>20</v>
      </c>
      <c r="E292">
        <f>'Processed Output'!E565</f>
        <v>180</v>
      </c>
      <c r="F292">
        <f>'Processed Output'!F565</f>
        <v>20</v>
      </c>
      <c r="G292">
        <f>'Processed Output'!G565</f>
        <v>140.38300000000001</v>
      </c>
      <c r="H292">
        <f t="shared" si="8"/>
        <v>160</v>
      </c>
      <c r="I292">
        <f t="shared" si="9"/>
        <v>120.38300000000001</v>
      </c>
      <c r="J292">
        <f>'Processed Output'!H565</f>
        <v>-24.760629999999999</v>
      </c>
    </row>
    <row r="293" spans="1:10">
      <c r="A293">
        <f>'Processed Output'!A373</f>
        <v>373</v>
      </c>
      <c r="B293" t="str">
        <f>'Processed Output'!B373</f>
        <v>NIST_NRC/NIST_NRC_13</v>
      </c>
      <c r="C293" t="str">
        <f>'Processed Output'!C373</f>
        <v>Floor_Temp</v>
      </c>
      <c r="D293">
        <f>'Processed Output'!D373</f>
        <v>20</v>
      </c>
      <c r="E293">
        <f>'Processed Output'!E373</f>
        <v>117</v>
      </c>
      <c r="F293">
        <f>'Processed Output'!F373</f>
        <v>20</v>
      </c>
      <c r="G293">
        <f>'Processed Output'!G373</f>
        <v>181.08799999999999</v>
      </c>
      <c r="H293">
        <f t="shared" si="8"/>
        <v>97</v>
      </c>
      <c r="I293">
        <f t="shared" si="9"/>
        <v>161.08799999999999</v>
      </c>
      <c r="J293">
        <f>'Processed Output'!H373</f>
        <v>66.070099999999996</v>
      </c>
    </row>
    <row r="294" spans="1:10">
      <c r="A294">
        <f>'Processed Output'!A374</f>
        <v>374</v>
      </c>
      <c r="B294" t="str">
        <f>'Processed Output'!B374</f>
        <v>NIST_NRC/NIST_NRC_13</v>
      </c>
      <c r="C294" t="str">
        <f>'Processed Output'!C374</f>
        <v>Floor_Temp</v>
      </c>
      <c r="D294">
        <f>'Processed Output'!D374</f>
        <v>20</v>
      </c>
      <c r="E294">
        <f>'Processed Output'!E374</f>
        <v>177</v>
      </c>
      <c r="F294">
        <f>'Processed Output'!F374</f>
        <v>20</v>
      </c>
      <c r="G294">
        <f>'Processed Output'!G374</f>
        <v>171.155</v>
      </c>
      <c r="H294">
        <f t="shared" si="8"/>
        <v>157</v>
      </c>
      <c r="I294">
        <f t="shared" si="9"/>
        <v>151.155</v>
      </c>
      <c r="J294">
        <f>'Processed Output'!H374</f>
        <v>-3.7229299999999999</v>
      </c>
    </row>
    <row r="295" spans="1:10">
      <c r="A295">
        <f>'Processed Output'!A347</f>
        <v>347</v>
      </c>
      <c r="B295" t="str">
        <f>'Processed Output'!B347</f>
        <v>NIST_NRC/NIST_NRC_14</v>
      </c>
      <c r="C295" t="str">
        <f>'Processed Output'!C347</f>
        <v>Floor_Temp</v>
      </c>
      <c r="D295">
        <f>'Processed Output'!D347</f>
        <v>20</v>
      </c>
      <c r="E295">
        <f>'Processed Output'!E347</f>
        <v>74.7</v>
      </c>
      <c r="F295">
        <f>'Processed Output'!F347</f>
        <v>20</v>
      </c>
      <c r="G295">
        <f>'Processed Output'!G347</f>
        <v>155.84</v>
      </c>
      <c r="H295">
        <f t="shared" si="8"/>
        <v>54.7</v>
      </c>
      <c r="I295">
        <f t="shared" si="9"/>
        <v>135.84</v>
      </c>
      <c r="J295">
        <f>'Processed Output'!H347</f>
        <v>148.33637999999999</v>
      </c>
    </row>
    <row r="296" spans="1:10">
      <c r="A296">
        <f>'Processed Output'!A348</f>
        <v>348</v>
      </c>
      <c r="B296" t="str">
        <f>'Processed Output'!B348</f>
        <v>NIST_NRC/NIST_NRC_14</v>
      </c>
      <c r="C296" t="str">
        <f>'Processed Output'!C348</f>
        <v>Floor_Temp</v>
      </c>
      <c r="D296">
        <f>'Processed Output'!D348</f>
        <v>20</v>
      </c>
      <c r="E296">
        <f>'Processed Output'!E348</f>
        <v>127</v>
      </c>
      <c r="F296">
        <f>'Processed Output'!F348</f>
        <v>20</v>
      </c>
      <c r="G296">
        <f>'Processed Output'!G348</f>
        <v>152.43799999999999</v>
      </c>
      <c r="H296">
        <f t="shared" si="8"/>
        <v>107</v>
      </c>
      <c r="I296">
        <f t="shared" si="9"/>
        <v>132.43799999999999</v>
      </c>
      <c r="J296">
        <f>'Processed Output'!H348</f>
        <v>23.77383</v>
      </c>
    </row>
    <row r="297" spans="1:10">
      <c r="A297">
        <f>'Processed Output'!A530</f>
        <v>530</v>
      </c>
      <c r="B297" t="str">
        <f>'Processed Output'!B530</f>
        <v>NIST_NRC/NIST_NRC_15</v>
      </c>
      <c r="C297" t="str">
        <f>'Processed Output'!C530</f>
        <v>Floor_Temp</v>
      </c>
      <c r="D297">
        <f>'Processed Output'!D530</f>
        <v>20</v>
      </c>
      <c r="E297">
        <f>'Processed Output'!E530</f>
        <v>72.2</v>
      </c>
      <c r="F297">
        <f>'Processed Output'!F530</f>
        <v>20</v>
      </c>
      <c r="G297">
        <f>'Processed Output'!G530</f>
        <v>141.36199999999999</v>
      </c>
      <c r="H297">
        <f t="shared" si="8"/>
        <v>52.2</v>
      </c>
      <c r="I297">
        <f t="shared" si="9"/>
        <v>121.36199999999999</v>
      </c>
      <c r="J297">
        <f>'Processed Output'!H530</f>
        <v>132.49426</v>
      </c>
    </row>
    <row r="298" spans="1:10">
      <c r="A298">
        <f>'Processed Output'!A531</f>
        <v>531</v>
      </c>
      <c r="B298" t="str">
        <f>'Processed Output'!B531</f>
        <v>NIST_NRC/NIST_NRC_15</v>
      </c>
      <c r="C298" t="str">
        <f>'Processed Output'!C531</f>
        <v>Floor_Temp</v>
      </c>
      <c r="D298">
        <f>'Processed Output'!D531</f>
        <v>20</v>
      </c>
      <c r="E298">
        <f>'Processed Output'!E531</f>
        <v>153</v>
      </c>
      <c r="F298">
        <f>'Processed Output'!F531</f>
        <v>20</v>
      </c>
      <c r="G298">
        <f>'Processed Output'!G531</f>
        <v>137.911</v>
      </c>
      <c r="H298">
        <f t="shared" si="8"/>
        <v>133</v>
      </c>
      <c r="I298">
        <f t="shared" si="9"/>
        <v>117.911</v>
      </c>
      <c r="J298">
        <f>'Processed Output'!H531</f>
        <v>-11.34511</v>
      </c>
    </row>
    <row r="299" spans="1:10">
      <c r="A299">
        <f>'Processed Output'!A127</f>
        <v>127</v>
      </c>
      <c r="B299" t="str">
        <f>'Processed Output'!B127</f>
        <v>NIST_NRC/NIST_NRC_16</v>
      </c>
      <c r="C299" t="str">
        <f>'Processed Output'!C127</f>
        <v>Floor_Temp</v>
      </c>
      <c r="D299">
        <f>'Processed Output'!D127</f>
        <v>20</v>
      </c>
      <c r="E299">
        <f>'Processed Output'!E127</f>
        <v>100</v>
      </c>
      <c r="F299">
        <f>'Processed Output'!F127</f>
        <v>20</v>
      </c>
      <c r="G299">
        <f>'Processed Output'!G127</f>
        <v>156.47800000000001</v>
      </c>
      <c r="H299">
        <f t="shared" si="8"/>
        <v>80</v>
      </c>
      <c r="I299">
        <f t="shared" si="9"/>
        <v>136.47800000000001</v>
      </c>
      <c r="J299">
        <f>'Processed Output'!H127</f>
        <v>70.597499999999997</v>
      </c>
    </row>
    <row r="300" spans="1:10">
      <c r="A300">
        <f>'Processed Output'!A128</f>
        <v>128</v>
      </c>
      <c r="B300" t="str">
        <f>'Processed Output'!B128</f>
        <v>NIST_NRC/NIST_NRC_16</v>
      </c>
      <c r="C300" t="str">
        <f>'Processed Output'!C128</f>
        <v>Floor_Temp</v>
      </c>
      <c r="D300">
        <f>'Processed Output'!D128</f>
        <v>20</v>
      </c>
      <c r="E300">
        <f>'Processed Output'!E128</f>
        <v>166</v>
      </c>
      <c r="F300">
        <f>'Processed Output'!F128</f>
        <v>20</v>
      </c>
      <c r="G300">
        <f>'Processed Output'!G128</f>
        <v>147.755</v>
      </c>
      <c r="H300">
        <f t="shared" si="8"/>
        <v>146</v>
      </c>
      <c r="I300">
        <f t="shared" si="9"/>
        <v>127.755</v>
      </c>
      <c r="J300">
        <f>'Processed Output'!H128</f>
        <v>-12.49657</v>
      </c>
    </row>
    <row r="301" spans="1:10">
      <c r="A301">
        <f>'Processed Output'!A476</f>
        <v>476</v>
      </c>
      <c r="B301" t="str">
        <f>'Processed Output'!B476</f>
        <v>NIST_NRC/NIST_NRC_18</v>
      </c>
      <c r="C301" t="str">
        <f>'Processed Output'!C476</f>
        <v>Floor_Temp</v>
      </c>
      <c r="D301">
        <f>'Processed Output'!D476</f>
        <v>20</v>
      </c>
      <c r="E301">
        <f>'Processed Output'!E476</f>
        <v>70.5</v>
      </c>
      <c r="F301">
        <f>'Processed Output'!F476</f>
        <v>20</v>
      </c>
      <c r="G301">
        <f>'Processed Output'!G476</f>
        <v>155.59200000000001</v>
      </c>
      <c r="H301">
        <f t="shared" si="8"/>
        <v>50.5</v>
      </c>
      <c r="I301">
        <f t="shared" si="9"/>
        <v>135.59200000000001</v>
      </c>
      <c r="J301">
        <f>'Processed Output'!H476</f>
        <v>168.49898999999999</v>
      </c>
    </row>
    <row r="302" spans="1:10">
      <c r="A302">
        <f>'Processed Output'!A477</f>
        <v>477</v>
      </c>
      <c r="B302" t="str">
        <f>'Processed Output'!B477</f>
        <v>NIST_NRC/NIST_NRC_18</v>
      </c>
      <c r="C302" t="str">
        <f>'Processed Output'!C477</f>
        <v>Floor_Temp</v>
      </c>
      <c r="D302">
        <f>'Processed Output'!D477</f>
        <v>20</v>
      </c>
      <c r="E302">
        <f>'Processed Output'!E477</f>
        <v>127</v>
      </c>
      <c r="F302">
        <f>'Processed Output'!F477</f>
        <v>20</v>
      </c>
      <c r="G302">
        <f>'Processed Output'!G477</f>
        <v>152.22800000000001</v>
      </c>
      <c r="H302">
        <f t="shared" si="8"/>
        <v>107</v>
      </c>
      <c r="I302">
        <f t="shared" si="9"/>
        <v>132.22800000000001</v>
      </c>
      <c r="J302">
        <f>'Processed Output'!H477</f>
        <v>23.577570000000001</v>
      </c>
    </row>
    <row r="303" spans="1:10">
      <c r="A303">
        <f>'Processed Output'!A218</f>
        <v>218</v>
      </c>
      <c r="B303" t="str">
        <f>'Processed Output'!B218</f>
        <v>FM_NBS/FM19_1</v>
      </c>
      <c r="C303" t="str">
        <f>'Processed Output'!C218</f>
        <v>HGL_Height</v>
      </c>
      <c r="D303">
        <f>'Processed Output'!D218</f>
        <v>2.4500000000000002</v>
      </c>
      <c r="E303">
        <f>'Processed Output'!E218</f>
        <v>0.434</v>
      </c>
      <c r="F303">
        <f>'Processed Output'!F218</f>
        <v>2.4</v>
      </c>
      <c r="G303">
        <f>'Processed Output'!G218</f>
        <v>1.0063</v>
      </c>
      <c r="H303">
        <f t="shared" si="8"/>
        <v>-2.016</v>
      </c>
      <c r="I303">
        <f t="shared" si="9"/>
        <v>-1.3936999999999999</v>
      </c>
      <c r="J303">
        <f>'Processed Output'!H218</f>
        <v>-30.869050000000001</v>
      </c>
    </row>
    <row r="304" spans="1:10">
      <c r="A304">
        <f>'Processed Output'!A73</f>
        <v>73</v>
      </c>
      <c r="B304" t="str">
        <f>'Processed Output'!B73</f>
        <v>FM_NBS/FM19_2</v>
      </c>
      <c r="C304" t="str">
        <f>'Processed Output'!C73</f>
        <v>HGL_Height</v>
      </c>
      <c r="D304">
        <f>'Processed Output'!D73</f>
        <v>2.4300000000000002</v>
      </c>
      <c r="E304">
        <f>'Processed Output'!E73</f>
        <v>0.44</v>
      </c>
      <c r="F304">
        <f>'Processed Output'!F73</f>
        <v>2.4</v>
      </c>
      <c r="G304">
        <f>'Processed Output'!G73</f>
        <v>8.3199999999999996E-2</v>
      </c>
      <c r="H304">
        <f t="shared" si="8"/>
        <v>-1.9900000000000002</v>
      </c>
      <c r="I304">
        <f t="shared" si="9"/>
        <v>-2.3167999999999997</v>
      </c>
      <c r="J304">
        <f>'Processed Output'!H73</f>
        <v>16.422440000000002</v>
      </c>
    </row>
    <row r="305" spans="1:10">
      <c r="A305">
        <f>'Processed Output'!A74</f>
        <v>74</v>
      </c>
      <c r="B305" t="str">
        <f>'Processed Output'!B74</f>
        <v>FM_NBS/FM19_2</v>
      </c>
      <c r="C305" t="str">
        <f>'Processed Output'!C74</f>
        <v>HGL_Height</v>
      </c>
      <c r="D305">
        <f>'Processed Output'!D74</f>
        <v>2.4300000000000002</v>
      </c>
      <c r="E305">
        <f>'Processed Output'!E74</f>
        <v>0.439</v>
      </c>
      <c r="F305">
        <f>'Processed Output'!F74</f>
        <v>2.4</v>
      </c>
      <c r="G305">
        <f>'Processed Output'!G74</f>
        <v>8.3199999999999996E-2</v>
      </c>
      <c r="H305">
        <f t="shared" si="8"/>
        <v>-1.9910000000000001</v>
      </c>
      <c r="I305">
        <f t="shared" si="9"/>
        <v>-2.3167999999999997</v>
      </c>
      <c r="J305">
        <f>'Processed Output'!H74</f>
        <v>16.363959999999999</v>
      </c>
    </row>
    <row r="306" spans="1:10">
      <c r="A306">
        <f>'Processed Output'!A75</f>
        <v>75</v>
      </c>
      <c r="B306" t="str">
        <f>'Processed Output'!B75</f>
        <v>FM_NBS/FM19_2</v>
      </c>
      <c r="C306" t="str">
        <f>'Processed Output'!C75</f>
        <v>HGL_Height</v>
      </c>
      <c r="D306">
        <f>'Processed Output'!D75</f>
        <v>2.4300000000000002</v>
      </c>
      <c r="E306">
        <f>'Processed Output'!E75</f>
        <v>0.499</v>
      </c>
      <c r="F306">
        <f>'Processed Output'!F75</f>
        <v>2.4</v>
      </c>
      <c r="G306">
        <f>'Processed Output'!G75</f>
        <v>8.3199999999999996E-2</v>
      </c>
      <c r="H306">
        <f t="shared" si="8"/>
        <v>-1.931</v>
      </c>
      <c r="I306">
        <f t="shared" si="9"/>
        <v>-2.3167999999999997</v>
      </c>
      <c r="J306">
        <f>'Processed Output'!H75</f>
        <v>19.97963</v>
      </c>
    </row>
    <row r="307" spans="1:10">
      <c r="A307">
        <f>'Processed Output'!A334</f>
        <v>334</v>
      </c>
      <c r="B307" t="str">
        <f>'Processed Output'!B334</f>
        <v>FM_NBS/FM19_3</v>
      </c>
      <c r="C307" t="str">
        <f>'Processed Output'!C334</f>
        <v>HGL_Height</v>
      </c>
      <c r="D307">
        <f>'Processed Output'!D334</f>
        <v>2.4300000000000002</v>
      </c>
      <c r="E307">
        <f>'Processed Output'!E334</f>
        <v>0.46</v>
      </c>
      <c r="F307">
        <f>'Processed Output'!F334</f>
        <v>2.4</v>
      </c>
      <c r="G307">
        <f>'Processed Output'!G334</f>
        <v>1.52E-2</v>
      </c>
      <c r="H307">
        <f t="shared" si="8"/>
        <v>-1.9700000000000002</v>
      </c>
      <c r="I307">
        <f t="shared" si="9"/>
        <v>-2.3847999999999998</v>
      </c>
      <c r="J307">
        <f>'Processed Output'!H334</f>
        <v>21.057259999999999</v>
      </c>
    </row>
    <row r="308" spans="1:10">
      <c r="A308">
        <f>'Processed Output'!A129</f>
        <v>129</v>
      </c>
      <c r="B308" t="str">
        <f>'Processed Output'!B129</f>
        <v>FM_NBS/FM19_4</v>
      </c>
      <c r="C308" t="str">
        <f>'Processed Output'!C129</f>
        <v>HGL_Height</v>
      </c>
      <c r="D308">
        <f>'Processed Output'!D129</f>
        <v>2.4300000000000002</v>
      </c>
      <c r="E308">
        <f>'Processed Output'!E129</f>
        <v>0.38</v>
      </c>
      <c r="F308">
        <f>'Processed Output'!F129</f>
        <v>2.4</v>
      </c>
      <c r="G308">
        <f>'Processed Output'!G129</f>
        <v>1.44E-2</v>
      </c>
      <c r="H308">
        <f t="shared" si="8"/>
        <v>-2.0500000000000003</v>
      </c>
      <c r="I308">
        <f t="shared" si="9"/>
        <v>-2.3855999999999997</v>
      </c>
      <c r="J308">
        <f>'Processed Output'!H129</f>
        <v>16.370080000000002</v>
      </c>
    </row>
    <row r="309" spans="1:10">
      <c r="A309">
        <f>'Processed Output'!A431</f>
        <v>431</v>
      </c>
      <c r="B309" t="str">
        <f>'Processed Output'!B431</f>
        <v>FM_NBS/FM21_1</v>
      </c>
      <c r="C309" t="str">
        <f>'Processed Output'!C431</f>
        <v>HGL_Height</v>
      </c>
      <c r="D309">
        <f>'Processed Output'!D431</f>
        <v>2.4500000000000002</v>
      </c>
      <c r="E309">
        <f>'Processed Output'!E431</f>
        <v>0.56000000000000005</v>
      </c>
      <c r="F309">
        <f>'Processed Output'!F431</f>
        <v>2.4</v>
      </c>
      <c r="G309">
        <f>'Processed Output'!G431</f>
        <v>0.58540000000000003</v>
      </c>
      <c r="H309">
        <f t="shared" si="8"/>
        <v>-1.8900000000000001</v>
      </c>
      <c r="I309">
        <f t="shared" si="9"/>
        <v>-1.8146</v>
      </c>
      <c r="J309">
        <f>'Processed Output'!H431</f>
        <v>-3.9900500000000001</v>
      </c>
    </row>
    <row r="310" spans="1:10">
      <c r="A310">
        <f>'Processed Output'!A251</f>
        <v>251</v>
      </c>
      <c r="B310" t="str">
        <f>'Processed Output'!B251</f>
        <v>FM_NBS/FM21_2</v>
      </c>
      <c r="C310" t="str">
        <f>'Processed Output'!C251</f>
        <v>HGL_Height</v>
      </c>
      <c r="D310">
        <f>'Processed Output'!D251</f>
        <v>2.4300000000000002</v>
      </c>
      <c r="E310">
        <f>'Processed Output'!E251</f>
        <v>0.32</v>
      </c>
      <c r="F310">
        <f>'Processed Output'!F251</f>
        <v>2.4</v>
      </c>
      <c r="G310">
        <f>'Processed Output'!G251</f>
        <v>1.38E-2</v>
      </c>
      <c r="H310">
        <f t="shared" si="8"/>
        <v>-2.1100000000000003</v>
      </c>
      <c r="I310">
        <f t="shared" si="9"/>
        <v>-2.3862000000000001</v>
      </c>
      <c r="J310">
        <f>'Processed Output'!H251</f>
        <v>13.09066</v>
      </c>
    </row>
    <row r="311" spans="1:10">
      <c r="A311">
        <f>'Processed Output'!A252</f>
        <v>252</v>
      </c>
      <c r="B311" t="str">
        <f>'Processed Output'!B252</f>
        <v>FM_NBS/FM21_2</v>
      </c>
      <c r="C311" t="str">
        <f>'Processed Output'!C252</f>
        <v>HGL_Height</v>
      </c>
      <c r="D311">
        <f>'Processed Output'!D252</f>
        <v>2.4300000000000002</v>
      </c>
      <c r="E311">
        <f>'Processed Output'!E252</f>
        <v>0.32</v>
      </c>
      <c r="F311">
        <f>'Processed Output'!F252</f>
        <v>2.4</v>
      </c>
      <c r="G311">
        <f>'Processed Output'!G252</f>
        <v>1.38E-2</v>
      </c>
      <c r="H311">
        <f t="shared" si="8"/>
        <v>-2.1100000000000003</v>
      </c>
      <c r="I311">
        <f t="shared" si="9"/>
        <v>-2.3862000000000001</v>
      </c>
      <c r="J311">
        <f>'Processed Output'!H252</f>
        <v>13.09066</v>
      </c>
    </row>
    <row r="312" spans="1:10">
      <c r="A312">
        <f>'Processed Output'!A253</f>
        <v>253</v>
      </c>
      <c r="B312" t="str">
        <f>'Processed Output'!B253</f>
        <v>FM_NBS/FM21_2</v>
      </c>
      <c r="C312" t="str">
        <f>'Processed Output'!C253</f>
        <v>HGL_Height</v>
      </c>
      <c r="D312">
        <f>'Processed Output'!D253</f>
        <v>2.4300000000000002</v>
      </c>
      <c r="E312">
        <f>'Processed Output'!E253</f>
        <v>0.38</v>
      </c>
      <c r="F312">
        <f>'Processed Output'!F253</f>
        <v>2.4</v>
      </c>
      <c r="G312">
        <f>'Processed Output'!G253</f>
        <v>1.38E-2</v>
      </c>
      <c r="H312">
        <f t="shared" si="8"/>
        <v>-2.0500000000000003</v>
      </c>
      <c r="I312">
        <f t="shared" si="9"/>
        <v>-2.3862000000000001</v>
      </c>
      <c r="J312">
        <f>'Processed Output'!H253</f>
        <v>16.40063</v>
      </c>
    </row>
    <row r="313" spans="1:10">
      <c r="A313">
        <f>'Processed Output'!A266</f>
        <v>266</v>
      </c>
      <c r="B313" t="str">
        <f>'Processed Output'!B266</f>
        <v>FM_NBS/FM21_3</v>
      </c>
      <c r="C313" t="str">
        <f>'Processed Output'!C266</f>
        <v>HGL_Height</v>
      </c>
      <c r="D313">
        <f>'Processed Output'!D266</f>
        <v>2.4300000000000002</v>
      </c>
      <c r="E313">
        <f>'Processed Output'!E266</f>
        <v>0.33500000000000002</v>
      </c>
      <c r="F313">
        <f>'Processed Output'!F266</f>
        <v>2.4</v>
      </c>
      <c r="G313">
        <f>'Processed Output'!G266</f>
        <v>4.0000000000000002E-4</v>
      </c>
      <c r="H313">
        <f t="shared" si="8"/>
        <v>-2.0950000000000002</v>
      </c>
      <c r="I313">
        <f t="shared" si="9"/>
        <v>-2.3996</v>
      </c>
      <c r="J313">
        <f>'Processed Output'!H266</f>
        <v>14.54166</v>
      </c>
    </row>
    <row r="314" spans="1:10">
      <c r="A314">
        <f>'Processed Output'!A171</f>
        <v>171</v>
      </c>
      <c r="B314" t="str">
        <f>'Processed Output'!B171</f>
        <v>FM_NBS/FM21_4</v>
      </c>
      <c r="C314" t="str">
        <f>'Processed Output'!C171</f>
        <v>HGL_Height</v>
      </c>
      <c r="D314">
        <f>'Processed Output'!D171</f>
        <v>2.4300000000000002</v>
      </c>
      <c r="E314">
        <f>'Processed Output'!E171</f>
        <v>0.32</v>
      </c>
      <c r="F314">
        <f>'Processed Output'!F171</f>
        <v>2.4</v>
      </c>
      <c r="G314">
        <f>'Processed Output'!G171</f>
        <v>2.9999999999999997E-4</v>
      </c>
      <c r="H314">
        <f t="shared" si="8"/>
        <v>-2.1100000000000003</v>
      </c>
      <c r="I314">
        <f t="shared" si="9"/>
        <v>-2.3996999999999997</v>
      </c>
      <c r="J314">
        <f>'Processed Output'!H171</f>
        <v>13.73198</v>
      </c>
    </row>
    <row r="315" spans="1:10">
      <c r="A315">
        <f>'Processed Output'!A244</f>
        <v>244</v>
      </c>
      <c r="B315" t="str">
        <f>'Processed Output'!B244</f>
        <v>FM_SNL/FM_SNL_04</v>
      </c>
      <c r="C315" t="str">
        <f>'Processed Output'!C244</f>
        <v>HGL_Height</v>
      </c>
      <c r="D315">
        <f>'Processed Output'!D244</f>
        <v>6.1</v>
      </c>
      <c r="E315">
        <f>'Processed Output'!E244</f>
        <v>2.68</v>
      </c>
      <c r="F315">
        <f>'Processed Output'!F244</f>
        <v>6.1</v>
      </c>
      <c r="G315">
        <f>'Processed Output'!G244</f>
        <v>0.58099999999999996</v>
      </c>
      <c r="H315">
        <f t="shared" si="8"/>
        <v>-3.4199999999999995</v>
      </c>
      <c r="I315">
        <f t="shared" si="9"/>
        <v>-5.5190000000000001</v>
      </c>
      <c r="J315">
        <f>'Processed Output'!H244</f>
        <v>61.374670000000002</v>
      </c>
    </row>
    <row r="316" spans="1:10">
      <c r="A316">
        <f>'Processed Output'!A378</f>
        <v>378</v>
      </c>
      <c r="B316" t="str">
        <f>'Processed Output'!B378</f>
        <v>FM_SNL/FM_SNL_05</v>
      </c>
      <c r="C316" t="str">
        <f>'Processed Output'!C378</f>
        <v>HGL_Height</v>
      </c>
      <c r="D316">
        <f>'Processed Output'!D378</f>
        <v>6.1</v>
      </c>
      <c r="E316">
        <f>'Processed Output'!E378</f>
        <v>2.99</v>
      </c>
      <c r="F316">
        <f>'Processed Output'!F378</f>
        <v>6.1</v>
      </c>
      <c r="G316">
        <f>'Processed Output'!G378</f>
        <v>0.51</v>
      </c>
      <c r="H316">
        <f t="shared" si="8"/>
        <v>-3.1099999999999994</v>
      </c>
      <c r="I316">
        <f t="shared" si="9"/>
        <v>-5.59</v>
      </c>
      <c r="J316">
        <f>'Processed Output'!H378</f>
        <v>79.741169999999997</v>
      </c>
    </row>
    <row r="317" spans="1:10">
      <c r="A317">
        <f>'Processed Output'!A54</f>
        <v>54</v>
      </c>
      <c r="B317" t="str">
        <f>'Processed Output'!B54</f>
        <v>FM_SNL/FM_SNL_21</v>
      </c>
      <c r="C317" t="str">
        <f>'Processed Output'!C54</f>
        <v>HGL_Height</v>
      </c>
      <c r="D317">
        <f>'Processed Output'!D54</f>
        <v>6.1</v>
      </c>
      <c r="E317">
        <f>'Processed Output'!E54</f>
        <v>2.67</v>
      </c>
      <c r="F317">
        <f>'Processed Output'!F54</f>
        <v>6.1</v>
      </c>
      <c r="G317">
        <f>'Processed Output'!G54</f>
        <v>2.0799999999999999E-2</v>
      </c>
      <c r="H317">
        <f t="shared" si="8"/>
        <v>-3.4299999999999997</v>
      </c>
      <c r="I317">
        <f t="shared" si="9"/>
        <v>-6.0791999999999993</v>
      </c>
      <c r="J317">
        <f>'Processed Output'!H54</f>
        <v>77.235640000000004</v>
      </c>
    </row>
    <row r="318" spans="1:10">
      <c r="A318">
        <f>'Processed Output'!A508</f>
        <v>508</v>
      </c>
      <c r="B318" t="str">
        <f>'Processed Output'!B508</f>
        <v>iBMB/iBMB_Cable</v>
      </c>
      <c r="C318" t="str">
        <f>'Processed Output'!C508</f>
        <v>HGL_Height</v>
      </c>
      <c r="D318">
        <f>'Processed Output'!D508</f>
        <v>5.6</v>
      </c>
      <c r="E318">
        <f>'Processed Output'!E508</f>
        <v>1</v>
      </c>
      <c r="F318">
        <f>'Processed Output'!F508</f>
        <v>5.6</v>
      </c>
      <c r="G318">
        <f>'Processed Output'!G508</f>
        <v>1.9468000000000001</v>
      </c>
      <c r="H318">
        <f t="shared" si="8"/>
        <v>-4.5999999999999996</v>
      </c>
      <c r="I318">
        <f t="shared" si="9"/>
        <v>-3.6531999999999996</v>
      </c>
      <c r="J318">
        <f>'Processed Output'!H508</f>
        <v>-20.58304</v>
      </c>
    </row>
    <row r="319" spans="1:10">
      <c r="A319">
        <f>'Processed Output'!A56</f>
        <v>56</v>
      </c>
      <c r="B319" t="str">
        <f>'Processed Output'!B56</f>
        <v>iBMB/iBMB_Pool</v>
      </c>
      <c r="C319" t="str">
        <f>'Processed Output'!C56</f>
        <v>HGL_Height</v>
      </c>
      <c r="D319">
        <f>'Processed Output'!D56</f>
        <v>5.7</v>
      </c>
      <c r="E319">
        <f>'Processed Output'!E56</f>
        <v>1.5</v>
      </c>
      <c r="F319">
        <f>'Processed Output'!F56</f>
        <v>5.7</v>
      </c>
      <c r="G319">
        <f>'Processed Output'!G56</f>
        <v>0.61509999999999998</v>
      </c>
      <c r="H319">
        <f t="shared" si="8"/>
        <v>-4.2</v>
      </c>
      <c r="I319">
        <f t="shared" si="9"/>
        <v>-5.0849000000000002</v>
      </c>
      <c r="J319">
        <f>'Processed Output'!H56</f>
        <v>21.06915</v>
      </c>
    </row>
    <row r="320" spans="1:10">
      <c r="A320">
        <f>'Processed Output'!A394</f>
        <v>394</v>
      </c>
      <c r="B320" t="str">
        <f>'Processed Output'!B394</f>
        <v>NBS/1rfurn1</v>
      </c>
      <c r="C320" t="str">
        <f>'Processed Output'!C394</f>
        <v>HGL_Height</v>
      </c>
      <c r="D320">
        <f>'Processed Output'!D394</f>
        <v>2.31</v>
      </c>
      <c r="E320">
        <f>'Processed Output'!E394</f>
        <v>0.23860000000000001</v>
      </c>
      <c r="F320">
        <f>'Processed Output'!F394</f>
        <v>2.4</v>
      </c>
      <c r="G320">
        <f>'Processed Output'!G394</f>
        <v>0.34329999999999999</v>
      </c>
      <c r="H320">
        <f t="shared" si="8"/>
        <v>-2.0714000000000001</v>
      </c>
      <c r="I320">
        <f t="shared" si="9"/>
        <v>-2.0566999999999998</v>
      </c>
      <c r="J320">
        <f>'Processed Output'!H394</f>
        <v>-0.70892999999999995</v>
      </c>
    </row>
    <row r="321" spans="1:10">
      <c r="A321">
        <f>'Processed Output'!A395</f>
        <v>395</v>
      </c>
      <c r="B321" t="str">
        <f>'Processed Output'!B395</f>
        <v>NBS/1rfurn1</v>
      </c>
      <c r="C321" t="str">
        <f>'Processed Output'!C395</f>
        <v>HGL_Height</v>
      </c>
      <c r="D321">
        <f>'Processed Output'!D395</f>
        <v>2.31</v>
      </c>
      <c r="E321">
        <f>'Processed Output'!E395</f>
        <v>8.1500000000000003E-2</v>
      </c>
      <c r="F321">
        <f>'Processed Output'!F395</f>
        <v>2.4</v>
      </c>
      <c r="G321">
        <f>'Processed Output'!G395</f>
        <v>0.34329999999999999</v>
      </c>
      <c r="H321">
        <f t="shared" si="8"/>
        <v>-2.2284999999999999</v>
      </c>
      <c r="I321">
        <f t="shared" si="9"/>
        <v>-2.0566999999999998</v>
      </c>
      <c r="J321">
        <f>'Processed Output'!H395</f>
        <v>-7.7068300000000001</v>
      </c>
    </row>
    <row r="322" spans="1:10">
      <c r="A322">
        <f>'Processed Output'!A527</f>
        <v>527</v>
      </c>
      <c r="B322" t="str">
        <f>'Processed Output'!B527</f>
        <v>NBS/1rfurn6</v>
      </c>
      <c r="C322" t="str">
        <f>'Processed Output'!C527</f>
        <v>HGL_Height</v>
      </c>
      <c r="D322">
        <f>'Processed Output'!D527</f>
        <v>2.31</v>
      </c>
      <c r="E322">
        <f>'Processed Output'!E527</f>
        <v>7.6499999999999999E-2</v>
      </c>
      <c r="F322">
        <f>'Processed Output'!F527</f>
        <v>2.4</v>
      </c>
      <c r="G322">
        <f>'Processed Output'!G527</f>
        <v>0.34329999999999999</v>
      </c>
      <c r="H322">
        <f t="shared" ref="H322:H385" si="10">E322-D322</f>
        <v>-2.2335000000000003</v>
      </c>
      <c r="I322">
        <f t="shared" ref="I322:I385" si="11">G322-F322</f>
        <v>-2.0566999999999998</v>
      </c>
      <c r="J322">
        <f>'Processed Output'!H527</f>
        <v>-7.9138500000000001</v>
      </c>
    </row>
    <row r="323" spans="1:10">
      <c r="A323">
        <f>'Processed Output'!A528</f>
        <v>528</v>
      </c>
      <c r="B323" t="str">
        <f>'Processed Output'!B528</f>
        <v>NBS/1rfurn6</v>
      </c>
      <c r="C323" t="str">
        <f>'Processed Output'!C528</f>
        <v>HGL_Height</v>
      </c>
      <c r="D323">
        <f>'Processed Output'!D528</f>
        <v>2.31</v>
      </c>
      <c r="E323">
        <f>'Processed Output'!E528</f>
        <v>0.86980000000000002</v>
      </c>
      <c r="F323">
        <f>'Processed Output'!F528</f>
        <v>2.4</v>
      </c>
      <c r="G323">
        <f>'Processed Output'!G528</f>
        <v>0.34329999999999999</v>
      </c>
      <c r="H323">
        <f t="shared" si="10"/>
        <v>-1.4401999999999999</v>
      </c>
      <c r="I323">
        <f t="shared" si="11"/>
        <v>-2.0566999999999998</v>
      </c>
      <c r="J323">
        <f>'Processed Output'!H528</f>
        <v>42.811669999999999</v>
      </c>
    </row>
    <row r="324" spans="1:10">
      <c r="A324">
        <f>'Processed Output'!A148</f>
        <v>148</v>
      </c>
      <c r="B324" t="str">
        <f>'Processed Output'!B148</f>
        <v>NBS/1rwall1</v>
      </c>
      <c r="C324" t="str">
        <f>'Processed Output'!C148</f>
        <v>HGL_Height</v>
      </c>
      <c r="D324">
        <f>'Processed Output'!D148</f>
        <v>2.31</v>
      </c>
      <c r="E324">
        <f>'Processed Output'!E148</f>
        <v>1.5</v>
      </c>
      <c r="F324">
        <f>'Processed Output'!F148</f>
        <v>2.4</v>
      </c>
      <c r="G324">
        <f>'Processed Output'!G148</f>
        <v>2.4398</v>
      </c>
      <c r="H324">
        <f t="shared" si="10"/>
        <v>-0.81</v>
      </c>
      <c r="I324">
        <f t="shared" si="11"/>
        <v>3.9800000000000058E-2</v>
      </c>
      <c r="J324">
        <f>'Processed Output'!H148</f>
        <v>-104.90864999999999</v>
      </c>
    </row>
    <row r="325" spans="1:10">
      <c r="A325">
        <f>'Processed Output'!A460</f>
        <v>460</v>
      </c>
      <c r="B325" t="str">
        <f>'Processed Output'!B460</f>
        <v>NBS/1rwall2</v>
      </c>
      <c r="C325" t="str">
        <f>'Processed Output'!C460</f>
        <v>HGL_Height</v>
      </c>
      <c r="D325">
        <f>'Processed Output'!D460</f>
        <v>2.31</v>
      </c>
      <c r="E325">
        <f>'Processed Output'!E460</f>
        <v>1.71</v>
      </c>
      <c r="F325">
        <f>'Processed Output'!F460</f>
        <v>2.4</v>
      </c>
      <c r="G325">
        <f>'Processed Output'!G460</f>
        <v>2.4398</v>
      </c>
      <c r="H325">
        <f t="shared" si="10"/>
        <v>-0.60000000000000009</v>
      </c>
      <c r="I325">
        <f t="shared" si="11"/>
        <v>3.9800000000000058E-2</v>
      </c>
      <c r="J325">
        <f>'Processed Output'!H460</f>
        <v>-106.62669</v>
      </c>
    </row>
    <row r="326" spans="1:10">
      <c r="A326">
        <f>'Processed Output'!A99</f>
        <v>99</v>
      </c>
      <c r="B326" t="str">
        <f>'Processed Output'!B99</f>
        <v>NBS/NBS_100A_Tree_1</v>
      </c>
      <c r="C326" t="str">
        <f>'Processed Output'!C99</f>
        <v>HGL_Height</v>
      </c>
      <c r="D326">
        <f>'Processed Output'!D99</f>
        <v>2.4</v>
      </c>
      <c r="E326">
        <f>'Processed Output'!E99</f>
        <v>0.89</v>
      </c>
      <c r="F326">
        <f>'Processed Output'!F99</f>
        <v>2.16</v>
      </c>
      <c r="G326">
        <f>'Processed Output'!G99</f>
        <v>0.76949999999999996</v>
      </c>
      <c r="H326">
        <f t="shared" si="10"/>
        <v>-1.5099999999999998</v>
      </c>
      <c r="I326">
        <f t="shared" si="11"/>
        <v>-1.3905000000000003</v>
      </c>
      <c r="J326">
        <f>'Processed Output'!H99</f>
        <v>-7.9115900000000003</v>
      </c>
    </row>
    <row r="327" spans="1:10">
      <c r="A327">
        <f>'Processed Output'!A335</f>
        <v>335</v>
      </c>
      <c r="B327" t="str">
        <f>'Processed Output'!B335</f>
        <v>NBS/NBS_100A_Tree_4</v>
      </c>
      <c r="C327" t="str">
        <f>'Processed Output'!C335</f>
        <v>HGL_Height</v>
      </c>
      <c r="D327">
        <f>'Processed Output'!D335</f>
        <v>2.4</v>
      </c>
      <c r="E327">
        <f>'Processed Output'!E335</f>
        <v>1.07</v>
      </c>
      <c r="F327">
        <f>'Processed Output'!F335</f>
        <v>2.44</v>
      </c>
      <c r="G327">
        <f>'Processed Output'!G335</f>
        <v>1.1868000000000001</v>
      </c>
      <c r="H327">
        <f t="shared" si="10"/>
        <v>-1.3299999999999998</v>
      </c>
      <c r="I327">
        <f t="shared" si="11"/>
        <v>-1.2531999999999999</v>
      </c>
      <c r="J327">
        <f>'Processed Output'!H335</f>
        <v>-5.7706799999999996</v>
      </c>
    </row>
    <row r="328" spans="1:10">
      <c r="A328">
        <f>'Processed Output'!A451</f>
        <v>451</v>
      </c>
      <c r="B328" t="str">
        <f>'Processed Output'!B451</f>
        <v>NBS/NBS_100A_Tree_5</v>
      </c>
      <c r="C328" t="str">
        <f>'Processed Output'!C451</f>
        <v>HGL_Height</v>
      </c>
      <c r="D328">
        <f>'Processed Output'!D451</f>
        <v>2.4</v>
      </c>
      <c r="E328">
        <f>'Processed Output'!E451</f>
        <v>1.03</v>
      </c>
      <c r="F328">
        <f>'Processed Output'!F451</f>
        <v>2.44</v>
      </c>
      <c r="G328">
        <f>'Processed Output'!G451</f>
        <v>1.1868000000000001</v>
      </c>
      <c r="H328">
        <f t="shared" si="10"/>
        <v>-1.3699999999999999</v>
      </c>
      <c r="I328">
        <f t="shared" si="11"/>
        <v>-1.2531999999999999</v>
      </c>
      <c r="J328">
        <f>'Processed Output'!H451</f>
        <v>-8.5219000000000005</v>
      </c>
    </row>
    <row r="329" spans="1:10">
      <c r="A329">
        <f>'Processed Output'!A324</f>
        <v>324</v>
      </c>
      <c r="B329" t="str">
        <f>'Processed Output'!B324</f>
        <v>NBS/NBS_100A_Tree_6</v>
      </c>
      <c r="C329" t="str">
        <f>'Processed Output'!C324</f>
        <v>HGL_Height</v>
      </c>
      <c r="D329">
        <f>'Processed Output'!D324</f>
        <v>2.4</v>
      </c>
      <c r="E329">
        <f>'Processed Output'!E324</f>
        <v>0.92</v>
      </c>
      <c r="F329">
        <f>'Processed Output'!F324</f>
        <v>2.44</v>
      </c>
      <c r="G329">
        <f>'Processed Output'!G324</f>
        <v>1.1868000000000001</v>
      </c>
      <c r="H329">
        <f t="shared" si="10"/>
        <v>-1.48</v>
      </c>
      <c r="I329">
        <f t="shared" si="11"/>
        <v>-1.2531999999999999</v>
      </c>
      <c r="J329">
        <f>'Processed Output'!H324</f>
        <v>-15.32095</v>
      </c>
    </row>
    <row r="330" spans="1:10">
      <c r="A330">
        <f>'Processed Output'!A4</f>
        <v>4</v>
      </c>
      <c r="B330" t="str">
        <f>'Processed Output'!B4</f>
        <v>NBS/NBS_100O_Tree_1</v>
      </c>
      <c r="C330" t="str">
        <f>'Processed Output'!C4</f>
        <v>HGL_Height</v>
      </c>
      <c r="D330">
        <f>'Processed Output'!D4</f>
        <v>2.4</v>
      </c>
      <c r="E330">
        <f>'Processed Output'!E4</f>
        <v>0.84</v>
      </c>
      <c r="F330">
        <f>'Processed Output'!F4</f>
        <v>2.16</v>
      </c>
      <c r="G330">
        <f>'Processed Output'!G4</f>
        <v>3.7000000000000002E-3</v>
      </c>
      <c r="H330">
        <f t="shared" si="10"/>
        <v>-1.56</v>
      </c>
      <c r="I330">
        <f t="shared" si="11"/>
        <v>-2.1563000000000003</v>
      </c>
      <c r="J330">
        <f>'Processed Output'!H4</f>
        <v>38.222079999999998</v>
      </c>
    </row>
    <row r="331" spans="1:10">
      <c r="A331">
        <f>'Processed Output'!A297</f>
        <v>297</v>
      </c>
      <c r="B331" t="str">
        <f>'Processed Output'!B297</f>
        <v>NBS/NBS_100O_Tree_4</v>
      </c>
      <c r="C331" t="str">
        <f>'Processed Output'!C297</f>
        <v>HGL_Height</v>
      </c>
      <c r="D331">
        <f>'Processed Output'!D297</f>
        <v>2.4</v>
      </c>
      <c r="E331">
        <f>'Processed Output'!E297</f>
        <v>0.62</v>
      </c>
      <c r="F331">
        <f>'Processed Output'!F297</f>
        <v>2.44</v>
      </c>
      <c r="G331">
        <f>'Processed Output'!G297</f>
        <v>2.0000000000000001E-4</v>
      </c>
      <c r="H331">
        <f t="shared" si="10"/>
        <v>-1.7799999999999998</v>
      </c>
      <c r="I331">
        <f t="shared" si="11"/>
        <v>-2.4398</v>
      </c>
      <c r="J331">
        <f>'Processed Output'!H297</f>
        <v>37.06494</v>
      </c>
    </row>
    <row r="332" spans="1:10">
      <c r="A332">
        <f>'Processed Output'!A114</f>
        <v>114</v>
      </c>
      <c r="B332" t="str">
        <f>'Processed Output'!B114</f>
        <v>NBS/NBS_100O_Tree_5</v>
      </c>
      <c r="C332" t="str">
        <f>'Processed Output'!C114</f>
        <v>HGL_Height</v>
      </c>
      <c r="D332">
        <f>'Processed Output'!D114</f>
        <v>2.4</v>
      </c>
      <c r="E332">
        <f>'Processed Output'!E114</f>
        <v>0.46</v>
      </c>
      <c r="F332">
        <f>'Processed Output'!F114</f>
        <v>2.44</v>
      </c>
      <c r="G332">
        <f>'Processed Output'!G114</f>
        <v>2.0000000000000001E-4</v>
      </c>
      <c r="H332">
        <f t="shared" si="10"/>
        <v>-1.94</v>
      </c>
      <c r="I332">
        <f t="shared" si="11"/>
        <v>-2.4398</v>
      </c>
      <c r="J332">
        <f>'Processed Output'!H114</f>
        <v>25.76061</v>
      </c>
    </row>
    <row r="333" spans="1:10">
      <c r="A333">
        <f>'Processed Output'!A273</f>
        <v>273</v>
      </c>
      <c r="B333" t="str">
        <f>'Processed Output'!B273</f>
        <v>NBS/NBS_100O_Tree_6</v>
      </c>
      <c r="C333" t="str">
        <f>'Processed Output'!C273</f>
        <v>HGL_Height</v>
      </c>
      <c r="D333">
        <f>'Processed Output'!D273</f>
        <v>2.4</v>
      </c>
      <c r="E333">
        <f>'Processed Output'!E273</f>
        <v>0.57999999999999996</v>
      </c>
      <c r="F333">
        <f>'Processed Output'!F273</f>
        <v>2.44</v>
      </c>
      <c r="G333">
        <f>'Processed Output'!G273</f>
        <v>2.0000000000000001E-4</v>
      </c>
      <c r="H333">
        <f t="shared" si="10"/>
        <v>-1.8199999999999998</v>
      </c>
      <c r="I333">
        <f t="shared" si="11"/>
        <v>-2.4398</v>
      </c>
      <c r="J333">
        <f>'Processed Output'!H273</f>
        <v>34.052520000000001</v>
      </c>
    </row>
    <row r="334" spans="1:10">
      <c r="A334">
        <f>'Processed Output'!A211</f>
        <v>211</v>
      </c>
      <c r="B334" t="str">
        <f>'Processed Output'!B211</f>
        <v>NBS/NBS_100Z_Tree_1</v>
      </c>
      <c r="C334" t="str">
        <f>'Processed Output'!C211</f>
        <v>HGL_Height</v>
      </c>
      <c r="D334">
        <f>'Processed Output'!D211</f>
        <v>2.4</v>
      </c>
      <c r="E334">
        <f>'Processed Output'!E211</f>
        <v>0.82</v>
      </c>
      <c r="F334">
        <f>'Processed Output'!F211</f>
        <v>2.16</v>
      </c>
      <c r="G334">
        <f>'Processed Output'!G211</f>
        <v>0.80730000000000002</v>
      </c>
      <c r="H334">
        <f t="shared" si="10"/>
        <v>-1.58</v>
      </c>
      <c r="I334">
        <f t="shared" si="11"/>
        <v>-1.3527</v>
      </c>
      <c r="J334">
        <f>'Processed Output'!H211</f>
        <v>-14.38406</v>
      </c>
    </row>
    <row r="335" spans="1:10">
      <c r="A335">
        <f>'Processed Output'!A441</f>
        <v>441</v>
      </c>
      <c r="B335" t="str">
        <f>'Processed Output'!B441</f>
        <v>NBS/NBS_100Z_Tree_4</v>
      </c>
      <c r="C335" t="str">
        <f>'Processed Output'!C441</f>
        <v>HGL_Height</v>
      </c>
      <c r="D335">
        <f>'Processed Output'!D441</f>
        <v>2.4</v>
      </c>
      <c r="E335">
        <f>'Processed Output'!E441</f>
        <v>1.0900000000000001</v>
      </c>
      <c r="F335">
        <f>'Processed Output'!F441</f>
        <v>2.44</v>
      </c>
      <c r="G335">
        <f>'Processed Output'!G441</f>
        <v>0.92359999999999998</v>
      </c>
      <c r="H335">
        <f t="shared" si="10"/>
        <v>-1.3099999999999998</v>
      </c>
      <c r="I335">
        <f t="shared" si="11"/>
        <v>-1.5164</v>
      </c>
      <c r="J335">
        <f>'Processed Output'!H441</f>
        <v>15.757490000000001</v>
      </c>
    </row>
    <row r="336" spans="1:10">
      <c r="A336">
        <f>'Processed Output'!A176</f>
        <v>176</v>
      </c>
      <c r="B336" t="str">
        <f>'Processed Output'!B176</f>
        <v>NBS/NBS_100Z_Tree_5</v>
      </c>
      <c r="C336" t="str">
        <f>'Processed Output'!C176</f>
        <v>HGL_Height</v>
      </c>
      <c r="D336">
        <f>'Processed Output'!D176</f>
        <v>2.4</v>
      </c>
      <c r="E336">
        <f>'Processed Output'!E176</f>
        <v>1.21</v>
      </c>
      <c r="F336">
        <f>'Processed Output'!F176</f>
        <v>2.44</v>
      </c>
      <c r="G336">
        <f>'Processed Output'!G176</f>
        <v>0.92359999999999998</v>
      </c>
      <c r="H336">
        <f t="shared" si="10"/>
        <v>-1.19</v>
      </c>
      <c r="I336">
        <f t="shared" si="11"/>
        <v>-1.5164</v>
      </c>
      <c r="J336">
        <f>'Processed Output'!H176</f>
        <v>27.430499999999999</v>
      </c>
    </row>
    <row r="337" spans="1:10">
      <c r="A337">
        <f>'Processed Output'!A409</f>
        <v>409</v>
      </c>
      <c r="B337" t="str">
        <f>'Processed Output'!B409</f>
        <v>NBS/NBS_100Z_Tree_8</v>
      </c>
      <c r="C337" t="str">
        <f>'Processed Output'!C409</f>
        <v>HGL_Height</v>
      </c>
      <c r="D337">
        <f>'Processed Output'!D409</f>
        <v>2.4</v>
      </c>
      <c r="E337">
        <f>'Processed Output'!E409</f>
        <v>1</v>
      </c>
      <c r="F337">
        <f>'Processed Output'!F409</f>
        <v>2.4300000000000002</v>
      </c>
      <c r="G337">
        <f>'Processed Output'!G409</f>
        <v>2.0000000000000001E-4</v>
      </c>
      <c r="H337">
        <f t="shared" si="10"/>
        <v>-1.4</v>
      </c>
      <c r="I337">
        <f t="shared" si="11"/>
        <v>-2.4298000000000002</v>
      </c>
      <c r="J337">
        <f>'Processed Output'!H409</f>
        <v>73.554079999999999</v>
      </c>
    </row>
    <row r="338" spans="1:10">
      <c r="A338">
        <f>'Processed Output'!A333</f>
        <v>333</v>
      </c>
      <c r="B338" t="str">
        <f>'Processed Output'!B333</f>
        <v>NIST_NRC/NIST_NRC_01</v>
      </c>
      <c r="C338" t="str">
        <f>'Processed Output'!C333</f>
        <v>HGL_Height</v>
      </c>
      <c r="D338">
        <f>'Processed Output'!D333</f>
        <v>3.82</v>
      </c>
      <c r="E338">
        <f>'Processed Output'!E333</f>
        <v>0.78</v>
      </c>
      <c r="F338">
        <f>'Processed Output'!F333</f>
        <v>3.8</v>
      </c>
      <c r="G338">
        <f>'Processed Output'!G333</f>
        <v>7.1000000000000004E-3</v>
      </c>
      <c r="H338">
        <f t="shared" si="10"/>
        <v>-3.04</v>
      </c>
      <c r="I338">
        <f t="shared" si="11"/>
        <v>-3.7928999999999999</v>
      </c>
      <c r="J338">
        <f>'Processed Output'!H333</f>
        <v>24.767869999999998</v>
      </c>
    </row>
    <row r="339" spans="1:10">
      <c r="A339">
        <f>'Processed Output'!A226</f>
        <v>226</v>
      </c>
      <c r="B339" t="str">
        <f>'Processed Output'!B226</f>
        <v>NIST_NRC/NIST_NRC_02</v>
      </c>
      <c r="C339" t="str">
        <f>'Processed Output'!C226</f>
        <v>HGL_Height</v>
      </c>
      <c r="D339">
        <f>'Processed Output'!D226</f>
        <v>3.82</v>
      </c>
      <c r="E339">
        <f>'Processed Output'!E226</f>
        <v>0.82</v>
      </c>
      <c r="F339">
        <f>'Processed Output'!F226</f>
        <v>3.8</v>
      </c>
      <c r="G339">
        <f>'Processed Output'!G226</f>
        <v>1.0999999999999999E-2</v>
      </c>
      <c r="H339">
        <f t="shared" si="10"/>
        <v>-3</v>
      </c>
      <c r="I339">
        <f t="shared" si="11"/>
        <v>-3.7889999999999997</v>
      </c>
      <c r="J339">
        <f>'Processed Output'!H226</f>
        <v>26.30143</v>
      </c>
    </row>
    <row r="340" spans="1:10">
      <c r="A340">
        <f>'Processed Output'!A343</f>
        <v>343</v>
      </c>
      <c r="B340" t="str">
        <f>'Processed Output'!B343</f>
        <v>NIST_NRC/NIST_NRC_03</v>
      </c>
      <c r="C340" t="str">
        <f>'Processed Output'!C343</f>
        <v>HGL_Height</v>
      </c>
      <c r="D340">
        <f>'Processed Output'!D343</f>
        <v>3.82</v>
      </c>
      <c r="E340">
        <f>'Processed Output'!E343</f>
        <v>0.91</v>
      </c>
      <c r="F340">
        <f>'Processed Output'!F343</f>
        <v>3.8</v>
      </c>
      <c r="G340">
        <f>'Processed Output'!G343</f>
        <v>1.0349999999999999</v>
      </c>
      <c r="H340">
        <f t="shared" si="10"/>
        <v>-2.9099999999999997</v>
      </c>
      <c r="I340">
        <f t="shared" si="11"/>
        <v>-2.7649999999999997</v>
      </c>
      <c r="J340">
        <f>'Processed Output'!H343</f>
        <v>-4.9821400000000002</v>
      </c>
    </row>
    <row r="341" spans="1:10">
      <c r="A341">
        <f>'Processed Output'!A30</f>
        <v>30</v>
      </c>
      <c r="B341" t="str">
        <f>'Processed Output'!B30</f>
        <v>NIST_NRC/NIST_NRC_04</v>
      </c>
      <c r="C341" t="str">
        <f>'Processed Output'!C30</f>
        <v>HGL_Height</v>
      </c>
      <c r="D341">
        <f>'Processed Output'!D30</f>
        <v>3.82</v>
      </c>
      <c r="E341">
        <f>'Processed Output'!E30</f>
        <v>0.84</v>
      </c>
      <c r="F341">
        <f>'Processed Output'!F30</f>
        <v>3.8</v>
      </c>
      <c r="G341">
        <f>'Processed Output'!G30</f>
        <v>2.1899999999999999E-2</v>
      </c>
      <c r="H341">
        <f t="shared" si="10"/>
        <v>-2.98</v>
      </c>
      <c r="I341">
        <f t="shared" si="11"/>
        <v>-3.7780999999999998</v>
      </c>
      <c r="J341">
        <f>'Processed Output'!H30</f>
        <v>26.78059</v>
      </c>
    </row>
    <row r="342" spans="1:10">
      <c r="A342">
        <f>'Processed Output'!A471</f>
        <v>471</v>
      </c>
      <c r="B342" t="str">
        <f>'Processed Output'!B471</f>
        <v>NIST_NRC/NIST_NRC_05</v>
      </c>
      <c r="C342" t="str">
        <f>'Processed Output'!C471</f>
        <v>HGL_Height</v>
      </c>
      <c r="D342">
        <f>'Processed Output'!D471</f>
        <v>3.82</v>
      </c>
      <c r="E342">
        <f>'Processed Output'!E471</f>
        <v>0.77</v>
      </c>
      <c r="F342">
        <f>'Processed Output'!F471</f>
        <v>3.8</v>
      </c>
      <c r="G342">
        <f>'Processed Output'!G471</f>
        <v>1.1830000000000001</v>
      </c>
      <c r="H342">
        <f t="shared" si="10"/>
        <v>-3.05</v>
      </c>
      <c r="I342">
        <f t="shared" si="11"/>
        <v>-2.617</v>
      </c>
      <c r="J342">
        <f>'Processed Output'!H471</f>
        <v>-14.196070000000001</v>
      </c>
    </row>
    <row r="343" spans="1:10">
      <c r="A343">
        <f>'Processed Output'!A55</f>
        <v>55</v>
      </c>
      <c r="B343" t="str">
        <f>'Processed Output'!B55</f>
        <v>NIST_NRC/NIST_NRC_07</v>
      </c>
      <c r="C343" t="str">
        <f>'Processed Output'!C55</f>
        <v>HGL_Height</v>
      </c>
      <c r="D343">
        <f>'Processed Output'!D55</f>
        <v>3.82</v>
      </c>
      <c r="E343">
        <f>'Processed Output'!E55</f>
        <v>0.77</v>
      </c>
      <c r="F343">
        <f>'Processed Output'!F55</f>
        <v>3.8</v>
      </c>
      <c r="G343">
        <f>'Processed Output'!G55</f>
        <v>7.1000000000000004E-3</v>
      </c>
      <c r="H343">
        <f t="shared" si="10"/>
        <v>-3.05</v>
      </c>
      <c r="I343">
        <f t="shared" si="11"/>
        <v>-3.7928999999999999</v>
      </c>
      <c r="J343">
        <f>'Processed Output'!H55</f>
        <v>24.35744</v>
      </c>
    </row>
    <row r="344" spans="1:10">
      <c r="A344">
        <f>'Processed Output'!A526</f>
        <v>526</v>
      </c>
      <c r="B344" t="str">
        <f>'Processed Output'!B526</f>
        <v>NIST_NRC/NIST_NRC_08</v>
      </c>
      <c r="C344" t="str">
        <f>'Processed Output'!C526</f>
        <v>HGL_Height</v>
      </c>
      <c r="D344">
        <f>'Processed Output'!D526</f>
        <v>3.82</v>
      </c>
      <c r="E344">
        <f>'Processed Output'!E526</f>
        <v>0.81</v>
      </c>
      <c r="F344">
        <f>'Processed Output'!F526</f>
        <v>3.8</v>
      </c>
      <c r="G344">
        <f>'Processed Output'!G526</f>
        <v>1.12E-2</v>
      </c>
      <c r="H344">
        <f t="shared" si="10"/>
        <v>-3.01</v>
      </c>
      <c r="I344">
        <f t="shared" si="11"/>
        <v>-3.7887999999999997</v>
      </c>
      <c r="J344">
        <f>'Processed Output'!H526</f>
        <v>25.87518</v>
      </c>
    </row>
    <row r="345" spans="1:10">
      <c r="A345">
        <f>'Processed Output'!A450</f>
        <v>450</v>
      </c>
      <c r="B345" t="str">
        <f>'Processed Output'!B450</f>
        <v>NIST_NRC/NIST_NRC_09</v>
      </c>
      <c r="C345" t="str">
        <f>'Processed Output'!C450</f>
        <v>HGL_Height</v>
      </c>
      <c r="D345">
        <f>'Processed Output'!D450</f>
        <v>3.82</v>
      </c>
      <c r="E345">
        <f>'Processed Output'!E450</f>
        <v>0.9</v>
      </c>
      <c r="F345">
        <f>'Processed Output'!F450</f>
        <v>3.8</v>
      </c>
      <c r="G345">
        <f>'Processed Output'!G450</f>
        <v>1.0499000000000001</v>
      </c>
      <c r="H345">
        <f t="shared" si="10"/>
        <v>-2.92</v>
      </c>
      <c r="I345">
        <f t="shared" si="11"/>
        <v>-2.7500999999999998</v>
      </c>
      <c r="J345">
        <f>'Processed Output'!H450</f>
        <v>-5.8195199999999998</v>
      </c>
    </row>
    <row r="346" spans="1:10">
      <c r="A346">
        <f>'Processed Output'!A500</f>
        <v>500</v>
      </c>
      <c r="B346" t="str">
        <f>'Processed Output'!B500</f>
        <v>NIST_NRC/NIST_NRC_10</v>
      </c>
      <c r="C346" t="str">
        <f>'Processed Output'!C500</f>
        <v>HGL_Height</v>
      </c>
      <c r="D346">
        <f>'Processed Output'!D500</f>
        <v>3.82</v>
      </c>
      <c r="E346">
        <f>'Processed Output'!E500</f>
        <v>0.85</v>
      </c>
      <c r="F346">
        <f>'Processed Output'!F500</f>
        <v>3.8</v>
      </c>
      <c r="G346">
        <f>'Processed Output'!G500</f>
        <v>2.2700000000000001E-2</v>
      </c>
      <c r="H346">
        <f t="shared" si="10"/>
        <v>-2.9699999999999998</v>
      </c>
      <c r="I346">
        <f t="shared" si="11"/>
        <v>-3.7772999999999999</v>
      </c>
      <c r="J346">
        <f>'Processed Output'!H500</f>
        <v>27.182749999999999</v>
      </c>
    </row>
    <row r="347" spans="1:10">
      <c r="A347">
        <f>'Processed Output'!A583</f>
        <v>583</v>
      </c>
      <c r="B347" t="str">
        <f>'Processed Output'!B583</f>
        <v>NIST_NRC/NIST_NRC_13</v>
      </c>
      <c r="C347" t="str">
        <f>'Processed Output'!C583</f>
        <v>HGL_Height</v>
      </c>
      <c r="D347">
        <f>'Processed Output'!D583</f>
        <v>3.82</v>
      </c>
      <c r="E347">
        <f>'Processed Output'!E583</f>
        <v>0.84</v>
      </c>
      <c r="F347">
        <f>'Processed Output'!F583</f>
        <v>3.8</v>
      </c>
      <c r="G347">
        <f>'Processed Output'!G583</f>
        <v>1.5599999999999999E-2</v>
      </c>
      <c r="H347">
        <f t="shared" si="10"/>
        <v>-2.98</v>
      </c>
      <c r="I347">
        <f t="shared" si="11"/>
        <v>-3.7843999999999998</v>
      </c>
      <c r="J347">
        <f>'Processed Output'!H583</f>
        <v>26.99296</v>
      </c>
    </row>
    <row r="348" spans="1:10">
      <c r="A348">
        <f>'Processed Output'!A84</f>
        <v>84</v>
      </c>
      <c r="B348" t="str">
        <f>'Processed Output'!B84</f>
        <v>NIST_NRC/NIST_NRC_14</v>
      </c>
      <c r="C348" t="str">
        <f>'Processed Output'!C84</f>
        <v>HGL_Height</v>
      </c>
      <c r="D348">
        <f>'Processed Output'!D84</f>
        <v>3.82</v>
      </c>
      <c r="E348">
        <f>'Processed Output'!E84</f>
        <v>0.91</v>
      </c>
      <c r="F348">
        <f>'Processed Output'!F84</f>
        <v>3.8</v>
      </c>
      <c r="G348">
        <f>'Processed Output'!G84</f>
        <v>1.0458000000000001</v>
      </c>
      <c r="H348">
        <f t="shared" si="10"/>
        <v>-2.9099999999999997</v>
      </c>
      <c r="I348">
        <f t="shared" si="11"/>
        <v>-2.7542</v>
      </c>
      <c r="J348">
        <f>'Processed Output'!H84</f>
        <v>-5.3553300000000004</v>
      </c>
    </row>
    <row r="349" spans="1:10">
      <c r="A349">
        <f>'Processed Output'!A362</f>
        <v>362</v>
      </c>
      <c r="B349" t="str">
        <f>'Processed Output'!B362</f>
        <v>NIST_NRC/NIST_NRC_15</v>
      </c>
      <c r="C349" t="str">
        <f>'Processed Output'!C362</f>
        <v>HGL_Height</v>
      </c>
      <c r="D349">
        <f>'Processed Output'!D362</f>
        <v>3.82</v>
      </c>
      <c r="E349">
        <f>'Processed Output'!E362</f>
        <v>0.93</v>
      </c>
      <c r="F349">
        <f>'Processed Output'!F362</f>
        <v>3.8</v>
      </c>
      <c r="G349">
        <f>'Processed Output'!G362</f>
        <v>1.0615000000000001</v>
      </c>
      <c r="H349">
        <f t="shared" si="10"/>
        <v>-2.8899999999999997</v>
      </c>
      <c r="I349">
        <f t="shared" si="11"/>
        <v>-2.7384999999999997</v>
      </c>
      <c r="J349">
        <f>'Processed Output'!H362</f>
        <v>-5.2408400000000004</v>
      </c>
    </row>
    <row r="350" spans="1:10">
      <c r="A350">
        <f>'Processed Output'!A593</f>
        <v>593</v>
      </c>
      <c r="B350" t="str">
        <f>'Processed Output'!B593</f>
        <v>NIST_NRC/NIST_NRC_16</v>
      </c>
      <c r="C350" t="str">
        <f>'Processed Output'!C593</f>
        <v>HGL_Height</v>
      </c>
      <c r="D350">
        <f>'Processed Output'!D593</f>
        <v>3.82</v>
      </c>
      <c r="E350">
        <f>'Processed Output'!E593</f>
        <v>0.93</v>
      </c>
      <c r="F350">
        <f>'Processed Output'!F593</f>
        <v>3.8</v>
      </c>
      <c r="G350">
        <f>'Processed Output'!G593</f>
        <v>1.4999999999999999E-2</v>
      </c>
      <c r="H350">
        <f t="shared" si="10"/>
        <v>-2.8899999999999997</v>
      </c>
      <c r="I350">
        <f t="shared" si="11"/>
        <v>-3.7849999999999997</v>
      </c>
      <c r="J350">
        <f>'Processed Output'!H593</f>
        <v>30.967490000000002</v>
      </c>
    </row>
    <row r="351" spans="1:10">
      <c r="A351">
        <f>'Processed Output'!A591</f>
        <v>591</v>
      </c>
      <c r="B351" t="str">
        <f>'Processed Output'!B591</f>
        <v>NIST_NRC/NIST_NRC_17</v>
      </c>
      <c r="C351" t="str">
        <f>'Processed Output'!C591</f>
        <v>HGL_Height</v>
      </c>
      <c r="D351">
        <f>'Processed Output'!D591</f>
        <v>3.82</v>
      </c>
      <c r="E351">
        <f>'Processed Output'!E591</f>
        <v>0.69</v>
      </c>
      <c r="F351">
        <f>'Processed Output'!F591</f>
        <v>3.8</v>
      </c>
      <c r="G351">
        <f>'Processed Output'!G591</f>
        <v>0.48080000000000001</v>
      </c>
      <c r="H351">
        <f t="shared" si="10"/>
        <v>-3.13</v>
      </c>
      <c r="I351">
        <f t="shared" si="11"/>
        <v>-3.3191999999999999</v>
      </c>
      <c r="J351">
        <f>'Processed Output'!H591</f>
        <v>6.0445000000000002</v>
      </c>
    </row>
    <row r="352" spans="1:10">
      <c r="A352">
        <f>'Processed Output'!A487</f>
        <v>487</v>
      </c>
      <c r="B352" t="str">
        <f>'Processed Output'!B487</f>
        <v>NIST_NRC/NIST_NRC_18</v>
      </c>
      <c r="C352" t="str">
        <f>'Processed Output'!C487</f>
        <v>HGL_Height</v>
      </c>
      <c r="D352">
        <f>'Processed Output'!D487</f>
        <v>3.82</v>
      </c>
      <c r="E352">
        <f>'Processed Output'!E487</f>
        <v>0.91</v>
      </c>
      <c r="F352">
        <f>'Processed Output'!F487</f>
        <v>3.8</v>
      </c>
      <c r="G352">
        <f>'Processed Output'!G487</f>
        <v>1.0407</v>
      </c>
      <c r="H352">
        <f t="shared" si="10"/>
        <v>-2.9099999999999997</v>
      </c>
      <c r="I352">
        <f t="shared" si="11"/>
        <v>-2.7592999999999996</v>
      </c>
      <c r="J352">
        <f>'Processed Output'!H487</f>
        <v>-5.1773199999999999</v>
      </c>
    </row>
    <row r="353" spans="1:10">
      <c r="A353">
        <f>'Processed Output'!A165</f>
        <v>165</v>
      </c>
      <c r="B353" t="str">
        <f>'Processed Output'!B165</f>
        <v>VTT/VTT_01</v>
      </c>
      <c r="C353" t="str">
        <f>'Processed Output'!C165</f>
        <v>HGL_Height</v>
      </c>
      <c r="D353">
        <f>'Processed Output'!D165</f>
        <v>19</v>
      </c>
      <c r="E353">
        <f>'Processed Output'!E165</f>
        <v>4.54</v>
      </c>
      <c r="F353">
        <f>'Processed Output'!F165</f>
        <v>19</v>
      </c>
      <c r="G353">
        <f>'Processed Output'!G165</f>
        <v>1.7493000000000001</v>
      </c>
      <c r="H353">
        <f t="shared" si="10"/>
        <v>-14.46</v>
      </c>
      <c r="I353">
        <f t="shared" si="11"/>
        <v>-17.250699999999998</v>
      </c>
      <c r="J353">
        <f>'Processed Output'!H165</f>
        <v>19.299790000000002</v>
      </c>
    </row>
    <row r="354" spans="1:10">
      <c r="A354">
        <f>'Processed Output'!A276</f>
        <v>276</v>
      </c>
      <c r="B354" t="str">
        <f>'Processed Output'!B276</f>
        <v>VTT/VTT_02</v>
      </c>
      <c r="C354" t="str">
        <f>'Processed Output'!C276</f>
        <v>HGL_Height</v>
      </c>
      <c r="D354">
        <f>'Processed Output'!D276</f>
        <v>19</v>
      </c>
      <c r="E354">
        <f>'Processed Output'!E276</f>
        <v>4.25</v>
      </c>
      <c r="F354">
        <f>'Processed Output'!F276</f>
        <v>19</v>
      </c>
      <c r="G354">
        <f>'Processed Output'!G276</f>
        <v>1.0763</v>
      </c>
      <c r="H354">
        <f t="shared" si="10"/>
        <v>-14.75</v>
      </c>
      <c r="I354">
        <f t="shared" si="11"/>
        <v>-17.9237</v>
      </c>
      <c r="J354">
        <f>'Processed Output'!H276</f>
        <v>21.51661</v>
      </c>
    </row>
    <row r="355" spans="1:10">
      <c r="A355">
        <f>'Processed Output'!A332</f>
        <v>332</v>
      </c>
      <c r="B355" t="str">
        <f>'Processed Output'!B332</f>
        <v>VTT/VTT_03</v>
      </c>
      <c r="C355" t="str">
        <f>'Processed Output'!C332</f>
        <v>HGL_Height</v>
      </c>
      <c r="D355">
        <f>'Processed Output'!D332</f>
        <v>19</v>
      </c>
      <c r="E355">
        <f>'Processed Output'!E332</f>
        <v>5.14</v>
      </c>
      <c r="F355">
        <f>'Processed Output'!F332</f>
        <v>19</v>
      </c>
      <c r="G355">
        <f>'Processed Output'!G332</f>
        <v>4.101</v>
      </c>
      <c r="H355">
        <f t="shared" si="10"/>
        <v>-13.86</v>
      </c>
      <c r="I355">
        <f t="shared" si="11"/>
        <v>-14.899000000000001</v>
      </c>
      <c r="J355">
        <f>'Processed Output'!H332</f>
        <v>7.4961799999999998</v>
      </c>
    </row>
    <row r="356" spans="1:10">
      <c r="A356">
        <f>'Processed Output'!A60</f>
        <v>60</v>
      </c>
      <c r="B356" t="str">
        <f>'Processed Output'!B60</f>
        <v>FM_NBS/FM19_1</v>
      </c>
      <c r="C356" t="str">
        <f>'Processed Output'!C60</f>
        <v>HGL_Temp</v>
      </c>
      <c r="D356">
        <f>'Processed Output'!D60</f>
        <v>21.7</v>
      </c>
      <c r="E356">
        <f>'Processed Output'!E60</f>
        <v>272</v>
      </c>
      <c r="F356">
        <f>'Processed Output'!F60</f>
        <v>21</v>
      </c>
      <c r="G356">
        <f>'Processed Output'!G60</f>
        <v>306.536</v>
      </c>
      <c r="H356">
        <f t="shared" si="10"/>
        <v>250.3</v>
      </c>
      <c r="I356">
        <f t="shared" si="11"/>
        <v>285.536</v>
      </c>
      <c r="J356">
        <f>'Processed Output'!H60</f>
        <v>14.07751</v>
      </c>
    </row>
    <row r="357" spans="1:10">
      <c r="A357">
        <f>'Processed Output'!A117</f>
        <v>117</v>
      </c>
      <c r="B357" t="str">
        <f>'Processed Output'!B117</f>
        <v>FM_NBS/FM19_2</v>
      </c>
      <c r="C357" t="str">
        <f>'Processed Output'!C117</f>
        <v>HGL_Temp</v>
      </c>
      <c r="D357">
        <f>'Processed Output'!D117</f>
        <v>16.7667</v>
      </c>
      <c r="E357">
        <f>'Processed Output'!E117</f>
        <v>74.599999999999994</v>
      </c>
      <c r="F357">
        <f>'Processed Output'!F117</f>
        <v>21</v>
      </c>
      <c r="G357">
        <f>'Processed Output'!G117</f>
        <v>103.343</v>
      </c>
      <c r="H357">
        <f t="shared" si="10"/>
        <v>57.833299999999994</v>
      </c>
      <c r="I357">
        <f t="shared" si="11"/>
        <v>82.343000000000004</v>
      </c>
      <c r="J357">
        <f>'Processed Output'!H117</f>
        <v>42.379829999999998</v>
      </c>
    </row>
    <row r="358" spans="1:10">
      <c r="A358">
        <f>'Processed Output'!A118</f>
        <v>118</v>
      </c>
      <c r="B358" t="str">
        <f>'Processed Output'!B118</f>
        <v>FM_NBS/FM19_2</v>
      </c>
      <c r="C358" t="str">
        <f>'Processed Output'!C118</f>
        <v>HGL_Temp</v>
      </c>
      <c r="D358">
        <f>'Processed Output'!D118</f>
        <v>16.7667</v>
      </c>
      <c r="E358">
        <f>'Processed Output'!E118</f>
        <v>79.5</v>
      </c>
      <c r="F358">
        <f>'Processed Output'!F118</f>
        <v>21</v>
      </c>
      <c r="G358">
        <f>'Processed Output'!G118</f>
        <v>103.343</v>
      </c>
      <c r="H358">
        <f t="shared" si="10"/>
        <v>62.7333</v>
      </c>
      <c r="I358">
        <f t="shared" si="11"/>
        <v>82.343000000000004</v>
      </c>
      <c r="J358">
        <f>'Processed Output'!H118</f>
        <v>31.258769999999998</v>
      </c>
    </row>
    <row r="359" spans="1:10">
      <c r="A359">
        <f>'Processed Output'!A119</f>
        <v>119</v>
      </c>
      <c r="B359" t="str">
        <f>'Processed Output'!B119</f>
        <v>FM_NBS/FM19_2</v>
      </c>
      <c r="C359" t="str">
        <f>'Processed Output'!C119</f>
        <v>HGL_Temp</v>
      </c>
      <c r="D359">
        <f>'Processed Output'!D119</f>
        <v>16.7667</v>
      </c>
      <c r="E359">
        <f>'Processed Output'!E119</f>
        <v>97.3</v>
      </c>
      <c r="F359">
        <f>'Processed Output'!F119</f>
        <v>21</v>
      </c>
      <c r="G359">
        <f>'Processed Output'!G119</f>
        <v>103.343</v>
      </c>
      <c r="H359">
        <f t="shared" si="10"/>
        <v>80.533299999999997</v>
      </c>
      <c r="I359">
        <f t="shared" si="11"/>
        <v>82.343000000000004</v>
      </c>
      <c r="J359">
        <f>'Processed Output'!H119</f>
        <v>2.2471000000000001</v>
      </c>
    </row>
    <row r="360" spans="1:10">
      <c r="A360">
        <f>'Processed Output'!A147</f>
        <v>147</v>
      </c>
      <c r="B360" t="str">
        <f>'Processed Output'!B147</f>
        <v>FM_NBS/FM19_3</v>
      </c>
      <c r="C360" t="str">
        <f>'Processed Output'!C147</f>
        <v>HGL_Temp</v>
      </c>
      <c r="D360">
        <f>'Processed Output'!D147</f>
        <v>15.2</v>
      </c>
      <c r="E360">
        <f>'Processed Output'!E147</f>
        <v>67.5</v>
      </c>
      <c r="F360">
        <f>'Processed Output'!F147</f>
        <v>21</v>
      </c>
      <c r="G360">
        <f>'Processed Output'!G147</f>
        <v>60.133899999999997</v>
      </c>
      <c r="H360">
        <f t="shared" si="10"/>
        <v>52.3</v>
      </c>
      <c r="I360">
        <f t="shared" si="11"/>
        <v>39.133899999999997</v>
      </c>
      <c r="J360">
        <f>'Processed Output'!H147</f>
        <v>-25.174189999999999</v>
      </c>
    </row>
    <row r="361" spans="1:10">
      <c r="A361">
        <f>'Processed Output'!A422</f>
        <v>422</v>
      </c>
      <c r="B361" t="str">
        <f>'Processed Output'!B422</f>
        <v>FM_NBS/FM19_4</v>
      </c>
      <c r="C361" t="str">
        <f>'Processed Output'!C422</f>
        <v>HGL_Temp</v>
      </c>
      <c r="D361">
        <f>'Processed Output'!D422</f>
        <v>15.3</v>
      </c>
      <c r="E361">
        <f>'Processed Output'!E422</f>
        <v>52.3</v>
      </c>
      <c r="F361">
        <f>'Processed Output'!F422</f>
        <v>21</v>
      </c>
      <c r="G361">
        <f>'Processed Output'!G422</f>
        <v>60.954000000000001</v>
      </c>
      <c r="H361">
        <f t="shared" si="10"/>
        <v>37</v>
      </c>
      <c r="I361">
        <f t="shared" si="11"/>
        <v>39.954000000000001</v>
      </c>
      <c r="J361">
        <f>'Processed Output'!H422</f>
        <v>7.9837800000000003</v>
      </c>
    </row>
    <row r="362" spans="1:10">
      <c r="A362">
        <f>'Processed Output'!A363</f>
        <v>363</v>
      </c>
      <c r="B362" t="str">
        <f>'Processed Output'!B363</f>
        <v>FM_NBS/FM21_1</v>
      </c>
      <c r="C362" t="str">
        <f>'Processed Output'!C363</f>
        <v>HGL_Temp</v>
      </c>
      <c r="D362">
        <f>'Processed Output'!D363</f>
        <v>15.5</v>
      </c>
      <c r="E362">
        <f>'Processed Output'!E363</f>
        <v>361</v>
      </c>
      <c r="F362">
        <f>'Processed Output'!F363</f>
        <v>21</v>
      </c>
      <c r="G362">
        <f>'Processed Output'!G363</f>
        <v>318.79700000000003</v>
      </c>
      <c r="H362">
        <f t="shared" si="10"/>
        <v>345.5</v>
      </c>
      <c r="I362">
        <f t="shared" si="11"/>
        <v>297.79700000000003</v>
      </c>
      <c r="J362">
        <f>'Processed Output'!H363</f>
        <v>-13.806950000000001</v>
      </c>
    </row>
    <row r="363" spans="1:10">
      <c r="A363">
        <f>'Processed Output'!A77</f>
        <v>77</v>
      </c>
      <c r="B363" t="str">
        <f>'Processed Output'!B77</f>
        <v>FM_NBS/FM21_2</v>
      </c>
      <c r="C363" t="str">
        <f>'Processed Output'!C77</f>
        <v>HGL_Temp</v>
      </c>
      <c r="D363">
        <f>'Processed Output'!D77</f>
        <v>13.2333</v>
      </c>
      <c r="E363">
        <f>'Processed Output'!E77</f>
        <v>97</v>
      </c>
      <c r="F363">
        <f>'Processed Output'!F77</f>
        <v>21</v>
      </c>
      <c r="G363">
        <f>'Processed Output'!G77</f>
        <v>112.874</v>
      </c>
      <c r="H363">
        <f t="shared" si="10"/>
        <v>83.7667</v>
      </c>
      <c r="I363">
        <f t="shared" si="11"/>
        <v>91.873999999999995</v>
      </c>
      <c r="J363">
        <f>'Processed Output'!H77</f>
        <v>9.6784700000000008</v>
      </c>
    </row>
    <row r="364" spans="1:10">
      <c r="A364">
        <f>'Processed Output'!A78</f>
        <v>78</v>
      </c>
      <c r="B364" t="str">
        <f>'Processed Output'!B78</f>
        <v>FM_NBS/FM21_2</v>
      </c>
      <c r="C364" t="str">
        <f>'Processed Output'!C78</f>
        <v>HGL_Temp</v>
      </c>
      <c r="D364">
        <f>'Processed Output'!D78</f>
        <v>13.2333</v>
      </c>
      <c r="E364">
        <f>'Processed Output'!E78</f>
        <v>107</v>
      </c>
      <c r="F364">
        <f>'Processed Output'!F78</f>
        <v>21</v>
      </c>
      <c r="G364">
        <f>'Processed Output'!G78</f>
        <v>112.874</v>
      </c>
      <c r="H364">
        <f t="shared" si="10"/>
        <v>93.7667</v>
      </c>
      <c r="I364">
        <f t="shared" si="11"/>
        <v>91.873999999999995</v>
      </c>
      <c r="J364">
        <f>'Processed Output'!H78</f>
        <v>-2.0184799999999998</v>
      </c>
    </row>
    <row r="365" spans="1:10">
      <c r="A365">
        <f>'Processed Output'!A79</f>
        <v>79</v>
      </c>
      <c r="B365" t="str">
        <f>'Processed Output'!B79</f>
        <v>FM_NBS/FM21_2</v>
      </c>
      <c r="C365" t="str">
        <f>'Processed Output'!C79</f>
        <v>HGL_Temp</v>
      </c>
      <c r="D365">
        <f>'Processed Output'!D79</f>
        <v>13.2333</v>
      </c>
      <c r="E365">
        <f>'Processed Output'!E79</f>
        <v>130</v>
      </c>
      <c r="F365">
        <f>'Processed Output'!F79</f>
        <v>21</v>
      </c>
      <c r="G365">
        <f>'Processed Output'!G79</f>
        <v>112.874</v>
      </c>
      <c r="H365">
        <f t="shared" si="10"/>
        <v>116.7667</v>
      </c>
      <c r="I365">
        <f t="shared" si="11"/>
        <v>91.873999999999995</v>
      </c>
      <c r="J365">
        <f>'Processed Output'!H79</f>
        <v>-21.318300000000001</v>
      </c>
    </row>
    <row r="366" spans="1:10">
      <c r="A366">
        <f>'Processed Output'!A502</f>
        <v>502</v>
      </c>
      <c r="B366" t="str">
        <f>'Processed Output'!B502</f>
        <v>FM_NBS/FM21_3</v>
      </c>
      <c r="C366" t="str">
        <f>'Processed Output'!C502</f>
        <v>HGL_Temp</v>
      </c>
      <c r="D366">
        <f>'Processed Output'!D502</f>
        <v>13.2</v>
      </c>
      <c r="E366">
        <f>'Processed Output'!E502</f>
        <v>88.7</v>
      </c>
      <c r="F366">
        <f>'Processed Output'!F502</f>
        <v>21</v>
      </c>
      <c r="G366">
        <f>'Processed Output'!G502</f>
        <v>71.5501</v>
      </c>
      <c r="H366">
        <f t="shared" si="10"/>
        <v>75.5</v>
      </c>
      <c r="I366">
        <f t="shared" si="11"/>
        <v>50.5501</v>
      </c>
      <c r="J366">
        <f>'Processed Output'!H502</f>
        <v>-33.046230000000001</v>
      </c>
    </row>
    <row r="367" spans="1:10">
      <c r="A367">
        <f>'Processed Output'!A61</f>
        <v>61</v>
      </c>
      <c r="B367" t="str">
        <f>'Processed Output'!B61</f>
        <v>FM_NBS/FM21_4</v>
      </c>
      <c r="C367" t="str">
        <f>'Processed Output'!C61</f>
        <v>HGL_Temp</v>
      </c>
      <c r="D367">
        <f>'Processed Output'!D61</f>
        <v>13.2</v>
      </c>
      <c r="E367">
        <f>'Processed Output'!E61</f>
        <v>68.400000000000006</v>
      </c>
      <c r="F367">
        <f>'Processed Output'!F61</f>
        <v>21</v>
      </c>
      <c r="G367">
        <f>'Processed Output'!G61</f>
        <v>72.527600000000007</v>
      </c>
      <c r="H367">
        <f t="shared" si="10"/>
        <v>55.2</v>
      </c>
      <c r="I367">
        <f t="shared" si="11"/>
        <v>51.527600000000007</v>
      </c>
      <c r="J367">
        <f>'Processed Output'!H61</f>
        <v>-6.6528999999999998</v>
      </c>
    </row>
    <row r="368" spans="1:10">
      <c r="A368">
        <f>'Processed Output'!A101</f>
        <v>101</v>
      </c>
      <c r="B368" t="str">
        <f>'Processed Output'!B101</f>
        <v>FM_SNL/FM_SNL_04</v>
      </c>
      <c r="C368" t="str">
        <f>'Processed Output'!C101</f>
        <v>HGL_Temp</v>
      </c>
      <c r="D368">
        <f>'Processed Output'!D101</f>
        <v>12.7</v>
      </c>
      <c r="E368">
        <f>'Processed Output'!E101</f>
        <v>72.12</v>
      </c>
      <c r="F368">
        <f>'Processed Output'!F101</f>
        <v>21</v>
      </c>
      <c r="G368">
        <f>'Processed Output'!G101</f>
        <v>78.9495</v>
      </c>
      <c r="H368">
        <f t="shared" si="10"/>
        <v>59.42</v>
      </c>
      <c r="I368">
        <f t="shared" si="11"/>
        <v>57.9495</v>
      </c>
      <c r="J368">
        <f>'Processed Output'!H101</f>
        <v>-2.4747499999999998</v>
      </c>
    </row>
    <row r="369" spans="1:10">
      <c r="A369">
        <f>'Processed Output'!A269</f>
        <v>269</v>
      </c>
      <c r="B369" t="str">
        <f>'Processed Output'!B269</f>
        <v>FM_SNL/FM_SNL_05</v>
      </c>
      <c r="C369" t="str">
        <f>'Processed Output'!C269</f>
        <v>HGL_Temp</v>
      </c>
      <c r="D369">
        <f>'Processed Output'!D269</f>
        <v>21</v>
      </c>
      <c r="E369">
        <f>'Processed Output'!E269</f>
        <v>68.06</v>
      </c>
      <c r="F369">
        <f>'Processed Output'!F269</f>
        <v>21</v>
      </c>
      <c r="G369">
        <f>'Processed Output'!G269</f>
        <v>66.888000000000005</v>
      </c>
      <c r="H369">
        <f t="shared" si="10"/>
        <v>47.06</v>
      </c>
      <c r="I369">
        <f t="shared" si="11"/>
        <v>45.888000000000005</v>
      </c>
      <c r="J369">
        <f>'Processed Output'!H269</f>
        <v>-2.4904299999999999</v>
      </c>
    </row>
    <row r="370" spans="1:10">
      <c r="A370">
        <f>'Processed Output'!A170</f>
        <v>170</v>
      </c>
      <c r="B370" t="str">
        <f>'Processed Output'!B170</f>
        <v>FM_SNL/FM_SNL_21</v>
      </c>
      <c r="C370" t="str">
        <f>'Processed Output'!C170</f>
        <v>HGL_Temp</v>
      </c>
      <c r="D370">
        <f>'Processed Output'!D170</f>
        <v>17.7</v>
      </c>
      <c r="E370">
        <f>'Processed Output'!E170</f>
        <v>83.68</v>
      </c>
      <c r="F370">
        <f>'Processed Output'!F170</f>
        <v>17</v>
      </c>
      <c r="G370">
        <f>'Processed Output'!G170</f>
        <v>93.513300000000001</v>
      </c>
      <c r="H370">
        <f t="shared" si="10"/>
        <v>65.98</v>
      </c>
      <c r="I370">
        <f t="shared" si="11"/>
        <v>76.513300000000001</v>
      </c>
      <c r="J370">
        <f>'Processed Output'!H170</f>
        <v>15.964370000000001</v>
      </c>
    </row>
    <row r="371" spans="1:10">
      <c r="A371">
        <f>'Processed Output'!A370</f>
        <v>370</v>
      </c>
      <c r="B371" t="str">
        <f>'Processed Output'!B370</f>
        <v>iBMB/iBMB_Cable</v>
      </c>
      <c r="C371" t="str">
        <f>'Processed Output'!C370</f>
        <v>HGL_Temp</v>
      </c>
      <c r="D371">
        <f>'Processed Output'!D370</f>
        <v>18.7</v>
      </c>
      <c r="E371">
        <f>'Processed Output'!E370</f>
        <v>268</v>
      </c>
      <c r="F371">
        <f>'Processed Output'!F370</f>
        <v>15</v>
      </c>
      <c r="G371">
        <f>'Processed Output'!G370</f>
        <v>215.34200000000001</v>
      </c>
      <c r="H371">
        <f t="shared" si="10"/>
        <v>249.3</v>
      </c>
      <c r="I371">
        <f t="shared" si="11"/>
        <v>200.34200000000001</v>
      </c>
      <c r="J371">
        <f>'Processed Output'!H370</f>
        <v>-19.638190000000002</v>
      </c>
    </row>
    <row r="372" spans="1:10">
      <c r="A372">
        <f>'Processed Output'!A25</f>
        <v>25</v>
      </c>
      <c r="B372" t="str">
        <f>'Processed Output'!B25</f>
        <v>iBMB/iBMB_Pool</v>
      </c>
      <c r="C372" t="str">
        <f>'Processed Output'!C25</f>
        <v>HGL_Temp</v>
      </c>
      <c r="D372">
        <f>'Processed Output'!D25</f>
        <v>19.100000000000001</v>
      </c>
      <c r="E372">
        <f>'Processed Output'!E25</f>
        <v>720</v>
      </c>
      <c r="F372">
        <f>'Processed Output'!F25</f>
        <v>15</v>
      </c>
      <c r="G372">
        <f>'Processed Output'!G25</f>
        <v>618.86400000000003</v>
      </c>
      <c r="H372">
        <f t="shared" si="10"/>
        <v>700.9</v>
      </c>
      <c r="I372">
        <f t="shared" si="11"/>
        <v>603.86400000000003</v>
      </c>
      <c r="J372">
        <f>'Processed Output'!H25</f>
        <v>-13.844480000000001</v>
      </c>
    </row>
    <row r="373" spans="1:10">
      <c r="A373">
        <f>'Processed Output'!A310</f>
        <v>310</v>
      </c>
      <c r="B373" t="str">
        <f>'Processed Output'!B310</f>
        <v>NBS/1rfurn1</v>
      </c>
      <c r="C373" t="str">
        <f>'Processed Output'!C310</f>
        <v>HGL_Temp</v>
      </c>
      <c r="D373">
        <f>'Processed Output'!D310</f>
        <v>22</v>
      </c>
      <c r="E373">
        <f>'Processed Output'!E310</f>
        <v>791.85</v>
      </c>
      <c r="F373">
        <f>'Processed Output'!F310</f>
        <v>21</v>
      </c>
      <c r="G373">
        <f>'Processed Output'!G310</f>
        <v>757.20100000000002</v>
      </c>
      <c r="H373">
        <f t="shared" si="10"/>
        <v>769.85</v>
      </c>
      <c r="I373">
        <f t="shared" si="11"/>
        <v>736.20100000000002</v>
      </c>
      <c r="J373">
        <f>'Processed Output'!H310</f>
        <v>-4.3708499999999999</v>
      </c>
    </row>
    <row r="374" spans="1:10">
      <c r="A374">
        <f>'Processed Output'!A311</f>
        <v>311</v>
      </c>
      <c r="B374" t="str">
        <f>'Processed Output'!B311</f>
        <v>NBS/1rfurn1</v>
      </c>
      <c r="C374" t="str">
        <f>'Processed Output'!C311</f>
        <v>HGL_Temp</v>
      </c>
      <c r="D374">
        <f>'Processed Output'!D311</f>
        <v>22</v>
      </c>
      <c r="E374">
        <f>'Processed Output'!E311</f>
        <v>919.25</v>
      </c>
      <c r="F374">
        <f>'Processed Output'!F311</f>
        <v>21</v>
      </c>
      <c r="G374">
        <f>'Processed Output'!G311</f>
        <v>757.20100000000002</v>
      </c>
      <c r="H374">
        <f t="shared" si="10"/>
        <v>897.25</v>
      </c>
      <c r="I374">
        <f t="shared" si="11"/>
        <v>736.20100000000002</v>
      </c>
      <c r="J374">
        <f>'Processed Output'!H311</f>
        <v>-17.949179999999998</v>
      </c>
    </row>
    <row r="375" spans="1:10">
      <c r="A375">
        <f>'Processed Output'!A63</f>
        <v>63</v>
      </c>
      <c r="B375" t="str">
        <f>'Processed Output'!B63</f>
        <v>NBS/1rfurn6</v>
      </c>
      <c r="C375" t="str">
        <f>'Processed Output'!C63</f>
        <v>HGL_Temp</v>
      </c>
      <c r="D375">
        <f>'Processed Output'!D63</f>
        <v>23.43</v>
      </c>
      <c r="E375">
        <f>'Processed Output'!E63</f>
        <v>587.35</v>
      </c>
      <c r="F375">
        <f>'Processed Output'!F63</f>
        <v>21</v>
      </c>
      <c r="G375">
        <f>'Processed Output'!G63</f>
        <v>757.20100000000002</v>
      </c>
      <c r="H375">
        <f t="shared" si="10"/>
        <v>563.92000000000007</v>
      </c>
      <c r="I375">
        <f t="shared" si="11"/>
        <v>736.20100000000002</v>
      </c>
      <c r="J375">
        <f>'Processed Output'!H63</f>
        <v>30.550609999999999</v>
      </c>
    </row>
    <row r="376" spans="1:10">
      <c r="A376">
        <f>'Processed Output'!A64</f>
        <v>64</v>
      </c>
      <c r="B376" t="str">
        <f>'Processed Output'!B64</f>
        <v>NBS/1rfurn6</v>
      </c>
      <c r="C376" t="str">
        <f>'Processed Output'!C64</f>
        <v>HGL_Temp</v>
      </c>
      <c r="D376">
        <f>'Processed Output'!D64</f>
        <v>23.43</v>
      </c>
      <c r="E376">
        <f>'Processed Output'!E64</f>
        <v>901.75</v>
      </c>
      <c r="F376">
        <f>'Processed Output'!F64</f>
        <v>21</v>
      </c>
      <c r="G376">
        <f>'Processed Output'!G64</f>
        <v>757.20100000000002</v>
      </c>
      <c r="H376">
        <f t="shared" si="10"/>
        <v>878.32</v>
      </c>
      <c r="I376">
        <f t="shared" si="11"/>
        <v>736.20100000000002</v>
      </c>
      <c r="J376">
        <f>'Processed Output'!H64</f>
        <v>-16.180779999999999</v>
      </c>
    </row>
    <row r="377" spans="1:10">
      <c r="A377">
        <f>'Processed Output'!A331</f>
        <v>331</v>
      </c>
      <c r="B377" t="str">
        <f>'Processed Output'!B331</f>
        <v>NBS/1rwall1</v>
      </c>
      <c r="C377" t="str">
        <f>'Processed Output'!C331</f>
        <v>HGL_Temp</v>
      </c>
      <c r="D377">
        <f>'Processed Output'!D331</f>
        <v>24.5</v>
      </c>
      <c r="E377">
        <f>'Processed Output'!E331</f>
        <v>802</v>
      </c>
      <c r="F377">
        <f>'Processed Output'!F331</f>
        <v>21</v>
      </c>
      <c r="G377">
        <f>'Processed Output'!G331</f>
        <v>612.798</v>
      </c>
      <c r="H377">
        <f t="shared" si="10"/>
        <v>777.5</v>
      </c>
      <c r="I377">
        <f t="shared" si="11"/>
        <v>591.798</v>
      </c>
      <c r="J377">
        <f>'Processed Output'!H331</f>
        <v>-23.884499999999999</v>
      </c>
    </row>
    <row r="378" spans="1:10">
      <c r="A378">
        <f>'Processed Output'!A90</f>
        <v>90</v>
      </c>
      <c r="B378" t="str">
        <f>'Processed Output'!B90</f>
        <v>NBS/1rwall2</v>
      </c>
      <c r="C378" t="str">
        <f>'Processed Output'!C90</f>
        <v>HGL_Temp</v>
      </c>
      <c r="D378">
        <f>'Processed Output'!D90</f>
        <v>23.37</v>
      </c>
      <c r="E378">
        <f>'Processed Output'!E90</f>
        <v>806.75</v>
      </c>
      <c r="F378">
        <f>'Processed Output'!F90</f>
        <v>21</v>
      </c>
      <c r="G378">
        <f>'Processed Output'!G90</f>
        <v>1216.1899000000001</v>
      </c>
      <c r="H378">
        <f t="shared" si="10"/>
        <v>783.38</v>
      </c>
      <c r="I378">
        <f t="shared" si="11"/>
        <v>1195.1899000000001</v>
      </c>
      <c r="J378">
        <f>'Processed Output'!H90</f>
        <v>52.568350000000002</v>
      </c>
    </row>
    <row r="379" spans="1:10">
      <c r="A379">
        <f>'Processed Output'!A105</f>
        <v>105</v>
      </c>
      <c r="B379" t="str">
        <f>'Processed Output'!B105</f>
        <v>NBS/NBS_100A_Tree_1</v>
      </c>
      <c r="C379" t="str">
        <f>'Processed Output'!C105</f>
        <v>HGL_Temp</v>
      </c>
      <c r="D379">
        <f>'Processed Output'!D105</f>
        <v>23</v>
      </c>
      <c r="E379">
        <f>'Processed Output'!E105</f>
        <v>282.39</v>
      </c>
      <c r="F379">
        <f>'Processed Output'!F105</f>
        <v>20</v>
      </c>
      <c r="G379">
        <f>'Processed Output'!G105</f>
        <v>260.54399999999998</v>
      </c>
      <c r="H379">
        <f t="shared" si="10"/>
        <v>259.39</v>
      </c>
      <c r="I379">
        <f t="shared" si="11"/>
        <v>240.54399999999998</v>
      </c>
      <c r="J379">
        <f>'Processed Output'!H105</f>
        <v>-7.2655099999999999</v>
      </c>
    </row>
    <row r="380" spans="1:10">
      <c r="A380">
        <f>'Processed Output'!A156</f>
        <v>156</v>
      </c>
      <c r="B380" t="str">
        <f>'Processed Output'!B156</f>
        <v>NBS/NBS_100A_Tree_4</v>
      </c>
      <c r="C380" t="str">
        <f>'Processed Output'!C156</f>
        <v>HGL_Temp</v>
      </c>
      <c r="D380">
        <f>'Processed Output'!D156</f>
        <v>23</v>
      </c>
      <c r="E380">
        <f>'Processed Output'!E156</f>
        <v>109.16</v>
      </c>
      <c r="F380">
        <f>'Processed Output'!F156</f>
        <v>20</v>
      </c>
      <c r="G380">
        <f>'Processed Output'!G156</f>
        <v>111.08</v>
      </c>
      <c r="H380">
        <f t="shared" si="10"/>
        <v>86.16</v>
      </c>
      <c r="I380">
        <f t="shared" si="11"/>
        <v>91.08</v>
      </c>
      <c r="J380">
        <f>'Processed Output'!H156</f>
        <v>5.7103000000000002</v>
      </c>
    </row>
    <row r="381" spans="1:10">
      <c r="A381">
        <f>'Processed Output'!A458</f>
        <v>458</v>
      </c>
      <c r="B381" t="str">
        <f>'Processed Output'!B458</f>
        <v>NBS/NBS_100A_Tree_5</v>
      </c>
      <c r="C381" t="str">
        <f>'Processed Output'!C458</f>
        <v>HGL_Temp</v>
      </c>
      <c r="D381">
        <f>'Processed Output'!D458</f>
        <v>23</v>
      </c>
      <c r="E381">
        <f>'Processed Output'!E458</f>
        <v>101.22</v>
      </c>
      <c r="F381">
        <f>'Processed Output'!F458</f>
        <v>20</v>
      </c>
      <c r="G381">
        <f>'Processed Output'!G458</f>
        <v>111.08</v>
      </c>
      <c r="H381">
        <f t="shared" si="10"/>
        <v>78.22</v>
      </c>
      <c r="I381">
        <f t="shared" si="11"/>
        <v>91.08</v>
      </c>
      <c r="J381">
        <f>'Processed Output'!H458</f>
        <v>16.440809999999999</v>
      </c>
    </row>
    <row r="382" spans="1:10">
      <c r="A382">
        <f>'Processed Output'!A470</f>
        <v>470</v>
      </c>
      <c r="B382" t="str">
        <f>'Processed Output'!B470</f>
        <v>NBS/NBS_100A_Tree_6</v>
      </c>
      <c r="C382" t="str">
        <f>'Processed Output'!C470</f>
        <v>HGL_Temp</v>
      </c>
      <c r="D382">
        <f>'Processed Output'!D470</f>
        <v>23</v>
      </c>
      <c r="E382">
        <f>'Processed Output'!E470</f>
        <v>97.3</v>
      </c>
      <c r="F382">
        <f>'Processed Output'!F470</f>
        <v>20</v>
      </c>
      <c r="G382">
        <f>'Processed Output'!G470</f>
        <v>111.08</v>
      </c>
      <c r="H382">
        <f t="shared" si="10"/>
        <v>74.3</v>
      </c>
      <c r="I382">
        <f t="shared" si="11"/>
        <v>91.08</v>
      </c>
      <c r="J382">
        <f>'Processed Output'!H470</f>
        <v>22.584119999999999</v>
      </c>
    </row>
    <row r="383" spans="1:10">
      <c r="A383">
        <f>'Processed Output'!A483</f>
        <v>483</v>
      </c>
      <c r="B383" t="str">
        <f>'Processed Output'!B483</f>
        <v>NBS/NBS_100O_Tree_1</v>
      </c>
      <c r="C383" t="str">
        <f>'Processed Output'!C483</f>
        <v>HGL_Temp</v>
      </c>
      <c r="D383">
        <f>'Processed Output'!D483</f>
        <v>21</v>
      </c>
      <c r="E383">
        <f>'Processed Output'!E483</f>
        <v>333</v>
      </c>
      <c r="F383">
        <f>'Processed Output'!F483</f>
        <v>20</v>
      </c>
      <c r="G383">
        <f>'Processed Output'!G483</f>
        <v>349.11799999999999</v>
      </c>
      <c r="H383">
        <f t="shared" si="10"/>
        <v>312</v>
      </c>
      <c r="I383">
        <f t="shared" si="11"/>
        <v>329.11799999999999</v>
      </c>
      <c r="J383">
        <f>'Processed Output'!H483</f>
        <v>5.4865399999999998</v>
      </c>
    </row>
    <row r="384" spans="1:10">
      <c r="A384">
        <f>'Processed Output'!A57</f>
        <v>57</v>
      </c>
      <c r="B384" t="str">
        <f>'Processed Output'!B57</f>
        <v>NBS/NBS_100O_Tree_4</v>
      </c>
      <c r="C384" t="str">
        <f>'Processed Output'!C57</f>
        <v>HGL_Temp</v>
      </c>
      <c r="D384">
        <f>'Processed Output'!D57</f>
        <v>21</v>
      </c>
      <c r="E384">
        <f>'Processed Output'!E57</f>
        <v>127.2</v>
      </c>
      <c r="F384">
        <f>'Processed Output'!F57</f>
        <v>20</v>
      </c>
      <c r="G384">
        <f>'Processed Output'!G57</f>
        <v>93.344200000000001</v>
      </c>
      <c r="H384">
        <f t="shared" si="10"/>
        <v>106.2</v>
      </c>
      <c r="I384">
        <f t="shared" si="11"/>
        <v>73.344200000000001</v>
      </c>
      <c r="J384">
        <f>'Processed Output'!H57</f>
        <v>-30.937660000000001</v>
      </c>
    </row>
    <row r="385" spans="1:10">
      <c r="A385">
        <f>'Processed Output'!A493</f>
        <v>493</v>
      </c>
      <c r="B385" t="str">
        <f>'Processed Output'!B493</f>
        <v>NBS/NBS_100O_Tree_5</v>
      </c>
      <c r="C385" t="str">
        <f>'Processed Output'!C493</f>
        <v>HGL_Temp</v>
      </c>
      <c r="D385">
        <f>'Processed Output'!D493</f>
        <v>21</v>
      </c>
      <c r="E385">
        <f>'Processed Output'!E493</f>
        <v>120.33</v>
      </c>
      <c r="F385">
        <f>'Processed Output'!F493</f>
        <v>20</v>
      </c>
      <c r="G385">
        <f>'Processed Output'!G493</f>
        <v>93.344200000000001</v>
      </c>
      <c r="H385">
        <f t="shared" si="10"/>
        <v>99.33</v>
      </c>
      <c r="I385">
        <f t="shared" si="11"/>
        <v>73.344200000000001</v>
      </c>
      <c r="J385">
        <f>'Processed Output'!H493</f>
        <v>-26.161079999999998</v>
      </c>
    </row>
    <row r="386" spans="1:10">
      <c r="A386">
        <f>'Processed Output'!A474</f>
        <v>474</v>
      </c>
      <c r="B386" t="str">
        <f>'Processed Output'!B474</f>
        <v>NBS/NBS_100O_Tree_6</v>
      </c>
      <c r="C386" t="str">
        <f>'Processed Output'!C474</f>
        <v>HGL_Temp</v>
      </c>
      <c r="D386">
        <f>'Processed Output'!D474</f>
        <v>21</v>
      </c>
      <c r="E386">
        <f>'Processed Output'!E474</f>
        <v>95.96</v>
      </c>
      <c r="F386">
        <f>'Processed Output'!F474</f>
        <v>20</v>
      </c>
      <c r="G386">
        <f>'Processed Output'!G474</f>
        <v>93.344200000000001</v>
      </c>
      <c r="H386">
        <f t="shared" ref="H386:H449" si="12">E386-D386</f>
        <v>74.959999999999994</v>
      </c>
      <c r="I386">
        <f t="shared" ref="I386:I449" si="13">G386-F386</f>
        <v>73.344200000000001</v>
      </c>
      <c r="J386">
        <f>'Processed Output'!H474</f>
        <v>-2.1555499999999999</v>
      </c>
    </row>
    <row r="387" spans="1:10">
      <c r="A387">
        <f>'Processed Output'!A85</f>
        <v>85</v>
      </c>
      <c r="B387" t="str">
        <f>'Processed Output'!B85</f>
        <v>NBS/NBS_100Z_Tree_1</v>
      </c>
      <c r="C387" t="str">
        <f>'Processed Output'!C85</f>
        <v>HGL_Temp</v>
      </c>
      <c r="D387">
        <f>'Processed Output'!D85</f>
        <v>22</v>
      </c>
      <c r="E387">
        <f>'Processed Output'!E85</f>
        <v>307.67</v>
      </c>
      <c r="F387">
        <f>'Processed Output'!F85</f>
        <v>20</v>
      </c>
      <c r="G387">
        <f>'Processed Output'!G85</f>
        <v>262.37</v>
      </c>
      <c r="H387">
        <f t="shared" si="12"/>
        <v>285.67</v>
      </c>
      <c r="I387">
        <f t="shared" si="13"/>
        <v>242.37</v>
      </c>
      <c r="J387">
        <f>'Processed Output'!H85</f>
        <v>-15.157360000000001</v>
      </c>
    </row>
    <row r="388" spans="1:10">
      <c r="A388">
        <f>'Processed Output'!A157</f>
        <v>157</v>
      </c>
      <c r="B388" t="str">
        <f>'Processed Output'!B157</f>
        <v>NBS/NBS_100Z_Tree_4</v>
      </c>
      <c r="C388" t="str">
        <f>'Processed Output'!C157</f>
        <v>HGL_Temp</v>
      </c>
      <c r="D388">
        <f>'Processed Output'!D157</f>
        <v>22</v>
      </c>
      <c r="E388">
        <f>'Processed Output'!E157</f>
        <v>90.01</v>
      </c>
      <c r="F388">
        <f>'Processed Output'!F157</f>
        <v>20</v>
      </c>
      <c r="G388">
        <f>'Processed Output'!G157</f>
        <v>85.779799999999994</v>
      </c>
      <c r="H388">
        <f t="shared" si="12"/>
        <v>68.010000000000005</v>
      </c>
      <c r="I388">
        <f t="shared" si="13"/>
        <v>65.779799999999994</v>
      </c>
      <c r="J388">
        <f>'Processed Output'!H157</f>
        <v>-3.2792300000000001</v>
      </c>
    </row>
    <row r="389" spans="1:10">
      <c r="A389">
        <f>'Processed Output'!A160</f>
        <v>160</v>
      </c>
      <c r="B389" t="str">
        <f>'Processed Output'!B160</f>
        <v>NBS/NBS_100Z_Tree_5</v>
      </c>
      <c r="C389" t="str">
        <f>'Processed Output'!C160</f>
        <v>HGL_Temp</v>
      </c>
      <c r="D389">
        <f>'Processed Output'!D160</f>
        <v>22</v>
      </c>
      <c r="E389">
        <f>'Processed Output'!E160</f>
        <v>89.64</v>
      </c>
      <c r="F389">
        <f>'Processed Output'!F160</f>
        <v>20</v>
      </c>
      <c r="G389">
        <f>'Processed Output'!G160</f>
        <v>85.779799999999994</v>
      </c>
      <c r="H389">
        <f t="shared" si="12"/>
        <v>67.64</v>
      </c>
      <c r="I389">
        <f t="shared" si="13"/>
        <v>65.779799999999994</v>
      </c>
      <c r="J389">
        <f>'Processed Output'!H160</f>
        <v>-2.7501500000000001</v>
      </c>
    </row>
    <row r="390" spans="1:10">
      <c r="A390">
        <f>'Processed Output'!A336</f>
        <v>336</v>
      </c>
      <c r="B390" t="str">
        <f>'Processed Output'!B336</f>
        <v>NBS/NBS_100Z_Tree_8</v>
      </c>
      <c r="C390" t="str">
        <f>'Processed Output'!C336</f>
        <v>HGL_Temp</v>
      </c>
      <c r="D390">
        <f>'Processed Output'!D336</f>
        <v>22</v>
      </c>
      <c r="E390">
        <f>'Processed Output'!E336</f>
        <v>58.59</v>
      </c>
      <c r="F390">
        <f>'Processed Output'!F336</f>
        <v>20</v>
      </c>
      <c r="G390">
        <f>'Processed Output'!G336</f>
        <v>44.445399999999999</v>
      </c>
      <c r="H390">
        <f t="shared" si="12"/>
        <v>36.590000000000003</v>
      </c>
      <c r="I390">
        <f t="shared" si="13"/>
        <v>24.445399999999999</v>
      </c>
      <c r="J390">
        <f>'Processed Output'!H336</f>
        <v>-33.191040000000001</v>
      </c>
    </row>
    <row r="391" spans="1:10">
      <c r="A391">
        <f>'Processed Output'!A540</f>
        <v>540</v>
      </c>
      <c r="B391" t="str">
        <f>'Processed Output'!B540</f>
        <v>NIST_NRC/NIST_NRC_01</v>
      </c>
      <c r="C391" t="str">
        <f>'Processed Output'!C540</f>
        <v>HGL_Temp</v>
      </c>
      <c r="D391">
        <f>'Processed Output'!D540</f>
        <v>20.9</v>
      </c>
      <c r="E391">
        <f>'Processed Output'!E540</f>
        <v>143.78</v>
      </c>
      <c r="F391">
        <f>'Processed Output'!F540</f>
        <v>20</v>
      </c>
      <c r="G391">
        <f>'Processed Output'!G540</f>
        <v>150.077</v>
      </c>
      <c r="H391">
        <f t="shared" si="12"/>
        <v>122.88</v>
      </c>
      <c r="I391">
        <f t="shared" si="13"/>
        <v>130.077</v>
      </c>
      <c r="J391">
        <f>'Processed Output'!H540</f>
        <v>5.8569300000000002</v>
      </c>
    </row>
    <row r="392" spans="1:10">
      <c r="A392">
        <f>'Processed Output'!A220</f>
        <v>220</v>
      </c>
      <c r="B392" t="str">
        <f>'Processed Output'!B220</f>
        <v>NIST_NRC/NIST_NRC_02</v>
      </c>
      <c r="C392" t="str">
        <f>'Processed Output'!C220</f>
        <v>HGL_Temp</v>
      </c>
      <c r="D392">
        <f>'Processed Output'!D220</f>
        <v>24</v>
      </c>
      <c r="E392">
        <f>'Processed Output'!E220</f>
        <v>253.24</v>
      </c>
      <c r="F392">
        <f>'Processed Output'!F220</f>
        <v>20</v>
      </c>
      <c r="G392">
        <f>'Processed Output'!G220</f>
        <v>250.89699999999999</v>
      </c>
      <c r="H392">
        <f t="shared" si="12"/>
        <v>229.24</v>
      </c>
      <c r="I392">
        <f t="shared" si="13"/>
        <v>230.89699999999999</v>
      </c>
      <c r="J392">
        <f>'Processed Output'!H220</f>
        <v>0.72282000000000002</v>
      </c>
    </row>
    <row r="393" spans="1:10">
      <c r="A393">
        <f>'Processed Output'!A519</f>
        <v>519</v>
      </c>
      <c r="B393" t="str">
        <f>'Processed Output'!B519</f>
        <v>NIST_NRC/NIST_NRC_03</v>
      </c>
      <c r="C393" t="str">
        <f>'Processed Output'!C519</f>
        <v>HGL_Temp</v>
      </c>
      <c r="D393">
        <f>'Processed Output'!D519</f>
        <v>27.8</v>
      </c>
      <c r="E393">
        <f>'Processed Output'!E519</f>
        <v>235.09</v>
      </c>
      <c r="F393">
        <f>'Processed Output'!F519</f>
        <v>20</v>
      </c>
      <c r="G393">
        <f>'Processed Output'!G519</f>
        <v>263.35399999999998</v>
      </c>
      <c r="H393">
        <f t="shared" si="12"/>
        <v>207.29</v>
      </c>
      <c r="I393">
        <f t="shared" si="13"/>
        <v>243.35399999999998</v>
      </c>
      <c r="J393">
        <f>'Processed Output'!H519</f>
        <v>17.397849999999998</v>
      </c>
    </row>
    <row r="394" spans="1:10">
      <c r="A394">
        <f>'Processed Output'!A563</f>
        <v>563</v>
      </c>
      <c r="B394" t="str">
        <f>'Processed Output'!B563</f>
        <v>NIST_NRC/NIST_NRC_04</v>
      </c>
      <c r="C394" t="str">
        <f>'Processed Output'!C563</f>
        <v>HGL_Temp</v>
      </c>
      <c r="D394">
        <f>'Processed Output'!D563</f>
        <v>24.8</v>
      </c>
      <c r="E394">
        <f>'Processed Output'!E563</f>
        <v>229.11</v>
      </c>
      <c r="F394">
        <f>'Processed Output'!F563</f>
        <v>20</v>
      </c>
      <c r="G394">
        <f>'Processed Output'!G563</f>
        <v>239.32499999999999</v>
      </c>
      <c r="H394">
        <f t="shared" si="12"/>
        <v>204.31</v>
      </c>
      <c r="I394">
        <f t="shared" si="13"/>
        <v>219.32499999999999</v>
      </c>
      <c r="J394">
        <f>'Processed Output'!H563</f>
        <v>7.3491200000000001</v>
      </c>
    </row>
    <row r="395" spans="1:10">
      <c r="A395">
        <f>'Processed Output'!A532</f>
        <v>532</v>
      </c>
      <c r="B395" t="str">
        <f>'Processed Output'!B532</f>
        <v>NIST_NRC/NIST_NRC_05</v>
      </c>
      <c r="C395" t="str">
        <f>'Processed Output'!C532</f>
        <v>HGL_Temp</v>
      </c>
      <c r="D395">
        <f>'Processed Output'!D532</f>
        <v>25</v>
      </c>
      <c r="E395">
        <f>'Processed Output'!E532</f>
        <v>200.51</v>
      </c>
      <c r="F395">
        <f>'Processed Output'!F532</f>
        <v>20</v>
      </c>
      <c r="G395">
        <f>'Processed Output'!G532</f>
        <v>220.077</v>
      </c>
      <c r="H395">
        <f t="shared" si="12"/>
        <v>175.51</v>
      </c>
      <c r="I395">
        <f t="shared" si="13"/>
        <v>200.077</v>
      </c>
      <c r="J395">
        <f>'Processed Output'!H532</f>
        <v>13.997490000000001</v>
      </c>
    </row>
    <row r="396" spans="1:10">
      <c r="A396">
        <f>'Processed Output'!A366</f>
        <v>366</v>
      </c>
      <c r="B396" t="str">
        <f>'Processed Output'!B366</f>
        <v>NIST_NRC/NIST_NRC_07</v>
      </c>
      <c r="C396" t="str">
        <f>'Processed Output'!C366</f>
        <v>HGL_Temp</v>
      </c>
      <c r="D396">
        <f>'Processed Output'!D366</f>
        <v>22.2</v>
      </c>
      <c r="E396">
        <f>'Processed Output'!E366</f>
        <v>138.97999999999999</v>
      </c>
      <c r="F396">
        <f>'Processed Output'!F366</f>
        <v>20</v>
      </c>
      <c r="G396">
        <f>'Processed Output'!G366</f>
        <v>148.78100000000001</v>
      </c>
      <c r="H396">
        <f t="shared" si="12"/>
        <v>116.77999999999999</v>
      </c>
      <c r="I396">
        <f t="shared" si="13"/>
        <v>128.78100000000001</v>
      </c>
      <c r="J396">
        <f>'Processed Output'!H366</f>
        <v>10.2766</v>
      </c>
    </row>
    <row r="397" spans="1:10">
      <c r="A397">
        <f>'Processed Output'!A578</f>
        <v>578</v>
      </c>
      <c r="B397" t="str">
        <f>'Processed Output'!B578</f>
        <v>NIST_NRC/NIST_NRC_08</v>
      </c>
      <c r="C397" t="str">
        <f>'Processed Output'!C578</f>
        <v>HGL_Temp</v>
      </c>
      <c r="D397">
        <f>'Processed Output'!D578</f>
        <v>28.8</v>
      </c>
      <c r="E397">
        <f>'Processed Output'!E578</f>
        <v>246.52</v>
      </c>
      <c r="F397">
        <f>'Processed Output'!F578</f>
        <v>20</v>
      </c>
      <c r="G397">
        <f>'Processed Output'!G578</f>
        <v>248.45500000000001</v>
      </c>
      <c r="H397">
        <f t="shared" si="12"/>
        <v>217.72</v>
      </c>
      <c r="I397">
        <f t="shared" si="13"/>
        <v>228.45500000000001</v>
      </c>
      <c r="J397">
        <f>'Processed Output'!H578</f>
        <v>4.9306400000000004</v>
      </c>
    </row>
    <row r="398" spans="1:10">
      <c r="A398">
        <f>'Processed Output'!A339</f>
        <v>339</v>
      </c>
      <c r="B398" t="str">
        <f>'Processed Output'!B339</f>
        <v>NIST_NRC/NIST_NRC_09</v>
      </c>
      <c r="C398" t="str">
        <f>'Processed Output'!C339</f>
        <v>HGL_Temp</v>
      </c>
      <c r="D398">
        <f>'Processed Output'!D339</f>
        <v>28.7</v>
      </c>
      <c r="E398">
        <f>'Processed Output'!E339</f>
        <v>232.71</v>
      </c>
      <c r="F398">
        <f>'Processed Output'!F339</f>
        <v>20</v>
      </c>
      <c r="G398">
        <f>'Processed Output'!G339</f>
        <v>257.637</v>
      </c>
      <c r="H398">
        <f t="shared" si="12"/>
        <v>204.01000000000002</v>
      </c>
      <c r="I398">
        <f t="shared" si="13"/>
        <v>237.637</v>
      </c>
      <c r="J398">
        <f>'Processed Output'!H339</f>
        <v>16.48302</v>
      </c>
    </row>
    <row r="399" spans="1:10">
      <c r="A399">
        <f>'Processed Output'!A383</f>
        <v>383</v>
      </c>
      <c r="B399" t="str">
        <f>'Processed Output'!B383</f>
        <v>NIST_NRC/NIST_NRC_10</v>
      </c>
      <c r="C399" t="str">
        <f>'Processed Output'!C383</f>
        <v>HGL_Temp</v>
      </c>
      <c r="D399">
        <f>'Processed Output'!D383</f>
        <v>23.7</v>
      </c>
      <c r="E399">
        <f>'Processed Output'!E383</f>
        <v>221.55</v>
      </c>
      <c r="F399">
        <f>'Processed Output'!F383</f>
        <v>20</v>
      </c>
      <c r="G399">
        <f>'Processed Output'!G383</f>
        <v>238.654</v>
      </c>
      <c r="H399">
        <f t="shared" si="12"/>
        <v>197.85000000000002</v>
      </c>
      <c r="I399">
        <f t="shared" si="13"/>
        <v>218.654</v>
      </c>
      <c r="J399">
        <f>'Processed Output'!H383</f>
        <v>10.515040000000001</v>
      </c>
    </row>
    <row r="400" spans="1:10">
      <c r="A400">
        <f>'Processed Output'!A188</f>
        <v>188</v>
      </c>
      <c r="B400" t="str">
        <f>'Processed Output'!B188</f>
        <v>NIST_NRC/NIST_NRC_13</v>
      </c>
      <c r="C400" t="str">
        <f>'Processed Output'!C188</f>
        <v>HGL_Temp</v>
      </c>
      <c r="D400">
        <f>'Processed Output'!D188</f>
        <v>32.6</v>
      </c>
      <c r="E400">
        <f>'Processed Output'!E188</f>
        <v>323.06</v>
      </c>
      <c r="F400">
        <f>'Processed Output'!F188</f>
        <v>20</v>
      </c>
      <c r="G400">
        <f>'Processed Output'!G188</f>
        <v>330</v>
      </c>
      <c r="H400">
        <f t="shared" si="12"/>
        <v>290.45999999999998</v>
      </c>
      <c r="I400">
        <f t="shared" si="13"/>
        <v>310</v>
      </c>
      <c r="J400">
        <f>'Processed Output'!H188</f>
        <v>6.7272600000000002</v>
      </c>
    </row>
    <row r="401" spans="1:10">
      <c r="A401">
        <f>'Processed Output'!A162</f>
        <v>162</v>
      </c>
      <c r="B401" t="str">
        <f>'Processed Output'!B162</f>
        <v>NIST_NRC/NIST_NRC_14</v>
      </c>
      <c r="C401" t="str">
        <f>'Processed Output'!C162</f>
        <v>HGL_Temp</v>
      </c>
      <c r="D401">
        <f>'Processed Output'!D162</f>
        <v>26.3</v>
      </c>
      <c r="E401">
        <f>'Processed Output'!E162</f>
        <v>234.49</v>
      </c>
      <c r="F401">
        <f>'Processed Output'!F162</f>
        <v>20</v>
      </c>
      <c r="G401">
        <f>'Processed Output'!G162</f>
        <v>259.63900000000001</v>
      </c>
      <c r="H401">
        <f t="shared" si="12"/>
        <v>208.19</v>
      </c>
      <c r="I401">
        <f t="shared" si="13"/>
        <v>239.63900000000001</v>
      </c>
      <c r="J401">
        <f>'Processed Output'!H162</f>
        <v>15.10591</v>
      </c>
    </row>
    <row r="402" spans="1:10">
      <c r="A402">
        <f>'Processed Output'!A341</f>
        <v>341</v>
      </c>
      <c r="B402" t="str">
        <f>'Processed Output'!B341</f>
        <v>NIST_NRC/NIST_NRC_15</v>
      </c>
      <c r="C402" t="str">
        <f>'Processed Output'!C341</f>
        <v>HGL_Temp</v>
      </c>
      <c r="D402">
        <f>'Processed Output'!D341</f>
        <v>22.8</v>
      </c>
      <c r="E402">
        <f>'Processed Output'!E341</f>
        <v>233.4</v>
      </c>
      <c r="F402">
        <f>'Processed Output'!F341</f>
        <v>20</v>
      </c>
      <c r="G402">
        <f>'Processed Output'!G341</f>
        <v>249.84800000000001</v>
      </c>
      <c r="H402">
        <f t="shared" si="12"/>
        <v>210.6</v>
      </c>
      <c r="I402">
        <f t="shared" si="13"/>
        <v>229.84800000000001</v>
      </c>
      <c r="J402">
        <f>'Processed Output'!H341</f>
        <v>9.1395999999999997</v>
      </c>
    </row>
    <row r="403" spans="1:10">
      <c r="A403">
        <f>'Processed Output'!A525</f>
        <v>525</v>
      </c>
      <c r="B403" t="str">
        <f>'Processed Output'!B525</f>
        <v>NIST_NRC/NIST_NRC_16</v>
      </c>
      <c r="C403" t="str">
        <f>'Processed Output'!C525</f>
        <v>HGL_Temp</v>
      </c>
      <c r="D403">
        <f>'Processed Output'!D525</f>
        <v>21.4</v>
      </c>
      <c r="E403">
        <f>'Processed Output'!E525</f>
        <v>289.86</v>
      </c>
      <c r="F403">
        <f>'Processed Output'!F525</f>
        <v>20</v>
      </c>
      <c r="G403">
        <f>'Processed Output'!G525</f>
        <v>302.41699999999997</v>
      </c>
      <c r="H403">
        <f t="shared" si="12"/>
        <v>268.46000000000004</v>
      </c>
      <c r="I403">
        <f t="shared" si="13"/>
        <v>282.41699999999997</v>
      </c>
      <c r="J403">
        <f>'Processed Output'!H525</f>
        <v>5.1989200000000002</v>
      </c>
    </row>
    <row r="404" spans="1:10">
      <c r="A404">
        <f>'Processed Output'!A435</f>
        <v>435</v>
      </c>
      <c r="B404" t="str">
        <f>'Processed Output'!B435</f>
        <v>NIST_NRC/NIST_NRC_17</v>
      </c>
      <c r="C404" t="str">
        <f>'Processed Output'!C435</f>
        <v>HGL_Temp</v>
      </c>
      <c r="D404">
        <f>'Processed Output'!D435</f>
        <v>25.7</v>
      </c>
      <c r="E404">
        <f>'Processed Output'!E435</f>
        <v>161.03</v>
      </c>
      <c r="F404">
        <f>'Processed Output'!F435</f>
        <v>20</v>
      </c>
      <c r="G404">
        <f>'Processed Output'!G435</f>
        <v>171.114</v>
      </c>
      <c r="H404">
        <f t="shared" si="12"/>
        <v>135.33000000000001</v>
      </c>
      <c r="I404">
        <f t="shared" si="13"/>
        <v>151.114</v>
      </c>
      <c r="J404">
        <f>'Processed Output'!H435</f>
        <v>11.66334</v>
      </c>
    </row>
    <row r="405" spans="1:10">
      <c r="A405">
        <f>'Processed Output'!A277</f>
        <v>277</v>
      </c>
      <c r="B405" t="str">
        <f>'Processed Output'!B277</f>
        <v>NIST_NRC/NIST_NRC_18</v>
      </c>
      <c r="C405" t="str">
        <f>'Processed Output'!C277</f>
        <v>HGL_Temp</v>
      </c>
      <c r="D405">
        <f>'Processed Output'!D277</f>
        <v>24.5</v>
      </c>
      <c r="E405">
        <f>'Processed Output'!E277</f>
        <v>217.96</v>
      </c>
      <c r="F405">
        <f>'Processed Output'!F277</f>
        <v>20</v>
      </c>
      <c r="G405">
        <f>'Processed Output'!G277</f>
        <v>259.69900000000001</v>
      </c>
      <c r="H405">
        <f t="shared" si="12"/>
        <v>193.46</v>
      </c>
      <c r="I405">
        <f t="shared" si="13"/>
        <v>239.69900000000001</v>
      </c>
      <c r="J405">
        <f>'Processed Output'!H277</f>
        <v>23.901060000000001</v>
      </c>
    </row>
    <row r="406" spans="1:10">
      <c r="A406">
        <f>'Processed Output'!A439</f>
        <v>439</v>
      </c>
      <c r="B406" t="str">
        <f>'Processed Output'!B439</f>
        <v>NIST_PLAZA/Room_1</v>
      </c>
      <c r="C406" t="str">
        <f>'Processed Output'!C439</f>
        <v>HGL_Temp</v>
      </c>
      <c r="D406">
        <f>'Processed Output'!D439</f>
        <v>13.929</v>
      </c>
      <c r="E406">
        <f>'Processed Output'!E439</f>
        <v>168.47</v>
      </c>
      <c r="F406">
        <f>'Processed Output'!F439</f>
        <v>15</v>
      </c>
      <c r="G406">
        <f>'Processed Output'!G439</f>
        <v>181.54900000000001</v>
      </c>
      <c r="H406">
        <f t="shared" si="12"/>
        <v>154.541</v>
      </c>
      <c r="I406">
        <f t="shared" si="13"/>
        <v>166.54900000000001</v>
      </c>
      <c r="J406">
        <f>'Processed Output'!H439</f>
        <v>7.7701000000000002</v>
      </c>
    </row>
    <row r="407" spans="1:10">
      <c r="A407">
        <f>'Processed Output'!A398</f>
        <v>398</v>
      </c>
      <c r="B407" t="str">
        <f>'Processed Output'!B398</f>
        <v>NIST_PLAZA/Room_2</v>
      </c>
      <c r="C407" t="str">
        <f>'Processed Output'!C398</f>
        <v>HGL_Temp</v>
      </c>
      <c r="D407">
        <f>'Processed Output'!D398</f>
        <v>15.337999999999999</v>
      </c>
      <c r="E407">
        <f>'Processed Output'!E398</f>
        <v>439.36</v>
      </c>
      <c r="F407">
        <f>'Processed Output'!F398</f>
        <v>15</v>
      </c>
      <c r="G407">
        <f>'Processed Output'!G398</f>
        <v>402.50200000000001</v>
      </c>
      <c r="H407">
        <f t="shared" si="12"/>
        <v>424.02199999999999</v>
      </c>
      <c r="I407">
        <f t="shared" si="13"/>
        <v>387.50200000000001</v>
      </c>
      <c r="J407">
        <f>'Processed Output'!H398</f>
        <v>-8.6127599999999997</v>
      </c>
    </row>
    <row r="408" spans="1:10">
      <c r="A408">
        <f>'Processed Output'!A51</f>
        <v>51</v>
      </c>
      <c r="B408" t="str">
        <f>'Processed Output'!B51</f>
        <v>NIST_PLAZA/Room_7</v>
      </c>
      <c r="C408" t="str">
        <f>'Processed Output'!C51</f>
        <v>HGL_Temp</v>
      </c>
      <c r="D408">
        <f>'Processed Output'!D51</f>
        <v>14.586</v>
      </c>
      <c r="E408">
        <f>'Processed Output'!E51</f>
        <v>15.167999999999999</v>
      </c>
      <c r="F408">
        <f>'Processed Output'!F51</f>
        <v>15</v>
      </c>
      <c r="G408">
        <f>'Processed Output'!G51</f>
        <v>17.279</v>
      </c>
      <c r="H408">
        <f t="shared" si="12"/>
        <v>0.58199999999999896</v>
      </c>
      <c r="I408">
        <f t="shared" si="13"/>
        <v>2.2789999999999999</v>
      </c>
      <c r="J408">
        <f>'Processed Output'!H51</f>
        <v>291.58078</v>
      </c>
    </row>
    <row r="409" spans="1:10">
      <c r="A409">
        <f>'Processed Output'!A456</f>
        <v>456</v>
      </c>
      <c r="B409" t="str">
        <f>'Processed Output'!B456</f>
        <v>VTT/VTT_01</v>
      </c>
      <c r="C409" t="str">
        <f>'Processed Output'!C456</f>
        <v>HGL_Temp</v>
      </c>
      <c r="D409">
        <f>'Processed Output'!D456</f>
        <v>20.9</v>
      </c>
      <c r="E409">
        <f>'Processed Output'!E456</f>
        <v>75.66</v>
      </c>
      <c r="F409">
        <f>'Processed Output'!F456</f>
        <v>20</v>
      </c>
      <c r="G409">
        <f>'Processed Output'!G456</f>
        <v>79.504199999999997</v>
      </c>
      <c r="H409">
        <f t="shared" si="12"/>
        <v>54.76</v>
      </c>
      <c r="I409">
        <f t="shared" si="13"/>
        <v>59.504199999999997</v>
      </c>
      <c r="J409">
        <f>'Processed Output'!H456</f>
        <v>8.6636199999999999</v>
      </c>
    </row>
    <row r="410" spans="1:10">
      <c r="A410">
        <f>'Processed Output'!A359</f>
        <v>359</v>
      </c>
      <c r="B410" t="str">
        <f>'Processed Output'!B359</f>
        <v>VTT/VTT_02</v>
      </c>
      <c r="C410" t="str">
        <f>'Processed Output'!C359</f>
        <v>HGL_Temp</v>
      </c>
      <c r="D410">
        <f>'Processed Output'!D359</f>
        <v>23</v>
      </c>
      <c r="E410">
        <f>'Processed Output'!E359</f>
        <v>109.35</v>
      </c>
      <c r="F410">
        <f>'Processed Output'!F359</f>
        <v>20</v>
      </c>
      <c r="G410">
        <f>'Processed Output'!G359</f>
        <v>114.732</v>
      </c>
      <c r="H410">
        <f t="shared" si="12"/>
        <v>86.35</v>
      </c>
      <c r="I410">
        <f t="shared" si="13"/>
        <v>94.731999999999999</v>
      </c>
      <c r="J410">
        <f>'Processed Output'!H359</f>
        <v>9.7070100000000004</v>
      </c>
    </row>
    <row r="411" spans="1:10">
      <c r="A411">
        <f>'Processed Output'!A33</f>
        <v>33</v>
      </c>
      <c r="B411" t="str">
        <f>'Processed Output'!B33</f>
        <v>VTT/VTT_03</v>
      </c>
      <c r="C411" t="str">
        <f>'Processed Output'!C33</f>
        <v>HGL_Temp</v>
      </c>
      <c r="D411">
        <f>'Processed Output'!D33</f>
        <v>22.5</v>
      </c>
      <c r="E411">
        <f>'Processed Output'!E33</f>
        <v>105.03</v>
      </c>
      <c r="F411">
        <f>'Processed Output'!F33</f>
        <v>20</v>
      </c>
      <c r="G411">
        <f>'Processed Output'!G33</f>
        <v>107.517</v>
      </c>
      <c r="H411">
        <f t="shared" si="12"/>
        <v>82.53</v>
      </c>
      <c r="I411">
        <f t="shared" si="13"/>
        <v>87.516999999999996</v>
      </c>
      <c r="J411">
        <f>'Processed Output'!H33</f>
        <v>6.0426500000000001</v>
      </c>
    </row>
    <row r="412" spans="1:10">
      <c r="A412">
        <f>'Processed Output'!A521</f>
        <v>521</v>
      </c>
      <c r="B412" t="str">
        <f>'Processed Output'!B521</f>
        <v>NIST_NRC/NIST_NRC_01</v>
      </c>
      <c r="C412" t="str">
        <f>'Processed Output'!C521</f>
        <v>Long_Wall_Flux</v>
      </c>
      <c r="D412">
        <f>'Processed Output'!D521</f>
        <v>0</v>
      </c>
      <c r="E412">
        <f>'Processed Output'!E521</f>
        <v>0.74</v>
      </c>
      <c r="F412">
        <f>'Processed Output'!F521</f>
        <v>0</v>
      </c>
      <c r="G412">
        <f>'Processed Output'!G521</f>
        <v>1.9762</v>
      </c>
      <c r="H412">
        <f t="shared" si="12"/>
        <v>0.74</v>
      </c>
      <c r="I412">
        <f t="shared" si="13"/>
        <v>1.9762</v>
      </c>
      <c r="J412">
        <f>'Processed Output'!H521</f>
        <v>167.04865000000001</v>
      </c>
    </row>
    <row r="413" spans="1:10">
      <c r="A413">
        <f>'Processed Output'!A522</f>
        <v>522</v>
      </c>
      <c r="B413" t="str">
        <f>'Processed Output'!B522</f>
        <v>NIST_NRC/NIST_NRC_01</v>
      </c>
      <c r="C413" t="str">
        <f>'Processed Output'!C522</f>
        <v>Long_Wall_Flux</v>
      </c>
      <c r="D413">
        <f>'Processed Output'!D522</f>
        <v>0</v>
      </c>
      <c r="E413">
        <f>'Processed Output'!E522</f>
        <v>0.95799999999999996</v>
      </c>
      <c r="F413">
        <f>'Processed Output'!F522</f>
        <v>0</v>
      </c>
      <c r="G413">
        <f>'Processed Output'!G522</f>
        <v>2.1678999999999999</v>
      </c>
      <c r="H413">
        <f t="shared" si="12"/>
        <v>0.95799999999999996</v>
      </c>
      <c r="I413">
        <f t="shared" si="13"/>
        <v>2.1678999999999999</v>
      </c>
      <c r="J413">
        <f>'Processed Output'!H522</f>
        <v>126.29228000000001</v>
      </c>
    </row>
    <row r="414" spans="1:10">
      <c r="A414">
        <f>'Processed Output'!A194</f>
        <v>194</v>
      </c>
      <c r="B414" t="str">
        <f>'Processed Output'!B194</f>
        <v>NIST_NRC/NIST_NRC_02</v>
      </c>
      <c r="C414" t="str">
        <f>'Processed Output'!C194</f>
        <v>Long_Wall_Flux</v>
      </c>
      <c r="D414">
        <f>'Processed Output'!D194</f>
        <v>0</v>
      </c>
      <c r="E414">
        <f>'Processed Output'!E194</f>
        <v>2.41</v>
      </c>
      <c r="F414">
        <f>'Processed Output'!F194</f>
        <v>0</v>
      </c>
      <c r="G414">
        <f>'Processed Output'!G194</f>
        <v>4.8440000000000003</v>
      </c>
      <c r="H414">
        <f t="shared" si="12"/>
        <v>2.41</v>
      </c>
      <c r="I414">
        <f t="shared" si="13"/>
        <v>4.8440000000000003</v>
      </c>
      <c r="J414">
        <f>'Processed Output'!H194</f>
        <v>100.99459</v>
      </c>
    </row>
    <row r="415" spans="1:10">
      <c r="A415">
        <f>'Processed Output'!A195</f>
        <v>195</v>
      </c>
      <c r="B415" t="str">
        <f>'Processed Output'!B195</f>
        <v>NIST_NRC/NIST_NRC_02</v>
      </c>
      <c r="C415" t="str">
        <f>'Processed Output'!C195</f>
        <v>Long_Wall_Flux</v>
      </c>
      <c r="D415">
        <f>'Processed Output'!D195</f>
        <v>0</v>
      </c>
      <c r="E415">
        <f>'Processed Output'!E195</f>
        <v>2.8</v>
      </c>
      <c r="F415">
        <f>'Processed Output'!F195</f>
        <v>0</v>
      </c>
      <c r="G415">
        <f>'Processed Output'!G195</f>
        <v>5.2481</v>
      </c>
      <c r="H415">
        <f t="shared" si="12"/>
        <v>2.8</v>
      </c>
      <c r="I415">
        <f t="shared" si="13"/>
        <v>5.2481</v>
      </c>
      <c r="J415">
        <f>'Processed Output'!H195</f>
        <v>87.432140000000004</v>
      </c>
    </row>
    <row r="416" spans="1:10">
      <c r="A416">
        <f>'Processed Output'!A485</f>
        <v>485</v>
      </c>
      <c r="B416" t="str">
        <f>'Processed Output'!B485</f>
        <v>NIST_NRC/NIST_NRC_03</v>
      </c>
      <c r="C416" t="str">
        <f>'Processed Output'!C485</f>
        <v>Long_Wall_Flux</v>
      </c>
      <c r="D416">
        <f>'Processed Output'!D485</f>
        <v>0</v>
      </c>
      <c r="E416">
        <f>'Processed Output'!E485</f>
        <v>1.75</v>
      </c>
      <c r="F416">
        <f>'Processed Output'!F485</f>
        <v>0</v>
      </c>
      <c r="G416">
        <f>'Processed Output'!G485</f>
        <v>4.9122000000000003</v>
      </c>
      <c r="H416">
        <f t="shared" si="12"/>
        <v>1.75</v>
      </c>
      <c r="I416">
        <f t="shared" si="13"/>
        <v>4.9122000000000003</v>
      </c>
      <c r="J416">
        <f>'Processed Output'!H485</f>
        <v>180.69828999999999</v>
      </c>
    </row>
    <row r="417" spans="1:10">
      <c r="A417">
        <f>'Processed Output'!A486</f>
        <v>486</v>
      </c>
      <c r="B417" t="str">
        <f>'Processed Output'!B486</f>
        <v>NIST_NRC/NIST_NRC_03</v>
      </c>
      <c r="C417" t="str">
        <f>'Processed Output'!C486</f>
        <v>Long_Wall_Flux</v>
      </c>
      <c r="D417">
        <f>'Processed Output'!D486</f>
        <v>0</v>
      </c>
      <c r="E417">
        <f>'Processed Output'!E486</f>
        <v>1.45</v>
      </c>
      <c r="F417">
        <f>'Processed Output'!F486</f>
        <v>0</v>
      </c>
      <c r="G417">
        <f>'Processed Output'!G486</f>
        <v>6.1165000000000003</v>
      </c>
      <c r="H417">
        <f t="shared" si="12"/>
        <v>1.45</v>
      </c>
      <c r="I417">
        <f t="shared" si="13"/>
        <v>6.1165000000000003</v>
      </c>
      <c r="J417">
        <f>'Processed Output'!H486</f>
        <v>321.82965000000002</v>
      </c>
    </row>
    <row r="418" spans="1:10">
      <c r="A418">
        <f>'Processed Output'!A399</f>
        <v>399</v>
      </c>
      <c r="B418" t="str">
        <f>'Processed Output'!B399</f>
        <v>NIST_NRC/NIST_NRC_04</v>
      </c>
      <c r="C418" t="str">
        <f>'Processed Output'!C399</f>
        <v>Long_Wall_Flux</v>
      </c>
      <c r="D418">
        <f>'Processed Output'!D399</f>
        <v>0</v>
      </c>
      <c r="E418">
        <f>'Processed Output'!E399</f>
        <v>2.0099999999999998</v>
      </c>
      <c r="F418">
        <f>'Processed Output'!F399</f>
        <v>0</v>
      </c>
      <c r="G418">
        <f>'Processed Output'!G399</f>
        <v>4.3569000000000004</v>
      </c>
      <c r="H418">
        <f t="shared" si="12"/>
        <v>2.0099999999999998</v>
      </c>
      <c r="I418">
        <f t="shared" si="13"/>
        <v>4.3569000000000004</v>
      </c>
      <c r="J418">
        <f>'Processed Output'!H399</f>
        <v>116.7607</v>
      </c>
    </row>
    <row r="419" spans="1:10">
      <c r="A419">
        <f>'Processed Output'!A400</f>
        <v>400</v>
      </c>
      <c r="B419" t="str">
        <f>'Processed Output'!B400</f>
        <v>NIST_NRC/NIST_NRC_04</v>
      </c>
      <c r="C419" t="str">
        <f>'Processed Output'!C400</f>
        <v>Long_Wall_Flux</v>
      </c>
      <c r="D419">
        <f>'Processed Output'!D400</f>
        <v>0</v>
      </c>
      <c r="E419">
        <f>'Processed Output'!E400</f>
        <v>1.49</v>
      </c>
      <c r="F419">
        <f>'Processed Output'!F400</f>
        <v>0</v>
      </c>
      <c r="G419">
        <f>'Processed Output'!G400</f>
        <v>5.0566000000000004</v>
      </c>
      <c r="H419">
        <f t="shared" si="12"/>
        <v>1.49</v>
      </c>
      <c r="I419">
        <f t="shared" si="13"/>
        <v>5.0566000000000004</v>
      </c>
      <c r="J419">
        <f>'Processed Output'!H400</f>
        <v>239.3698</v>
      </c>
    </row>
    <row r="420" spans="1:10">
      <c r="A420">
        <f>'Processed Output'!A567</f>
        <v>567</v>
      </c>
      <c r="B420" t="str">
        <f>'Processed Output'!B567</f>
        <v>NIST_NRC/NIST_NRC_05</v>
      </c>
      <c r="C420" t="str">
        <f>'Processed Output'!C567</f>
        <v>Long_Wall_Flux</v>
      </c>
      <c r="D420">
        <f>'Processed Output'!D567</f>
        <v>0</v>
      </c>
      <c r="E420">
        <f>'Processed Output'!E567</f>
        <v>1.39</v>
      </c>
      <c r="F420">
        <f>'Processed Output'!F567</f>
        <v>0</v>
      </c>
      <c r="G420">
        <f>'Processed Output'!G567</f>
        <v>3.5939000000000001</v>
      </c>
      <c r="H420">
        <f t="shared" si="12"/>
        <v>1.39</v>
      </c>
      <c r="I420">
        <f t="shared" si="13"/>
        <v>3.5939000000000001</v>
      </c>
      <c r="J420">
        <f>'Processed Output'!H567</f>
        <v>158.55611999999999</v>
      </c>
    </row>
    <row r="421" spans="1:10">
      <c r="A421">
        <f>'Processed Output'!A568</f>
        <v>568</v>
      </c>
      <c r="B421" t="str">
        <f>'Processed Output'!B568</f>
        <v>NIST_NRC/NIST_NRC_05</v>
      </c>
      <c r="C421" t="str">
        <f>'Processed Output'!C568</f>
        <v>Long_Wall_Flux</v>
      </c>
      <c r="D421">
        <f>'Processed Output'!D568</f>
        <v>0</v>
      </c>
      <c r="E421">
        <f>'Processed Output'!E568</f>
        <v>1.42</v>
      </c>
      <c r="F421">
        <f>'Processed Output'!F568</f>
        <v>0</v>
      </c>
      <c r="G421">
        <f>'Processed Output'!G568</f>
        <v>4.9653999999999998</v>
      </c>
      <c r="H421">
        <f t="shared" si="12"/>
        <v>1.42</v>
      </c>
      <c r="I421">
        <f t="shared" si="13"/>
        <v>4.9653999999999998</v>
      </c>
      <c r="J421">
        <f>'Processed Output'!H568</f>
        <v>249.67885999999999</v>
      </c>
    </row>
    <row r="422" spans="1:10">
      <c r="A422">
        <f>'Processed Output'!A124</f>
        <v>124</v>
      </c>
      <c r="B422" t="str">
        <f>'Processed Output'!B124</f>
        <v>NIST_NRC/NIST_NRC_07</v>
      </c>
      <c r="C422" t="str">
        <f>'Processed Output'!C124</f>
        <v>Long_Wall_Flux</v>
      </c>
      <c r="D422">
        <f>'Processed Output'!D124</f>
        <v>0</v>
      </c>
      <c r="E422">
        <f>'Processed Output'!E124</f>
        <v>0.74099999999999999</v>
      </c>
      <c r="F422">
        <f>'Processed Output'!F124</f>
        <v>0</v>
      </c>
      <c r="G422">
        <f>'Processed Output'!G124</f>
        <v>1.9211</v>
      </c>
      <c r="H422">
        <f t="shared" si="12"/>
        <v>0.74099999999999999</v>
      </c>
      <c r="I422">
        <f t="shared" si="13"/>
        <v>1.9211</v>
      </c>
      <c r="J422">
        <f>'Processed Output'!H124</f>
        <v>159.26179999999999</v>
      </c>
    </row>
    <row r="423" spans="1:10">
      <c r="A423">
        <f>'Processed Output'!A125</f>
        <v>125</v>
      </c>
      <c r="B423" t="str">
        <f>'Processed Output'!B125</f>
        <v>NIST_NRC/NIST_NRC_07</v>
      </c>
      <c r="C423" t="str">
        <f>'Processed Output'!C125</f>
        <v>Long_Wall_Flux</v>
      </c>
      <c r="D423">
        <f>'Processed Output'!D125</f>
        <v>0</v>
      </c>
      <c r="E423">
        <f>'Processed Output'!E125</f>
        <v>1.04</v>
      </c>
      <c r="F423">
        <f>'Processed Output'!F125</f>
        <v>0</v>
      </c>
      <c r="G423">
        <f>'Processed Output'!G125</f>
        <v>2.1082000000000001</v>
      </c>
      <c r="H423">
        <f t="shared" si="12"/>
        <v>1.04</v>
      </c>
      <c r="I423">
        <f t="shared" si="13"/>
        <v>2.1082000000000001</v>
      </c>
      <c r="J423">
        <f>'Processed Output'!H125</f>
        <v>102.71444</v>
      </c>
    </row>
    <row r="424" spans="1:10">
      <c r="A424">
        <f>'Processed Output'!A237</f>
        <v>237</v>
      </c>
      <c r="B424" t="str">
        <f>'Processed Output'!B237</f>
        <v>NIST_NRC/NIST_NRC_08</v>
      </c>
      <c r="C424" t="str">
        <f>'Processed Output'!C237</f>
        <v>Long_Wall_Flux</v>
      </c>
      <c r="D424">
        <f>'Processed Output'!D237</f>
        <v>0</v>
      </c>
      <c r="E424">
        <f>'Processed Output'!E237</f>
        <v>2.4700000000000002</v>
      </c>
      <c r="F424">
        <f>'Processed Output'!F237</f>
        <v>0</v>
      </c>
      <c r="G424">
        <f>'Processed Output'!G237</f>
        <v>4.7653999999999996</v>
      </c>
      <c r="H424">
        <f t="shared" si="12"/>
        <v>2.4700000000000002</v>
      </c>
      <c r="I424">
        <f t="shared" si="13"/>
        <v>4.7653999999999996</v>
      </c>
      <c r="J424">
        <f>'Processed Output'!H237</f>
        <v>92.929550000000006</v>
      </c>
    </row>
    <row r="425" spans="1:10">
      <c r="A425">
        <f>'Processed Output'!A238</f>
        <v>238</v>
      </c>
      <c r="B425" t="str">
        <f>'Processed Output'!B238</f>
        <v>NIST_NRC/NIST_NRC_08</v>
      </c>
      <c r="C425" t="str">
        <f>'Processed Output'!C238</f>
        <v>Long_Wall_Flux</v>
      </c>
      <c r="D425">
        <f>'Processed Output'!D238</f>
        <v>0</v>
      </c>
      <c r="E425">
        <f>'Processed Output'!E238</f>
        <v>1.51</v>
      </c>
      <c r="F425">
        <f>'Processed Output'!F238</f>
        <v>0</v>
      </c>
      <c r="G425">
        <f>'Processed Output'!G238</f>
        <v>5.1752000000000002</v>
      </c>
      <c r="H425">
        <f t="shared" si="12"/>
        <v>1.51</v>
      </c>
      <c r="I425">
        <f t="shared" si="13"/>
        <v>5.1752000000000002</v>
      </c>
      <c r="J425">
        <f>'Processed Output'!H238</f>
        <v>242.72716</v>
      </c>
    </row>
    <row r="426" spans="1:10">
      <c r="A426">
        <f>'Processed Output'!A490</f>
        <v>490</v>
      </c>
      <c r="B426" t="str">
        <f>'Processed Output'!B490</f>
        <v>NIST_NRC/NIST_NRC_09</v>
      </c>
      <c r="C426" t="str">
        <f>'Processed Output'!C490</f>
        <v>Long_Wall_Flux</v>
      </c>
      <c r="D426">
        <f>'Processed Output'!D490</f>
        <v>0</v>
      </c>
      <c r="E426">
        <f>'Processed Output'!E490</f>
        <v>1.73</v>
      </c>
      <c r="F426">
        <f>'Processed Output'!F490</f>
        <v>0</v>
      </c>
      <c r="G426">
        <f>'Processed Output'!G490</f>
        <v>4.7404999999999999</v>
      </c>
      <c r="H426">
        <f t="shared" si="12"/>
        <v>1.73</v>
      </c>
      <c r="I426">
        <f t="shared" si="13"/>
        <v>4.7404999999999999</v>
      </c>
      <c r="J426">
        <f>'Processed Output'!H490</f>
        <v>174.01907</v>
      </c>
    </row>
    <row r="427" spans="1:10">
      <c r="A427">
        <f>'Processed Output'!A491</f>
        <v>491</v>
      </c>
      <c r="B427" t="str">
        <f>'Processed Output'!B491</f>
        <v>NIST_NRC/NIST_NRC_09</v>
      </c>
      <c r="C427" t="str">
        <f>'Processed Output'!C491</f>
        <v>Long_Wall_Flux</v>
      </c>
      <c r="D427">
        <f>'Processed Output'!D491</f>
        <v>0</v>
      </c>
      <c r="E427">
        <f>'Processed Output'!E491</f>
        <v>1.46</v>
      </c>
      <c r="F427">
        <f>'Processed Output'!F491</f>
        <v>0</v>
      </c>
      <c r="G427">
        <f>'Processed Output'!G491</f>
        <v>5.9333999999999998</v>
      </c>
      <c r="H427">
        <f t="shared" si="12"/>
        <v>1.46</v>
      </c>
      <c r="I427">
        <f t="shared" si="13"/>
        <v>5.9333999999999998</v>
      </c>
      <c r="J427">
        <f>'Processed Output'!H491</f>
        <v>306.39724999999999</v>
      </c>
    </row>
    <row r="428" spans="1:10">
      <c r="A428">
        <f>'Processed Output'!A371</f>
        <v>371</v>
      </c>
      <c r="B428" t="str">
        <f>'Processed Output'!B371</f>
        <v>NIST_NRC/NIST_NRC_10</v>
      </c>
      <c r="C428" t="str">
        <f>'Processed Output'!C371</f>
        <v>Long_Wall_Flux</v>
      </c>
      <c r="D428">
        <f>'Processed Output'!D371</f>
        <v>0</v>
      </c>
      <c r="E428">
        <f>'Processed Output'!E371</f>
        <v>1.98</v>
      </c>
      <c r="F428">
        <f>'Processed Output'!F371</f>
        <v>0</v>
      </c>
      <c r="G428">
        <f>'Processed Output'!G371</f>
        <v>4.3445</v>
      </c>
      <c r="H428">
        <f t="shared" si="12"/>
        <v>1.98</v>
      </c>
      <c r="I428">
        <f t="shared" si="13"/>
        <v>4.3445</v>
      </c>
      <c r="J428">
        <f>'Processed Output'!H371</f>
        <v>119.42019999999999</v>
      </c>
    </row>
    <row r="429" spans="1:10">
      <c r="A429">
        <f>'Processed Output'!A372</f>
        <v>372</v>
      </c>
      <c r="B429" t="str">
        <f>'Processed Output'!B372</f>
        <v>NIST_NRC/NIST_NRC_10</v>
      </c>
      <c r="C429" t="str">
        <f>'Processed Output'!C372</f>
        <v>Long_Wall_Flux</v>
      </c>
      <c r="D429">
        <f>'Processed Output'!D372</f>
        <v>0</v>
      </c>
      <c r="E429">
        <f>'Processed Output'!E372</f>
        <v>1.52</v>
      </c>
      <c r="F429">
        <f>'Processed Output'!F372</f>
        <v>0</v>
      </c>
      <c r="G429">
        <f>'Processed Output'!G372</f>
        <v>5.0293000000000001</v>
      </c>
      <c r="H429">
        <f t="shared" si="12"/>
        <v>1.52</v>
      </c>
      <c r="I429">
        <f t="shared" si="13"/>
        <v>5.0293000000000001</v>
      </c>
      <c r="J429">
        <f>'Processed Output'!H372</f>
        <v>230.87827999999999</v>
      </c>
    </row>
    <row r="430" spans="1:10">
      <c r="A430">
        <f>'Processed Output'!A315</f>
        <v>315</v>
      </c>
      <c r="B430" t="str">
        <f>'Processed Output'!B315</f>
        <v>NIST_NRC/NIST_NRC_14</v>
      </c>
      <c r="C430" t="str">
        <f>'Processed Output'!C315</f>
        <v>Long_Wall_Flux</v>
      </c>
      <c r="D430">
        <f>'Processed Output'!D315</f>
        <v>0</v>
      </c>
      <c r="E430">
        <f>'Processed Output'!E315</f>
        <v>1.76</v>
      </c>
      <c r="F430">
        <f>'Processed Output'!F315</f>
        <v>0</v>
      </c>
      <c r="G430">
        <f>'Processed Output'!G315</f>
        <v>4.7392000000000003</v>
      </c>
      <c r="H430">
        <f t="shared" si="12"/>
        <v>1.76</v>
      </c>
      <c r="I430">
        <f t="shared" si="13"/>
        <v>4.7392000000000003</v>
      </c>
      <c r="J430">
        <f>'Processed Output'!H315</f>
        <v>169.27046000000001</v>
      </c>
    </row>
    <row r="431" spans="1:10">
      <c r="A431">
        <f>'Processed Output'!A316</f>
        <v>316</v>
      </c>
      <c r="B431" t="str">
        <f>'Processed Output'!B316</f>
        <v>NIST_NRC/NIST_NRC_14</v>
      </c>
      <c r="C431" t="str">
        <f>'Processed Output'!C316</f>
        <v>Long_Wall_Flux</v>
      </c>
      <c r="D431">
        <f>'Processed Output'!D316</f>
        <v>0</v>
      </c>
      <c r="E431">
        <f>'Processed Output'!E316</f>
        <v>2.71</v>
      </c>
      <c r="F431">
        <f>'Processed Output'!F316</f>
        <v>0</v>
      </c>
      <c r="G431">
        <f>'Processed Output'!G316</f>
        <v>7.0122</v>
      </c>
      <c r="H431">
        <f t="shared" si="12"/>
        <v>2.71</v>
      </c>
      <c r="I431">
        <f t="shared" si="13"/>
        <v>7.0122</v>
      </c>
      <c r="J431">
        <f>'Processed Output'!H316</f>
        <v>158.75201000000001</v>
      </c>
    </row>
    <row r="432" spans="1:10">
      <c r="A432">
        <f>'Processed Output'!A291</f>
        <v>291</v>
      </c>
      <c r="B432" t="str">
        <f>'Processed Output'!B291</f>
        <v>NIST_NRC/NIST_NRC_15</v>
      </c>
      <c r="C432" t="str">
        <f>'Processed Output'!C291</f>
        <v>Long_Wall_Flux</v>
      </c>
      <c r="D432">
        <f>'Processed Output'!D291</f>
        <v>0</v>
      </c>
      <c r="E432">
        <f>'Processed Output'!E291</f>
        <v>1.86</v>
      </c>
      <c r="F432">
        <f>'Processed Output'!F291</f>
        <v>0</v>
      </c>
      <c r="G432">
        <f>'Processed Output'!G291</f>
        <v>4.6151</v>
      </c>
      <c r="H432">
        <f t="shared" si="12"/>
        <v>1.86</v>
      </c>
      <c r="I432">
        <f t="shared" si="13"/>
        <v>4.6151</v>
      </c>
      <c r="J432">
        <f>'Processed Output'!H291</f>
        <v>148.12526</v>
      </c>
    </row>
    <row r="433" spans="1:10">
      <c r="A433">
        <f>'Processed Output'!A292</f>
        <v>292</v>
      </c>
      <c r="B433" t="str">
        <f>'Processed Output'!B292</f>
        <v>NIST_NRC/NIST_NRC_15</v>
      </c>
      <c r="C433" t="str">
        <f>'Processed Output'!C292</f>
        <v>Long_Wall_Flux</v>
      </c>
      <c r="D433">
        <f>'Processed Output'!D292</f>
        <v>0</v>
      </c>
      <c r="E433">
        <f>'Processed Output'!E292</f>
        <v>5.97</v>
      </c>
      <c r="F433">
        <f>'Processed Output'!F292</f>
        <v>0</v>
      </c>
      <c r="G433">
        <f>'Processed Output'!G292</f>
        <v>5.1081000000000003</v>
      </c>
      <c r="H433">
        <f t="shared" si="12"/>
        <v>5.97</v>
      </c>
      <c r="I433">
        <f t="shared" si="13"/>
        <v>5.1081000000000003</v>
      </c>
      <c r="J433">
        <f>'Processed Output'!H292</f>
        <v>-14.436680000000001</v>
      </c>
    </row>
    <row r="434" spans="1:10">
      <c r="A434">
        <f>'Processed Output'!A104</f>
        <v>104</v>
      </c>
      <c r="B434" t="str">
        <f>'Processed Output'!B104</f>
        <v>NIST_NRC/NIST_NRC_18</v>
      </c>
      <c r="C434" t="str">
        <f>'Processed Output'!C104</f>
        <v>Long_Wall_Flux</v>
      </c>
      <c r="D434">
        <f>'Processed Output'!D104</f>
        <v>0</v>
      </c>
      <c r="E434">
        <f>'Processed Output'!E104</f>
        <v>1.76</v>
      </c>
      <c r="F434">
        <f>'Processed Output'!F104</f>
        <v>0</v>
      </c>
      <c r="G434">
        <f>'Processed Output'!G104</f>
        <v>4.7641</v>
      </c>
      <c r="H434">
        <f t="shared" si="12"/>
        <v>1.76</v>
      </c>
      <c r="I434">
        <f t="shared" si="13"/>
        <v>4.7641</v>
      </c>
      <c r="J434">
        <f>'Processed Output'!H104</f>
        <v>170.68637000000001</v>
      </c>
    </row>
    <row r="435" spans="1:10">
      <c r="A435">
        <f>'Processed Output'!A381</f>
        <v>381</v>
      </c>
      <c r="B435" t="str">
        <f>'Processed Output'!B381</f>
        <v>NIST_NRC/NIST_NRC_01</v>
      </c>
      <c r="C435" t="str">
        <f>'Processed Output'!C381</f>
        <v>Long_Wall_Temp</v>
      </c>
      <c r="D435">
        <f>'Processed Output'!D381</f>
        <v>20</v>
      </c>
      <c r="E435">
        <f>'Processed Output'!E381</f>
        <v>72.3</v>
      </c>
      <c r="F435">
        <f>'Processed Output'!F381</f>
        <v>20</v>
      </c>
      <c r="G435">
        <f>'Processed Output'!G381</f>
        <v>101.453</v>
      </c>
      <c r="H435">
        <f t="shared" si="12"/>
        <v>52.3</v>
      </c>
      <c r="I435">
        <f t="shared" si="13"/>
        <v>81.453000000000003</v>
      </c>
      <c r="J435">
        <f>'Processed Output'!H381</f>
        <v>55.741869999999999</v>
      </c>
    </row>
    <row r="436" spans="1:10">
      <c r="A436">
        <f>'Processed Output'!A382</f>
        <v>382</v>
      </c>
      <c r="B436" t="str">
        <f>'Processed Output'!B382</f>
        <v>NIST_NRC/NIST_NRC_01</v>
      </c>
      <c r="C436" t="str">
        <f>'Processed Output'!C382</f>
        <v>Long_Wall_Temp</v>
      </c>
      <c r="D436">
        <f>'Processed Output'!D382</f>
        <v>20</v>
      </c>
      <c r="E436">
        <f>'Processed Output'!E382</f>
        <v>87.9</v>
      </c>
      <c r="F436">
        <f>'Processed Output'!F382</f>
        <v>20</v>
      </c>
      <c r="G436">
        <f>'Processed Output'!G382</f>
        <v>109.76300000000001</v>
      </c>
      <c r="H436">
        <f t="shared" si="12"/>
        <v>67.900000000000006</v>
      </c>
      <c r="I436">
        <f t="shared" si="13"/>
        <v>89.763000000000005</v>
      </c>
      <c r="J436">
        <f>'Processed Output'!H382</f>
        <v>32.198819999999998</v>
      </c>
    </row>
    <row r="437" spans="1:10">
      <c r="A437">
        <f>'Processed Output'!A407</f>
        <v>407</v>
      </c>
      <c r="B437" t="str">
        <f>'Processed Output'!B407</f>
        <v>NIST_NRC/NIST_NRC_02</v>
      </c>
      <c r="C437" t="str">
        <f>'Processed Output'!C407</f>
        <v>Long_Wall_Temp</v>
      </c>
      <c r="D437">
        <f>'Processed Output'!D407</f>
        <v>20</v>
      </c>
      <c r="E437">
        <f>'Processed Output'!E407</f>
        <v>117</v>
      </c>
      <c r="F437">
        <f>'Processed Output'!F407</f>
        <v>20</v>
      </c>
      <c r="G437">
        <f>'Processed Output'!G407</f>
        <v>158.08199999999999</v>
      </c>
      <c r="H437">
        <f t="shared" si="12"/>
        <v>97</v>
      </c>
      <c r="I437">
        <f t="shared" si="13"/>
        <v>138.08199999999999</v>
      </c>
      <c r="J437">
        <f>'Processed Output'!H407</f>
        <v>42.352580000000003</v>
      </c>
    </row>
    <row r="438" spans="1:10">
      <c r="A438">
        <f>'Processed Output'!A408</f>
        <v>408</v>
      </c>
      <c r="B438" t="str">
        <f>'Processed Output'!B408</f>
        <v>NIST_NRC/NIST_NRC_02</v>
      </c>
      <c r="C438" t="str">
        <f>'Processed Output'!C408</f>
        <v>Long_Wall_Temp</v>
      </c>
      <c r="D438">
        <f>'Processed Output'!D408</f>
        <v>20</v>
      </c>
      <c r="E438">
        <f>'Processed Output'!E408</f>
        <v>143</v>
      </c>
      <c r="F438">
        <f>'Processed Output'!F408</f>
        <v>20</v>
      </c>
      <c r="G438">
        <f>'Processed Output'!G408</f>
        <v>173.74600000000001</v>
      </c>
      <c r="H438">
        <f t="shared" si="12"/>
        <v>123</v>
      </c>
      <c r="I438">
        <f t="shared" si="13"/>
        <v>153.74600000000001</v>
      </c>
      <c r="J438">
        <f>'Processed Output'!H408</f>
        <v>24.996749999999999</v>
      </c>
    </row>
    <row r="439" spans="1:10">
      <c r="A439">
        <f>'Processed Output'!A579</f>
        <v>579</v>
      </c>
      <c r="B439" t="str">
        <f>'Processed Output'!B579</f>
        <v>NIST_NRC/NIST_NRC_03</v>
      </c>
      <c r="C439" t="str">
        <f>'Processed Output'!C579</f>
        <v>Long_Wall_Temp</v>
      </c>
      <c r="D439">
        <f>'Processed Output'!D579</f>
        <v>20</v>
      </c>
      <c r="E439">
        <f>'Processed Output'!E579</f>
        <v>141</v>
      </c>
      <c r="F439">
        <f>'Processed Output'!F579</f>
        <v>20</v>
      </c>
      <c r="G439">
        <f>'Processed Output'!G579</f>
        <v>198.024</v>
      </c>
      <c r="H439">
        <f t="shared" si="12"/>
        <v>121</v>
      </c>
      <c r="I439">
        <f t="shared" si="13"/>
        <v>178.024</v>
      </c>
      <c r="J439">
        <f>'Processed Output'!H579</f>
        <v>47.127270000000003</v>
      </c>
    </row>
    <row r="440" spans="1:10">
      <c r="A440">
        <f>'Processed Output'!A580</f>
        <v>580</v>
      </c>
      <c r="B440" t="str">
        <f>'Processed Output'!B580</f>
        <v>NIST_NRC/NIST_NRC_03</v>
      </c>
      <c r="C440" t="str">
        <f>'Processed Output'!C580</f>
        <v>Long_Wall_Temp</v>
      </c>
      <c r="D440">
        <f>'Processed Output'!D580</f>
        <v>20</v>
      </c>
      <c r="E440">
        <f>'Processed Output'!E580</f>
        <v>198</v>
      </c>
      <c r="F440">
        <f>'Processed Output'!F580</f>
        <v>20</v>
      </c>
      <c r="G440">
        <f>'Processed Output'!G580</f>
        <v>229.958</v>
      </c>
      <c r="H440">
        <f t="shared" si="12"/>
        <v>178</v>
      </c>
      <c r="I440">
        <f t="shared" si="13"/>
        <v>209.958</v>
      </c>
      <c r="J440">
        <f>'Processed Output'!H580</f>
        <v>17.95393</v>
      </c>
    </row>
    <row r="441" spans="1:10">
      <c r="A441">
        <f>'Processed Output'!A223</f>
        <v>223</v>
      </c>
      <c r="B441" t="str">
        <f>'Processed Output'!B223</f>
        <v>NIST_NRC/NIST_NRC_04</v>
      </c>
      <c r="C441" t="str">
        <f>'Processed Output'!C223</f>
        <v>Long_Wall_Temp</v>
      </c>
      <c r="D441">
        <f>'Processed Output'!D223</f>
        <v>20</v>
      </c>
      <c r="E441">
        <f>'Processed Output'!E223</f>
        <v>119</v>
      </c>
      <c r="F441">
        <f>'Processed Output'!F223</f>
        <v>20</v>
      </c>
      <c r="G441">
        <f>'Processed Output'!G223</f>
        <v>159.31299999999999</v>
      </c>
      <c r="H441">
        <f t="shared" si="12"/>
        <v>99</v>
      </c>
      <c r="I441">
        <f t="shared" si="13"/>
        <v>139.31299999999999</v>
      </c>
      <c r="J441">
        <f>'Processed Output'!H223</f>
        <v>40.720210000000002</v>
      </c>
    </row>
    <row r="442" spans="1:10">
      <c r="A442">
        <f>'Processed Output'!A224</f>
        <v>224</v>
      </c>
      <c r="B442" t="str">
        <f>'Processed Output'!B224</f>
        <v>NIST_NRC/NIST_NRC_04</v>
      </c>
      <c r="C442" t="str">
        <f>'Processed Output'!C224</f>
        <v>Long_Wall_Temp</v>
      </c>
      <c r="D442">
        <f>'Processed Output'!D224</f>
        <v>20</v>
      </c>
      <c r="E442">
        <f>'Processed Output'!E224</f>
        <v>168</v>
      </c>
      <c r="F442">
        <f>'Processed Output'!F224</f>
        <v>20</v>
      </c>
      <c r="G442">
        <f>'Processed Output'!G224</f>
        <v>181.51400000000001</v>
      </c>
      <c r="H442">
        <f t="shared" si="12"/>
        <v>148</v>
      </c>
      <c r="I442">
        <f t="shared" si="13"/>
        <v>161.51400000000001</v>
      </c>
      <c r="J442">
        <f>'Processed Output'!H224</f>
        <v>9.1310900000000004</v>
      </c>
    </row>
    <row r="443" spans="1:10">
      <c r="A443">
        <f>'Processed Output'!A523</f>
        <v>523</v>
      </c>
      <c r="B443" t="str">
        <f>'Processed Output'!B523</f>
        <v>NIST_NRC/NIST_NRC_05</v>
      </c>
      <c r="C443" t="str">
        <f>'Processed Output'!C523</f>
        <v>Long_Wall_Temp</v>
      </c>
      <c r="D443">
        <f>'Processed Output'!D523</f>
        <v>20</v>
      </c>
      <c r="E443">
        <f>'Processed Output'!E523</f>
        <v>117</v>
      </c>
      <c r="F443">
        <f>'Processed Output'!F523</f>
        <v>20</v>
      </c>
      <c r="G443">
        <f>'Processed Output'!G523</f>
        <v>161.38999999999999</v>
      </c>
      <c r="H443">
        <f t="shared" si="12"/>
        <v>97</v>
      </c>
      <c r="I443">
        <f t="shared" si="13"/>
        <v>141.38999999999999</v>
      </c>
      <c r="J443">
        <f>'Processed Output'!H523</f>
        <v>45.762889999999999</v>
      </c>
    </row>
    <row r="444" spans="1:10">
      <c r="A444">
        <f>'Processed Output'!A524</f>
        <v>524</v>
      </c>
      <c r="B444" t="str">
        <f>'Processed Output'!B524</f>
        <v>NIST_NRC/NIST_NRC_05</v>
      </c>
      <c r="C444" t="str">
        <f>'Processed Output'!C524</f>
        <v>Long_Wall_Temp</v>
      </c>
      <c r="D444">
        <f>'Processed Output'!D524</f>
        <v>20</v>
      </c>
      <c r="E444">
        <f>'Processed Output'!E524</f>
        <v>178</v>
      </c>
      <c r="F444">
        <f>'Processed Output'!F524</f>
        <v>20</v>
      </c>
      <c r="G444">
        <f>'Processed Output'!G524</f>
        <v>202.69499999999999</v>
      </c>
      <c r="H444">
        <f t="shared" si="12"/>
        <v>158</v>
      </c>
      <c r="I444">
        <f t="shared" si="13"/>
        <v>182.69499999999999</v>
      </c>
      <c r="J444">
        <f>'Processed Output'!H524</f>
        <v>15.62975</v>
      </c>
    </row>
    <row r="445" spans="1:10">
      <c r="A445">
        <f>'Processed Output'!A463</f>
        <v>463</v>
      </c>
      <c r="B445" t="str">
        <f>'Processed Output'!B463</f>
        <v>NIST_NRC/NIST_NRC_07</v>
      </c>
      <c r="C445" t="str">
        <f>'Processed Output'!C463</f>
        <v>Long_Wall_Temp</v>
      </c>
      <c r="D445">
        <f>'Processed Output'!D463</f>
        <v>20</v>
      </c>
      <c r="E445">
        <f>'Processed Output'!E463</f>
        <v>72.2</v>
      </c>
      <c r="F445">
        <f>'Processed Output'!F463</f>
        <v>20</v>
      </c>
      <c r="G445">
        <f>'Processed Output'!G463</f>
        <v>100.90600000000001</v>
      </c>
      <c r="H445">
        <f t="shared" si="12"/>
        <v>52.2</v>
      </c>
      <c r="I445">
        <f t="shared" si="13"/>
        <v>80.906000000000006</v>
      </c>
      <c r="J445">
        <f>'Processed Output'!H463</f>
        <v>54.992339999999999</v>
      </c>
    </row>
    <row r="446" spans="1:10">
      <c r="A446">
        <f>'Processed Output'!A464</f>
        <v>464</v>
      </c>
      <c r="B446" t="str">
        <f>'Processed Output'!B464</f>
        <v>NIST_NRC/NIST_NRC_07</v>
      </c>
      <c r="C446" t="str">
        <f>'Processed Output'!C464</f>
        <v>Long_Wall_Temp</v>
      </c>
      <c r="D446">
        <f>'Processed Output'!D464</f>
        <v>20</v>
      </c>
      <c r="E446">
        <f>'Processed Output'!E464</f>
        <v>91.3</v>
      </c>
      <c r="F446">
        <f>'Processed Output'!F464</f>
        <v>20</v>
      </c>
      <c r="G446">
        <f>'Processed Output'!G464</f>
        <v>108.968</v>
      </c>
      <c r="H446">
        <f t="shared" si="12"/>
        <v>71.3</v>
      </c>
      <c r="I446">
        <f t="shared" si="13"/>
        <v>88.968000000000004</v>
      </c>
      <c r="J446">
        <f>'Processed Output'!H464</f>
        <v>24.779800000000002</v>
      </c>
    </row>
    <row r="447" spans="1:10">
      <c r="A447">
        <f>'Processed Output'!A349</f>
        <v>349</v>
      </c>
      <c r="B447" t="str">
        <f>'Processed Output'!B349</f>
        <v>NIST_NRC/NIST_NRC_08</v>
      </c>
      <c r="C447" t="str">
        <f>'Processed Output'!C349</f>
        <v>Long_Wall_Temp</v>
      </c>
      <c r="D447">
        <f>'Processed Output'!D349</f>
        <v>20</v>
      </c>
      <c r="E447">
        <f>'Processed Output'!E349</f>
        <v>119</v>
      </c>
      <c r="F447">
        <f>'Processed Output'!F349</f>
        <v>20</v>
      </c>
      <c r="G447">
        <f>'Processed Output'!G349</f>
        <v>154.48500000000001</v>
      </c>
      <c r="H447">
        <f t="shared" si="12"/>
        <v>99</v>
      </c>
      <c r="I447">
        <f t="shared" si="13"/>
        <v>134.48500000000001</v>
      </c>
      <c r="J447">
        <f>'Processed Output'!H349</f>
        <v>35.843429999999998</v>
      </c>
    </row>
    <row r="448" spans="1:10">
      <c r="A448">
        <f>'Processed Output'!A350</f>
        <v>350</v>
      </c>
      <c r="B448" t="str">
        <f>'Processed Output'!B350</f>
        <v>NIST_NRC/NIST_NRC_08</v>
      </c>
      <c r="C448" t="str">
        <f>'Processed Output'!C350</f>
        <v>Long_Wall_Temp</v>
      </c>
      <c r="D448">
        <f>'Processed Output'!D350</f>
        <v>20</v>
      </c>
      <c r="E448">
        <f>'Processed Output'!E350</f>
        <v>157</v>
      </c>
      <c r="F448">
        <f>'Processed Output'!F350</f>
        <v>20</v>
      </c>
      <c r="G448">
        <f>'Processed Output'!G350</f>
        <v>170.19300000000001</v>
      </c>
      <c r="H448">
        <f t="shared" si="12"/>
        <v>137</v>
      </c>
      <c r="I448">
        <f t="shared" si="13"/>
        <v>150.19300000000001</v>
      </c>
      <c r="J448">
        <f>'Processed Output'!H350</f>
        <v>9.6299200000000003</v>
      </c>
    </row>
    <row r="449" spans="1:10">
      <c r="A449">
        <f>'Processed Output'!A302</f>
        <v>302</v>
      </c>
      <c r="B449" t="str">
        <f>'Processed Output'!B302</f>
        <v>NIST_NRC/NIST_NRC_09</v>
      </c>
      <c r="C449" t="str">
        <f>'Processed Output'!C302</f>
        <v>Long_Wall_Temp</v>
      </c>
      <c r="D449">
        <f>'Processed Output'!D302</f>
        <v>20</v>
      </c>
      <c r="E449">
        <f>'Processed Output'!E302</f>
        <v>136</v>
      </c>
      <c r="F449">
        <f>'Processed Output'!F302</f>
        <v>20</v>
      </c>
      <c r="G449">
        <f>'Processed Output'!G302</f>
        <v>191.66399999999999</v>
      </c>
      <c r="H449">
        <f t="shared" si="12"/>
        <v>116</v>
      </c>
      <c r="I449">
        <f t="shared" si="13"/>
        <v>171.66399999999999</v>
      </c>
      <c r="J449">
        <f>'Processed Output'!H302</f>
        <v>47.98621</v>
      </c>
    </row>
    <row r="450" spans="1:10">
      <c r="A450">
        <f>'Processed Output'!A303</f>
        <v>303</v>
      </c>
      <c r="B450" t="str">
        <f>'Processed Output'!B303</f>
        <v>NIST_NRC/NIST_NRC_09</v>
      </c>
      <c r="C450" t="str">
        <f>'Processed Output'!C303</f>
        <v>Long_Wall_Temp</v>
      </c>
      <c r="D450">
        <f>'Processed Output'!D303</f>
        <v>20</v>
      </c>
      <c r="E450">
        <f>'Processed Output'!E303</f>
        <v>202</v>
      </c>
      <c r="F450">
        <f>'Processed Output'!F303</f>
        <v>20</v>
      </c>
      <c r="G450">
        <f>'Processed Output'!G303</f>
        <v>223.95400000000001</v>
      </c>
      <c r="H450">
        <f t="shared" ref="H450:H513" si="14">E450-D450</f>
        <v>182</v>
      </c>
      <c r="I450">
        <f t="shared" ref="I450:I513" si="15">G450-F450</f>
        <v>203.95400000000001</v>
      </c>
      <c r="J450">
        <f>'Processed Output'!H303</f>
        <v>12.06263</v>
      </c>
    </row>
    <row r="451" spans="1:10">
      <c r="A451">
        <f>'Processed Output'!A16</f>
        <v>16</v>
      </c>
      <c r="B451" t="str">
        <f>'Processed Output'!B16</f>
        <v>NIST_NRC/NIST_NRC_10</v>
      </c>
      <c r="C451" t="str">
        <f>'Processed Output'!C16</f>
        <v>Long_Wall_Temp</v>
      </c>
      <c r="D451">
        <f>'Processed Output'!D16</f>
        <v>20</v>
      </c>
      <c r="E451">
        <f>'Processed Output'!E16</f>
        <v>116</v>
      </c>
      <c r="F451">
        <f>'Processed Output'!F16</f>
        <v>20</v>
      </c>
      <c r="G451">
        <f>'Processed Output'!G16</f>
        <v>159.583</v>
      </c>
      <c r="H451">
        <f t="shared" si="14"/>
        <v>96</v>
      </c>
      <c r="I451">
        <f t="shared" si="15"/>
        <v>139.583</v>
      </c>
      <c r="J451">
        <f>'Processed Output'!H16</f>
        <v>45.398949999999999</v>
      </c>
    </row>
    <row r="452" spans="1:10">
      <c r="A452">
        <f>'Processed Output'!A17</f>
        <v>17</v>
      </c>
      <c r="B452" t="str">
        <f>'Processed Output'!B17</f>
        <v>NIST_NRC/NIST_NRC_10</v>
      </c>
      <c r="C452" t="str">
        <f>'Processed Output'!C17</f>
        <v>Long_Wall_Temp</v>
      </c>
      <c r="D452">
        <f>'Processed Output'!D17</f>
        <v>20</v>
      </c>
      <c r="E452">
        <f>'Processed Output'!E17</f>
        <v>185</v>
      </c>
      <c r="F452">
        <f>'Processed Output'!F17</f>
        <v>20</v>
      </c>
      <c r="G452">
        <f>'Processed Output'!G17</f>
        <v>181.261</v>
      </c>
      <c r="H452">
        <f t="shared" si="14"/>
        <v>165</v>
      </c>
      <c r="I452">
        <f t="shared" si="15"/>
        <v>161.261</v>
      </c>
      <c r="J452">
        <f>'Processed Output'!H17</f>
        <v>-2.26606</v>
      </c>
    </row>
    <row r="453" spans="1:10">
      <c r="A453">
        <f>'Processed Output'!A542</f>
        <v>542</v>
      </c>
      <c r="B453" t="str">
        <f>'Processed Output'!B542</f>
        <v>NIST_NRC/NIST_NRC_13</v>
      </c>
      <c r="C453" t="str">
        <f>'Processed Output'!C542</f>
        <v>Long_Wall_Temp</v>
      </c>
      <c r="D453">
        <f>'Processed Output'!D542</f>
        <v>20</v>
      </c>
      <c r="E453">
        <f>'Processed Output'!E542</f>
        <v>139</v>
      </c>
      <c r="F453">
        <f>'Processed Output'!F542</f>
        <v>20</v>
      </c>
      <c r="G453">
        <f>'Processed Output'!G542</f>
        <v>201.41300000000001</v>
      </c>
      <c r="H453">
        <f t="shared" si="14"/>
        <v>119</v>
      </c>
      <c r="I453">
        <f t="shared" si="15"/>
        <v>181.41300000000001</v>
      </c>
      <c r="J453">
        <f>'Processed Output'!H542</f>
        <v>52.447899999999997</v>
      </c>
    </row>
    <row r="454" spans="1:10">
      <c r="A454">
        <f>'Processed Output'!A543</f>
        <v>543</v>
      </c>
      <c r="B454" t="str">
        <f>'Processed Output'!B543</f>
        <v>NIST_NRC/NIST_NRC_13</v>
      </c>
      <c r="C454" t="str">
        <f>'Processed Output'!C543</f>
        <v>Long_Wall_Temp</v>
      </c>
      <c r="D454">
        <f>'Processed Output'!D543</f>
        <v>20</v>
      </c>
      <c r="E454">
        <f>'Processed Output'!E543</f>
        <v>229</v>
      </c>
      <c r="F454">
        <f>'Processed Output'!F543</f>
        <v>20</v>
      </c>
      <c r="G454">
        <f>'Processed Output'!G543</f>
        <v>223.75800000000001</v>
      </c>
      <c r="H454">
        <f t="shared" si="14"/>
        <v>209</v>
      </c>
      <c r="I454">
        <f t="shared" si="15"/>
        <v>203.75800000000001</v>
      </c>
      <c r="J454">
        <f>'Processed Output'!H543</f>
        <v>-2.50814</v>
      </c>
    </row>
    <row r="455" spans="1:10">
      <c r="A455">
        <f>'Processed Output'!A550</f>
        <v>550</v>
      </c>
      <c r="B455" t="str">
        <f>'Processed Output'!B550</f>
        <v>NIST_NRC/NIST_NRC_14</v>
      </c>
      <c r="C455" t="str">
        <f>'Processed Output'!C550</f>
        <v>Long_Wall_Temp</v>
      </c>
      <c r="D455">
        <f>'Processed Output'!D550</f>
        <v>20</v>
      </c>
      <c r="E455">
        <f>'Processed Output'!E550</f>
        <v>138</v>
      </c>
      <c r="F455">
        <f>'Processed Output'!F550</f>
        <v>20</v>
      </c>
      <c r="G455">
        <f>'Processed Output'!G550</f>
        <v>192.239</v>
      </c>
      <c r="H455">
        <f t="shared" si="14"/>
        <v>118</v>
      </c>
      <c r="I455">
        <f t="shared" si="15"/>
        <v>172.239</v>
      </c>
      <c r="J455">
        <f>'Processed Output'!H550</f>
        <v>45.965249999999997</v>
      </c>
    </row>
    <row r="456" spans="1:10">
      <c r="A456">
        <f>'Processed Output'!A551</f>
        <v>551</v>
      </c>
      <c r="B456" t="str">
        <f>'Processed Output'!B551</f>
        <v>NIST_NRC/NIST_NRC_14</v>
      </c>
      <c r="C456" t="str">
        <f>'Processed Output'!C551</f>
        <v>Long_Wall_Temp</v>
      </c>
      <c r="D456">
        <f>'Processed Output'!D551</f>
        <v>20</v>
      </c>
      <c r="E456">
        <f>'Processed Output'!E551</f>
        <v>279</v>
      </c>
      <c r="F456">
        <f>'Processed Output'!F551</f>
        <v>20</v>
      </c>
      <c r="G456">
        <f>'Processed Output'!G551</f>
        <v>251.529</v>
      </c>
      <c r="H456">
        <f t="shared" si="14"/>
        <v>259</v>
      </c>
      <c r="I456">
        <f t="shared" si="15"/>
        <v>231.529</v>
      </c>
      <c r="J456">
        <f>'Processed Output'!H551</f>
        <v>-10.60656</v>
      </c>
    </row>
    <row r="457" spans="1:10">
      <c r="A457">
        <f>'Processed Output'!A513</f>
        <v>513</v>
      </c>
      <c r="B457" t="str">
        <f>'Processed Output'!B513</f>
        <v>NIST_NRC/NIST_NRC_15</v>
      </c>
      <c r="C457" t="str">
        <f>'Processed Output'!C513</f>
        <v>Long_Wall_Temp</v>
      </c>
      <c r="D457">
        <f>'Processed Output'!D513</f>
        <v>20</v>
      </c>
      <c r="E457">
        <f>'Processed Output'!E513</f>
        <v>146</v>
      </c>
      <c r="F457">
        <f>'Processed Output'!F513</f>
        <v>20</v>
      </c>
      <c r="G457">
        <f>'Processed Output'!G513</f>
        <v>182.67400000000001</v>
      </c>
      <c r="H457">
        <f t="shared" si="14"/>
        <v>126</v>
      </c>
      <c r="I457">
        <f t="shared" si="15"/>
        <v>162.67400000000001</v>
      </c>
      <c r="J457">
        <f>'Processed Output'!H513</f>
        <v>29.106349999999999</v>
      </c>
    </row>
    <row r="458" spans="1:10">
      <c r="A458">
        <f>'Processed Output'!A514</f>
        <v>514</v>
      </c>
      <c r="B458" t="str">
        <f>'Processed Output'!B514</f>
        <v>NIST_NRC/NIST_NRC_15</v>
      </c>
      <c r="C458" t="str">
        <f>'Processed Output'!C514</f>
        <v>Long_Wall_Temp</v>
      </c>
      <c r="D458">
        <f>'Processed Output'!D514</f>
        <v>20</v>
      </c>
      <c r="E458">
        <f>'Processed Output'!E514</f>
        <v>242</v>
      </c>
      <c r="F458">
        <f>'Processed Output'!F514</f>
        <v>20</v>
      </c>
      <c r="G458">
        <f>'Processed Output'!G514</f>
        <v>196.72800000000001</v>
      </c>
      <c r="H458">
        <f t="shared" si="14"/>
        <v>222</v>
      </c>
      <c r="I458">
        <f t="shared" si="15"/>
        <v>176.72800000000001</v>
      </c>
      <c r="J458">
        <f>'Processed Output'!H514</f>
        <v>-20.392790000000002</v>
      </c>
    </row>
    <row r="459" spans="1:10">
      <c r="A459">
        <f>'Processed Output'!A356</f>
        <v>356</v>
      </c>
      <c r="B459" t="str">
        <f>'Processed Output'!B356</f>
        <v>NIST_NRC/NIST_NRC_16</v>
      </c>
      <c r="C459" t="str">
        <f>'Processed Output'!C356</f>
        <v>Long_Wall_Temp</v>
      </c>
      <c r="D459">
        <f>'Processed Output'!D356</f>
        <v>20</v>
      </c>
      <c r="E459">
        <f>'Processed Output'!E356</f>
        <v>127</v>
      </c>
      <c r="F459">
        <f>'Processed Output'!F356</f>
        <v>20</v>
      </c>
      <c r="G459">
        <f>'Processed Output'!G356</f>
        <v>176.20500000000001</v>
      </c>
      <c r="H459">
        <f t="shared" si="14"/>
        <v>107</v>
      </c>
      <c r="I459">
        <f t="shared" si="15"/>
        <v>156.20500000000001</v>
      </c>
      <c r="J459">
        <f>'Processed Output'!H356</f>
        <v>45.985979999999998</v>
      </c>
    </row>
    <row r="460" spans="1:10">
      <c r="A460">
        <f>'Processed Output'!A357</f>
        <v>357</v>
      </c>
      <c r="B460" t="str">
        <f>'Processed Output'!B357</f>
        <v>NIST_NRC/NIST_NRC_16</v>
      </c>
      <c r="C460" t="str">
        <f>'Processed Output'!C357</f>
        <v>Long_Wall_Temp</v>
      </c>
      <c r="D460">
        <f>'Processed Output'!D357</f>
        <v>20</v>
      </c>
      <c r="E460">
        <f>'Processed Output'!E357</f>
        <v>238</v>
      </c>
      <c r="F460">
        <f>'Processed Output'!F357</f>
        <v>20</v>
      </c>
      <c r="G460">
        <f>'Processed Output'!G357</f>
        <v>207.136</v>
      </c>
      <c r="H460">
        <f t="shared" si="14"/>
        <v>218</v>
      </c>
      <c r="I460">
        <f t="shared" si="15"/>
        <v>187.136</v>
      </c>
      <c r="J460">
        <f>'Processed Output'!H357</f>
        <v>-14.1578</v>
      </c>
    </row>
    <row r="461" spans="1:10">
      <c r="A461">
        <f>'Processed Output'!A444</f>
        <v>444</v>
      </c>
      <c r="B461" t="str">
        <f>'Processed Output'!B444</f>
        <v>NIST_NRC/NIST_NRC_18</v>
      </c>
      <c r="C461" t="str">
        <f>'Processed Output'!C444</f>
        <v>Long_Wall_Temp</v>
      </c>
      <c r="D461">
        <f>'Processed Output'!D444</f>
        <v>20</v>
      </c>
      <c r="E461">
        <f>'Processed Output'!E444</f>
        <v>141</v>
      </c>
      <c r="F461">
        <f>'Processed Output'!F444</f>
        <v>20</v>
      </c>
      <c r="G461">
        <f>'Processed Output'!G444</f>
        <v>189.928</v>
      </c>
      <c r="H461">
        <f t="shared" si="14"/>
        <v>121</v>
      </c>
      <c r="I461">
        <f t="shared" si="15"/>
        <v>169.928</v>
      </c>
      <c r="J461">
        <f>'Processed Output'!H444</f>
        <v>40.436360000000001</v>
      </c>
    </row>
    <row r="462" spans="1:10">
      <c r="A462">
        <f>'Processed Output'!A445</f>
        <v>445</v>
      </c>
      <c r="B462" t="str">
        <f>'Processed Output'!B445</f>
        <v>NIST_NRC/NIST_NRC_18</v>
      </c>
      <c r="C462" t="str">
        <f>'Processed Output'!C445</f>
        <v>Long_Wall_Temp</v>
      </c>
      <c r="D462">
        <f>'Processed Output'!D445</f>
        <v>20</v>
      </c>
      <c r="E462">
        <f>'Processed Output'!E445</f>
        <v>336</v>
      </c>
      <c r="F462">
        <f>'Processed Output'!F445</f>
        <v>20</v>
      </c>
      <c r="G462">
        <f>'Processed Output'!G445</f>
        <v>282.66699999999997</v>
      </c>
      <c r="H462">
        <f t="shared" si="14"/>
        <v>316</v>
      </c>
      <c r="I462">
        <f t="shared" si="15"/>
        <v>262.66699999999997</v>
      </c>
      <c r="J462">
        <f>'Processed Output'!H445</f>
        <v>-16.87753</v>
      </c>
    </row>
    <row r="463" spans="1:10">
      <c r="A463">
        <f>'Processed Output'!A241</f>
        <v>241</v>
      </c>
      <c r="B463" t="str">
        <f>'Processed Output'!B241</f>
        <v>FM_NBS/FM19_1</v>
      </c>
      <c r="C463" t="str">
        <f>'Processed Output'!C241</f>
        <v>Oxygen</v>
      </c>
      <c r="D463">
        <f>'Processed Output'!D241</f>
        <v>0.21</v>
      </c>
      <c r="E463">
        <f>'Processed Output'!E241</f>
        <v>0.17599999999999999</v>
      </c>
      <c r="F463">
        <f>'Processed Output'!F241</f>
        <v>0.21</v>
      </c>
      <c r="G463">
        <f>'Processed Output'!G241</f>
        <v>0.15690000000000001</v>
      </c>
      <c r="H463">
        <f t="shared" si="14"/>
        <v>-3.4000000000000002E-2</v>
      </c>
      <c r="I463">
        <f t="shared" si="15"/>
        <v>-5.3099999999999981E-2</v>
      </c>
      <c r="J463">
        <f>'Processed Output'!H241</f>
        <v>56.238259999999997</v>
      </c>
    </row>
    <row r="464" spans="1:10">
      <c r="A464">
        <f>'Processed Output'!A193</f>
        <v>193</v>
      </c>
      <c r="B464" t="str">
        <f>'Processed Output'!B193</f>
        <v>FM_NBS/FM19_2</v>
      </c>
      <c r="C464" t="str">
        <f>'Processed Output'!C193</f>
        <v>Oxygen</v>
      </c>
      <c r="D464">
        <f>'Processed Output'!D193</f>
        <v>0.21</v>
      </c>
      <c r="E464">
        <f>'Processed Output'!E193</f>
        <v>0.16800000000000001</v>
      </c>
      <c r="F464">
        <f>'Processed Output'!F193</f>
        <v>0.21</v>
      </c>
      <c r="G464">
        <f>'Processed Output'!G193</f>
        <v>0.17269999999999999</v>
      </c>
      <c r="H464">
        <f t="shared" si="14"/>
        <v>-4.1999999999999982E-2</v>
      </c>
      <c r="I464">
        <f t="shared" si="15"/>
        <v>-3.73E-2</v>
      </c>
      <c r="J464">
        <f>'Processed Output'!H193</f>
        <v>-11.22143</v>
      </c>
    </row>
    <row r="465" spans="1:10">
      <c r="A465">
        <f>'Processed Output'!A404</f>
        <v>404</v>
      </c>
      <c r="B465" t="str">
        <f>'Processed Output'!B404</f>
        <v>FM_NBS/FM21_1</v>
      </c>
      <c r="C465" t="str">
        <f>'Processed Output'!C404</f>
        <v>Oxygen</v>
      </c>
      <c r="D465">
        <f>'Processed Output'!D404</f>
        <v>0.21</v>
      </c>
      <c r="E465">
        <f>'Processed Output'!E404</f>
        <v>0.16400000000000001</v>
      </c>
      <c r="F465">
        <f>'Processed Output'!F404</f>
        <v>0.21</v>
      </c>
      <c r="G465">
        <f>'Processed Output'!G404</f>
        <v>0.11119999999999999</v>
      </c>
      <c r="H465">
        <f t="shared" si="14"/>
        <v>-4.5999999999999985E-2</v>
      </c>
      <c r="I465">
        <f t="shared" si="15"/>
        <v>-9.8799999999999999E-2</v>
      </c>
      <c r="J465">
        <f>'Processed Output'!H404</f>
        <v>114.82823999999999</v>
      </c>
    </row>
    <row r="466" spans="1:10">
      <c r="A466">
        <f>'Processed Output'!A135</f>
        <v>135</v>
      </c>
      <c r="B466" t="str">
        <f>'Processed Output'!B135</f>
        <v>FM_NBS/FM21_2</v>
      </c>
      <c r="C466" t="str">
        <f>'Processed Output'!C135</f>
        <v>Oxygen</v>
      </c>
      <c r="D466">
        <f>'Processed Output'!D135</f>
        <v>0.21</v>
      </c>
      <c r="E466">
        <f>'Processed Output'!E135</f>
        <v>0.16200000000000001</v>
      </c>
      <c r="F466">
        <f>'Processed Output'!F135</f>
        <v>0.21</v>
      </c>
      <c r="G466">
        <f>'Processed Output'!G135</f>
        <v>0.14510000000000001</v>
      </c>
      <c r="H466">
        <f t="shared" si="14"/>
        <v>-4.7999999999999987E-2</v>
      </c>
      <c r="I466">
        <f t="shared" si="15"/>
        <v>-6.4899999999999985E-2</v>
      </c>
      <c r="J466">
        <f>'Processed Output'!H135</f>
        <v>35.23753</v>
      </c>
    </row>
    <row r="467" spans="1:10">
      <c r="A467">
        <f>'Processed Output'!A113</f>
        <v>113</v>
      </c>
      <c r="B467" t="str">
        <f>'Processed Output'!B113</f>
        <v>iBMB/iBMB_Cable</v>
      </c>
      <c r="C467" t="str">
        <f>'Processed Output'!C113</f>
        <v>Oxygen</v>
      </c>
      <c r="D467">
        <f>'Processed Output'!D113</f>
        <v>0.21</v>
      </c>
      <c r="E467">
        <f>'Processed Output'!E113</f>
        <v>0.14299999999999999</v>
      </c>
      <c r="F467">
        <f>'Processed Output'!F113</f>
        <v>0.21</v>
      </c>
      <c r="G467">
        <f>'Processed Output'!G113</f>
        <v>0.18179999999999999</v>
      </c>
      <c r="H467">
        <f t="shared" si="14"/>
        <v>-6.7000000000000004E-2</v>
      </c>
      <c r="I467">
        <f t="shared" si="15"/>
        <v>-2.8200000000000003E-2</v>
      </c>
      <c r="J467">
        <f>'Processed Output'!H113</f>
        <v>-57.911940000000001</v>
      </c>
    </row>
    <row r="468" spans="1:10">
      <c r="A468">
        <f>'Processed Output'!A360</f>
        <v>360</v>
      </c>
      <c r="B468" t="str">
        <f>'Processed Output'!B360</f>
        <v>NBS/1rfurn1</v>
      </c>
      <c r="C468" t="str">
        <f>'Processed Output'!C360</f>
        <v>Oxygen</v>
      </c>
      <c r="D468">
        <f>'Processed Output'!D360</f>
        <v>0.21</v>
      </c>
      <c r="E468">
        <f>'Processed Output'!E360</f>
        <v>0</v>
      </c>
      <c r="F468">
        <f>'Processed Output'!F360</f>
        <v>0.21</v>
      </c>
      <c r="G468">
        <f>'Processed Output'!G360</f>
        <v>6.4399999999999999E-2</v>
      </c>
      <c r="H468">
        <f t="shared" si="14"/>
        <v>-0.21</v>
      </c>
      <c r="I468">
        <f t="shared" si="15"/>
        <v>-0.14560000000000001</v>
      </c>
      <c r="J468">
        <f>'Processed Output'!H360</f>
        <v>-30.66995</v>
      </c>
    </row>
    <row r="469" spans="1:10">
      <c r="A469">
        <f>'Processed Output'!A361</f>
        <v>361</v>
      </c>
      <c r="B469" t="str">
        <f>'Processed Output'!B361</f>
        <v>NBS/1rfurn1</v>
      </c>
      <c r="C469" t="str">
        <f>'Processed Output'!C361</f>
        <v>Oxygen</v>
      </c>
      <c r="D469">
        <f>'Processed Output'!D361</f>
        <v>0.21</v>
      </c>
      <c r="E469">
        <f>'Processed Output'!E361</f>
        <v>1.37E-2</v>
      </c>
      <c r="F469">
        <f>'Processed Output'!F361</f>
        <v>0.21</v>
      </c>
      <c r="G469">
        <f>'Processed Output'!G361</f>
        <v>6.4399999999999999E-2</v>
      </c>
      <c r="H469">
        <f t="shared" si="14"/>
        <v>-0.1963</v>
      </c>
      <c r="I469">
        <f t="shared" si="15"/>
        <v>-0.14560000000000001</v>
      </c>
      <c r="J469">
        <f>'Processed Output'!H361</f>
        <v>-25.83813</v>
      </c>
    </row>
    <row r="470" spans="1:10">
      <c r="A470">
        <f>'Processed Output'!A327</f>
        <v>327</v>
      </c>
      <c r="B470" t="str">
        <f>'Processed Output'!B327</f>
        <v>NBS/1rfurn6</v>
      </c>
      <c r="C470" t="str">
        <f>'Processed Output'!C327</f>
        <v>Oxygen</v>
      </c>
      <c r="D470">
        <f>'Processed Output'!D327</f>
        <v>0.21</v>
      </c>
      <c r="E470">
        <f>'Processed Output'!E327</f>
        <v>6.8699999999999997E-2</v>
      </c>
      <c r="F470">
        <f>'Processed Output'!F327</f>
        <v>0.21</v>
      </c>
      <c r="G470">
        <f>'Processed Output'!G327</f>
        <v>0.1028</v>
      </c>
      <c r="H470">
        <f t="shared" si="14"/>
        <v>-0.14129999999999998</v>
      </c>
      <c r="I470">
        <f t="shared" si="15"/>
        <v>-0.10719999999999999</v>
      </c>
      <c r="J470">
        <f>'Processed Output'!H327</f>
        <v>-24.096340000000001</v>
      </c>
    </row>
    <row r="471" spans="1:10">
      <c r="A471">
        <f>'Processed Output'!A328</f>
        <v>328</v>
      </c>
      <c r="B471" t="str">
        <f>'Processed Output'!B328</f>
        <v>NBS/1rfurn6</v>
      </c>
      <c r="C471" t="str">
        <f>'Processed Output'!C328</f>
        <v>Oxygen</v>
      </c>
      <c r="D471">
        <f>'Processed Output'!D328</f>
        <v>0.21</v>
      </c>
      <c r="E471">
        <f>'Processed Output'!E328</f>
        <v>0.1099</v>
      </c>
      <c r="F471">
        <f>'Processed Output'!F328</f>
        <v>0.21</v>
      </c>
      <c r="G471">
        <f>'Processed Output'!G328</f>
        <v>0.1028</v>
      </c>
      <c r="H471">
        <f t="shared" si="14"/>
        <v>-0.10009999999999999</v>
      </c>
      <c r="I471">
        <f t="shared" si="15"/>
        <v>-0.10719999999999999</v>
      </c>
      <c r="J471">
        <f>'Processed Output'!H328</f>
        <v>7.1884100000000002</v>
      </c>
    </row>
    <row r="472" spans="1:10">
      <c r="A472">
        <f>'Processed Output'!A91</f>
        <v>91</v>
      </c>
      <c r="B472" t="str">
        <f>'Processed Output'!B91</f>
        <v>NIST_NRC/NIST_NRC_01</v>
      </c>
      <c r="C472" t="str">
        <f>'Processed Output'!C91</f>
        <v>Oxygen</v>
      </c>
      <c r="D472">
        <f>'Processed Output'!D91</f>
        <v>0.21</v>
      </c>
      <c r="E472">
        <f>'Processed Output'!E91</f>
        <v>0.14399999999999999</v>
      </c>
      <c r="F472">
        <f>'Processed Output'!F91</f>
        <v>0.21</v>
      </c>
      <c r="G472">
        <f>'Processed Output'!G91</f>
        <v>0.1303</v>
      </c>
      <c r="H472">
        <f t="shared" si="14"/>
        <v>-6.6000000000000003E-2</v>
      </c>
      <c r="I472">
        <f t="shared" si="15"/>
        <v>-7.9699999999999993E-2</v>
      </c>
      <c r="J472">
        <f>'Processed Output'!H91</f>
        <v>20.701509999999999</v>
      </c>
    </row>
    <row r="473" spans="1:10">
      <c r="A473">
        <f>'Processed Output'!A92</f>
        <v>92</v>
      </c>
      <c r="B473" t="str">
        <f>'Processed Output'!B92</f>
        <v>NIST_NRC/NIST_NRC_01</v>
      </c>
      <c r="C473" t="str">
        <f>'Processed Output'!C92</f>
        <v>Oxygen</v>
      </c>
      <c r="D473">
        <f>'Processed Output'!D92</f>
        <v>0.21</v>
      </c>
      <c r="E473">
        <f>'Processed Output'!E92</f>
        <v>0.154</v>
      </c>
      <c r="F473">
        <f>'Processed Output'!F92</f>
        <v>0.21</v>
      </c>
      <c r="G473">
        <f>'Processed Output'!G92</f>
        <v>0.1303</v>
      </c>
      <c r="H473">
        <f t="shared" si="14"/>
        <v>-5.5999999999999994E-2</v>
      </c>
      <c r="I473">
        <f t="shared" si="15"/>
        <v>-7.9699999999999993E-2</v>
      </c>
      <c r="J473">
        <f>'Processed Output'!H92</f>
        <v>42.255319999999998</v>
      </c>
    </row>
    <row r="474" spans="1:10">
      <c r="A474">
        <f>'Processed Output'!A288</f>
        <v>288</v>
      </c>
      <c r="B474" t="str">
        <f>'Processed Output'!B288</f>
        <v>NIST_NRC/NIST_NRC_02</v>
      </c>
      <c r="C474" t="str">
        <f>'Processed Output'!C288</f>
        <v>Oxygen</v>
      </c>
      <c r="D474">
        <f>'Processed Output'!D288</f>
        <v>0.21</v>
      </c>
      <c r="E474">
        <f>'Processed Output'!E288</f>
        <v>0.11700000000000001</v>
      </c>
      <c r="F474">
        <f>'Processed Output'!F288</f>
        <v>0.21</v>
      </c>
      <c r="G474">
        <f>'Processed Output'!G288</f>
        <v>0.1045</v>
      </c>
      <c r="H474">
        <f t="shared" si="14"/>
        <v>-9.2999999999999985E-2</v>
      </c>
      <c r="I474">
        <f t="shared" si="15"/>
        <v>-0.1055</v>
      </c>
      <c r="J474">
        <f>'Processed Output'!H288</f>
        <v>13.43871</v>
      </c>
    </row>
    <row r="475" spans="1:10">
      <c r="A475">
        <f>'Processed Output'!A289</f>
        <v>289</v>
      </c>
      <c r="B475" t="str">
        <f>'Processed Output'!B289</f>
        <v>NIST_NRC/NIST_NRC_02</v>
      </c>
      <c r="C475" t="str">
        <f>'Processed Output'!C289</f>
        <v>Oxygen</v>
      </c>
      <c r="D475">
        <f>'Processed Output'!D289</f>
        <v>0.21</v>
      </c>
      <c r="E475">
        <f>'Processed Output'!E289</f>
        <v>0.13600000000000001</v>
      </c>
      <c r="F475">
        <f>'Processed Output'!F289</f>
        <v>0.21</v>
      </c>
      <c r="G475">
        <f>'Processed Output'!G289</f>
        <v>0.1045</v>
      </c>
      <c r="H475">
        <f t="shared" si="14"/>
        <v>-7.3999999999999982E-2</v>
      </c>
      <c r="I475">
        <f t="shared" si="15"/>
        <v>-0.1055</v>
      </c>
      <c r="J475">
        <f>'Processed Output'!H289</f>
        <v>42.564869999999999</v>
      </c>
    </row>
    <row r="476" spans="1:10">
      <c r="A476">
        <f>'Processed Output'!A377</f>
        <v>377</v>
      </c>
      <c r="B476" t="str">
        <f>'Processed Output'!B377</f>
        <v>NIST_NRC/NIST_NRC_03</v>
      </c>
      <c r="C476" t="str">
        <f>'Processed Output'!C377</f>
        <v>Oxygen</v>
      </c>
      <c r="D476">
        <f>'Processed Output'!D377</f>
        <v>0.21</v>
      </c>
      <c r="E476">
        <f>'Processed Output'!E377</f>
        <v>0.157</v>
      </c>
      <c r="F476">
        <f>'Processed Output'!F377</f>
        <v>0.21</v>
      </c>
      <c r="G476">
        <f>'Processed Output'!G377</f>
        <v>0.16039999999999999</v>
      </c>
      <c r="H476">
        <f t="shared" si="14"/>
        <v>-5.2999999999999992E-2</v>
      </c>
      <c r="I476">
        <f t="shared" si="15"/>
        <v>-4.9600000000000005E-2</v>
      </c>
      <c r="J476">
        <f>'Processed Output'!H377</f>
        <v>-6.3415100000000004</v>
      </c>
    </row>
    <row r="477" spans="1:10">
      <c r="A477">
        <f>'Processed Output'!A267</f>
        <v>267</v>
      </c>
      <c r="B477" t="str">
        <f>'Processed Output'!B267</f>
        <v>NIST_NRC/NIST_NRC_04</v>
      </c>
      <c r="C477" t="str">
        <f>'Processed Output'!C267</f>
        <v>Oxygen</v>
      </c>
      <c r="D477">
        <f>'Processed Output'!D267</f>
        <v>0.21</v>
      </c>
      <c r="E477">
        <f>'Processed Output'!E267</f>
        <v>0.13100000000000001</v>
      </c>
      <c r="F477">
        <f>'Processed Output'!F267</f>
        <v>0.21</v>
      </c>
      <c r="G477">
        <f>'Processed Output'!G267</f>
        <v>0.1447</v>
      </c>
      <c r="H477">
        <f t="shared" si="14"/>
        <v>-7.8999999999999987E-2</v>
      </c>
      <c r="I477">
        <f t="shared" si="15"/>
        <v>-6.5299999999999997E-2</v>
      </c>
      <c r="J477">
        <f>'Processed Output'!H267</f>
        <v>-17.393689999999999</v>
      </c>
    </row>
    <row r="478" spans="1:10">
      <c r="A478">
        <f>'Processed Output'!A268</f>
        <v>268</v>
      </c>
      <c r="B478" t="str">
        <f>'Processed Output'!B268</f>
        <v>NIST_NRC/NIST_NRC_04</v>
      </c>
      <c r="C478" t="str">
        <f>'Processed Output'!C268</f>
        <v>Oxygen</v>
      </c>
      <c r="D478">
        <f>'Processed Output'!D268</f>
        <v>0.21</v>
      </c>
      <c r="E478">
        <f>'Processed Output'!E268</f>
        <v>0.14099999999999999</v>
      </c>
      <c r="F478">
        <f>'Processed Output'!F268</f>
        <v>0.21</v>
      </c>
      <c r="G478">
        <f>'Processed Output'!G268</f>
        <v>0.1447</v>
      </c>
      <c r="H478">
        <f t="shared" si="14"/>
        <v>-6.9000000000000006E-2</v>
      </c>
      <c r="I478">
        <f t="shared" si="15"/>
        <v>-6.5299999999999997E-2</v>
      </c>
      <c r="J478">
        <f>'Processed Output'!H268</f>
        <v>-5.4217300000000002</v>
      </c>
    </row>
    <row r="479" spans="1:10">
      <c r="A479">
        <f>'Processed Output'!A386</f>
        <v>386</v>
      </c>
      <c r="B479" t="str">
        <f>'Processed Output'!B386</f>
        <v>NIST_NRC/NIST_NRC_05</v>
      </c>
      <c r="C479" t="str">
        <f>'Processed Output'!C386</f>
        <v>Oxygen</v>
      </c>
      <c r="D479">
        <f>'Processed Output'!D386</f>
        <v>0.21</v>
      </c>
      <c r="E479">
        <f>'Processed Output'!E386</f>
        <v>0.17899999999999999</v>
      </c>
      <c r="F479">
        <f>'Processed Output'!F386</f>
        <v>0.21</v>
      </c>
      <c r="G479">
        <f>'Processed Output'!G386</f>
        <v>0.17849999999999999</v>
      </c>
      <c r="H479">
        <f t="shared" si="14"/>
        <v>-3.1E-2</v>
      </c>
      <c r="I479">
        <f t="shared" si="15"/>
        <v>-3.15E-2</v>
      </c>
      <c r="J479">
        <f>'Processed Output'!H386</f>
        <v>1.48065</v>
      </c>
    </row>
    <row r="480" spans="1:10">
      <c r="A480">
        <f>'Processed Output'!A437</f>
        <v>437</v>
      </c>
      <c r="B480" t="str">
        <f>'Processed Output'!B437</f>
        <v>NIST_NRC/NIST_NRC_07</v>
      </c>
      <c r="C480" t="str">
        <f>'Processed Output'!C437</f>
        <v>Oxygen</v>
      </c>
      <c r="D480">
        <f>'Processed Output'!D437</f>
        <v>0.21</v>
      </c>
      <c r="E480">
        <f>'Processed Output'!E437</f>
        <v>0.14499999999999999</v>
      </c>
      <c r="F480">
        <f>'Processed Output'!F437</f>
        <v>0.21</v>
      </c>
      <c r="G480">
        <f>'Processed Output'!G437</f>
        <v>0.13170000000000001</v>
      </c>
      <c r="H480">
        <f t="shared" si="14"/>
        <v>-6.5000000000000002E-2</v>
      </c>
      <c r="I480">
        <f t="shared" si="15"/>
        <v>-7.8299999999999981E-2</v>
      </c>
      <c r="J480">
        <f>'Processed Output'!H437</f>
        <v>20.40925</v>
      </c>
    </row>
    <row r="481" spans="1:10">
      <c r="A481">
        <f>'Processed Output'!A438</f>
        <v>438</v>
      </c>
      <c r="B481" t="str">
        <f>'Processed Output'!B438</f>
        <v>NIST_NRC/NIST_NRC_07</v>
      </c>
      <c r="C481" t="str">
        <f>'Processed Output'!C438</f>
        <v>Oxygen</v>
      </c>
      <c r="D481">
        <f>'Processed Output'!D438</f>
        <v>0.21</v>
      </c>
      <c r="E481">
        <f>'Processed Output'!E438</f>
        <v>0.155</v>
      </c>
      <c r="F481">
        <f>'Processed Output'!F438</f>
        <v>0.21</v>
      </c>
      <c r="G481">
        <f>'Processed Output'!G438</f>
        <v>0.13170000000000001</v>
      </c>
      <c r="H481">
        <f t="shared" si="14"/>
        <v>-5.4999999999999993E-2</v>
      </c>
      <c r="I481">
        <f t="shared" si="15"/>
        <v>-7.8299999999999981E-2</v>
      </c>
      <c r="J481">
        <f>'Processed Output'!H438</f>
        <v>42.301859999999998</v>
      </c>
    </row>
    <row r="482" spans="1:10">
      <c r="A482">
        <f>'Processed Output'!A209</f>
        <v>209</v>
      </c>
      <c r="B482" t="str">
        <f>'Processed Output'!B209</f>
        <v>NIST_NRC/NIST_NRC_08</v>
      </c>
      <c r="C482" t="str">
        <f>'Processed Output'!C209</f>
        <v>Oxygen</v>
      </c>
      <c r="D482">
        <f>'Processed Output'!D209</f>
        <v>0.21</v>
      </c>
      <c r="E482">
        <f>'Processed Output'!E209</f>
        <v>0.113</v>
      </c>
      <c r="F482">
        <f>'Processed Output'!F209</f>
        <v>0.21</v>
      </c>
      <c r="G482">
        <f>'Processed Output'!G209</f>
        <v>0.10630000000000001</v>
      </c>
      <c r="H482">
        <f t="shared" si="14"/>
        <v>-9.6999999999999989E-2</v>
      </c>
      <c r="I482">
        <f t="shared" si="15"/>
        <v>-0.10369999999999999</v>
      </c>
      <c r="J482">
        <f>'Processed Output'!H209</f>
        <v>6.9350500000000004</v>
      </c>
    </row>
    <row r="483" spans="1:10">
      <c r="A483">
        <f>'Processed Output'!A210</f>
        <v>210</v>
      </c>
      <c r="B483" t="str">
        <f>'Processed Output'!B210</f>
        <v>NIST_NRC/NIST_NRC_08</v>
      </c>
      <c r="C483" t="str">
        <f>'Processed Output'!C210</f>
        <v>Oxygen</v>
      </c>
      <c r="D483">
        <f>'Processed Output'!D210</f>
        <v>0.21</v>
      </c>
      <c r="E483">
        <f>'Processed Output'!E210</f>
        <v>0.13</v>
      </c>
      <c r="F483">
        <f>'Processed Output'!F210</f>
        <v>0.21</v>
      </c>
      <c r="G483">
        <f>'Processed Output'!G210</f>
        <v>0.10630000000000001</v>
      </c>
      <c r="H483">
        <f t="shared" si="14"/>
        <v>-7.9999999999999988E-2</v>
      </c>
      <c r="I483">
        <f t="shared" si="15"/>
        <v>-0.10369999999999999</v>
      </c>
      <c r="J483">
        <f>'Processed Output'!H210</f>
        <v>29.658750000000001</v>
      </c>
    </row>
    <row r="484" spans="1:10">
      <c r="A484">
        <f>'Processed Output'!A281</f>
        <v>281</v>
      </c>
      <c r="B484" t="str">
        <f>'Processed Output'!B281</f>
        <v>NIST_NRC/NIST_NRC_09</v>
      </c>
      <c r="C484" t="str">
        <f>'Processed Output'!C281</f>
        <v>Oxygen</v>
      </c>
      <c r="D484">
        <f>'Processed Output'!D281</f>
        <v>0.21</v>
      </c>
      <c r="E484">
        <f>'Processed Output'!E281</f>
        <v>0.155</v>
      </c>
      <c r="F484">
        <f>'Processed Output'!F281</f>
        <v>0.21</v>
      </c>
      <c r="G484">
        <f>'Processed Output'!G281</f>
        <v>0.161</v>
      </c>
      <c r="H484">
        <f t="shared" si="14"/>
        <v>-5.4999999999999993E-2</v>
      </c>
      <c r="I484">
        <f t="shared" si="15"/>
        <v>-4.8999999999999988E-2</v>
      </c>
      <c r="J484">
        <f>'Processed Output'!H281</f>
        <v>-10.90727</v>
      </c>
    </row>
    <row r="485" spans="1:10">
      <c r="A485">
        <f>'Processed Output'!A172</f>
        <v>172</v>
      </c>
      <c r="B485" t="str">
        <f>'Processed Output'!B172</f>
        <v>NIST_NRC/NIST_NRC_10</v>
      </c>
      <c r="C485" t="str">
        <f>'Processed Output'!C172</f>
        <v>Oxygen</v>
      </c>
      <c r="D485">
        <f>'Processed Output'!D172</f>
        <v>0.21</v>
      </c>
      <c r="E485">
        <f>'Processed Output'!E172</f>
        <v>0.13</v>
      </c>
      <c r="F485">
        <f>'Processed Output'!F172</f>
        <v>0.21</v>
      </c>
      <c r="G485">
        <f>'Processed Output'!G172</f>
        <v>0.14380000000000001</v>
      </c>
      <c r="H485">
        <f t="shared" si="14"/>
        <v>-7.9999999999999988E-2</v>
      </c>
      <c r="I485">
        <f t="shared" si="15"/>
        <v>-6.6199999999999981E-2</v>
      </c>
      <c r="J485">
        <f>'Processed Output'!H172</f>
        <v>-17.30874</v>
      </c>
    </row>
    <row r="486" spans="1:10">
      <c r="A486">
        <f>'Processed Output'!A173</f>
        <v>173</v>
      </c>
      <c r="B486" t="str">
        <f>'Processed Output'!B173</f>
        <v>NIST_NRC/NIST_NRC_10</v>
      </c>
      <c r="C486" t="str">
        <f>'Processed Output'!C173</f>
        <v>Oxygen</v>
      </c>
      <c r="D486">
        <f>'Processed Output'!D173</f>
        <v>0.21</v>
      </c>
      <c r="E486">
        <f>'Processed Output'!E173</f>
        <v>0.14299999999999999</v>
      </c>
      <c r="F486">
        <f>'Processed Output'!F173</f>
        <v>0.21</v>
      </c>
      <c r="G486">
        <f>'Processed Output'!G173</f>
        <v>0.14380000000000001</v>
      </c>
      <c r="H486">
        <f t="shared" si="14"/>
        <v>-6.7000000000000004E-2</v>
      </c>
      <c r="I486">
        <f t="shared" si="15"/>
        <v>-6.6199999999999981E-2</v>
      </c>
      <c r="J486">
        <f>'Processed Output'!H173</f>
        <v>-1.26417</v>
      </c>
    </row>
    <row r="487" spans="1:10">
      <c r="A487">
        <f>'Processed Output'!A427</f>
        <v>427</v>
      </c>
      <c r="B487" t="str">
        <f>'Processed Output'!B427</f>
        <v>NIST_NRC/NIST_NRC_13</v>
      </c>
      <c r="C487" t="str">
        <f>'Processed Output'!C427</f>
        <v>Oxygen</v>
      </c>
      <c r="D487">
        <f>'Processed Output'!D427</f>
        <v>0.21</v>
      </c>
      <c r="E487">
        <f>'Processed Output'!E427</f>
        <v>0.108</v>
      </c>
      <c r="F487">
        <f>'Processed Output'!F427</f>
        <v>0.21</v>
      </c>
      <c r="G487">
        <f>'Processed Output'!G427</f>
        <v>9.3399999999999997E-2</v>
      </c>
      <c r="H487">
        <f t="shared" si="14"/>
        <v>-0.10199999999999999</v>
      </c>
      <c r="I487">
        <f t="shared" si="15"/>
        <v>-0.1166</v>
      </c>
      <c r="J487">
        <f>'Processed Output'!H427</f>
        <v>14.35882</v>
      </c>
    </row>
    <row r="488" spans="1:10">
      <c r="A488">
        <f>'Processed Output'!A428</f>
        <v>428</v>
      </c>
      <c r="B488" t="str">
        <f>'Processed Output'!B428</f>
        <v>NIST_NRC/NIST_NRC_13</v>
      </c>
      <c r="C488" t="str">
        <f>'Processed Output'!C428</f>
        <v>Oxygen</v>
      </c>
      <c r="D488">
        <f>'Processed Output'!D428</f>
        <v>0.21</v>
      </c>
      <c r="E488">
        <f>'Processed Output'!E428</f>
        <v>0.13</v>
      </c>
      <c r="F488">
        <f>'Processed Output'!F428</f>
        <v>0.21</v>
      </c>
      <c r="G488">
        <f>'Processed Output'!G428</f>
        <v>9.3399999999999997E-2</v>
      </c>
      <c r="H488">
        <f t="shared" si="14"/>
        <v>-7.9999999999999988E-2</v>
      </c>
      <c r="I488">
        <f t="shared" si="15"/>
        <v>-0.1166</v>
      </c>
      <c r="J488">
        <f>'Processed Output'!H428</f>
        <v>45.807499999999997</v>
      </c>
    </row>
    <row r="489" spans="1:10">
      <c r="A489">
        <f>'Processed Output'!A179</f>
        <v>179</v>
      </c>
      <c r="B489" t="str">
        <f>'Processed Output'!B179</f>
        <v>NIST_NRC/NIST_NRC_14</v>
      </c>
      <c r="C489" t="str">
        <f>'Processed Output'!C179</f>
        <v>Oxygen</v>
      </c>
      <c r="D489">
        <f>'Processed Output'!D179</f>
        <v>0.21</v>
      </c>
      <c r="E489">
        <f>'Processed Output'!E179</f>
        <v>0.154</v>
      </c>
      <c r="F489">
        <f>'Processed Output'!F179</f>
        <v>0.21</v>
      </c>
      <c r="G489">
        <f>'Processed Output'!G179</f>
        <v>0.16070000000000001</v>
      </c>
      <c r="H489">
        <f t="shared" si="14"/>
        <v>-5.5999999999999994E-2</v>
      </c>
      <c r="I489">
        <f t="shared" si="15"/>
        <v>-4.9299999999999983E-2</v>
      </c>
      <c r="J489">
        <f>'Processed Output'!H179</f>
        <v>-12.00001</v>
      </c>
    </row>
    <row r="490" spans="1:10">
      <c r="A490">
        <f>'Processed Output'!A509</f>
        <v>509</v>
      </c>
      <c r="B490" t="str">
        <f>'Processed Output'!B509</f>
        <v>NIST_NRC/NIST_NRC_15</v>
      </c>
      <c r="C490" t="str">
        <f>'Processed Output'!C509</f>
        <v>Oxygen</v>
      </c>
      <c r="D490">
        <f>'Processed Output'!D509</f>
        <v>0.21</v>
      </c>
      <c r="E490">
        <f>'Processed Output'!E509</f>
        <v>0.158</v>
      </c>
      <c r="F490">
        <f>'Processed Output'!F509</f>
        <v>0.21</v>
      </c>
      <c r="G490">
        <f>'Processed Output'!G509</f>
        <v>0.16139999999999999</v>
      </c>
      <c r="H490">
        <f t="shared" si="14"/>
        <v>-5.1999999999999991E-2</v>
      </c>
      <c r="I490">
        <f t="shared" si="15"/>
        <v>-4.8600000000000004E-2</v>
      </c>
      <c r="J490">
        <f>'Processed Output'!H509</f>
        <v>-6.6346299999999996</v>
      </c>
    </row>
    <row r="491" spans="1:10">
      <c r="A491">
        <f>'Processed Output'!A149</f>
        <v>149</v>
      </c>
      <c r="B491" t="str">
        <f>'Processed Output'!B149</f>
        <v>NIST_NRC/NIST_NRC_16</v>
      </c>
      <c r="C491" t="str">
        <f>'Processed Output'!C149</f>
        <v>Oxygen</v>
      </c>
      <c r="D491">
        <f>'Processed Output'!D149</f>
        <v>0.21</v>
      </c>
      <c r="E491">
        <f>'Processed Output'!E149</f>
        <v>0.11799999999999999</v>
      </c>
      <c r="F491">
        <f>'Processed Output'!F149</f>
        <v>0.21</v>
      </c>
      <c r="G491">
        <f>'Processed Output'!G149</f>
        <v>0.12859999999999999</v>
      </c>
      <c r="H491">
        <f t="shared" si="14"/>
        <v>-9.1999999999999998E-2</v>
      </c>
      <c r="I491">
        <f t="shared" si="15"/>
        <v>-8.14E-2</v>
      </c>
      <c r="J491">
        <f>'Processed Output'!H149</f>
        <v>-11.489129999999999</v>
      </c>
    </row>
    <row r="492" spans="1:10">
      <c r="A492">
        <f>'Processed Output'!A150</f>
        <v>150</v>
      </c>
      <c r="B492" t="str">
        <f>'Processed Output'!B150</f>
        <v>NIST_NRC/NIST_NRC_16</v>
      </c>
      <c r="C492" t="str">
        <f>'Processed Output'!C150</f>
        <v>Oxygen</v>
      </c>
      <c r="D492">
        <f>'Processed Output'!D150</f>
        <v>0.21</v>
      </c>
      <c r="E492">
        <f>'Processed Output'!E150</f>
        <v>0.13200000000000001</v>
      </c>
      <c r="F492">
        <f>'Processed Output'!F150</f>
        <v>0.21</v>
      </c>
      <c r="G492">
        <f>'Processed Output'!G150</f>
        <v>0.12859999999999999</v>
      </c>
      <c r="H492">
        <f t="shared" si="14"/>
        <v>-7.7999999999999986E-2</v>
      </c>
      <c r="I492">
        <f t="shared" si="15"/>
        <v>-8.14E-2</v>
      </c>
      <c r="J492">
        <f>'Processed Output'!H150</f>
        <v>4.3974500000000001</v>
      </c>
    </row>
    <row r="493" spans="1:10">
      <c r="A493">
        <f>'Processed Output'!A67</f>
        <v>67</v>
      </c>
      <c r="B493" t="str">
        <f>'Processed Output'!B67</f>
        <v>NIST_NRC/NIST_NRC_17</v>
      </c>
      <c r="C493" t="str">
        <f>'Processed Output'!C67</f>
        <v>Oxygen</v>
      </c>
      <c r="D493">
        <f>'Processed Output'!D67</f>
        <v>0.21</v>
      </c>
      <c r="E493">
        <f>'Processed Output'!E67</f>
        <v>0.17599999999999999</v>
      </c>
      <c r="F493">
        <f>'Processed Output'!F67</f>
        <v>0.21</v>
      </c>
      <c r="G493">
        <f>'Processed Output'!G67</f>
        <v>0.17319999999999999</v>
      </c>
      <c r="H493">
        <f t="shared" si="14"/>
        <v>-3.4000000000000002E-2</v>
      </c>
      <c r="I493">
        <f t="shared" si="15"/>
        <v>-3.6799999999999999E-2</v>
      </c>
      <c r="J493">
        <f>'Processed Output'!H67</f>
        <v>8.1235400000000002</v>
      </c>
    </row>
    <row r="494" spans="1:10">
      <c r="A494">
        <f>'Processed Output'!A68</f>
        <v>68</v>
      </c>
      <c r="B494" t="str">
        <f>'Processed Output'!B68</f>
        <v>NIST_NRC/NIST_NRC_17</v>
      </c>
      <c r="C494" t="str">
        <f>'Processed Output'!C68</f>
        <v>Oxygen</v>
      </c>
      <c r="D494">
        <f>'Processed Output'!D68</f>
        <v>0.21</v>
      </c>
      <c r="E494">
        <f>'Processed Output'!E68</f>
        <v>0.18099999999999999</v>
      </c>
      <c r="F494">
        <f>'Processed Output'!F68</f>
        <v>0.21</v>
      </c>
      <c r="G494">
        <f>'Processed Output'!G68</f>
        <v>0.17319999999999999</v>
      </c>
      <c r="H494">
        <f t="shared" si="14"/>
        <v>-2.8999999999999998E-2</v>
      </c>
      <c r="I494">
        <f t="shared" si="15"/>
        <v>-3.6799999999999999E-2</v>
      </c>
      <c r="J494">
        <f>'Processed Output'!H68</f>
        <v>26.765519999999999</v>
      </c>
    </row>
    <row r="495" spans="1:10">
      <c r="A495">
        <f>'Processed Output'!A50</f>
        <v>50</v>
      </c>
      <c r="B495" t="str">
        <f>'Processed Output'!B50</f>
        <v>NIST_NRC/NIST_NRC_18</v>
      </c>
      <c r="C495" t="str">
        <f>'Processed Output'!C50</f>
        <v>Oxygen</v>
      </c>
      <c r="D495">
        <f>'Processed Output'!D50</f>
        <v>0.21</v>
      </c>
      <c r="E495">
        <f>'Processed Output'!E50</f>
        <v>0.159</v>
      </c>
      <c r="F495">
        <f>'Processed Output'!F50</f>
        <v>0.21</v>
      </c>
      <c r="G495">
        <f>'Processed Output'!G50</f>
        <v>0.16059999999999999</v>
      </c>
      <c r="H495">
        <f t="shared" si="14"/>
        <v>-5.099999999999999E-2</v>
      </c>
      <c r="I495">
        <f t="shared" si="15"/>
        <v>-4.9399999999999999E-2</v>
      </c>
      <c r="J495">
        <f>'Processed Output'!H50</f>
        <v>-3.1725400000000001</v>
      </c>
    </row>
    <row r="496" spans="1:10">
      <c r="A496">
        <f>'Processed Output'!A202</f>
        <v>202</v>
      </c>
      <c r="B496" t="str">
        <f>'Processed Output'!B202</f>
        <v>NIST_PLAZA/Room_2</v>
      </c>
      <c r="C496" t="str">
        <f>'Processed Output'!C202</f>
        <v>Oxygen</v>
      </c>
      <c r="D496">
        <f>'Processed Output'!D202</f>
        <v>0.21</v>
      </c>
      <c r="E496">
        <f>'Processed Output'!E202</f>
        <v>9.8699999999999996E-2</v>
      </c>
      <c r="F496">
        <f>'Processed Output'!F202</f>
        <v>0.21</v>
      </c>
      <c r="G496">
        <f>'Processed Output'!G202</f>
        <v>0.1217</v>
      </c>
      <c r="H496">
        <f t="shared" si="14"/>
        <v>-0.1113</v>
      </c>
      <c r="I496">
        <f t="shared" si="15"/>
        <v>-8.829999999999999E-2</v>
      </c>
      <c r="J496">
        <f>'Processed Output'!H202</f>
        <v>-20.6433</v>
      </c>
    </row>
    <row r="497" spans="1:10">
      <c r="A497">
        <f>'Processed Output'!A274</f>
        <v>274</v>
      </c>
      <c r="B497" t="str">
        <f>'Processed Output'!B274</f>
        <v>FM_SNL/FM_SNL_04</v>
      </c>
      <c r="C497" t="str">
        <f>'Processed Output'!C274</f>
        <v>Plume_Temperature</v>
      </c>
      <c r="D497">
        <f>'Processed Output'!D274</f>
        <v>17.2</v>
      </c>
      <c r="E497">
        <f>'Processed Output'!E274</f>
        <v>133</v>
      </c>
      <c r="F497">
        <f>'Processed Output'!F274</f>
        <v>20</v>
      </c>
      <c r="G497">
        <f>'Processed Output'!G274</f>
        <v>144.161</v>
      </c>
      <c r="H497">
        <f t="shared" si="14"/>
        <v>115.8</v>
      </c>
      <c r="I497">
        <f t="shared" si="15"/>
        <v>124.161</v>
      </c>
      <c r="J497">
        <f>'Processed Output'!H274</f>
        <v>7.2202200000000003</v>
      </c>
    </row>
    <row r="498" spans="1:10">
      <c r="A498">
        <f>'Processed Output'!A256</f>
        <v>256</v>
      </c>
      <c r="B498" t="str">
        <f>'Processed Output'!B256</f>
        <v>FM_SNL/FM_SNL_05</v>
      </c>
      <c r="C498" t="str">
        <f>'Processed Output'!C256</f>
        <v>Plume_Temperature</v>
      </c>
      <c r="D498">
        <f>'Processed Output'!D256</f>
        <v>21.2</v>
      </c>
      <c r="E498">
        <f>'Processed Output'!E256</f>
        <v>115</v>
      </c>
      <c r="F498">
        <f>'Processed Output'!F256</f>
        <v>20</v>
      </c>
      <c r="G498">
        <f>'Processed Output'!G256</f>
        <v>132.12299999999999</v>
      </c>
      <c r="H498">
        <f t="shared" si="14"/>
        <v>93.8</v>
      </c>
      <c r="I498">
        <f t="shared" si="15"/>
        <v>112.12299999999999</v>
      </c>
      <c r="J498">
        <f>'Processed Output'!H256</f>
        <v>19.534120000000001</v>
      </c>
    </row>
    <row r="499" spans="1:10">
      <c r="A499">
        <f>'Processed Output'!A290</f>
        <v>290</v>
      </c>
      <c r="B499" t="str">
        <f>'Processed Output'!B290</f>
        <v>High_Bay/Keflavik_14</v>
      </c>
      <c r="C499" t="str">
        <f>'Processed Output'!C290</f>
        <v>Plume_Temperature</v>
      </c>
      <c r="D499">
        <f>'Processed Output'!D290</f>
        <v>12</v>
      </c>
      <c r="E499">
        <f>'Processed Output'!E290</f>
        <v>79</v>
      </c>
      <c r="F499">
        <f>'Processed Output'!F290</f>
        <v>12</v>
      </c>
      <c r="G499">
        <f>'Processed Output'!G290</f>
        <v>91.755399999999995</v>
      </c>
      <c r="H499">
        <f t="shared" si="14"/>
        <v>67</v>
      </c>
      <c r="I499">
        <f t="shared" si="15"/>
        <v>79.755399999999995</v>
      </c>
      <c r="J499">
        <f>'Processed Output'!H290</f>
        <v>19.03791</v>
      </c>
    </row>
    <row r="500" spans="1:10">
      <c r="A500">
        <f>'Processed Output'!A141</f>
        <v>141</v>
      </c>
      <c r="B500" t="str">
        <f>'Processed Output'!B141</f>
        <v>High_Bay/Keflavik_15</v>
      </c>
      <c r="C500" t="str">
        <f>'Processed Output'!C141</f>
        <v>Plume_Temperature</v>
      </c>
      <c r="D500">
        <f>'Processed Output'!D141</f>
        <v>12</v>
      </c>
      <c r="E500">
        <f>'Processed Output'!E141</f>
        <v>127</v>
      </c>
      <c r="F500">
        <f>'Processed Output'!F141</f>
        <v>12</v>
      </c>
      <c r="G500">
        <f>'Processed Output'!G141</f>
        <v>149.79</v>
      </c>
      <c r="H500">
        <f t="shared" si="14"/>
        <v>115</v>
      </c>
      <c r="I500">
        <f t="shared" si="15"/>
        <v>137.79</v>
      </c>
      <c r="J500">
        <f>'Processed Output'!H141</f>
        <v>19.81738</v>
      </c>
    </row>
    <row r="501" spans="1:10">
      <c r="A501">
        <f>'Processed Output'!A83</f>
        <v>83</v>
      </c>
      <c r="B501" t="str">
        <f>'Processed Output'!B83</f>
        <v>High_Bay/Keflavik_17</v>
      </c>
      <c r="C501" t="str">
        <f>'Processed Output'!C83</f>
        <v>Plume_Temperature</v>
      </c>
      <c r="D501">
        <f>'Processed Output'!D83</f>
        <v>11</v>
      </c>
      <c r="E501">
        <f>'Processed Output'!E83</f>
        <v>119</v>
      </c>
      <c r="F501">
        <f>'Processed Output'!F83</f>
        <v>11</v>
      </c>
      <c r="G501">
        <f>'Processed Output'!G83</f>
        <v>136.09899999999999</v>
      </c>
      <c r="H501">
        <f t="shared" si="14"/>
        <v>108</v>
      </c>
      <c r="I501">
        <f t="shared" si="15"/>
        <v>125.09899999999999</v>
      </c>
      <c r="J501">
        <f>'Processed Output'!H83</f>
        <v>15.832409999999999</v>
      </c>
    </row>
    <row r="502" spans="1:10">
      <c r="A502">
        <f>'Processed Output'!A158</f>
        <v>158</v>
      </c>
      <c r="B502" t="str">
        <f>'Processed Output'!B158</f>
        <v>High_Bay/Keflavik_18</v>
      </c>
      <c r="C502" t="str">
        <f>'Processed Output'!C158</f>
        <v>Plume_Temperature</v>
      </c>
      <c r="D502">
        <f>'Processed Output'!D158</f>
        <v>10</v>
      </c>
      <c r="E502">
        <f>'Processed Output'!E158</f>
        <v>55</v>
      </c>
      <c r="F502">
        <f>'Processed Output'!F158</f>
        <v>10</v>
      </c>
      <c r="G502">
        <f>'Processed Output'!G158</f>
        <v>65.922899999999998</v>
      </c>
      <c r="H502">
        <f t="shared" si="14"/>
        <v>45</v>
      </c>
      <c r="I502">
        <f t="shared" si="15"/>
        <v>55.922899999999998</v>
      </c>
      <c r="J502">
        <f>'Processed Output'!H158</f>
        <v>24.273109999999999</v>
      </c>
    </row>
    <row r="503" spans="1:10">
      <c r="A503">
        <f>'Processed Output'!A393</f>
        <v>393</v>
      </c>
      <c r="B503" t="str">
        <f>'Processed Output'!B393</f>
        <v>High_Bay/Keflavik_20</v>
      </c>
      <c r="C503" t="str">
        <f>'Processed Output'!C393</f>
        <v>Plume_Temperature</v>
      </c>
      <c r="D503">
        <f>'Processed Output'!D393</f>
        <v>14</v>
      </c>
      <c r="E503">
        <f>'Processed Output'!E393</f>
        <v>130</v>
      </c>
      <c r="F503">
        <f>'Processed Output'!F393</f>
        <v>14</v>
      </c>
      <c r="G503">
        <f>'Processed Output'!G393</f>
        <v>145.13</v>
      </c>
      <c r="H503">
        <f t="shared" si="14"/>
        <v>116</v>
      </c>
      <c r="I503">
        <f t="shared" si="15"/>
        <v>131.13</v>
      </c>
      <c r="J503">
        <f>'Processed Output'!H393</f>
        <v>13.04311</v>
      </c>
    </row>
    <row r="504" spans="1:10">
      <c r="A504">
        <f>'Processed Output'!A53</f>
        <v>53</v>
      </c>
      <c r="B504" t="str">
        <f>'Processed Output'!B53</f>
        <v>High_Bay/Keflavik_21</v>
      </c>
      <c r="C504" t="str">
        <f>'Processed Output'!C53</f>
        <v>Plume_Temperature</v>
      </c>
      <c r="D504">
        <f>'Processed Output'!D53</f>
        <v>14</v>
      </c>
      <c r="E504">
        <f>'Processed Output'!E53</f>
        <v>234</v>
      </c>
      <c r="F504">
        <f>'Processed Output'!F53</f>
        <v>14</v>
      </c>
      <c r="G504">
        <f>'Processed Output'!G53</f>
        <v>252.572</v>
      </c>
      <c r="H504">
        <f t="shared" si="14"/>
        <v>220</v>
      </c>
      <c r="I504">
        <f t="shared" si="15"/>
        <v>238.572</v>
      </c>
      <c r="J504">
        <f>'Processed Output'!H53</f>
        <v>8.4418199999999999</v>
      </c>
    </row>
    <row r="505" spans="1:10">
      <c r="A505">
        <f>'Processed Output'!A481</f>
        <v>481</v>
      </c>
      <c r="B505" t="str">
        <f>'Processed Output'!B481</f>
        <v>High_Bay/Keflavik_5</v>
      </c>
      <c r="C505" t="str">
        <f>'Processed Output'!C481</f>
        <v>Plume_Temperature</v>
      </c>
      <c r="D505">
        <f>'Processed Output'!D481</f>
        <v>17</v>
      </c>
      <c r="E505">
        <f>'Processed Output'!E481</f>
        <v>32</v>
      </c>
      <c r="F505">
        <f>'Processed Output'!F481</f>
        <v>17</v>
      </c>
      <c r="G505">
        <f>'Processed Output'!G481</f>
        <v>42.977400000000003</v>
      </c>
      <c r="H505">
        <f t="shared" si="14"/>
        <v>15</v>
      </c>
      <c r="I505">
        <f t="shared" si="15"/>
        <v>25.977400000000003</v>
      </c>
      <c r="J505">
        <f>'Processed Output'!H481</f>
        <v>73.182680000000005</v>
      </c>
    </row>
    <row r="506" spans="1:10">
      <c r="A506">
        <f>'Processed Output'!A5</f>
        <v>5</v>
      </c>
      <c r="B506" t="str">
        <f>'Processed Output'!B5</f>
        <v>High_Bay/Keflavik_6</v>
      </c>
      <c r="C506" t="str">
        <f>'Processed Output'!C5</f>
        <v>Plume_Temperature</v>
      </c>
      <c r="D506">
        <f>'Processed Output'!D5</f>
        <v>16</v>
      </c>
      <c r="E506">
        <f>'Processed Output'!E5</f>
        <v>29</v>
      </c>
      <c r="F506">
        <f>'Processed Output'!F5</f>
        <v>16</v>
      </c>
      <c r="G506">
        <f>'Processed Output'!G5</f>
        <v>33.777700000000003</v>
      </c>
      <c r="H506">
        <f t="shared" si="14"/>
        <v>13</v>
      </c>
      <c r="I506">
        <f t="shared" si="15"/>
        <v>17.777700000000003</v>
      </c>
      <c r="J506">
        <f>'Processed Output'!H5</f>
        <v>36.751559999999998</v>
      </c>
    </row>
    <row r="507" spans="1:10">
      <c r="A507">
        <f>'Processed Output'!A482</f>
        <v>482</v>
      </c>
      <c r="B507" t="str">
        <f>'Processed Output'!B482</f>
        <v>High_Bay/Keflavik_7</v>
      </c>
      <c r="C507" t="str">
        <f>'Processed Output'!C482</f>
        <v>Plume_Temperature</v>
      </c>
      <c r="D507">
        <f>'Processed Output'!D482</f>
        <v>16</v>
      </c>
      <c r="E507">
        <f>'Processed Output'!E482</f>
        <v>46</v>
      </c>
      <c r="F507">
        <f>'Processed Output'!F482</f>
        <v>16</v>
      </c>
      <c r="G507">
        <f>'Processed Output'!G482</f>
        <v>47.627600000000001</v>
      </c>
      <c r="H507">
        <f t="shared" si="14"/>
        <v>30</v>
      </c>
      <c r="I507">
        <f t="shared" si="15"/>
        <v>31.627600000000001</v>
      </c>
      <c r="J507">
        <f>'Processed Output'!H482</f>
        <v>5.4253400000000003</v>
      </c>
    </row>
    <row r="508" spans="1:10">
      <c r="A508">
        <f>'Processed Output'!A442</f>
        <v>442</v>
      </c>
      <c r="B508" t="str">
        <f>'Processed Output'!B442</f>
        <v>VTT/VTT_01</v>
      </c>
      <c r="C508" t="str">
        <f>'Processed Output'!C442</f>
        <v>Plume_Temperature</v>
      </c>
      <c r="D508">
        <f>'Processed Output'!D442</f>
        <v>17</v>
      </c>
      <c r="E508">
        <f>'Processed Output'!E442</f>
        <v>183</v>
      </c>
      <c r="F508">
        <f>'Processed Output'!F442</f>
        <v>20</v>
      </c>
      <c r="G508">
        <f>'Processed Output'!G442</f>
        <v>254.40299999999999</v>
      </c>
      <c r="H508">
        <f t="shared" si="14"/>
        <v>166</v>
      </c>
      <c r="I508">
        <f t="shared" si="15"/>
        <v>234.40299999999999</v>
      </c>
      <c r="J508">
        <f>'Processed Output'!H442</f>
        <v>41.206629999999997</v>
      </c>
    </row>
    <row r="509" spans="1:10">
      <c r="A509">
        <f>'Processed Output'!A443</f>
        <v>443</v>
      </c>
      <c r="B509" t="str">
        <f>'Processed Output'!B443</f>
        <v>VTT/VTT_01</v>
      </c>
      <c r="C509" t="str">
        <f>'Processed Output'!C443</f>
        <v>Plume_Temperature</v>
      </c>
      <c r="D509">
        <f>'Processed Output'!D443</f>
        <v>17</v>
      </c>
      <c r="E509">
        <f>'Processed Output'!E443</f>
        <v>96</v>
      </c>
      <c r="F509">
        <f>'Processed Output'!F443</f>
        <v>20</v>
      </c>
      <c r="G509">
        <f>'Processed Output'!G443</f>
        <v>131.226</v>
      </c>
      <c r="H509">
        <f t="shared" si="14"/>
        <v>79</v>
      </c>
      <c r="I509">
        <f t="shared" si="15"/>
        <v>111.226</v>
      </c>
      <c r="J509">
        <f>'Processed Output'!H443</f>
        <v>40.792400000000001</v>
      </c>
    </row>
    <row r="510" spans="1:10">
      <c r="A510">
        <f>'Processed Output'!A307</f>
        <v>307</v>
      </c>
      <c r="B510" t="str">
        <f>'Processed Output'!B307</f>
        <v>VTT/VTT_02</v>
      </c>
      <c r="C510" t="str">
        <f>'Processed Output'!C307</f>
        <v>Plume_Temperature</v>
      </c>
      <c r="D510">
        <f>'Processed Output'!D307</f>
        <v>20</v>
      </c>
      <c r="E510">
        <f>'Processed Output'!E307</f>
        <v>308</v>
      </c>
      <c r="F510">
        <f>'Processed Output'!F307</f>
        <v>20</v>
      </c>
      <c r="G510">
        <f>'Processed Output'!G307</f>
        <v>395.803</v>
      </c>
      <c r="H510">
        <f t="shared" si="14"/>
        <v>288</v>
      </c>
      <c r="I510">
        <f t="shared" si="15"/>
        <v>375.803</v>
      </c>
      <c r="J510">
        <f>'Processed Output'!H307</f>
        <v>30.487159999999999</v>
      </c>
    </row>
    <row r="511" spans="1:10">
      <c r="A511">
        <f>'Processed Output'!A308</f>
        <v>308</v>
      </c>
      <c r="B511" t="str">
        <f>'Processed Output'!B308</f>
        <v>VTT/VTT_02</v>
      </c>
      <c r="C511" t="str">
        <f>'Processed Output'!C308</f>
        <v>Plume_Temperature</v>
      </c>
      <c r="D511">
        <f>'Processed Output'!D308</f>
        <v>20</v>
      </c>
      <c r="E511">
        <f>'Processed Output'!E308</f>
        <v>148</v>
      </c>
      <c r="F511">
        <f>'Processed Output'!F308</f>
        <v>20</v>
      </c>
      <c r="G511">
        <f>'Processed Output'!G308</f>
        <v>200.703</v>
      </c>
      <c r="H511">
        <f t="shared" si="14"/>
        <v>128</v>
      </c>
      <c r="I511">
        <f t="shared" si="15"/>
        <v>180.703</v>
      </c>
      <c r="J511">
        <f>'Processed Output'!H308</f>
        <v>41.174219999999998</v>
      </c>
    </row>
    <row r="512" spans="1:10">
      <c r="A512">
        <f>'Processed Output'!A18</f>
        <v>18</v>
      </c>
      <c r="B512" t="str">
        <f>'Processed Output'!B18</f>
        <v>VTT/VTT_03</v>
      </c>
      <c r="C512" t="str">
        <f>'Processed Output'!C18</f>
        <v>Plume_Temperature</v>
      </c>
      <c r="D512">
        <f>'Processed Output'!D18</f>
        <v>16</v>
      </c>
      <c r="E512">
        <f>'Processed Output'!E18</f>
        <v>268</v>
      </c>
      <c r="F512">
        <f>'Processed Output'!F18</f>
        <v>20</v>
      </c>
      <c r="G512">
        <f>'Processed Output'!G18</f>
        <v>345.08499999999998</v>
      </c>
      <c r="H512">
        <f t="shared" si="14"/>
        <v>252</v>
      </c>
      <c r="I512">
        <f t="shared" si="15"/>
        <v>325.08499999999998</v>
      </c>
      <c r="J512">
        <f>'Processed Output'!H18</f>
        <v>29.00198</v>
      </c>
    </row>
    <row r="513" spans="1:10">
      <c r="A513">
        <f>'Processed Output'!A19</f>
        <v>19</v>
      </c>
      <c r="B513" t="str">
        <f>'Processed Output'!B19</f>
        <v>VTT/VTT_03</v>
      </c>
      <c r="C513" t="str">
        <f>'Processed Output'!C19</f>
        <v>Plume_Temperature</v>
      </c>
      <c r="D513">
        <f>'Processed Output'!D19</f>
        <v>16</v>
      </c>
      <c r="E513">
        <f>'Processed Output'!E19</f>
        <v>145</v>
      </c>
      <c r="F513">
        <f>'Processed Output'!F19</f>
        <v>20</v>
      </c>
      <c r="G513">
        <f>'Processed Output'!G19</f>
        <v>183.267</v>
      </c>
      <c r="H513">
        <f t="shared" si="14"/>
        <v>129</v>
      </c>
      <c r="I513">
        <f t="shared" si="15"/>
        <v>163.267</v>
      </c>
      <c r="J513">
        <f>'Processed Output'!H19</f>
        <v>26.563559999999999</v>
      </c>
    </row>
    <row r="514" spans="1:10">
      <c r="A514">
        <f>'Processed Output'!A325</f>
        <v>325</v>
      </c>
      <c r="B514" t="str">
        <f>'Processed Output'!B325</f>
        <v>NBS/1rwall1</v>
      </c>
      <c r="C514" t="str">
        <f>'Processed Output'!C325</f>
        <v>Pressure</v>
      </c>
      <c r="D514">
        <f>'Processed Output'!D325</f>
        <v>0</v>
      </c>
      <c r="E514">
        <f>'Processed Output'!E325</f>
        <v>-1.87</v>
      </c>
      <c r="F514">
        <f>'Processed Output'!F325</f>
        <v>0</v>
      </c>
      <c r="G514">
        <f>'Processed Output'!G325</f>
        <v>-4.7573999999999996</v>
      </c>
      <c r="H514">
        <f t="shared" ref="H514:H577" si="16">E514-D514</f>
        <v>-1.87</v>
      </c>
      <c r="I514">
        <f t="shared" ref="I514:I577" si="17">G514-F514</f>
        <v>-4.7573999999999996</v>
      </c>
      <c r="J514">
        <f>'Processed Output'!H325</f>
        <v>154.40428</v>
      </c>
    </row>
    <row r="515" spans="1:10">
      <c r="A515">
        <f>'Processed Output'!A529</f>
        <v>529</v>
      </c>
      <c r="B515" t="str">
        <f>'Processed Output'!B529</f>
        <v>NBS/1rwall2</v>
      </c>
      <c r="C515" t="str">
        <f>'Processed Output'!C529</f>
        <v>Pressure</v>
      </c>
      <c r="D515">
        <f>'Processed Output'!D529</f>
        <v>0</v>
      </c>
      <c r="E515">
        <f>'Processed Output'!E529</f>
        <v>-1.8900999999999999</v>
      </c>
      <c r="F515">
        <f>'Processed Output'!F529</f>
        <v>0</v>
      </c>
      <c r="G515">
        <f>'Processed Output'!G529</f>
        <v>-6.5587999999999997</v>
      </c>
      <c r="H515">
        <f t="shared" si="16"/>
        <v>-1.8900999999999999</v>
      </c>
      <c r="I515">
        <f t="shared" si="17"/>
        <v>-6.5587999999999997</v>
      </c>
      <c r="J515">
        <f>'Processed Output'!H529</f>
        <v>247.00810000000001</v>
      </c>
    </row>
    <row r="516" spans="1:10">
      <c r="A516">
        <f>'Processed Output'!A455</f>
        <v>455</v>
      </c>
      <c r="B516" t="str">
        <f>'Processed Output'!B455</f>
        <v>NIST_NRC/NIST_NRC_01</v>
      </c>
      <c r="C516" t="str">
        <f>'Processed Output'!C455</f>
        <v>Pressure</v>
      </c>
      <c r="D516">
        <f>'Processed Output'!D455</f>
        <v>0</v>
      </c>
      <c r="E516">
        <f>'Processed Output'!E455</f>
        <v>57.6</v>
      </c>
      <c r="F516">
        <f>'Processed Output'!F455</f>
        <v>0</v>
      </c>
      <c r="G516">
        <f>'Processed Output'!G455</f>
        <v>43.559199999999997</v>
      </c>
      <c r="H516">
        <f t="shared" si="16"/>
        <v>57.6</v>
      </c>
      <c r="I516">
        <f t="shared" si="17"/>
        <v>43.559199999999997</v>
      </c>
      <c r="J516">
        <f>'Processed Output'!H455</f>
        <v>-24.376390000000001</v>
      </c>
    </row>
    <row r="517" spans="1:10">
      <c r="A517">
        <f>'Processed Output'!A369</f>
        <v>369</v>
      </c>
      <c r="B517" t="str">
        <f>'Processed Output'!B369</f>
        <v>NIST_NRC/NIST_NRC_02</v>
      </c>
      <c r="C517" t="str">
        <f>'Processed Output'!C369</f>
        <v>Pressure</v>
      </c>
      <c r="D517">
        <f>'Processed Output'!D369</f>
        <v>0</v>
      </c>
      <c r="E517">
        <f>'Processed Output'!E369</f>
        <v>290</v>
      </c>
      <c r="F517">
        <f>'Processed Output'!F369</f>
        <v>0</v>
      </c>
      <c r="G517">
        <f>'Processed Output'!G369</f>
        <v>255.68299999999999</v>
      </c>
      <c r="H517">
        <f t="shared" si="16"/>
        <v>290</v>
      </c>
      <c r="I517">
        <f t="shared" si="17"/>
        <v>255.68299999999999</v>
      </c>
      <c r="J517">
        <f>'Processed Output'!H369</f>
        <v>-11.833449999999999</v>
      </c>
    </row>
    <row r="518" spans="1:10">
      <c r="A518">
        <f>'Processed Output'!A323</f>
        <v>323</v>
      </c>
      <c r="B518" t="str">
        <f>'Processed Output'!B323</f>
        <v>NIST_NRC/NIST_NRC_03</v>
      </c>
      <c r="C518" t="str">
        <f>'Processed Output'!C323</f>
        <v>Pressure</v>
      </c>
      <c r="D518">
        <f>'Processed Output'!D323</f>
        <v>0</v>
      </c>
      <c r="E518">
        <f>'Processed Output'!E323</f>
        <v>-1.91</v>
      </c>
      <c r="F518">
        <f>'Processed Output'!F323</f>
        <v>0</v>
      </c>
      <c r="G518">
        <f>'Processed Output'!G323</f>
        <v>-2.1505999999999998</v>
      </c>
      <c r="H518">
        <f t="shared" si="16"/>
        <v>-1.91</v>
      </c>
      <c r="I518">
        <f t="shared" si="17"/>
        <v>-2.1505999999999998</v>
      </c>
      <c r="J518">
        <f>'Processed Output'!H323</f>
        <v>12.597379999999999</v>
      </c>
    </row>
    <row r="519" spans="1:10">
      <c r="A519">
        <f>'Processed Output'!A417</f>
        <v>417</v>
      </c>
      <c r="B519" t="str">
        <f>'Processed Output'!B417</f>
        <v>NIST_NRC/NIST_NRC_04</v>
      </c>
      <c r="C519" t="str">
        <f>'Processed Output'!C417</f>
        <v>Pressure</v>
      </c>
      <c r="D519">
        <f>'Processed Output'!D417</f>
        <v>0</v>
      </c>
      <c r="E519">
        <f>'Processed Output'!E417</f>
        <v>56.6</v>
      </c>
      <c r="F519">
        <f>'Processed Output'!F417</f>
        <v>0</v>
      </c>
      <c r="G519">
        <f>'Processed Output'!G417</f>
        <v>74.424700000000001</v>
      </c>
      <c r="H519">
        <f t="shared" si="16"/>
        <v>56.6</v>
      </c>
      <c r="I519">
        <f t="shared" si="17"/>
        <v>74.424700000000001</v>
      </c>
      <c r="J519">
        <f>'Processed Output'!H417</f>
        <v>31.4924</v>
      </c>
    </row>
    <row r="520" spans="1:10">
      <c r="A520">
        <f>'Processed Output'!A36</f>
        <v>36</v>
      </c>
      <c r="B520" t="str">
        <f>'Processed Output'!B36</f>
        <v>NIST_NRC/NIST_NRC_05</v>
      </c>
      <c r="C520" t="str">
        <f>'Processed Output'!C36</f>
        <v>Pressure</v>
      </c>
      <c r="D520">
        <f>'Processed Output'!D36</f>
        <v>0</v>
      </c>
      <c r="E520">
        <f>'Processed Output'!E36</f>
        <v>-1.81</v>
      </c>
      <c r="F520">
        <f>'Processed Output'!F36</f>
        <v>0</v>
      </c>
      <c r="G520">
        <f>'Processed Output'!G36</f>
        <v>-2.0093000000000001</v>
      </c>
      <c r="H520">
        <f t="shared" si="16"/>
        <v>-1.81</v>
      </c>
      <c r="I520">
        <f t="shared" si="17"/>
        <v>-2.0093000000000001</v>
      </c>
      <c r="J520">
        <f>'Processed Output'!H36</f>
        <v>11.008839999999999</v>
      </c>
    </row>
    <row r="521" spans="1:10">
      <c r="A521">
        <f>'Processed Output'!A570</f>
        <v>570</v>
      </c>
      <c r="B521" t="str">
        <f>'Processed Output'!B570</f>
        <v>NIST_NRC/NIST_NRC_07</v>
      </c>
      <c r="C521" t="str">
        <f>'Processed Output'!C570</f>
        <v>Pressure</v>
      </c>
      <c r="D521">
        <f>'Processed Output'!D570</f>
        <v>0</v>
      </c>
      <c r="E521">
        <f>'Processed Output'!E570</f>
        <v>45.9</v>
      </c>
      <c r="F521">
        <f>'Processed Output'!F570</f>
        <v>0</v>
      </c>
      <c r="G521">
        <f>'Processed Output'!G570</f>
        <v>30.333600000000001</v>
      </c>
      <c r="H521">
        <f t="shared" si="16"/>
        <v>45.9</v>
      </c>
      <c r="I521">
        <f t="shared" si="17"/>
        <v>30.333600000000001</v>
      </c>
      <c r="J521">
        <f>'Processed Output'!H570</f>
        <v>-33.913730000000001</v>
      </c>
    </row>
    <row r="522" spans="1:10">
      <c r="A522">
        <f>'Processed Output'!A34</f>
        <v>34</v>
      </c>
      <c r="B522" t="str">
        <f>'Processed Output'!B34</f>
        <v>NIST_NRC/NIST_NRC_08</v>
      </c>
      <c r="C522" t="str">
        <f>'Processed Output'!C34</f>
        <v>Pressure</v>
      </c>
      <c r="D522">
        <f>'Processed Output'!D34</f>
        <v>0</v>
      </c>
      <c r="E522">
        <f>'Processed Output'!E34</f>
        <v>189</v>
      </c>
      <c r="F522">
        <f>'Processed Output'!F34</f>
        <v>0</v>
      </c>
      <c r="G522">
        <f>'Processed Output'!G34</f>
        <v>212.041</v>
      </c>
      <c r="H522">
        <f t="shared" si="16"/>
        <v>189</v>
      </c>
      <c r="I522">
        <f t="shared" si="17"/>
        <v>212.041</v>
      </c>
      <c r="J522">
        <f>'Processed Output'!H34</f>
        <v>12.19101</v>
      </c>
    </row>
    <row r="523" spans="1:10">
      <c r="A523">
        <f>'Processed Output'!A100</f>
        <v>100</v>
      </c>
      <c r="B523" t="str">
        <f>'Processed Output'!B100</f>
        <v>NIST_NRC/NIST_NRC_09</v>
      </c>
      <c r="C523" t="str">
        <f>'Processed Output'!C100</f>
        <v>Pressure</v>
      </c>
      <c r="D523">
        <f>'Processed Output'!D100</f>
        <v>0</v>
      </c>
      <c r="E523">
        <f>'Processed Output'!E100</f>
        <v>-1.96</v>
      </c>
      <c r="F523">
        <f>'Processed Output'!F100</f>
        <v>0</v>
      </c>
      <c r="G523">
        <f>'Processed Output'!G100</f>
        <v>-2.149</v>
      </c>
      <c r="H523">
        <f t="shared" si="16"/>
        <v>-1.96</v>
      </c>
      <c r="I523">
        <f t="shared" si="17"/>
        <v>-2.149</v>
      </c>
      <c r="J523">
        <f>'Processed Output'!H100</f>
        <v>9.6433599999999995</v>
      </c>
    </row>
    <row r="524" spans="1:10">
      <c r="A524">
        <f>'Processed Output'!A344</f>
        <v>344</v>
      </c>
      <c r="B524" t="str">
        <f>'Processed Output'!B344</f>
        <v>NIST_NRC/NIST_NRC_10</v>
      </c>
      <c r="C524" t="str">
        <f>'Processed Output'!C344</f>
        <v>Pressure</v>
      </c>
      <c r="D524">
        <f>'Processed Output'!D344</f>
        <v>0</v>
      </c>
      <c r="E524">
        <f>'Processed Output'!E344</f>
        <v>49.3</v>
      </c>
      <c r="F524">
        <f>'Processed Output'!F344</f>
        <v>0</v>
      </c>
      <c r="G524">
        <f>'Processed Output'!G344</f>
        <v>45.662700000000001</v>
      </c>
      <c r="H524">
        <f t="shared" si="16"/>
        <v>49.3</v>
      </c>
      <c r="I524">
        <f t="shared" si="17"/>
        <v>45.662700000000001</v>
      </c>
      <c r="J524">
        <f>'Processed Output'!H344</f>
        <v>-7.3778899999999998</v>
      </c>
    </row>
    <row r="525" spans="1:10">
      <c r="A525">
        <f>'Processed Output'!A132</f>
        <v>132</v>
      </c>
      <c r="B525" t="str">
        <f>'Processed Output'!B132</f>
        <v>NIST_NRC/NIST_NRC_13</v>
      </c>
      <c r="C525" t="str">
        <f>'Processed Output'!C132</f>
        <v>Pressure</v>
      </c>
      <c r="D525">
        <f>'Processed Output'!D132</f>
        <v>0</v>
      </c>
      <c r="E525">
        <f>'Processed Output'!E132</f>
        <v>232</v>
      </c>
      <c r="F525">
        <f>'Processed Output'!F132</f>
        <v>0</v>
      </c>
      <c r="G525">
        <f>'Processed Output'!G132</f>
        <v>307.613</v>
      </c>
      <c r="H525">
        <f t="shared" si="16"/>
        <v>232</v>
      </c>
      <c r="I525">
        <f t="shared" si="17"/>
        <v>307.613</v>
      </c>
      <c r="J525">
        <f>'Processed Output'!H132</f>
        <v>32.591810000000002</v>
      </c>
    </row>
    <row r="526" spans="1:10">
      <c r="A526">
        <f>'Processed Output'!A284</f>
        <v>284</v>
      </c>
      <c r="B526" t="str">
        <f>'Processed Output'!B284</f>
        <v>NIST_NRC/NIST_NRC_14</v>
      </c>
      <c r="C526" t="str">
        <f>'Processed Output'!C284</f>
        <v>Pressure</v>
      </c>
      <c r="D526">
        <f>'Processed Output'!D284</f>
        <v>0</v>
      </c>
      <c r="E526">
        <f>'Processed Output'!E284</f>
        <v>-2.0499999999999998</v>
      </c>
      <c r="F526">
        <f>'Processed Output'!F284</f>
        <v>0</v>
      </c>
      <c r="G526">
        <f>'Processed Output'!G284</f>
        <v>-2.1676000000000002</v>
      </c>
      <c r="H526">
        <f t="shared" si="16"/>
        <v>-2.0499999999999998</v>
      </c>
      <c r="I526">
        <f t="shared" si="17"/>
        <v>-2.1676000000000002</v>
      </c>
      <c r="J526">
        <f>'Processed Output'!H284</f>
        <v>5.7380500000000003</v>
      </c>
    </row>
    <row r="527" spans="1:10">
      <c r="A527">
        <f>'Processed Output'!A137</f>
        <v>137</v>
      </c>
      <c r="B527" t="str">
        <f>'Processed Output'!B137</f>
        <v>NIST_NRC/NIST_NRC_15</v>
      </c>
      <c r="C527" t="str">
        <f>'Processed Output'!C137</f>
        <v>Pressure</v>
      </c>
      <c r="D527">
        <f>'Processed Output'!D137</f>
        <v>0</v>
      </c>
      <c r="E527">
        <f>'Processed Output'!E137</f>
        <v>-2.35</v>
      </c>
      <c r="F527">
        <f>'Processed Output'!F137</f>
        <v>0</v>
      </c>
      <c r="G527">
        <f>'Processed Output'!G137</f>
        <v>-2.2509999999999999</v>
      </c>
      <c r="H527">
        <f t="shared" si="16"/>
        <v>-2.35</v>
      </c>
      <c r="I527">
        <f t="shared" si="17"/>
        <v>-2.2509999999999999</v>
      </c>
      <c r="J527">
        <f>'Processed Output'!H137</f>
        <v>-4.2114900000000004</v>
      </c>
    </row>
    <row r="528" spans="1:10">
      <c r="A528">
        <f>'Processed Output'!A275</f>
        <v>275</v>
      </c>
      <c r="B528" t="str">
        <f>'Processed Output'!B275</f>
        <v>NIST_NRC/NIST_NRC_16</v>
      </c>
      <c r="C528" t="str">
        <f>'Processed Output'!C275</f>
        <v>Pressure</v>
      </c>
      <c r="D528">
        <f>'Processed Output'!D275</f>
        <v>0</v>
      </c>
      <c r="E528">
        <f>'Processed Output'!E275</f>
        <v>80.599999999999994</v>
      </c>
      <c r="F528">
        <f>'Processed Output'!F275</f>
        <v>0</v>
      </c>
      <c r="G528">
        <f>'Processed Output'!G275</f>
        <v>221.48500000000001</v>
      </c>
      <c r="H528">
        <f t="shared" si="16"/>
        <v>80.599999999999994</v>
      </c>
      <c r="I528">
        <f t="shared" si="17"/>
        <v>221.48500000000001</v>
      </c>
      <c r="J528">
        <f>'Processed Output'!H275</f>
        <v>174.79528999999999</v>
      </c>
    </row>
    <row r="529" spans="1:10">
      <c r="A529">
        <f>'Processed Output'!A243</f>
        <v>243</v>
      </c>
      <c r="B529" t="str">
        <f>'Processed Output'!B243</f>
        <v>NIST_NRC/NIST_NRC_17</v>
      </c>
      <c r="C529" t="str">
        <f>'Processed Output'!C243</f>
        <v>Pressure</v>
      </c>
      <c r="D529">
        <f>'Processed Output'!D243</f>
        <v>0</v>
      </c>
      <c r="E529">
        <f>'Processed Output'!E243</f>
        <v>195</v>
      </c>
      <c r="F529">
        <f>'Processed Output'!F243</f>
        <v>0</v>
      </c>
      <c r="G529">
        <f>'Processed Output'!G243</f>
        <v>146.262</v>
      </c>
      <c r="H529">
        <f t="shared" si="16"/>
        <v>195</v>
      </c>
      <c r="I529">
        <f t="shared" si="17"/>
        <v>146.262</v>
      </c>
      <c r="J529">
        <f>'Processed Output'!H243</f>
        <v>-24.993849999999998</v>
      </c>
    </row>
    <row r="530" spans="1:10">
      <c r="A530">
        <f>'Processed Output'!A326</f>
        <v>326</v>
      </c>
      <c r="B530" t="str">
        <f>'Processed Output'!B326</f>
        <v>NIST_NRC/NIST_NRC_18</v>
      </c>
      <c r="C530" t="str">
        <f>'Processed Output'!C326</f>
        <v>Pressure</v>
      </c>
      <c r="D530">
        <f>'Processed Output'!D326</f>
        <v>0</v>
      </c>
      <c r="E530">
        <f>'Processed Output'!E326</f>
        <v>-2.0099999999999998</v>
      </c>
      <c r="F530">
        <f>'Processed Output'!F326</f>
        <v>0</v>
      </c>
      <c r="G530">
        <f>'Processed Output'!G326</f>
        <v>-2.1938</v>
      </c>
      <c r="H530">
        <f t="shared" si="16"/>
        <v>-2.0099999999999998</v>
      </c>
      <c r="I530">
        <f t="shared" si="17"/>
        <v>-2.1938</v>
      </c>
      <c r="J530">
        <f>'Processed Output'!H326</f>
        <v>9.14527</v>
      </c>
    </row>
    <row r="531" spans="1:10">
      <c r="A531">
        <f>'Processed Output'!A557</f>
        <v>557</v>
      </c>
      <c r="B531" t="str">
        <f>'Processed Output'!B557</f>
        <v>NIST_NRC/NIST_NRC_01</v>
      </c>
      <c r="C531" t="str">
        <f>'Processed Output'!C557</f>
        <v>Short_Wall_Flux</v>
      </c>
      <c r="D531">
        <f>'Processed Output'!D557</f>
        <v>0</v>
      </c>
      <c r="E531">
        <f>'Processed Output'!E557</f>
        <v>0.67800000000000005</v>
      </c>
      <c r="F531">
        <f>'Processed Output'!F557</f>
        <v>0</v>
      </c>
      <c r="G531">
        <f>'Processed Output'!G557</f>
        <v>2.0148000000000001</v>
      </c>
      <c r="H531">
        <f t="shared" si="16"/>
        <v>0.67800000000000005</v>
      </c>
      <c r="I531">
        <f t="shared" si="17"/>
        <v>2.0148000000000001</v>
      </c>
      <c r="J531">
        <f>'Processed Output'!H557</f>
        <v>197.16964999999999</v>
      </c>
    </row>
    <row r="532" spans="1:10">
      <c r="A532">
        <f>'Processed Output'!A558</f>
        <v>558</v>
      </c>
      <c r="B532" t="str">
        <f>'Processed Output'!B558</f>
        <v>NIST_NRC/NIST_NRC_01</v>
      </c>
      <c r="C532" t="str">
        <f>'Processed Output'!C558</f>
        <v>Short_Wall_Flux</v>
      </c>
      <c r="D532">
        <f>'Processed Output'!D558</f>
        <v>0</v>
      </c>
      <c r="E532">
        <f>'Processed Output'!E558</f>
        <v>0.89400000000000002</v>
      </c>
      <c r="F532">
        <f>'Processed Output'!F558</f>
        <v>0</v>
      </c>
      <c r="G532">
        <f>'Processed Output'!G558</f>
        <v>2.0127999999999999</v>
      </c>
      <c r="H532">
        <f t="shared" si="16"/>
        <v>0.89400000000000002</v>
      </c>
      <c r="I532">
        <f t="shared" si="17"/>
        <v>2.0127999999999999</v>
      </c>
      <c r="J532">
        <f>'Processed Output'!H558</f>
        <v>125.14542</v>
      </c>
    </row>
    <row r="533" spans="1:10">
      <c r="A533">
        <f>'Processed Output'!A102</f>
        <v>102</v>
      </c>
      <c r="B533" t="str">
        <f>'Processed Output'!B102</f>
        <v>NIST_NRC/NIST_NRC_02</v>
      </c>
      <c r="C533" t="str">
        <f>'Processed Output'!C102</f>
        <v>Short_Wall_Flux</v>
      </c>
      <c r="D533">
        <f>'Processed Output'!D102</f>
        <v>0</v>
      </c>
      <c r="E533">
        <f>'Processed Output'!E102</f>
        <v>2.35</v>
      </c>
      <c r="F533">
        <f>'Processed Output'!F102</f>
        <v>0</v>
      </c>
      <c r="G533">
        <f>'Processed Output'!G102</f>
        <v>4.9379999999999997</v>
      </c>
      <c r="H533">
        <f t="shared" si="16"/>
        <v>2.35</v>
      </c>
      <c r="I533">
        <f t="shared" si="17"/>
        <v>4.9379999999999997</v>
      </c>
      <c r="J533">
        <f>'Processed Output'!H102</f>
        <v>110.12725</v>
      </c>
    </row>
    <row r="534" spans="1:10">
      <c r="A534">
        <f>'Processed Output'!A103</f>
        <v>103</v>
      </c>
      <c r="B534" t="str">
        <f>'Processed Output'!B103</f>
        <v>NIST_NRC/NIST_NRC_02</v>
      </c>
      <c r="C534" t="str">
        <f>'Processed Output'!C103</f>
        <v>Short_Wall_Flux</v>
      </c>
      <c r="D534">
        <f>'Processed Output'!D103</f>
        <v>0</v>
      </c>
      <c r="E534">
        <f>'Processed Output'!E103</f>
        <v>2.91</v>
      </c>
      <c r="F534">
        <f>'Processed Output'!F103</f>
        <v>0</v>
      </c>
      <c r="G534">
        <f>'Processed Output'!G103</f>
        <v>4.9333999999999998</v>
      </c>
      <c r="H534">
        <f t="shared" si="16"/>
        <v>2.91</v>
      </c>
      <c r="I534">
        <f t="shared" si="17"/>
        <v>4.9333999999999998</v>
      </c>
      <c r="J534">
        <f>'Processed Output'!H103</f>
        <v>69.532300000000006</v>
      </c>
    </row>
    <row r="535" spans="1:10">
      <c r="A535">
        <f>'Processed Output'!A227</f>
        <v>227</v>
      </c>
      <c r="B535" t="str">
        <f>'Processed Output'!B227</f>
        <v>NIST_NRC/NIST_NRC_03</v>
      </c>
      <c r="C535" t="str">
        <f>'Processed Output'!C227</f>
        <v>Short_Wall_Flux</v>
      </c>
      <c r="D535">
        <f>'Processed Output'!D227</f>
        <v>0</v>
      </c>
      <c r="E535">
        <f>'Processed Output'!E227</f>
        <v>1.65</v>
      </c>
      <c r="F535">
        <f>'Processed Output'!F227</f>
        <v>0</v>
      </c>
      <c r="G535">
        <f>'Processed Output'!G227</f>
        <v>3.8853</v>
      </c>
      <c r="H535">
        <f t="shared" si="16"/>
        <v>1.65</v>
      </c>
      <c r="I535">
        <f t="shared" si="17"/>
        <v>3.8853</v>
      </c>
      <c r="J535">
        <f>'Processed Output'!H227</f>
        <v>135.47150999999999</v>
      </c>
    </row>
    <row r="536" spans="1:10">
      <c r="A536">
        <f>'Processed Output'!A228</f>
        <v>228</v>
      </c>
      <c r="B536" t="str">
        <f>'Processed Output'!B228</f>
        <v>NIST_NRC/NIST_NRC_03</v>
      </c>
      <c r="C536" t="str">
        <f>'Processed Output'!C228</f>
        <v>Short_Wall_Flux</v>
      </c>
      <c r="D536">
        <f>'Processed Output'!D228</f>
        <v>0</v>
      </c>
      <c r="E536">
        <f>'Processed Output'!E228</f>
        <v>2.0499999999999998</v>
      </c>
      <c r="F536">
        <f>'Processed Output'!F228</f>
        <v>0</v>
      </c>
      <c r="G536">
        <f>'Processed Output'!G228</f>
        <v>5.1018999999999997</v>
      </c>
      <c r="H536">
        <f t="shared" si="16"/>
        <v>2.0499999999999998</v>
      </c>
      <c r="I536">
        <f t="shared" si="17"/>
        <v>5.1018999999999997</v>
      </c>
      <c r="J536">
        <f>'Processed Output'!H228</f>
        <v>148.87074000000001</v>
      </c>
    </row>
    <row r="537" spans="1:10">
      <c r="A537">
        <f>'Processed Output'!A586</f>
        <v>586</v>
      </c>
      <c r="B537" t="str">
        <f>'Processed Output'!B586</f>
        <v>NIST_NRC/NIST_NRC_04</v>
      </c>
      <c r="C537" t="str">
        <f>'Processed Output'!C586</f>
        <v>Short_Wall_Flux</v>
      </c>
      <c r="D537">
        <f>'Processed Output'!D586</f>
        <v>0</v>
      </c>
      <c r="E537">
        <f>'Processed Output'!E586</f>
        <v>1.94</v>
      </c>
      <c r="F537">
        <f>'Processed Output'!F586</f>
        <v>0</v>
      </c>
      <c r="G537">
        <f>'Processed Output'!G586</f>
        <v>4.4518000000000004</v>
      </c>
      <c r="H537">
        <f t="shared" si="16"/>
        <v>1.94</v>
      </c>
      <c r="I537">
        <f t="shared" si="17"/>
        <v>4.4518000000000004</v>
      </c>
      <c r="J537">
        <f>'Processed Output'!H586</f>
        <v>129.47678999999999</v>
      </c>
    </row>
    <row r="538" spans="1:10">
      <c r="A538">
        <f>'Processed Output'!A587</f>
        <v>587</v>
      </c>
      <c r="B538" t="str">
        <f>'Processed Output'!B587</f>
        <v>NIST_NRC/NIST_NRC_04</v>
      </c>
      <c r="C538" t="str">
        <f>'Processed Output'!C587</f>
        <v>Short_Wall_Flux</v>
      </c>
      <c r="D538">
        <f>'Processed Output'!D587</f>
        <v>0</v>
      </c>
      <c r="E538">
        <f>'Processed Output'!E587</f>
        <v>2.19</v>
      </c>
      <c r="F538">
        <f>'Processed Output'!F587</f>
        <v>0</v>
      </c>
      <c r="G538">
        <f>'Processed Output'!G587</f>
        <v>4.4455999999999998</v>
      </c>
      <c r="H538">
        <f t="shared" si="16"/>
        <v>2.19</v>
      </c>
      <c r="I538">
        <f t="shared" si="17"/>
        <v>4.4455999999999998</v>
      </c>
      <c r="J538">
        <f>'Processed Output'!H587</f>
        <v>102.99543</v>
      </c>
    </row>
    <row r="539" spans="1:10">
      <c r="A539">
        <f>'Processed Output'!A154</f>
        <v>154</v>
      </c>
      <c r="B539" t="str">
        <f>'Processed Output'!B154</f>
        <v>NIST_NRC/NIST_NRC_05</v>
      </c>
      <c r="C539" t="str">
        <f>'Processed Output'!C154</f>
        <v>Short_Wall_Flux</v>
      </c>
      <c r="D539">
        <f>'Processed Output'!D154</f>
        <v>0</v>
      </c>
      <c r="E539">
        <f>'Processed Output'!E154</f>
        <v>1.21</v>
      </c>
      <c r="F539">
        <f>'Processed Output'!F154</f>
        <v>0</v>
      </c>
      <c r="G539">
        <f>'Processed Output'!G154</f>
        <v>2.78</v>
      </c>
      <c r="H539">
        <f t="shared" si="16"/>
        <v>1.21</v>
      </c>
      <c r="I539">
        <f t="shared" si="17"/>
        <v>2.78</v>
      </c>
      <c r="J539">
        <f>'Processed Output'!H154</f>
        <v>129.74957000000001</v>
      </c>
    </row>
    <row r="540" spans="1:10">
      <c r="A540">
        <f>'Processed Output'!A155</f>
        <v>155</v>
      </c>
      <c r="B540" t="str">
        <f>'Processed Output'!B155</f>
        <v>NIST_NRC/NIST_NRC_05</v>
      </c>
      <c r="C540" t="str">
        <f>'Processed Output'!C155</f>
        <v>Short_Wall_Flux</v>
      </c>
      <c r="D540">
        <f>'Processed Output'!D155</f>
        <v>0</v>
      </c>
      <c r="E540">
        <f>'Processed Output'!E155</f>
        <v>1.58</v>
      </c>
      <c r="F540">
        <f>'Processed Output'!F155</f>
        <v>0</v>
      </c>
      <c r="G540">
        <f>'Processed Output'!G155</f>
        <v>3.69</v>
      </c>
      <c r="H540">
        <f t="shared" si="16"/>
        <v>1.58</v>
      </c>
      <c r="I540">
        <f t="shared" si="17"/>
        <v>3.69</v>
      </c>
      <c r="J540">
        <f>'Processed Output'!H155</f>
        <v>133.54239999999999</v>
      </c>
    </row>
    <row r="541" spans="1:10">
      <c r="A541">
        <f>'Processed Output'!A504</f>
        <v>504</v>
      </c>
      <c r="B541" t="str">
        <f>'Processed Output'!B504</f>
        <v>NIST_NRC/NIST_NRC_07</v>
      </c>
      <c r="C541" t="str">
        <f>'Processed Output'!C504</f>
        <v>Short_Wall_Flux</v>
      </c>
      <c r="D541">
        <f>'Processed Output'!D504</f>
        <v>0</v>
      </c>
      <c r="E541">
        <f>'Processed Output'!E504</f>
        <v>0.62</v>
      </c>
      <c r="F541">
        <f>'Processed Output'!F504</f>
        <v>0</v>
      </c>
      <c r="G541">
        <f>'Processed Output'!G504</f>
        <v>1.9598</v>
      </c>
      <c r="H541">
        <f t="shared" si="16"/>
        <v>0.62</v>
      </c>
      <c r="I541">
        <f t="shared" si="17"/>
        <v>1.9598</v>
      </c>
      <c r="J541">
        <f>'Processed Output'!H504</f>
        <v>216.09838999999999</v>
      </c>
    </row>
    <row r="542" spans="1:10">
      <c r="A542">
        <f>'Processed Output'!A505</f>
        <v>505</v>
      </c>
      <c r="B542" t="str">
        <f>'Processed Output'!B505</f>
        <v>NIST_NRC/NIST_NRC_07</v>
      </c>
      <c r="C542" t="str">
        <f>'Processed Output'!C505</f>
        <v>Short_Wall_Flux</v>
      </c>
      <c r="D542">
        <f>'Processed Output'!D505</f>
        <v>0</v>
      </c>
      <c r="E542">
        <f>'Processed Output'!E505</f>
        <v>0.90200000000000002</v>
      </c>
      <c r="F542">
        <f>'Processed Output'!F505</f>
        <v>0</v>
      </c>
      <c r="G542">
        <f>'Processed Output'!G505</f>
        <v>1.9565999999999999</v>
      </c>
      <c r="H542">
        <f t="shared" si="16"/>
        <v>0.90200000000000002</v>
      </c>
      <c r="I542">
        <f t="shared" si="17"/>
        <v>1.9565999999999999</v>
      </c>
      <c r="J542">
        <f>'Processed Output'!H505</f>
        <v>116.92017</v>
      </c>
    </row>
    <row r="543" spans="1:10">
      <c r="A543">
        <f>'Processed Output'!A26</f>
        <v>26</v>
      </c>
      <c r="B543" t="str">
        <f>'Processed Output'!B26</f>
        <v>NIST_NRC/NIST_NRC_08</v>
      </c>
      <c r="C543" t="str">
        <f>'Processed Output'!C26</f>
        <v>Short_Wall_Flux</v>
      </c>
      <c r="D543">
        <f>'Processed Output'!D26</f>
        <v>0</v>
      </c>
      <c r="E543">
        <f>'Processed Output'!E26</f>
        <v>2.4700000000000002</v>
      </c>
      <c r="F543">
        <f>'Processed Output'!F26</f>
        <v>0</v>
      </c>
      <c r="G543">
        <f>'Processed Output'!G26</f>
        <v>4.8593000000000002</v>
      </c>
      <c r="H543">
        <f t="shared" si="16"/>
        <v>2.4700000000000002</v>
      </c>
      <c r="I543">
        <f t="shared" si="17"/>
        <v>4.8593000000000002</v>
      </c>
      <c r="J543">
        <f>'Processed Output'!H26</f>
        <v>96.733199999999997</v>
      </c>
    </row>
    <row r="544" spans="1:10">
      <c r="A544">
        <f>'Processed Output'!A27</f>
        <v>27</v>
      </c>
      <c r="B544" t="str">
        <f>'Processed Output'!B27</f>
        <v>NIST_NRC/NIST_NRC_08</v>
      </c>
      <c r="C544" t="str">
        <f>'Processed Output'!C27</f>
        <v>Short_Wall_Flux</v>
      </c>
      <c r="D544">
        <f>'Processed Output'!D27</f>
        <v>0</v>
      </c>
      <c r="E544">
        <f>'Processed Output'!E27</f>
        <v>2.85</v>
      </c>
      <c r="F544">
        <f>'Processed Output'!F27</f>
        <v>0</v>
      </c>
      <c r="G544">
        <f>'Processed Output'!G27</f>
        <v>4.8547000000000002</v>
      </c>
      <c r="H544">
        <f t="shared" si="16"/>
        <v>2.85</v>
      </c>
      <c r="I544">
        <f t="shared" si="17"/>
        <v>4.8547000000000002</v>
      </c>
      <c r="J544">
        <f>'Processed Output'!H27</f>
        <v>70.340010000000007</v>
      </c>
    </row>
    <row r="545" spans="1:10">
      <c r="A545">
        <f>'Processed Output'!A76</f>
        <v>76</v>
      </c>
      <c r="B545" t="str">
        <f>'Processed Output'!B76</f>
        <v>NIST_NRC/NIST_NRC_09</v>
      </c>
      <c r="C545" t="str">
        <f>'Processed Output'!C76</f>
        <v>Short_Wall_Flux</v>
      </c>
      <c r="D545">
        <f>'Processed Output'!D76</f>
        <v>0</v>
      </c>
      <c r="E545">
        <f>'Processed Output'!E76</f>
        <v>1.4</v>
      </c>
      <c r="F545">
        <f>'Processed Output'!F76</f>
        <v>0</v>
      </c>
      <c r="G545">
        <f>'Processed Output'!G76</f>
        <v>3.7139000000000002</v>
      </c>
      <c r="H545">
        <f t="shared" si="16"/>
        <v>1.4</v>
      </c>
      <c r="I545">
        <f t="shared" si="17"/>
        <v>3.7139000000000002</v>
      </c>
      <c r="J545">
        <f>'Processed Output'!H76</f>
        <v>165.27930000000001</v>
      </c>
    </row>
    <row r="546" spans="1:10">
      <c r="A546">
        <f>'Processed Output'!A216</f>
        <v>216</v>
      </c>
      <c r="B546" t="str">
        <f>'Processed Output'!B216</f>
        <v>NIST_NRC/NIST_NRC_10</v>
      </c>
      <c r="C546" t="str">
        <f>'Processed Output'!C216</f>
        <v>Short_Wall_Flux</v>
      </c>
      <c r="D546">
        <f>'Processed Output'!D216</f>
        <v>0</v>
      </c>
      <c r="E546">
        <f>'Processed Output'!E216</f>
        <v>1.78</v>
      </c>
      <c r="F546">
        <f>'Processed Output'!F216</f>
        <v>0</v>
      </c>
      <c r="G546">
        <f>'Processed Output'!G216</f>
        <v>4.4390000000000001</v>
      </c>
      <c r="H546">
        <f t="shared" si="16"/>
        <v>1.78</v>
      </c>
      <c r="I546">
        <f t="shared" si="17"/>
        <v>4.4390000000000001</v>
      </c>
      <c r="J546">
        <f>'Processed Output'!H216</f>
        <v>149.37978000000001</v>
      </c>
    </row>
    <row r="547" spans="1:10">
      <c r="A547">
        <f>'Processed Output'!A217</f>
        <v>217</v>
      </c>
      <c r="B547" t="str">
        <f>'Processed Output'!B217</f>
        <v>NIST_NRC/NIST_NRC_10</v>
      </c>
      <c r="C547" t="str">
        <f>'Processed Output'!C217</f>
        <v>Short_Wall_Flux</v>
      </c>
      <c r="D547">
        <f>'Processed Output'!D217</f>
        <v>0</v>
      </c>
      <c r="E547">
        <f>'Processed Output'!E217</f>
        <v>2.12</v>
      </c>
      <c r="F547">
        <f>'Processed Output'!F217</f>
        <v>0</v>
      </c>
      <c r="G547">
        <f>'Processed Output'!G217</f>
        <v>4.4306000000000001</v>
      </c>
      <c r="H547">
        <f t="shared" si="16"/>
        <v>2.12</v>
      </c>
      <c r="I547">
        <f t="shared" si="17"/>
        <v>4.4306000000000001</v>
      </c>
      <c r="J547">
        <f>'Processed Output'!H217</f>
        <v>108.99011</v>
      </c>
    </row>
    <row r="548" spans="1:10">
      <c r="A548">
        <f>'Processed Output'!A69</f>
        <v>69</v>
      </c>
      <c r="B548" t="str">
        <f>'Processed Output'!B69</f>
        <v>NIST_NRC/NIST_NRC_14</v>
      </c>
      <c r="C548" t="str">
        <f>'Processed Output'!C69</f>
        <v>Short_Wall_Flux</v>
      </c>
      <c r="D548">
        <f>'Processed Output'!D69</f>
        <v>0</v>
      </c>
      <c r="E548">
        <f>'Processed Output'!E69</f>
        <v>1.49</v>
      </c>
      <c r="F548">
        <f>'Processed Output'!F69</f>
        <v>0</v>
      </c>
      <c r="G548">
        <f>'Processed Output'!G69</f>
        <v>3.7583000000000002</v>
      </c>
      <c r="H548">
        <f t="shared" si="16"/>
        <v>1.49</v>
      </c>
      <c r="I548">
        <f t="shared" si="17"/>
        <v>3.7583000000000002</v>
      </c>
      <c r="J548">
        <f>'Processed Output'!H69</f>
        <v>152.23491000000001</v>
      </c>
    </row>
    <row r="549" spans="1:10">
      <c r="A549">
        <f>'Processed Output'!A70</f>
        <v>70</v>
      </c>
      <c r="B549" t="str">
        <f>'Processed Output'!B70</f>
        <v>NIST_NRC/NIST_NRC_14</v>
      </c>
      <c r="C549" t="str">
        <f>'Processed Output'!C70</f>
        <v>Short_Wall_Flux</v>
      </c>
      <c r="D549">
        <f>'Processed Output'!D70</f>
        <v>0</v>
      </c>
      <c r="E549">
        <f>'Processed Output'!E70</f>
        <v>2.1</v>
      </c>
      <c r="F549">
        <f>'Processed Output'!F70</f>
        <v>0</v>
      </c>
      <c r="G549">
        <f>'Processed Output'!G70</f>
        <v>4.9794999999999998</v>
      </c>
      <c r="H549">
        <f t="shared" si="16"/>
        <v>2.1</v>
      </c>
      <c r="I549">
        <f t="shared" si="17"/>
        <v>4.9794999999999998</v>
      </c>
      <c r="J549">
        <f>'Processed Output'!H70</f>
        <v>137.11904999999999</v>
      </c>
    </row>
    <row r="550" spans="1:10">
      <c r="A550">
        <f>'Processed Output'!A581</f>
        <v>581</v>
      </c>
      <c r="B550" t="str">
        <f>'Processed Output'!B581</f>
        <v>NIST_NRC/NIST_NRC_15</v>
      </c>
      <c r="C550" t="str">
        <f>'Processed Output'!C581</f>
        <v>Short_Wall_Flux</v>
      </c>
      <c r="D550">
        <f>'Processed Output'!D581</f>
        <v>0</v>
      </c>
      <c r="E550">
        <f>'Processed Output'!E581</f>
        <v>1.24</v>
      </c>
      <c r="F550">
        <f>'Processed Output'!F581</f>
        <v>0</v>
      </c>
      <c r="G550">
        <f>'Processed Output'!G581</f>
        <v>3.5182000000000002</v>
      </c>
      <c r="H550">
        <f t="shared" si="16"/>
        <v>1.24</v>
      </c>
      <c r="I550">
        <f t="shared" si="17"/>
        <v>3.5182000000000002</v>
      </c>
      <c r="J550">
        <f>'Processed Output'!H581</f>
        <v>183.72179</v>
      </c>
    </row>
    <row r="551" spans="1:10">
      <c r="A551">
        <f>'Processed Output'!A582</f>
        <v>582</v>
      </c>
      <c r="B551" t="str">
        <f>'Processed Output'!B582</f>
        <v>NIST_NRC/NIST_NRC_15</v>
      </c>
      <c r="C551" t="str">
        <f>'Processed Output'!C582</f>
        <v>Short_Wall_Flux</v>
      </c>
      <c r="D551">
        <f>'Processed Output'!D582</f>
        <v>0</v>
      </c>
      <c r="E551">
        <f>'Processed Output'!E582</f>
        <v>2.2000000000000002</v>
      </c>
      <c r="F551">
        <f>'Processed Output'!F582</f>
        <v>0</v>
      </c>
      <c r="G551">
        <f>'Processed Output'!G582</f>
        <v>4.7637999999999998</v>
      </c>
      <c r="H551">
        <f t="shared" si="16"/>
        <v>2.2000000000000002</v>
      </c>
      <c r="I551">
        <f t="shared" si="17"/>
        <v>4.7637999999999998</v>
      </c>
      <c r="J551">
        <f>'Processed Output'!H582</f>
        <v>116.53545</v>
      </c>
    </row>
    <row r="552" spans="1:10">
      <c r="A552">
        <f>'Processed Output'!A320</f>
        <v>320</v>
      </c>
      <c r="B552" t="str">
        <f>'Processed Output'!B320</f>
        <v>NIST_NRC/NIST_NRC_01</v>
      </c>
      <c r="C552" t="str">
        <f>'Processed Output'!C320</f>
        <v>Short_Wall_Temp</v>
      </c>
      <c r="D552">
        <f>'Processed Output'!D320</f>
        <v>20</v>
      </c>
      <c r="E552">
        <f>'Processed Output'!E320</f>
        <v>72.400000000000006</v>
      </c>
      <c r="F552">
        <f>'Processed Output'!F320</f>
        <v>20</v>
      </c>
      <c r="G552">
        <f>'Processed Output'!G320</f>
        <v>102.599</v>
      </c>
      <c r="H552">
        <f t="shared" si="16"/>
        <v>52.400000000000006</v>
      </c>
      <c r="I552">
        <f t="shared" si="17"/>
        <v>82.599000000000004</v>
      </c>
      <c r="J552">
        <f>'Processed Output'!H320</f>
        <v>57.63167</v>
      </c>
    </row>
    <row r="553" spans="1:10">
      <c r="A553">
        <f>'Processed Output'!A321</f>
        <v>321</v>
      </c>
      <c r="B553" t="str">
        <f>'Processed Output'!B321</f>
        <v>NIST_NRC/NIST_NRC_01</v>
      </c>
      <c r="C553" t="str">
        <f>'Processed Output'!C321</f>
        <v>Short_Wall_Temp</v>
      </c>
      <c r="D553">
        <f>'Processed Output'!D321</f>
        <v>20</v>
      </c>
      <c r="E553">
        <f>'Processed Output'!E321</f>
        <v>88.3</v>
      </c>
      <c r="F553">
        <f>'Processed Output'!F321</f>
        <v>20</v>
      </c>
      <c r="G553">
        <f>'Processed Output'!G321</f>
        <v>103.181</v>
      </c>
      <c r="H553">
        <f t="shared" si="16"/>
        <v>68.3</v>
      </c>
      <c r="I553">
        <f t="shared" si="17"/>
        <v>83.180999999999997</v>
      </c>
      <c r="J553">
        <f>'Processed Output'!H321</f>
        <v>21.787690000000001</v>
      </c>
    </row>
    <row r="554" spans="1:10">
      <c r="A554">
        <f>'Processed Output'!A517</f>
        <v>517</v>
      </c>
      <c r="B554" t="str">
        <f>'Processed Output'!B517</f>
        <v>NIST_NRC/NIST_NRC_02</v>
      </c>
      <c r="C554" t="str">
        <f>'Processed Output'!C517</f>
        <v>Short_Wall_Temp</v>
      </c>
      <c r="D554">
        <f>'Processed Output'!D517</f>
        <v>20</v>
      </c>
      <c r="E554">
        <f>'Processed Output'!E517</f>
        <v>130</v>
      </c>
      <c r="F554">
        <f>'Processed Output'!F517</f>
        <v>20</v>
      </c>
      <c r="G554">
        <f>'Processed Output'!G517</f>
        <v>160.20599999999999</v>
      </c>
      <c r="H554">
        <f t="shared" si="16"/>
        <v>110</v>
      </c>
      <c r="I554">
        <f t="shared" si="17"/>
        <v>140.20599999999999</v>
      </c>
      <c r="J554">
        <f>'Processed Output'!H517</f>
        <v>27.459990000000001</v>
      </c>
    </row>
    <row r="555" spans="1:10">
      <c r="A555">
        <f>'Processed Output'!A518</f>
        <v>518</v>
      </c>
      <c r="B555" t="str">
        <f>'Processed Output'!B518</f>
        <v>NIST_NRC/NIST_NRC_02</v>
      </c>
      <c r="C555" t="str">
        <f>'Processed Output'!C518</f>
        <v>Short_Wall_Temp</v>
      </c>
      <c r="D555">
        <f>'Processed Output'!D518</f>
        <v>20</v>
      </c>
      <c r="E555">
        <f>'Processed Output'!E518</f>
        <v>146</v>
      </c>
      <c r="F555">
        <f>'Processed Output'!F518</f>
        <v>20</v>
      </c>
      <c r="G555">
        <f>'Processed Output'!G518</f>
        <v>161.27799999999999</v>
      </c>
      <c r="H555">
        <f t="shared" si="16"/>
        <v>126</v>
      </c>
      <c r="I555">
        <f t="shared" si="17"/>
        <v>141.27799999999999</v>
      </c>
      <c r="J555">
        <f>'Processed Output'!H518</f>
        <v>12.125400000000001</v>
      </c>
    </row>
    <row r="556" spans="1:10">
      <c r="A556">
        <f>'Processed Output'!A120</f>
        <v>120</v>
      </c>
      <c r="B556" t="str">
        <f>'Processed Output'!B120</f>
        <v>NIST_NRC/NIST_NRC_03</v>
      </c>
      <c r="C556" t="str">
        <f>'Processed Output'!C120</f>
        <v>Short_Wall_Temp</v>
      </c>
      <c r="D556">
        <f>'Processed Output'!D120</f>
        <v>20</v>
      </c>
      <c r="E556">
        <f>'Processed Output'!E120</f>
        <v>111</v>
      </c>
      <c r="F556">
        <f>'Processed Output'!F120</f>
        <v>20</v>
      </c>
      <c r="G556">
        <f>'Processed Output'!G120</f>
        <v>172.62799999999999</v>
      </c>
      <c r="H556">
        <f t="shared" si="16"/>
        <v>91</v>
      </c>
      <c r="I556">
        <f t="shared" si="17"/>
        <v>152.62799999999999</v>
      </c>
      <c r="J556">
        <f>'Processed Output'!H120</f>
        <v>67.723079999999996</v>
      </c>
    </row>
    <row r="557" spans="1:10">
      <c r="A557">
        <f>'Processed Output'!A121</f>
        <v>121</v>
      </c>
      <c r="B557" t="str">
        <f>'Processed Output'!B121</f>
        <v>NIST_NRC/NIST_NRC_03</v>
      </c>
      <c r="C557" t="str">
        <f>'Processed Output'!C121</f>
        <v>Short_Wall_Temp</v>
      </c>
      <c r="D557">
        <f>'Processed Output'!D121</f>
        <v>20</v>
      </c>
      <c r="E557">
        <f>'Processed Output'!E121</f>
        <v>170</v>
      </c>
      <c r="F557">
        <f>'Processed Output'!F121</f>
        <v>20</v>
      </c>
      <c r="G557">
        <f>'Processed Output'!G121</f>
        <v>203.36</v>
      </c>
      <c r="H557">
        <f t="shared" si="16"/>
        <v>150</v>
      </c>
      <c r="I557">
        <f t="shared" si="17"/>
        <v>183.36</v>
      </c>
      <c r="J557">
        <f>'Processed Output'!H121</f>
        <v>22.24</v>
      </c>
    </row>
    <row r="558" spans="1:10">
      <c r="A558">
        <f>'Processed Output'!A511</f>
        <v>511</v>
      </c>
      <c r="B558" t="str">
        <f>'Processed Output'!B511</f>
        <v>NIST_NRC/NIST_NRC_04</v>
      </c>
      <c r="C558" t="str">
        <f>'Processed Output'!C511</f>
        <v>Short_Wall_Temp</v>
      </c>
      <c r="D558">
        <f>'Processed Output'!D511</f>
        <v>20</v>
      </c>
      <c r="E558">
        <f>'Processed Output'!E511</f>
        <v>126</v>
      </c>
      <c r="F558">
        <f>'Processed Output'!F511</f>
        <v>20</v>
      </c>
      <c r="G558">
        <f>'Processed Output'!G511</f>
        <v>161.61699999999999</v>
      </c>
      <c r="H558">
        <f t="shared" si="16"/>
        <v>106</v>
      </c>
      <c r="I558">
        <f t="shared" si="17"/>
        <v>141.61699999999999</v>
      </c>
      <c r="J558">
        <f>'Processed Output'!H511</f>
        <v>33.600949999999997</v>
      </c>
    </row>
    <row r="559" spans="1:10">
      <c r="A559">
        <f>'Processed Output'!A512</f>
        <v>512</v>
      </c>
      <c r="B559" t="str">
        <f>'Processed Output'!B512</f>
        <v>NIST_NRC/NIST_NRC_04</v>
      </c>
      <c r="C559" t="str">
        <f>'Processed Output'!C512</f>
        <v>Short_Wall_Temp</v>
      </c>
      <c r="D559">
        <f>'Processed Output'!D512</f>
        <v>20</v>
      </c>
      <c r="E559">
        <f>'Processed Output'!E512</f>
        <v>141</v>
      </c>
      <c r="F559">
        <f>'Processed Output'!F512</f>
        <v>20</v>
      </c>
      <c r="G559">
        <f>'Processed Output'!G512</f>
        <v>162.19399999999999</v>
      </c>
      <c r="H559">
        <f t="shared" si="16"/>
        <v>121</v>
      </c>
      <c r="I559">
        <f t="shared" si="17"/>
        <v>142.19399999999999</v>
      </c>
      <c r="J559">
        <f>'Processed Output'!H512</f>
        <v>17.515699999999999</v>
      </c>
    </row>
    <row r="560" spans="1:10">
      <c r="A560">
        <f>'Processed Output'!A391</f>
        <v>391</v>
      </c>
      <c r="B560" t="str">
        <f>'Processed Output'!B391</f>
        <v>NIST_NRC/NIST_NRC_05</v>
      </c>
      <c r="C560" t="str">
        <f>'Processed Output'!C391</f>
        <v>Short_Wall_Temp</v>
      </c>
      <c r="D560">
        <f>'Processed Output'!D391</f>
        <v>20</v>
      </c>
      <c r="E560">
        <f>'Processed Output'!E391</f>
        <v>93</v>
      </c>
      <c r="F560">
        <f>'Processed Output'!F391</f>
        <v>20</v>
      </c>
      <c r="G560">
        <f>'Processed Output'!G391</f>
        <v>137.40199999999999</v>
      </c>
      <c r="H560">
        <f t="shared" si="16"/>
        <v>73</v>
      </c>
      <c r="I560">
        <f t="shared" si="17"/>
        <v>117.40199999999999</v>
      </c>
      <c r="J560">
        <f>'Processed Output'!H391</f>
        <v>60.824669999999998</v>
      </c>
    </row>
    <row r="561" spans="1:10">
      <c r="A561">
        <f>'Processed Output'!A392</f>
        <v>392</v>
      </c>
      <c r="B561" t="str">
        <f>'Processed Output'!B392</f>
        <v>NIST_NRC/NIST_NRC_05</v>
      </c>
      <c r="C561" t="str">
        <f>'Processed Output'!C392</f>
        <v>Short_Wall_Temp</v>
      </c>
      <c r="D561">
        <f>'Processed Output'!D392</f>
        <v>20</v>
      </c>
      <c r="E561">
        <f>'Processed Output'!E392</f>
        <v>139</v>
      </c>
      <c r="F561">
        <f>'Processed Output'!F392</f>
        <v>20</v>
      </c>
      <c r="G561">
        <f>'Processed Output'!G392</f>
        <v>164.74299999999999</v>
      </c>
      <c r="H561">
        <f t="shared" si="16"/>
        <v>119</v>
      </c>
      <c r="I561">
        <f t="shared" si="17"/>
        <v>144.74299999999999</v>
      </c>
      <c r="J561">
        <f>'Processed Output'!H392</f>
        <v>21.632770000000001</v>
      </c>
    </row>
    <row r="562" spans="1:10">
      <c r="A562">
        <f>'Processed Output'!A231</f>
        <v>231</v>
      </c>
      <c r="B562" t="str">
        <f>'Processed Output'!B231</f>
        <v>NIST_NRC/NIST_NRC_07</v>
      </c>
      <c r="C562" t="str">
        <f>'Processed Output'!C231</f>
        <v>Short_Wall_Temp</v>
      </c>
      <c r="D562">
        <f>'Processed Output'!D231</f>
        <v>20</v>
      </c>
      <c r="E562">
        <f>'Processed Output'!E231</f>
        <v>72.8</v>
      </c>
      <c r="F562">
        <f>'Processed Output'!F231</f>
        <v>20</v>
      </c>
      <c r="G562">
        <f>'Processed Output'!G231</f>
        <v>102.029</v>
      </c>
      <c r="H562">
        <f t="shared" si="16"/>
        <v>52.8</v>
      </c>
      <c r="I562">
        <f t="shared" si="17"/>
        <v>82.028999999999996</v>
      </c>
      <c r="J562">
        <f>'Processed Output'!H231</f>
        <v>55.357939999999999</v>
      </c>
    </row>
    <row r="563" spans="1:10">
      <c r="A563">
        <f>'Processed Output'!A232</f>
        <v>232</v>
      </c>
      <c r="B563" t="str">
        <f>'Processed Output'!B232</f>
        <v>NIST_NRC/NIST_NRC_07</v>
      </c>
      <c r="C563" t="str">
        <f>'Processed Output'!C232</f>
        <v>Short_Wall_Temp</v>
      </c>
      <c r="D563">
        <f>'Processed Output'!D232</f>
        <v>20</v>
      </c>
      <c r="E563">
        <f>'Processed Output'!E232</f>
        <v>88.7</v>
      </c>
      <c r="F563">
        <f>'Processed Output'!F232</f>
        <v>20</v>
      </c>
      <c r="G563">
        <f>'Processed Output'!G232</f>
        <v>102.61</v>
      </c>
      <c r="H563">
        <f t="shared" si="16"/>
        <v>68.7</v>
      </c>
      <c r="I563">
        <f t="shared" si="17"/>
        <v>82.61</v>
      </c>
      <c r="J563">
        <f>'Processed Output'!H232</f>
        <v>20.24746</v>
      </c>
    </row>
    <row r="564" spans="1:10">
      <c r="A564">
        <f>'Processed Output'!A396</f>
        <v>396</v>
      </c>
      <c r="B564" t="str">
        <f>'Processed Output'!B396</f>
        <v>NIST_NRC/NIST_NRC_08</v>
      </c>
      <c r="C564" t="str">
        <f>'Processed Output'!C396</f>
        <v>Short_Wall_Temp</v>
      </c>
      <c r="D564">
        <f>'Processed Output'!D396</f>
        <v>20</v>
      </c>
      <c r="E564">
        <f>'Processed Output'!E396</f>
        <v>131</v>
      </c>
      <c r="F564">
        <f>'Processed Output'!F396</f>
        <v>20</v>
      </c>
      <c r="G564">
        <f>'Processed Output'!G396</f>
        <v>156.511</v>
      </c>
      <c r="H564">
        <f t="shared" si="16"/>
        <v>111</v>
      </c>
      <c r="I564">
        <f t="shared" si="17"/>
        <v>136.511</v>
      </c>
      <c r="J564">
        <f>'Processed Output'!H396</f>
        <v>22.982880000000002</v>
      </c>
    </row>
    <row r="565" spans="1:10">
      <c r="A565">
        <f>'Processed Output'!A397</f>
        <v>397</v>
      </c>
      <c r="B565" t="str">
        <f>'Processed Output'!B397</f>
        <v>NIST_NRC/NIST_NRC_08</v>
      </c>
      <c r="C565" t="str">
        <f>'Processed Output'!C397</f>
        <v>Short_Wall_Temp</v>
      </c>
      <c r="D565">
        <f>'Processed Output'!D397</f>
        <v>20</v>
      </c>
      <c r="E565">
        <f>'Processed Output'!E397</f>
        <v>148</v>
      </c>
      <c r="F565">
        <f>'Processed Output'!F397</f>
        <v>20</v>
      </c>
      <c r="G565">
        <f>'Processed Output'!G397</f>
        <v>157.68600000000001</v>
      </c>
      <c r="H565">
        <f t="shared" si="16"/>
        <v>128</v>
      </c>
      <c r="I565">
        <f t="shared" si="17"/>
        <v>137.68600000000001</v>
      </c>
      <c r="J565">
        <f>'Processed Output'!H397</f>
        <v>7.5671900000000001</v>
      </c>
    </row>
    <row r="566" spans="1:10">
      <c r="A566">
        <f>'Processed Output'!A185</f>
        <v>185</v>
      </c>
      <c r="B566" t="str">
        <f>'Processed Output'!B185</f>
        <v>NIST_NRC/NIST_NRC_09</v>
      </c>
      <c r="C566" t="str">
        <f>'Processed Output'!C185</f>
        <v>Short_Wall_Temp</v>
      </c>
      <c r="D566">
        <f>'Processed Output'!D185</f>
        <v>20</v>
      </c>
      <c r="E566">
        <f>'Processed Output'!E185</f>
        <v>110</v>
      </c>
      <c r="F566">
        <f>'Processed Output'!F185</f>
        <v>20</v>
      </c>
      <c r="G566">
        <f>'Processed Output'!G185</f>
        <v>165.375</v>
      </c>
      <c r="H566">
        <f t="shared" si="16"/>
        <v>90</v>
      </c>
      <c r="I566">
        <f t="shared" si="17"/>
        <v>145.375</v>
      </c>
      <c r="J566">
        <f>'Processed Output'!H185</f>
        <v>61.52778</v>
      </c>
    </row>
    <row r="567" spans="1:10">
      <c r="A567">
        <f>'Processed Output'!A186</f>
        <v>186</v>
      </c>
      <c r="B567" t="str">
        <f>'Processed Output'!B186</f>
        <v>NIST_NRC/NIST_NRC_09</v>
      </c>
      <c r="C567" t="str">
        <f>'Processed Output'!C186</f>
        <v>Short_Wall_Temp</v>
      </c>
      <c r="D567">
        <f>'Processed Output'!D186</f>
        <v>20</v>
      </c>
      <c r="E567">
        <f>'Processed Output'!E186</f>
        <v>157</v>
      </c>
      <c r="F567">
        <f>'Processed Output'!F186</f>
        <v>20</v>
      </c>
      <c r="G567">
        <f>'Processed Output'!G186</f>
        <v>197.054</v>
      </c>
      <c r="H567">
        <f t="shared" si="16"/>
        <v>137</v>
      </c>
      <c r="I567">
        <f t="shared" si="17"/>
        <v>177.054</v>
      </c>
      <c r="J567">
        <f>'Processed Output'!H186</f>
        <v>29.236499999999999</v>
      </c>
    </row>
    <row r="568" spans="1:10">
      <c r="A568">
        <f>'Processed Output'!A345</f>
        <v>345</v>
      </c>
      <c r="B568" t="str">
        <f>'Processed Output'!B345</f>
        <v>NIST_NRC/NIST_NRC_10</v>
      </c>
      <c r="C568" t="str">
        <f>'Processed Output'!C345</f>
        <v>Short_Wall_Temp</v>
      </c>
      <c r="D568">
        <f>'Processed Output'!D345</f>
        <v>20</v>
      </c>
      <c r="E568">
        <f>'Processed Output'!E345</f>
        <v>127</v>
      </c>
      <c r="F568">
        <f>'Processed Output'!F345</f>
        <v>20</v>
      </c>
      <c r="G568">
        <f>'Processed Output'!G345</f>
        <v>161.86000000000001</v>
      </c>
      <c r="H568">
        <f t="shared" si="16"/>
        <v>107</v>
      </c>
      <c r="I568">
        <f t="shared" si="17"/>
        <v>141.86000000000001</v>
      </c>
      <c r="J568">
        <f>'Processed Output'!H345</f>
        <v>32.579439999999998</v>
      </c>
    </row>
    <row r="569" spans="1:10">
      <c r="A569">
        <f>'Processed Output'!A346</f>
        <v>346</v>
      </c>
      <c r="B569" t="str">
        <f>'Processed Output'!B346</f>
        <v>NIST_NRC/NIST_NRC_10</v>
      </c>
      <c r="C569" t="str">
        <f>'Processed Output'!C346</f>
        <v>Short_Wall_Temp</v>
      </c>
      <c r="D569">
        <f>'Processed Output'!D346</f>
        <v>20</v>
      </c>
      <c r="E569">
        <f>'Processed Output'!E346</f>
        <v>138</v>
      </c>
      <c r="F569">
        <f>'Processed Output'!F346</f>
        <v>20</v>
      </c>
      <c r="G569">
        <f>'Processed Output'!G346</f>
        <v>162.392</v>
      </c>
      <c r="H569">
        <f t="shared" si="16"/>
        <v>118</v>
      </c>
      <c r="I569">
        <f t="shared" si="17"/>
        <v>142.392</v>
      </c>
      <c r="J569">
        <f>'Processed Output'!H346</f>
        <v>20.67118</v>
      </c>
    </row>
    <row r="570" spans="1:10">
      <c r="A570">
        <f>'Processed Output'!A199</f>
        <v>199</v>
      </c>
      <c r="B570" t="str">
        <f>'Processed Output'!B199</f>
        <v>NIST_NRC/NIST_NRC_13</v>
      </c>
      <c r="C570" t="str">
        <f>'Processed Output'!C199</f>
        <v>Short_Wall_Temp</v>
      </c>
      <c r="D570">
        <f>'Processed Output'!D199</f>
        <v>20</v>
      </c>
      <c r="E570">
        <f>'Processed Output'!E199</f>
        <v>154</v>
      </c>
      <c r="F570">
        <f>'Processed Output'!F199</f>
        <v>20</v>
      </c>
      <c r="G570">
        <f>'Processed Output'!G199</f>
        <v>204.108</v>
      </c>
      <c r="H570">
        <f t="shared" si="16"/>
        <v>134</v>
      </c>
      <c r="I570">
        <f t="shared" si="17"/>
        <v>184.108</v>
      </c>
      <c r="J570">
        <f>'Processed Output'!H199</f>
        <v>37.394030000000001</v>
      </c>
    </row>
    <row r="571" spans="1:10">
      <c r="A571">
        <f>'Processed Output'!A200</f>
        <v>200</v>
      </c>
      <c r="B571" t="str">
        <f>'Processed Output'!B200</f>
        <v>NIST_NRC/NIST_NRC_13</v>
      </c>
      <c r="C571" t="str">
        <f>'Processed Output'!C200</f>
        <v>Short_Wall_Temp</v>
      </c>
      <c r="D571">
        <f>'Processed Output'!D200</f>
        <v>20</v>
      </c>
      <c r="E571">
        <f>'Processed Output'!E200</f>
        <v>172</v>
      </c>
      <c r="F571">
        <f>'Processed Output'!F200</f>
        <v>20</v>
      </c>
      <c r="G571">
        <f>'Processed Output'!G200</f>
        <v>206.19</v>
      </c>
      <c r="H571">
        <f t="shared" si="16"/>
        <v>152</v>
      </c>
      <c r="I571">
        <f t="shared" si="17"/>
        <v>186.19</v>
      </c>
      <c r="J571">
        <f>'Processed Output'!H200</f>
        <v>22.49342</v>
      </c>
    </row>
    <row r="572" spans="1:10">
      <c r="A572">
        <f>'Processed Output'!A364</f>
        <v>364</v>
      </c>
      <c r="B572" t="str">
        <f>'Processed Output'!B364</f>
        <v>NIST_NRC/NIST_NRC_14</v>
      </c>
      <c r="C572" t="str">
        <f>'Processed Output'!C364</f>
        <v>Short_Wall_Temp</v>
      </c>
      <c r="D572">
        <f>'Processed Output'!D364</f>
        <v>20</v>
      </c>
      <c r="E572">
        <f>'Processed Output'!E364</f>
        <v>109</v>
      </c>
      <c r="F572">
        <f>'Processed Output'!F364</f>
        <v>20</v>
      </c>
      <c r="G572">
        <f>'Processed Output'!G364</f>
        <v>168.88300000000001</v>
      </c>
      <c r="H572">
        <f t="shared" si="16"/>
        <v>89</v>
      </c>
      <c r="I572">
        <f t="shared" si="17"/>
        <v>148.88300000000001</v>
      </c>
      <c r="J572">
        <f>'Processed Output'!H364</f>
        <v>67.284260000000003</v>
      </c>
    </row>
    <row r="573" spans="1:10">
      <c r="A573">
        <f>'Processed Output'!A365</f>
        <v>365</v>
      </c>
      <c r="B573" t="str">
        <f>'Processed Output'!B365</f>
        <v>NIST_NRC/NIST_NRC_14</v>
      </c>
      <c r="C573" t="str">
        <f>'Processed Output'!C365</f>
        <v>Short_Wall_Temp</v>
      </c>
      <c r="D573">
        <f>'Processed Output'!D365</f>
        <v>20</v>
      </c>
      <c r="E573">
        <f>'Processed Output'!E365</f>
        <v>170</v>
      </c>
      <c r="F573">
        <f>'Processed Output'!F365</f>
        <v>20</v>
      </c>
      <c r="G573">
        <f>'Processed Output'!G365</f>
        <v>199.03299999999999</v>
      </c>
      <c r="H573">
        <f t="shared" si="16"/>
        <v>150</v>
      </c>
      <c r="I573">
        <f t="shared" si="17"/>
        <v>179.03299999999999</v>
      </c>
      <c r="J573">
        <f>'Processed Output'!H365</f>
        <v>19.355340000000002</v>
      </c>
    </row>
    <row r="574" spans="1:10">
      <c r="A574">
        <f>'Processed Output'!A205</f>
        <v>205</v>
      </c>
      <c r="B574" t="str">
        <f>'Processed Output'!B205</f>
        <v>NIST_NRC/NIST_NRC_15</v>
      </c>
      <c r="C574" t="str">
        <f>'Processed Output'!C205</f>
        <v>Short_Wall_Temp</v>
      </c>
      <c r="D574">
        <f>'Processed Output'!D205</f>
        <v>20</v>
      </c>
      <c r="E574">
        <f>'Processed Output'!E205</f>
        <v>115</v>
      </c>
      <c r="F574">
        <f>'Processed Output'!F205</f>
        <v>20</v>
      </c>
      <c r="G574">
        <f>'Processed Output'!G205</f>
        <v>154.58699999999999</v>
      </c>
      <c r="H574">
        <f t="shared" si="16"/>
        <v>95</v>
      </c>
      <c r="I574">
        <f t="shared" si="17"/>
        <v>134.58699999999999</v>
      </c>
      <c r="J574">
        <f>'Processed Output'!H205</f>
        <v>41.670529999999999</v>
      </c>
    </row>
    <row r="575" spans="1:10">
      <c r="A575">
        <f>'Processed Output'!A206</f>
        <v>206</v>
      </c>
      <c r="B575" t="str">
        <f>'Processed Output'!B206</f>
        <v>NIST_NRC/NIST_NRC_15</v>
      </c>
      <c r="C575" t="str">
        <f>'Processed Output'!C206</f>
        <v>Short_Wall_Temp</v>
      </c>
      <c r="D575">
        <f>'Processed Output'!D206</f>
        <v>20</v>
      </c>
      <c r="E575">
        <f>'Processed Output'!E206</f>
        <v>170</v>
      </c>
      <c r="F575">
        <f>'Processed Output'!F206</f>
        <v>20</v>
      </c>
      <c r="G575">
        <f>'Processed Output'!G206</f>
        <v>187.148</v>
      </c>
      <c r="H575">
        <f t="shared" si="16"/>
        <v>150</v>
      </c>
      <c r="I575">
        <f t="shared" si="17"/>
        <v>167.148</v>
      </c>
      <c r="J575">
        <f>'Processed Output'!H206</f>
        <v>11.432</v>
      </c>
    </row>
    <row r="576" spans="1:10">
      <c r="A576">
        <f>'Processed Output'!A110</f>
        <v>110</v>
      </c>
      <c r="B576" t="str">
        <f>'Processed Output'!B110</f>
        <v>NIST_NRC/NIST_NRC_16</v>
      </c>
      <c r="C576" t="str">
        <f>'Processed Output'!C110</f>
        <v>Short_Wall_Temp</v>
      </c>
      <c r="D576">
        <f>'Processed Output'!D110</f>
        <v>20</v>
      </c>
      <c r="E576">
        <f>'Processed Output'!E110</f>
        <v>142</v>
      </c>
      <c r="F576">
        <f>'Processed Output'!F110</f>
        <v>20</v>
      </c>
      <c r="G576">
        <f>'Processed Output'!G110</f>
        <v>179.12200000000001</v>
      </c>
      <c r="H576">
        <f t="shared" si="16"/>
        <v>122</v>
      </c>
      <c r="I576">
        <f t="shared" si="17"/>
        <v>159.12200000000001</v>
      </c>
      <c r="J576">
        <f>'Processed Output'!H110</f>
        <v>30.427859999999999</v>
      </c>
    </row>
    <row r="577" spans="1:10">
      <c r="A577">
        <f>'Processed Output'!A111</f>
        <v>111</v>
      </c>
      <c r="B577" t="str">
        <f>'Processed Output'!B111</f>
        <v>NIST_NRC/NIST_NRC_16</v>
      </c>
      <c r="C577" t="str">
        <f>'Processed Output'!C111</f>
        <v>Short_Wall_Temp</v>
      </c>
      <c r="D577">
        <f>'Processed Output'!D111</f>
        <v>20</v>
      </c>
      <c r="E577">
        <f>'Processed Output'!E111</f>
        <v>160</v>
      </c>
      <c r="F577">
        <f>'Processed Output'!F111</f>
        <v>20</v>
      </c>
      <c r="G577">
        <f>'Processed Output'!G111</f>
        <v>180.61199999999999</v>
      </c>
      <c r="H577">
        <f t="shared" si="16"/>
        <v>140</v>
      </c>
      <c r="I577">
        <f t="shared" si="17"/>
        <v>160.61199999999999</v>
      </c>
      <c r="J577">
        <f>'Processed Output'!H111</f>
        <v>14.722860000000001</v>
      </c>
    </row>
    <row r="578" spans="1:10">
      <c r="A578">
        <f>'Processed Output'!A559</f>
        <v>559</v>
      </c>
      <c r="B578" t="str">
        <f>'Processed Output'!B559</f>
        <v>NIST_NRC/NIST_NRC_18</v>
      </c>
      <c r="C578" t="str">
        <f>'Processed Output'!C559</f>
        <v>Short_Wall_Temp</v>
      </c>
      <c r="D578">
        <f>'Processed Output'!D559</f>
        <v>20</v>
      </c>
      <c r="E578">
        <f>'Processed Output'!E559</f>
        <v>114</v>
      </c>
      <c r="F578">
        <f>'Processed Output'!F559</f>
        <v>20</v>
      </c>
      <c r="G578">
        <f>'Processed Output'!G559</f>
        <v>169.00700000000001</v>
      </c>
      <c r="H578">
        <f t="shared" ref="H578:H594" si="18">E578-D578</f>
        <v>94</v>
      </c>
      <c r="I578">
        <f t="shared" ref="I578:I594" si="19">G578-F578</f>
        <v>149.00700000000001</v>
      </c>
      <c r="J578">
        <f>'Processed Output'!H559</f>
        <v>58.518090000000001</v>
      </c>
    </row>
    <row r="579" spans="1:10">
      <c r="A579">
        <f>'Processed Output'!A560</f>
        <v>560</v>
      </c>
      <c r="B579" t="str">
        <f>'Processed Output'!B560</f>
        <v>NIST_NRC/NIST_NRC_18</v>
      </c>
      <c r="C579" t="str">
        <f>'Processed Output'!C560</f>
        <v>Short_Wall_Temp</v>
      </c>
      <c r="D579">
        <f>'Processed Output'!D560</f>
        <v>20</v>
      </c>
      <c r="E579">
        <f>'Processed Output'!E560</f>
        <v>173</v>
      </c>
      <c r="F579">
        <f>'Processed Output'!F560</f>
        <v>20</v>
      </c>
      <c r="G579">
        <f>'Processed Output'!G560</f>
        <v>201.52699999999999</v>
      </c>
      <c r="H579">
        <f t="shared" si="18"/>
        <v>153</v>
      </c>
      <c r="I579">
        <f t="shared" si="19"/>
        <v>181.52699999999999</v>
      </c>
      <c r="J579">
        <f>'Processed Output'!H560</f>
        <v>18.64509</v>
      </c>
    </row>
    <row r="580" spans="1:10">
      <c r="A580">
        <f>'Processed Output'!A52</f>
        <v>52</v>
      </c>
      <c r="B580" t="str">
        <f>'Processed Output'!B52</f>
        <v>NIST_NRC/NIST_NRC_01</v>
      </c>
      <c r="C580" t="str">
        <f>'Processed Output'!C52</f>
        <v>Smoke</v>
      </c>
      <c r="D580">
        <f>'Processed Output'!D52</f>
        <v>0</v>
      </c>
      <c r="E580">
        <f>'Processed Output'!E52</f>
        <v>41.5</v>
      </c>
      <c r="F580">
        <f>'Processed Output'!F52</f>
        <v>0</v>
      </c>
      <c r="G580">
        <f>'Processed Output'!G52</f>
        <v>318.62799999999999</v>
      </c>
      <c r="H580">
        <f t="shared" si="18"/>
        <v>41.5</v>
      </c>
      <c r="I580">
        <f t="shared" si="19"/>
        <v>318.62799999999999</v>
      </c>
      <c r="J580">
        <f>'Processed Output'!H52</f>
        <v>667.77832000000001</v>
      </c>
    </row>
    <row r="581" spans="1:10">
      <c r="A581">
        <f>'Processed Output'!A469</f>
        <v>469</v>
      </c>
      <c r="B581" t="str">
        <f>'Processed Output'!B469</f>
        <v>NIST_NRC/NIST_NRC_02</v>
      </c>
      <c r="C581" t="str">
        <f>'Processed Output'!C469</f>
        <v>Smoke</v>
      </c>
      <c r="D581">
        <f>'Processed Output'!D469</f>
        <v>0</v>
      </c>
      <c r="E581">
        <f>'Processed Output'!E469</f>
        <v>128</v>
      </c>
      <c r="F581">
        <f>'Processed Output'!F469</f>
        <v>0</v>
      </c>
      <c r="G581">
        <f>'Processed Output'!G469</f>
        <v>437.76400000000001</v>
      </c>
      <c r="H581">
        <f t="shared" si="18"/>
        <v>128</v>
      </c>
      <c r="I581">
        <f t="shared" si="19"/>
        <v>437.76400000000001</v>
      </c>
      <c r="J581">
        <f>'Processed Output'!H469</f>
        <v>242.00313</v>
      </c>
    </row>
    <row r="582" spans="1:10">
      <c r="A582">
        <f>'Processed Output'!A492</f>
        <v>492</v>
      </c>
      <c r="B582" t="str">
        <f>'Processed Output'!B492</f>
        <v>NIST_NRC/NIST_NRC_03</v>
      </c>
      <c r="C582" t="str">
        <f>'Processed Output'!C492</f>
        <v>Smoke</v>
      </c>
      <c r="D582">
        <f>'Processed Output'!D492</f>
        <v>0</v>
      </c>
      <c r="E582">
        <f>'Processed Output'!E492</f>
        <v>118</v>
      </c>
      <c r="F582">
        <f>'Processed Output'!F492</f>
        <v>0</v>
      </c>
      <c r="G582">
        <f>'Processed Output'!G492</f>
        <v>141.86799999999999</v>
      </c>
      <c r="H582">
        <f t="shared" si="18"/>
        <v>118</v>
      </c>
      <c r="I582">
        <f t="shared" si="19"/>
        <v>141.86799999999999</v>
      </c>
      <c r="J582">
        <f>'Processed Output'!H492</f>
        <v>20.227119999999999</v>
      </c>
    </row>
    <row r="583" spans="1:10">
      <c r="A583">
        <f>'Processed Output'!A187</f>
        <v>187</v>
      </c>
      <c r="B583" t="str">
        <f>'Processed Output'!B187</f>
        <v>NIST_NRC/NIST_NRC_04</v>
      </c>
      <c r="C583" t="str">
        <f>'Processed Output'!C187</f>
        <v>Smoke</v>
      </c>
      <c r="D583">
        <f>'Processed Output'!D187</f>
        <v>0</v>
      </c>
      <c r="E583">
        <f>'Processed Output'!E187</f>
        <v>79.900000000000006</v>
      </c>
      <c r="F583">
        <f>'Processed Output'!F187</f>
        <v>0</v>
      </c>
      <c r="G583">
        <f>'Processed Output'!G187</f>
        <v>178.982</v>
      </c>
      <c r="H583">
        <f t="shared" si="18"/>
        <v>79.900000000000006</v>
      </c>
      <c r="I583">
        <f t="shared" si="19"/>
        <v>178.982</v>
      </c>
      <c r="J583">
        <f>'Processed Output'!H187</f>
        <v>124.00749999999999</v>
      </c>
    </row>
    <row r="584" spans="1:10">
      <c r="A584">
        <f>'Processed Output'!A590</f>
        <v>590</v>
      </c>
      <c r="B584" t="str">
        <f>'Processed Output'!B590</f>
        <v>NIST_NRC/NIST_NRC_05</v>
      </c>
      <c r="C584" t="str">
        <f>'Processed Output'!C590</f>
        <v>Smoke</v>
      </c>
      <c r="D584">
        <f>'Processed Output'!D590</f>
        <v>0</v>
      </c>
      <c r="E584">
        <f>'Processed Output'!E590</f>
        <v>87.3</v>
      </c>
      <c r="F584">
        <f>'Processed Output'!F590</f>
        <v>0</v>
      </c>
      <c r="G584">
        <f>'Processed Output'!G590</f>
        <v>91.183400000000006</v>
      </c>
      <c r="H584">
        <f t="shared" si="18"/>
        <v>87.3</v>
      </c>
      <c r="I584">
        <f t="shared" si="19"/>
        <v>91.183400000000006</v>
      </c>
      <c r="J584">
        <f>'Processed Output'!H590</f>
        <v>4.44834</v>
      </c>
    </row>
    <row r="585" spans="1:10">
      <c r="A585">
        <f>'Processed Output'!A197</f>
        <v>197</v>
      </c>
      <c r="B585" t="str">
        <f>'Processed Output'!B197</f>
        <v>NIST_NRC/NIST_NRC_07</v>
      </c>
      <c r="C585" t="str">
        <f>'Processed Output'!C197</f>
        <v>Smoke</v>
      </c>
      <c r="D585">
        <f>'Processed Output'!D197</f>
        <v>0</v>
      </c>
      <c r="E585">
        <f>'Processed Output'!E197</f>
        <v>55.1</v>
      </c>
      <c r="F585">
        <f>'Processed Output'!F197</f>
        <v>0</v>
      </c>
      <c r="G585">
        <f>'Processed Output'!G197</f>
        <v>308.18099999999998</v>
      </c>
      <c r="H585">
        <f t="shared" si="18"/>
        <v>55.1</v>
      </c>
      <c r="I585">
        <f t="shared" si="19"/>
        <v>308.18099999999998</v>
      </c>
      <c r="J585">
        <f>'Processed Output'!H197</f>
        <v>459.31216000000001</v>
      </c>
    </row>
    <row r="586" spans="1:10">
      <c r="A586">
        <f>'Processed Output'!A358</f>
        <v>358</v>
      </c>
      <c r="B586" t="str">
        <f>'Processed Output'!B358</f>
        <v>NIST_NRC/NIST_NRC_08</v>
      </c>
      <c r="C586" t="str">
        <f>'Processed Output'!C358</f>
        <v>Smoke</v>
      </c>
      <c r="D586">
        <f>'Processed Output'!D358</f>
        <v>0</v>
      </c>
      <c r="E586">
        <f>'Processed Output'!E358</f>
        <v>99.5</v>
      </c>
      <c r="F586">
        <f>'Processed Output'!F358</f>
        <v>0</v>
      </c>
      <c r="G586">
        <f>'Processed Output'!G358</f>
        <v>427.411</v>
      </c>
      <c r="H586">
        <f t="shared" si="18"/>
        <v>99.5</v>
      </c>
      <c r="I586">
        <f t="shared" si="19"/>
        <v>427.411</v>
      </c>
      <c r="J586">
        <f>'Processed Output'!H358</f>
        <v>329.55880999999999</v>
      </c>
    </row>
    <row r="587" spans="1:10">
      <c r="A587">
        <f>'Processed Output'!A473</f>
        <v>473</v>
      </c>
      <c r="B587" t="str">
        <f>'Processed Output'!B473</f>
        <v>NIST_NRC/NIST_NRC_09</v>
      </c>
      <c r="C587" t="str">
        <f>'Processed Output'!C473</f>
        <v>Smoke</v>
      </c>
      <c r="D587">
        <f>'Processed Output'!D473</f>
        <v>0</v>
      </c>
      <c r="E587">
        <f>'Processed Output'!E473</f>
        <v>117</v>
      </c>
      <c r="F587">
        <f>'Processed Output'!F473</f>
        <v>0</v>
      </c>
      <c r="G587">
        <f>'Processed Output'!G473</f>
        <v>140.94</v>
      </c>
      <c r="H587">
        <f t="shared" si="18"/>
        <v>117</v>
      </c>
      <c r="I587">
        <f t="shared" si="19"/>
        <v>140.94</v>
      </c>
      <c r="J587">
        <f>'Processed Output'!H473</f>
        <v>20.461539999999999</v>
      </c>
    </row>
    <row r="588" spans="1:10">
      <c r="A588">
        <f>'Processed Output'!A214</f>
        <v>214</v>
      </c>
      <c r="B588" t="str">
        <f>'Processed Output'!B214</f>
        <v>NIST_NRC/NIST_NRC_10</v>
      </c>
      <c r="C588" t="str">
        <f>'Processed Output'!C214</f>
        <v>Smoke</v>
      </c>
      <c r="D588">
        <f>'Processed Output'!D214</f>
        <v>0</v>
      </c>
      <c r="E588">
        <f>'Processed Output'!E214</f>
        <v>70.7</v>
      </c>
      <c r="F588">
        <f>'Processed Output'!F214</f>
        <v>0</v>
      </c>
      <c r="G588">
        <f>'Processed Output'!G214</f>
        <v>178.411</v>
      </c>
      <c r="H588">
        <f t="shared" si="18"/>
        <v>70.7</v>
      </c>
      <c r="I588">
        <f t="shared" si="19"/>
        <v>178.411</v>
      </c>
      <c r="J588">
        <f>'Processed Output'!H214</f>
        <v>152.34936999999999</v>
      </c>
    </row>
    <row r="589" spans="1:10">
      <c r="A589">
        <f>'Processed Output'!A109</f>
        <v>109</v>
      </c>
      <c r="B589" t="str">
        <f>'Processed Output'!B109</f>
        <v>NIST_NRC/NIST_NRC_13</v>
      </c>
      <c r="C589" t="str">
        <f>'Processed Output'!C109</f>
        <v>Smoke</v>
      </c>
      <c r="D589">
        <f>'Processed Output'!D109</f>
        <v>0</v>
      </c>
      <c r="E589">
        <f>'Processed Output'!E109</f>
        <v>224</v>
      </c>
      <c r="F589">
        <f>'Processed Output'!F109</f>
        <v>0</v>
      </c>
      <c r="G589">
        <f>'Processed Output'!G109</f>
        <v>478.274</v>
      </c>
      <c r="H589">
        <f t="shared" si="18"/>
        <v>224</v>
      </c>
      <c r="I589">
        <f t="shared" si="19"/>
        <v>478.274</v>
      </c>
      <c r="J589">
        <f>'Processed Output'!H109</f>
        <v>113.51517</v>
      </c>
    </row>
    <row r="590" spans="1:10">
      <c r="A590">
        <f>'Processed Output'!A12</f>
        <v>12</v>
      </c>
      <c r="B590" t="str">
        <f>'Processed Output'!B12</f>
        <v>NIST_NRC/NIST_NRC_14</v>
      </c>
      <c r="C590" t="str">
        <f>'Processed Output'!C12</f>
        <v>Smoke</v>
      </c>
      <c r="D590">
        <f>'Processed Output'!D12</f>
        <v>0</v>
      </c>
      <c r="E590">
        <f>'Processed Output'!E12</f>
        <v>91.3</v>
      </c>
      <c r="F590">
        <f>'Processed Output'!F12</f>
        <v>0</v>
      </c>
      <c r="G590">
        <f>'Processed Output'!G12</f>
        <v>141.417</v>
      </c>
      <c r="H590">
        <f t="shared" si="18"/>
        <v>91.3</v>
      </c>
      <c r="I590">
        <f t="shared" si="19"/>
        <v>141.417</v>
      </c>
      <c r="J590">
        <f>'Processed Output'!H12</f>
        <v>54.892670000000003</v>
      </c>
    </row>
    <row r="591" spans="1:10">
      <c r="A591">
        <f>'Processed Output'!A541</f>
        <v>541</v>
      </c>
      <c r="B591" t="str">
        <f>'Processed Output'!B541</f>
        <v>NIST_NRC/NIST_NRC_15</v>
      </c>
      <c r="C591" t="str">
        <f>'Processed Output'!C541</f>
        <v>Smoke</v>
      </c>
      <c r="D591">
        <f>'Processed Output'!D541</f>
        <v>0</v>
      </c>
      <c r="E591">
        <f>'Processed Output'!E541</f>
        <v>125</v>
      </c>
      <c r="F591">
        <f>'Processed Output'!F541</f>
        <v>0</v>
      </c>
      <c r="G591">
        <f>'Processed Output'!G541</f>
        <v>141.76</v>
      </c>
      <c r="H591">
        <f t="shared" si="18"/>
        <v>125</v>
      </c>
      <c r="I591">
        <f t="shared" si="19"/>
        <v>141.76</v>
      </c>
      <c r="J591">
        <f>'Processed Output'!H541</f>
        <v>13.407999999999999</v>
      </c>
    </row>
    <row r="592" spans="1:10">
      <c r="A592">
        <f>'Processed Output'!A457</f>
        <v>457</v>
      </c>
      <c r="B592" t="str">
        <f>'Processed Output'!B457</f>
        <v>NIST_NRC/NIST_NRC_16</v>
      </c>
      <c r="C592" t="str">
        <f>'Processed Output'!C457</f>
        <v>Smoke</v>
      </c>
      <c r="D592">
        <f>'Processed Output'!D457</f>
        <v>0</v>
      </c>
      <c r="E592">
        <f>'Processed Output'!E457</f>
        <v>139</v>
      </c>
      <c r="F592">
        <f>'Processed Output'!F457</f>
        <v>0</v>
      </c>
      <c r="G592">
        <f>'Processed Output'!G457</f>
        <v>209.67500000000001</v>
      </c>
      <c r="H592">
        <f t="shared" si="18"/>
        <v>139</v>
      </c>
      <c r="I592">
        <f t="shared" si="19"/>
        <v>209.67500000000001</v>
      </c>
      <c r="J592">
        <f>'Processed Output'!H457</f>
        <v>50.845329999999997</v>
      </c>
    </row>
    <row r="593" spans="1:10">
      <c r="A593">
        <f>'Processed Output'!A421</f>
        <v>421</v>
      </c>
      <c r="B593" t="str">
        <f>'Processed Output'!B421</f>
        <v>NIST_NRC/NIST_NRC_17</v>
      </c>
      <c r="C593" t="str">
        <f>'Processed Output'!C421</f>
        <v>Smoke</v>
      </c>
      <c r="D593">
        <f>'Processed Output'!D421</f>
        <v>0</v>
      </c>
      <c r="E593">
        <f>'Processed Output'!E421</f>
        <v>353</v>
      </c>
      <c r="F593">
        <f>'Processed Output'!F421</f>
        <v>0</v>
      </c>
      <c r="G593">
        <f>'Processed Output'!G421</f>
        <v>1641.53</v>
      </c>
      <c r="H593">
        <f t="shared" si="18"/>
        <v>353</v>
      </c>
      <c r="I593">
        <f t="shared" si="19"/>
        <v>1641.53</v>
      </c>
      <c r="J593">
        <f>'Processed Output'!H421</f>
        <v>365.02267000000001</v>
      </c>
    </row>
    <row r="594" spans="1:10">
      <c r="A594">
        <f>'Processed Output'!A296</f>
        <v>296</v>
      </c>
      <c r="B594" t="str">
        <f>'Processed Output'!B296</f>
        <v>NIST_NRC/NIST_NRC_18</v>
      </c>
      <c r="C594" t="str">
        <f>'Processed Output'!C296</f>
        <v>Smoke</v>
      </c>
      <c r="D594">
        <f>'Processed Output'!D296</f>
        <v>0</v>
      </c>
      <c r="E594">
        <f>'Processed Output'!E296</f>
        <v>110</v>
      </c>
      <c r="F594">
        <f>'Processed Output'!F296</f>
        <v>0</v>
      </c>
      <c r="G594">
        <f>'Processed Output'!G296</f>
        <v>142.07400000000001</v>
      </c>
      <c r="H594">
        <f t="shared" si="18"/>
        <v>110</v>
      </c>
      <c r="I594">
        <f t="shared" si="19"/>
        <v>142.07400000000001</v>
      </c>
      <c r="J594">
        <f>'Processed Output'!H296</f>
        <v>29.158190000000001</v>
      </c>
    </row>
  </sheetData>
  <sortState ref="A2:J594">
    <sortCondition ref="C2:C594"/>
    <sortCondition ref="B2:B59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A18" sqref="A18"/>
    </sheetView>
  </sheetViews>
  <sheetFormatPr defaultColWidth="11.85546875" defaultRowHeight="12.75"/>
  <cols>
    <col min="1" max="1" width="29" style="138" customWidth="1"/>
    <col min="2" max="16384" width="11.85546875" style="137"/>
  </cols>
  <sheetData>
    <row r="1" spans="1:5" ht="15.75">
      <c r="A1" s="144" t="s">
        <v>329</v>
      </c>
    </row>
    <row r="3" spans="1:5" ht="38.25">
      <c r="A3" s="147" t="s">
        <v>300</v>
      </c>
      <c r="B3" s="141" t="s">
        <v>318</v>
      </c>
      <c r="C3" s="141" t="s">
        <v>319</v>
      </c>
      <c r="D3" s="141" t="s">
        <v>320</v>
      </c>
      <c r="E3" s="141" t="s">
        <v>321</v>
      </c>
    </row>
    <row r="4" spans="1:5">
      <c r="A4" s="148"/>
      <c r="B4" s="142" t="s">
        <v>23</v>
      </c>
      <c r="C4" s="142" t="s">
        <v>23</v>
      </c>
      <c r="D4" s="142" t="s">
        <v>23</v>
      </c>
      <c r="E4" s="142" t="s">
        <v>23</v>
      </c>
    </row>
    <row r="5" spans="1:5">
      <c r="A5" s="139" t="s">
        <v>1</v>
      </c>
      <c r="B5" s="143">
        <f>'HGT &amp; HGL'!F62</f>
        <v>2.1094361818181802</v>
      </c>
      <c r="C5" s="143">
        <f>'HGT &amp; HGL'!K64</f>
        <v>11.08919</v>
      </c>
      <c r="D5" s="143">
        <f>'HGT &amp; HGL'!K65*100</f>
        <v>56.399999999999991</v>
      </c>
      <c r="E5" s="143">
        <f>'HGT &amp; HGL'!K66</f>
        <v>31.098215</v>
      </c>
    </row>
    <row r="6" spans="1:5">
      <c r="A6" s="139" t="s">
        <v>132</v>
      </c>
      <c r="B6" s="143">
        <f>'HGT &amp; HGL'!I62</f>
        <v>-0.76627028571428635</v>
      </c>
      <c r="C6" s="143">
        <f>'HGT &amp; HGL'!L64</f>
        <v>14.38406</v>
      </c>
      <c r="D6" s="143">
        <f>'HGT &amp; HGL'!L65*100</f>
        <v>38.1</v>
      </c>
      <c r="E6" s="143">
        <f>'HGT &amp; HGL'!L66</f>
        <v>38.03462200000002</v>
      </c>
    </row>
    <row r="7" spans="1:5">
      <c r="A7" s="139" t="s">
        <v>160</v>
      </c>
      <c r="B7" s="143">
        <f>'Plume Temp'!F24</f>
        <v>26.57562411764706</v>
      </c>
      <c r="C7" s="143">
        <f>'Plume Temp'!H26</f>
        <v>24.273109999999999</v>
      </c>
      <c r="D7" s="143">
        <f>'Plume Temp'!H27*100</f>
        <v>19.600000000000001</v>
      </c>
      <c r="E7" s="143">
        <f>'Plume Temp'!H28</f>
        <v>41.183942999999999</v>
      </c>
    </row>
    <row r="8" spans="1:5">
      <c r="A8" s="139" t="s">
        <v>109</v>
      </c>
      <c r="B8" s="143">
        <f>'Ceiling Jet'!F28</f>
        <v>14.506738947368424</v>
      </c>
      <c r="C8" s="143">
        <f>'Ceiling Jet'!H30</f>
        <v>3.9573299999999998</v>
      </c>
      <c r="D8" s="143">
        <f>'Ceiling Jet'!H31*100</f>
        <v>83.899999999999991</v>
      </c>
      <c r="E8" s="143">
        <f>'Ceiling Jet'!H32</f>
        <v>34.921197999999947</v>
      </c>
    </row>
    <row r="9" spans="1:5">
      <c r="A9" s="139" t="s">
        <v>322</v>
      </c>
      <c r="B9" s="143">
        <f>'Gas Concentration'!F36</f>
        <v>6.6083202083333328</v>
      </c>
      <c r="C9" s="143">
        <f>'Gas Concentration'!K38</f>
        <v>18.296900000000001</v>
      </c>
      <c r="D9" s="143">
        <f>'Gas Concentration'!K39*100</f>
        <v>24.4</v>
      </c>
      <c r="E9" s="143">
        <f>'Gas Concentration'!K40</f>
        <v>47.837968000000032</v>
      </c>
    </row>
    <row r="10" spans="1:5">
      <c r="A10" s="139" t="s">
        <v>323</v>
      </c>
      <c r="B10" s="143">
        <f>'Gas Concentration'!I36</f>
        <v>-12.258193999999998</v>
      </c>
      <c r="C10" s="143">
        <f>'Gas Concentration'!L38</f>
        <v>14.452580000000001</v>
      </c>
      <c r="D10" s="143">
        <f>'Gas Concentration'!L39*100</f>
        <v>23.5</v>
      </c>
      <c r="E10" s="143">
        <f>'Gas Concentration'!L40</f>
        <v>35.219650000000001</v>
      </c>
    </row>
    <row r="11" spans="1:5">
      <c r="A11" s="139" t="s">
        <v>327</v>
      </c>
      <c r="B11" s="143">
        <f>'Smoke Concentration'!E22</f>
        <v>278.2658288888889</v>
      </c>
      <c r="C11" s="143">
        <f>'Smoke Concentration'!E25</f>
        <v>242.00313</v>
      </c>
      <c r="D11" s="143">
        <f>'Smoke Concentration'!E27*100</f>
        <v>0</v>
      </c>
      <c r="E11" s="143">
        <f>'Smoke Concentration'!E29</f>
        <v>501.00539199999986</v>
      </c>
    </row>
    <row r="12" spans="1:5">
      <c r="A12" s="140" t="s">
        <v>328</v>
      </c>
      <c r="B12" s="143">
        <f>'Smoke Concentration'!E23</f>
        <v>23.765976666666671</v>
      </c>
      <c r="C12" s="143">
        <f>'Smoke Concentration'!E26</f>
        <v>20.344329999999999</v>
      </c>
      <c r="D12" s="143">
        <f>'Smoke Concentration'!E28*100</f>
        <v>80.600000000000009</v>
      </c>
      <c r="E12" s="143">
        <f>'Smoke Concentration'!E30</f>
        <v>42.02543</v>
      </c>
    </row>
    <row r="13" spans="1:5">
      <c r="A13" s="139" t="s">
        <v>4</v>
      </c>
      <c r="B13" s="143">
        <f>Pressure!E23</f>
        <v>34.935822941176468</v>
      </c>
      <c r="C13" s="143">
        <f>Pressure!G25</f>
        <v>12.597379999999999</v>
      </c>
      <c r="D13" s="143">
        <f>Pressure!G26*100</f>
        <v>81.5</v>
      </c>
      <c r="E13" s="143">
        <f>Pressure!G27</f>
        <v>162.56068400000001</v>
      </c>
    </row>
    <row r="14" spans="1:5">
      <c r="A14" s="139" t="s">
        <v>324</v>
      </c>
      <c r="B14" s="143">
        <f>'Target Flux and Temperature'!I66</f>
        <v>2.3571314285714298</v>
      </c>
      <c r="C14" s="143">
        <f>'Target Flux and Temperature'!O68</f>
        <v>16.686330000000002</v>
      </c>
      <c r="D14" s="143">
        <f>'Target Flux and Temperature'!O70*100</f>
        <v>57.9</v>
      </c>
      <c r="E14" s="143">
        <f>'Target Flux and Temperature'!O71</f>
        <v>46.435352000000016</v>
      </c>
    </row>
    <row r="15" spans="1:5">
      <c r="A15" s="139" t="s">
        <v>325</v>
      </c>
      <c r="B15" s="143">
        <f>'Target Flux and Temperature'!L66</f>
        <v>2.0909731481481484</v>
      </c>
      <c r="C15" s="143">
        <f>'Target Flux and Temperature'!P68</f>
        <v>19.000855000000001</v>
      </c>
      <c r="D15" s="143">
        <f>'Target Flux and Temperature'!P70*100</f>
        <v>41</v>
      </c>
      <c r="E15" s="143">
        <f>'Target Flux and Temperature'!P71</f>
        <v>42.60425200000001</v>
      </c>
    </row>
    <row r="16" spans="1:5">
      <c r="A16" s="139" t="s">
        <v>326</v>
      </c>
      <c r="B16" s="143">
        <f>'Surface Flux and Temperature'!E67</f>
        <v>120.76847815217394</v>
      </c>
      <c r="C16" s="143">
        <f>'Surface Flux and Temperature'!J69</f>
        <v>120.7000725</v>
      </c>
      <c r="D16" s="143">
        <f>'Surface Flux and Temperature'!J70</f>
        <v>0</v>
      </c>
      <c r="E16" s="143">
        <f>'Surface Flux and Temperature'!J71</f>
        <v>173.99919499999999</v>
      </c>
    </row>
    <row r="17" spans="1:5">
      <c r="A17" s="139" t="s">
        <v>10</v>
      </c>
      <c r="B17" s="143">
        <f>'Surface Flux and Temperature'!H67</f>
        <v>21.105706160714284</v>
      </c>
      <c r="C17" s="143">
        <f>'Surface Flux and Temperature'!K69</f>
        <v>27.042584999999999</v>
      </c>
      <c r="D17" s="143">
        <f>'Surface Flux and Temperature'!K70*100</f>
        <v>12</v>
      </c>
      <c r="E17" s="143">
        <f>'Surface Flux and Temperature'!K71</f>
        <v>51.297507499999995</v>
      </c>
    </row>
    <row r="19" spans="1:5">
      <c r="A19" s="145"/>
    </row>
    <row r="20" spans="1:5">
      <c r="A20" s="145"/>
    </row>
  </sheetData>
  <mergeCells count="1">
    <mergeCell ref="A3:A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9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" sqref="B9:C23"/>
    </sheetView>
  </sheetViews>
  <sheetFormatPr defaultRowHeight="12.75"/>
  <cols>
    <col min="1" max="16384" width="9.140625" style="59"/>
  </cols>
  <sheetData>
    <row r="1" spans="1:39" s="57" customFormat="1">
      <c r="AD1" s="1"/>
      <c r="AE1" s="49">
        <v>0.14000000000000001</v>
      </c>
      <c r="AF1" s="49">
        <v>0.13</v>
      </c>
      <c r="AG1" s="49">
        <v>0.16</v>
      </c>
      <c r="AH1" s="49">
        <v>0.14000000000000001</v>
      </c>
      <c r="AI1" s="49">
        <v>0.09</v>
      </c>
      <c r="AJ1" s="49">
        <v>0.33</v>
      </c>
      <c r="AK1" s="49">
        <v>0.4</v>
      </c>
      <c r="AL1" s="49">
        <v>0.2</v>
      </c>
      <c r="AM1" s="49">
        <v>0.14000000000000001</v>
      </c>
    </row>
    <row r="2" spans="1:39" s="58" customFormat="1" ht="38.25">
      <c r="A2" s="80" t="s">
        <v>17</v>
      </c>
      <c r="B2" s="58" t="s">
        <v>73</v>
      </c>
      <c r="C2" s="58" t="s">
        <v>74</v>
      </c>
      <c r="D2" s="58" t="s">
        <v>75</v>
      </c>
      <c r="E2" s="58" t="s">
        <v>76</v>
      </c>
      <c r="F2" s="58" t="s">
        <v>77</v>
      </c>
      <c r="G2" s="58" t="s">
        <v>78</v>
      </c>
      <c r="H2" s="58" t="s">
        <v>79</v>
      </c>
      <c r="I2" s="58" t="s">
        <v>80</v>
      </c>
      <c r="J2" s="58" t="s">
        <v>81</v>
      </c>
      <c r="K2" s="58" t="s">
        <v>82</v>
      </c>
      <c r="L2" s="58" t="s">
        <v>83</v>
      </c>
      <c r="M2" s="58" t="s">
        <v>84</v>
      </c>
      <c r="N2" s="58" t="s">
        <v>85</v>
      </c>
      <c r="O2" s="58" t="s">
        <v>86</v>
      </c>
      <c r="P2" s="58" t="s">
        <v>87</v>
      </c>
      <c r="Q2" s="58" t="s">
        <v>88</v>
      </c>
      <c r="R2" s="58" t="s">
        <v>89</v>
      </c>
      <c r="S2" s="58" t="s">
        <v>90</v>
      </c>
      <c r="T2" s="58" t="s">
        <v>91</v>
      </c>
      <c r="U2" s="58" t="s">
        <v>92</v>
      </c>
      <c r="V2" s="58" t="s">
        <v>93</v>
      </c>
      <c r="W2" s="58" t="s">
        <v>94</v>
      </c>
      <c r="X2" s="58" t="s">
        <v>95</v>
      </c>
      <c r="Y2" s="58" t="s">
        <v>96</v>
      </c>
      <c r="Z2" s="58" t="s">
        <v>97</v>
      </c>
      <c r="AA2" s="58" t="s">
        <v>165</v>
      </c>
      <c r="AC2" s="48" t="s">
        <v>98</v>
      </c>
      <c r="AD2" s="48" t="s">
        <v>99</v>
      </c>
      <c r="AE2" s="48" t="s">
        <v>100</v>
      </c>
      <c r="AF2" s="48" t="s">
        <v>101</v>
      </c>
      <c r="AG2" s="48" t="s">
        <v>102</v>
      </c>
      <c r="AH2" s="48" t="s">
        <v>103</v>
      </c>
      <c r="AI2" s="48" t="s">
        <v>104</v>
      </c>
      <c r="AJ2" s="48" t="s">
        <v>105</v>
      </c>
      <c r="AK2" s="48" t="s">
        <v>106</v>
      </c>
      <c r="AL2" s="48" t="s">
        <v>108</v>
      </c>
      <c r="AM2" s="48" t="s">
        <v>107</v>
      </c>
    </row>
    <row r="3" spans="1:39">
      <c r="A3" s="161" t="s">
        <v>156</v>
      </c>
      <c r="B3" s="60">
        <f>'HGT &amp; HGL'!D5</f>
        <v>54.76</v>
      </c>
      <c r="C3" s="60">
        <f>'HGT &amp; HGL'!E5</f>
        <v>59.504199999999997</v>
      </c>
      <c r="D3" s="60" t="str">
        <f>IF('HGT &amp; HGL'!G5&lt;&gt;"",'HGT &amp; HGL'!G5,"")</f>
        <v/>
      </c>
      <c r="E3" s="60" t="str">
        <f>IF('HGT &amp; HGL'!H5&lt;&gt;"",'HGT &amp; HGL'!H5,"")</f>
        <v/>
      </c>
      <c r="F3" s="60"/>
      <c r="G3" s="60"/>
      <c r="H3" s="60">
        <f>IF('Plume Temp'!D5&lt;&gt;"",'Plume Temp'!D5,"")</f>
        <v>166</v>
      </c>
      <c r="I3" s="60">
        <f>IF('Plume Temp'!E5&lt;&gt;"",'Plume Temp'!E5,"")</f>
        <v>234.40299999999999</v>
      </c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s="162"/>
      <c r="B4" s="59">
        <f>'HGT &amp; HGL'!D6</f>
        <v>86.35</v>
      </c>
      <c r="C4" s="59">
        <f>'HGT &amp; HGL'!E6</f>
        <v>94.731999999999999</v>
      </c>
      <c r="D4" s="59" t="str">
        <f>IF('HGT &amp; HGL'!G6&lt;&gt;"",'HGT &amp; HGL'!G6,"")</f>
        <v/>
      </c>
      <c r="E4" s="59" t="str">
        <f>IF('HGT &amp; HGL'!H6&lt;&gt;"",'HGT &amp; HGL'!H6,"")</f>
        <v/>
      </c>
      <c r="H4" s="59">
        <f>IF('Plume Temp'!D6&lt;&gt;"",'Plume Temp'!D6,"")</f>
        <v>79</v>
      </c>
      <c r="I4" s="59">
        <f>IF('Plume Temp'!E6&lt;&gt;"",'Plume Temp'!E6,"")</f>
        <v>111.226</v>
      </c>
      <c r="AA4" s="62"/>
      <c r="AC4">
        <v>1300</v>
      </c>
      <c r="AD4">
        <v>1300</v>
      </c>
      <c r="AE4">
        <f t="shared" ref="AE4:AM4" si="0">$AC4*(1+AE1)</f>
        <v>1482.0000000000002</v>
      </c>
      <c r="AF4">
        <f t="shared" si="0"/>
        <v>1468.9999999999998</v>
      </c>
      <c r="AG4">
        <f t="shared" si="0"/>
        <v>1508</v>
      </c>
      <c r="AH4">
        <f t="shared" si="0"/>
        <v>1482.0000000000002</v>
      </c>
      <c r="AI4">
        <f t="shared" si="0"/>
        <v>1417</v>
      </c>
      <c r="AJ4">
        <f t="shared" si="0"/>
        <v>1729</v>
      </c>
      <c r="AK4">
        <f t="shared" si="0"/>
        <v>1819.9999999999998</v>
      </c>
      <c r="AL4">
        <f t="shared" si="0"/>
        <v>1560</v>
      </c>
      <c r="AM4">
        <f t="shared" si="0"/>
        <v>1482.0000000000002</v>
      </c>
    </row>
    <row r="5" spans="1:39">
      <c r="A5" s="162"/>
      <c r="H5" s="59">
        <f>IF('Plume Temp'!D7&lt;&gt;"",'Plume Temp'!D7,"")</f>
        <v>288</v>
      </c>
      <c r="I5" s="59">
        <f>IF('Plume Temp'!E7&lt;&gt;"",'Plume Temp'!E7,"")</f>
        <v>375.803</v>
      </c>
      <c r="AA5" s="62"/>
      <c r="AC5"/>
      <c r="AD5"/>
      <c r="AE5"/>
      <c r="AF5"/>
      <c r="AG5"/>
      <c r="AH5"/>
      <c r="AI5"/>
      <c r="AJ5"/>
      <c r="AK5"/>
      <c r="AL5"/>
      <c r="AM5"/>
    </row>
    <row r="6" spans="1:39">
      <c r="A6" s="162"/>
      <c r="H6" s="59">
        <f>IF('Plume Temp'!D8&lt;&gt;"",'Plume Temp'!D8,"")</f>
        <v>128</v>
      </c>
      <c r="I6" s="59">
        <f>IF('Plume Temp'!E8&lt;&gt;"",'Plume Temp'!E8,"")</f>
        <v>180.703</v>
      </c>
      <c r="AA6" s="62"/>
      <c r="AC6">
        <v>0</v>
      </c>
      <c r="AD6"/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>
      <c r="A7" s="162"/>
      <c r="H7" s="59">
        <f>IF('Plume Temp'!D9&lt;&gt;"",'Plume Temp'!D9,"")</f>
        <v>252</v>
      </c>
      <c r="I7" s="59">
        <f>IF('Plume Temp'!E9&lt;&gt;"",'Plume Temp'!E9,"")</f>
        <v>325.08499999999998</v>
      </c>
      <c r="AA7" s="62"/>
      <c r="AC7">
        <v>1300</v>
      </c>
      <c r="AD7"/>
      <c r="AE7">
        <f t="shared" ref="AE7:AM7" si="1">$AC7*(1-AE1)</f>
        <v>1118</v>
      </c>
      <c r="AF7">
        <f t="shared" si="1"/>
        <v>1131</v>
      </c>
      <c r="AG7">
        <f t="shared" si="1"/>
        <v>1092</v>
      </c>
      <c r="AH7">
        <f t="shared" si="1"/>
        <v>1118</v>
      </c>
      <c r="AI7">
        <f t="shared" si="1"/>
        <v>1183</v>
      </c>
      <c r="AJ7">
        <f t="shared" si="1"/>
        <v>870.99999999999989</v>
      </c>
      <c r="AK7">
        <f t="shared" si="1"/>
        <v>780</v>
      </c>
      <c r="AL7">
        <f t="shared" si="1"/>
        <v>1040</v>
      </c>
      <c r="AM7">
        <f t="shared" si="1"/>
        <v>1118</v>
      </c>
    </row>
    <row r="8" spans="1:39">
      <c r="A8" s="163"/>
      <c r="B8" s="63">
        <f>'HGT &amp; HGL'!D7</f>
        <v>82.53</v>
      </c>
      <c r="C8" s="63">
        <f>'HGT &amp; HGL'!E7</f>
        <v>87.516999999999996</v>
      </c>
      <c r="D8" s="63">
        <f>IF('HGT &amp; HGL'!G7&lt;&gt;"",'HGT &amp; HGL'!G7,"")</f>
        <v>-13.86</v>
      </c>
      <c r="E8" s="63">
        <f>IF('HGT &amp; HGL'!H7&lt;&gt;"",'HGT &amp; HGL'!H7,"")</f>
        <v>-14.899000000000001</v>
      </c>
      <c r="F8" s="63"/>
      <c r="G8" s="63"/>
      <c r="H8" s="63">
        <f>IF('Plume Temp'!D10&lt;&gt;"",'Plume Temp'!D10,"")</f>
        <v>129</v>
      </c>
      <c r="I8" s="63">
        <f>IF('Plume Temp'!E10&lt;&gt;"",'Plume Temp'!E10,"")</f>
        <v>163.267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4"/>
    </row>
    <row r="9" spans="1:39">
      <c r="A9" s="161" t="s">
        <v>173</v>
      </c>
      <c r="B9" s="60">
        <f>'HGT &amp; HGL'!D8</f>
        <v>122.88</v>
      </c>
      <c r="C9" s="60">
        <f>'HGT &amp; HGL'!E8</f>
        <v>130.077</v>
      </c>
      <c r="D9" s="60" t="str">
        <f>IF('HGT &amp; HGL'!G8&lt;&gt;"",'HGT &amp; HGL'!G8,"")</f>
        <v/>
      </c>
      <c r="E9" s="60" t="str">
        <f>IF('HGT &amp; HGL'!H8&lt;&gt;"",'HGT &amp; HGL'!H8,"")</f>
        <v/>
      </c>
      <c r="F9" s="60">
        <f>IF('Ceiling Jet'!D6&lt;&gt;"",'Ceiling Jet'!D6,"")</f>
        <v>155</v>
      </c>
      <c r="G9" s="60">
        <f>IF('Ceiling Jet'!E6&lt;&gt;"",'Ceiling Jet'!E6,"")</f>
        <v>137.43199999999999</v>
      </c>
      <c r="H9" s="60"/>
      <c r="I9" s="60"/>
      <c r="J9" s="60">
        <f>IF('Gas Concentration'!G5&lt;&gt;"",'Gas Concentration'!G5,"")</f>
        <v>3.8399999999999997E-2</v>
      </c>
      <c r="K9" s="60">
        <f>IF('Gas Concentration'!H5&lt;&gt;"",'Gas Concentration'!H5,"")</f>
        <v>4.3799999999999999E-2</v>
      </c>
      <c r="L9" s="60">
        <f>IF('Gas Concentration'!D5&lt;&gt;"",'Gas Concentration'!D5,"")</f>
        <v>-6.0999999999999999E-2</v>
      </c>
      <c r="M9" s="60">
        <f>IF('Gas Concentration'!E5&lt;&gt;"",'Gas Concentration'!E5,"")</f>
        <v>-7.9699999999999993E-2</v>
      </c>
      <c r="N9" s="60">
        <f>IF('Smoke Concentration'!C5&lt;&gt;"",'Smoke Concentration'!C5,"")</f>
        <v>41.5</v>
      </c>
      <c r="O9" s="60">
        <f>IF('Smoke Concentration'!D5&lt;&gt;"",'Smoke Concentration'!D5,"")</f>
        <v>318.62799999999999</v>
      </c>
      <c r="P9" s="60">
        <f>IF(Pressure!C5&lt;&gt;"",Pressure!C5,"")</f>
        <v>57.6</v>
      </c>
      <c r="Q9" s="60">
        <f>IF(Pressure!D5&lt;&gt;"",Pressure!D5,"")</f>
        <v>43.559199999999997</v>
      </c>
      <c r="R9" s="60">
        <f>IF('Target Flux and Temperature'!J5&lt;&gt;"",'Target Flux and Temperature'!J5,"")</f>
        <v>110</v>
      </c>
      <c r="S9" s="60">
        <f>IF('Target Flux and Temperature'!K5&lt;&gt;"",'Target Flux and Temperature'!K5,"")</f>
        <v>98.391000000000005</v>
      </c>
      <c r="T9" s="60">
        <f>IF('Target Flux and Temperature'!D5&lt;&gt;"",'Target Flux and Temperature'!D5,"")</f>
        <v>1.1200000000000001</v>
      </c>
      <c r="U9" s="60">
        <f>IF('Target Flux and Temperature'!E5&lt;&gt;"",'Target Flux and Temperature'!E5,"")</f>
        <v>1.5795999999999999</v>
      </c>
      <c r="V9" s="60">
        <f>IF('Target Flux and Temperature'!G5&lt;&gt;"",'Target Flux and Temperature'!G5,"")</f>
        <v>1.85</v>
      </c>
      <c r="W9" s="60">
        <f>IF('Target Flux and Temperature'!H5&lt;&gt;"",'Target Flux and Temperature'!H5,"")</f>
        <v>2.5207999999999999</v>
      </c>
      <c r="X9" s="60">
        <f>IF('Surface Flux and Temperature'!F6&lt;&gt;"",'Surface Flux and Temperature'!F6,"")</f>
        <v>130.5</v>
      </c>
      <c r="Y9" s="60">
        <f>IF('Surface Flux and Temperature'!G6&lt;&gt;"",'Surface Flux and Temperature'!G6,"")</f>
        <v>89.566500000000005</v>
      </c>
      <c r="Z9" s="60" t="e">
        <f>IF('Surface Flux and Temperature'!#REF!&lt;&gt;"",'Surface Flux and Temperature'!#REF!,"")</f>
        <v>#REF!</v>
      </c>
      <c r="AA9" s="61" t="e">
        <f>IF('Surface Flux and Temperature'!#REF!&lt;&gt;"",'Surface Flux and Temperature'!#REF!,"")</f>
        <v>#REF!</v>
      </c>
      <c r="AC9" s="113">
        <v>0</v>
      </c>
      <c r="AK9" s="59">
        <f>AK3</f>
        <v>0</v>
      </c>
    </row>
    <row r="10" spans="1:39">
      <c r="A10" s="162"/>
      <c r="B10" s="59">
        <f>'HGT &amp; HGL'!D9</f>
        <v>116.77999999999999</v>
      </c>
      <c r="C10" s="59">
        <f>'HGT &amp; HGL'!E9</f>
        <v>128.78100000000001</v>
      </c>
      <c r="D10" s="59" t="str">
        <f>IF('HGT &amp; HGL'!G9&lt;&gt;"",'HGT &amp; HGL'!G9,"")</f>
        <v/>
      </c>
      <c r="E10" s="59" t="str">
        <f>IF('HGT &amp; HGL'!H9&lt;&gt;"",'HGT &amp; HGL'!H9,"")</f>
        <v/>
      </c>
      <c r="F10" s="59">
        <f>IF('Ceiling Jet'!D7&lt;&gt;"",'Ceiling Jet'!D7,"")</f>
        <v>141</v>
      </c>
      <c r="G10" s="59">
        <f>IF('Ceiling Jet'!E7&lt;&gt;"",'Ceiling Jet'!E7,"")</f>
        <v>136.006</v>
      </c>
      <c r="J10" s="59">
        <f>IF('Gas Concentration'!G6&lt;&gt;"",'Gas Concentration'!G6,"")</f>
        <v>3.7999999999999999E-2</v>
      </c>
      <c r="K10" s="59">
        <f>IF('Gas Concentration'!H6&lt;&gt;"",'Gas Concentration'!H6,"")</f>
        <v>4.2000000000000003E-2</v>
      </c>
      <c r="L10" s="59">
        <f>IF('Gas Concentration'!D6&lt;&gt;"",'Gas Concentration'!D6,"")</f>
        <v>-0.06</v>
      </c>
      <c r="M10" s="59">
        <f>IF('Gas Concentration'!E6&lt;&gt;"",'Gas Concentration'!E6,"")</f>
        <v>-7.8299999999999981E-2</v>
      </c>
      <c r="N10" s="59">
        <f>IF('Smoke Concentration'!C6&lt;&gt;"",'Smoke Concentration'!C6,"")</f>
        <v>55.1</v>
      </c>
      <c r="O10" s="59">
        <f>IF('Smoke Concentration'!D6&lt;&gt;"",'Smoke Concentration'!D6,"")</f>
        <v>308.18099999999998</v>
      </c>
      <c r="P10" s="59">
        <f>IF(Pressure!C6&lt;&gt;"",Pressure!C6,"")</f>
        <v>45.9</v>
      </c>
      <c r="Q10" s="59">
        <f>IF(Pressure!D6&lt;&gt;"",Pressure!D6,"")</f>
        <v>30.333600000000001</v>
      </c>
      <c r="R10" s="59">
        <f>IF('Target Flux and Temperature'!J6&lt;&gt;"",'Target Flux and Temperature'!J6,"")</f>
        <v>182</v>
      </c>
      <c r="S10" s="59">
        <f>IF('Target Flux and Temperature'!K6&lt;&gt;"",'Target Flux and Temperature'!K6,"")</f>
        <v>146.57599999999999</v>
      </c>
      <c r="T10" s="59">
        <f>IF('Target Flux and Temperature'!D6&lt;&gt;"",'Target Flux and Temperature'!D6,"")</f>
        <v>2.88</v>
      </c>
      <c r="U10" s="59">
        <f>IF('Target Flux and Temperature'!E6&lt;&gt;"",'Target Flux and Temperature'!E6,"")</f>
        <v>4.2746000000000004</v>
      </c>
      <c r="V10" s="59">
        <f>IF('Target Flux and Temperature'!G6&lt;&gt;"",'Target Flux and Temperature'!G6,"")</f>
        <v>5.26</v>
      </c>
      <c r="W10" s="59">
        <f>IF('Target Flux and Temperature'!H6&lt;&gt;"",'Target Flux and Temperature'!H6,"")</f>
        <v>5.9962999999999997</v>
      </c>
      <c r="X10" s="59">
        <f>IF('Surface Flux and Temperature'!F7&lt;&gt;"",'Surface Flux and Temperature'!F7,"")</f>
        <v>233</v>
      </c>
      <c r="Y10" s="59">
        <f>IF('Surface Flux and Temperature'!G7&lt;&gt;"",'Surface Flux and Temperature'!G7,"")</f>
        <v>151.76499999999999</v>
      </c>
      <c r="Z10" s="59" t="e">
        <f>IF('Surface Flux and Temperature'!#REF!&lt;&gt;"",'Surface Flux and Temperature'!#REF!,"")</f>
        <v>#REF!</v>
      </c>
      <c r="AA10" s="62" t="e">
        <f>IF('Surface Flux and Temperature'!#REF!&lt;&gt;"",'Surface Flux and Temperature'!#REF!,"")</f>
        <v>#REF!</v>
      </c>
      <c r="AC10" s="113">
        <v>-1300</v>
      </c>
      <c r="AK10" s="59">
        <f>-AK4</f>
        <v>-1819.9999999999998</v>
      </c>
    </row>
    <row r="11" spans="1:39">
      <c r="A11" s="162"/>
      <c r="B11" s="59">
        <f>'HGT &amp; HGL'!D10</f>
        <v>229.24</v>
      </c>
      <c r="C11" s="59">
        <f>'HGT &amp; HGL'!E10</f>
        <v>230.89699999999999</v>
      </c>
      <c r="D11" s="59" t="str">
        <f>IF('HGT &amp; HGL'!G10&lt;&gt;"",'HGT &amp; HGL'!G10,"")</f>
        <v/>
      </c>
      <c r="E11" s="59" t="str">
        <f>IF('HGT &amp; HGL'!H10&lt;&gt;"",'HGT &amp; HGL'!H10,"")</f>
        <v/>
      </c>
      <c r="F11" s="59">
        <f>IF('Ceiling Jet'!D8&lt;&gt;"",'Ceiling Jet'!D8,"")</f>
        <v>274</v>
      </c>
      <c r="G11" s="59">
        <f>IF('Ceiling Jet'!E8&lt;&gt;"",'Ceiling Jet'!E8,"")</f>
        <v>252.238</v>
      </c>
      <c r="J11" s="59">
        <f>IF('Gas Concentration'!G7&lt;&gt;"",'Gas Concentration'!G7,"")</f>
        <v>5.5800000000000002E-2</v>
      </c>
      <c r="K11" s="59">
        <f>IF('Gas Concentration'!H7&lt;&gt;"",'Gas Concentration'!H7,"")</f>
        <v>5.8500000000000003E-2</v>
      </c>
      <c r="L11" s="59">
        <f>IF('Gas Concentration'!D7&lt;&gt;"",'Gas Concentration'!D7,"")</f>
        <v>-8.3499999999999991E-2</v>
      </c>
      <c r="M11" s="59">
        <f>IF('Gas Concentration'!E7&lt;&gt;"",'Gas Concentration'!E7,"")</f>
        <v>-0.1055</v>
      </c>
      <c r="N11" s="59">
        <f>IF('Smoke Concentration'!C7&lt;&gt;"",'Smoke Concentration'!C7,"")</f>
        <v>128</v>
      </c>
      <c r="O11" s="59">
        <f>IF('Smoke Concentration'!D7&lt;&gt;"",'Smoke Concentration'!D7,"")</f>
        <v>437.76400000000001</v>
      </c>
      <c r="P11" s="59">
        <f>IF(Pressure!C7&lt;&gt;"",Pressure!C7,"")</f>
        <v>290</v>
      </c>
      <c r="Q11" s="59">
        <f>IF(Pressure!D7&lt;&gt;"",Pressure!D7,"")</f>
        <v>255.68299999999999</v>
      </c>
      <c r="R11" s="59">
        <f>IF('Target Flux and Temperature'!J7&lt;&gt;"",'Target Flux and Temperature'!J7,"")</f>
        <v>236</v>
      </c>
      <c r="S11" s="59">
        <f>IF('Target Flux and Temperature'!K7&lt;&gt;"",'Target Flux and Temperature'!K7,"")</f>
        <v>226.035</v>
      </c>
      <c r="T11" s="59">
        <f>IF('Target Flux and Temperature'!D7&lt;&gt;"",'Target Flux and Temperature'!D7,"")</f>
        <v>4.45</v>
      </c>
      <c r="U11" s="59">
        <f>IF('Target Flux and Temperature'!E7&lt;&gt;"",'Target Flux and Temperature'!E7,"")</f>
        <v>5.0704000000000002</v>
      </c>
      <c r="V11" s="59">
        <f>IF('Target Flux and Temperature'!G7&lt;&gt;"",'Target Flux and Temperature'!G7,"")</f>
        <v>7.09</v>
      </c>
      <c r="W11" s="59">
        <f>IF('Target Flux and Temperature'!H7&lt;&gt;"",'Target Flux and Temperature'!H7,"")</f>
        <v>6.8409000000000004</v>
      </c>
      <c r="X11" s="59">
        <f>IF('Surface Flux and Temperature'!F8&lt;&gt;"",'Surface Flux and Temperature'!F8,"")</f>
        <v>230.5</v>
      </c>
      <c r="Y11" s="59">
        <f>IF('Surface Flux and Temperature'!G8&lt;&gt;"",'Surface Flux and Temperature'!G8,"")</f>
        <v>199.1215</v>
      </c>
      <c r="Z11" s="59" t="e">
        <f>IF('Surface Flux and Temperature'!#REF!&lt;&gt;"",'Surface Flux and Temperature'!#REF!,"")</f>
        <v>#REF!</v>
      </c>
      <c r="AA11" s="62" t="e">
        <f>IF('Surface Flux and Temperature'!#REF!&lt;&gt;"",'Surface Flux and Temperature'!#REF!,"")</f>
        <v>#REF!</v>
      </c>
    </row>
    <row r="12" spans="1:39">
      <c r="A12" s="162"/>
      <c r="B12" s="59">
        <f>'HGT &amp; HGL'!D11</f>
        <v>217.72</v>
      </c>
      <c r="C12" s="59">
        <f>'HGT &amp; HGL'!E11</f>
        <v>228.45500000000001</v>
      </c>
      <c r="D12" s="59" t="str">
        <f>IF('HGT &amp; HGL'!G11&lt;&gt;"",'HGT &amp; HGL'!G11,"")</f>
        <v/>
      </c>
      <c r="E12" s="59" t="str">
        <f>IF('HGT &amp; HGL'!H11&lt;&gt;"",'HGT &amp; HGL'!H11,"")</f>
        <v/>
      </c>
      <c r="F12" s="59">
        <f>IF('Ceiling Jet'!D9&lt;&gt;"",'Ceiling Jet'!D9,"")</f>
        <v>258</v>
      </c>
      <c r="G12" s="59">
        <f>IF('Ceiling Jet'!E9&lt;&gt;"",'Ceiling Jet'!E9,"")</f>
        <v>249.589</v>
      </c>
      <c r="J12" s="59">
        <f>IF('Gas Concentration'!G8&lt;&gt;"",'Gas Concentration'!G8,"")</f>
        <v>5.79E-2</v>
      </c>
      <c r="K12" s="59">
        <f>IF('Gas Concentration'!H8&lt;&gt;"",'Gas Concentration'!H8,"")</f>
        <v>5.6599999999999998E-2</v>
      </c>
      <c r="L12" s="59">
        <f>IF('Gas Concentration'!D8&lt;&gt;"",'Gas Concentration'!D8,"")</f>
        <v>-8.8499999999999995E-2</v>
      </c>
      <c r="M12" s="59">
        <f>IF('Gas Concentration'!E8&lt;&gt;"",'Gas Concentration'!E8,"")</f>
        <v>-0.10369999999999999</v>
      </c>
      <c r="N12" s="59">
        <f>IF('Smoke Concentration'!C8&lt;&gt;"",'Smoke Concentration'!C8,"")</f>
        <v>99.5</v>
      </c>
      <c r="O12" s="59">
        <f>IF('Smoke Concentration'!D8&lt;&gt;"",'Smoke Concentration'!D8,"")</f>
        <v>427.411</v>
      </c>
      <c r="P12" s="59">
        <f>IF(Pressure!C8&lt;&gt;"",Pressure!C8,"")</f>
        <v>189</v>
      </c>
      <c r="Q12" s="59">
        <f>IF(Pressure!D8&lt;&gt;"",Pressure!D8,"")</f>
        <v>212.041</v>
      </c>
      <c r="R12" s="59">
        <f>IF('Target Flux and Temperature'!J8&lt;&gt;"",'Target Flux and Temperature'!J8,"")</f>
        <v>155</v>
      </c>
      <c r="S12" s="59">
        <f>IF('Target Flux and Temperature'!K8&lt;&gt;"",'Target Flux and Temperature'!K8,"")</f>
        <v>164.24</v>
      </c>
      <c r="T12" s="59">
        <f>IF('Target Flux and Temperature'!D8&lt;&gt;"",'Target Flux and Temperature'!D8,"")</f>
        <v>2.92</v>
      </c>
      <c r="U12" s="59">
        <f>IF('Target Flux and Temperature'!E8&lt;&gt;"",'Target Flux and Temperature'!E8,"")</f>
        <v>4.2313000000000001</v>
      </c>
      <c r="V12" s="59">
        <f>IF('Target Flux and Temperature'!G8&lt;&gt;"",'Target Flux and Temperature'!G8,"")</f>
        <v>5.49</v>
      </c>
      <c r="W12" s="59">
        <f>IF('Target Flux and Temperature'!H8&lt;&gt;"",'Target Flux and Temperature'!H8,"")</f>
        <v>5.8479999999999999</v>
      </c>
      <c r="X12" s="59">
        <f>IF('Surface Flux and Temperature'!F9&lt;&gt;"",'Surface Flux and Temperature'!F9,"")</f>
        <v>168.5</v>
      </c>
      <c r="Y12" s="59">
        <f>IF('Surface Flux and Temperature'!G9&lt;&gt;"",'Surface Flux and Temperature'!G9,"")</f>
        <v>156.50400000000002</v>
      </c>
      <c r="Z12" s="59" t="e">
        <f>IF('Surface Flux and Temperature'!#REF!&lt;&gt;"",'Surface Flux and Temperature'!#REF!,"")</f>
        <v>#REF!</v>
      </c>
      <c r="AA12" s="62" t="e">
        <f>IF('Surface Flux and Temperature'!#REF!&lt;&gt;"",'Surface Flux and Temperature'!#REF!,"")</f>
        <v>#REF!</v>
      </c>
      <c r="AC12" s="113">
        <v>0</v>
      </c>
      <c r="AK12" s="59">
        <f>AK6</f>
        <v>0</v>
      </c>
    </row>
    <row r="13" spans="1:39">
      <c r="A13" s="162"/>
      <c r="B13" s="59">
        <f>'HGT &amp; HGL'!D12</f>
        <v>204.31</v>
      </c>
      <c r="C13" s="59">
        <f>'HGT &amp; HGL'!E12</f>
        <v>219.32499999999999</v>
      </c>
      <c r="D13" s="59" t="str">
        <f>IF('HGT &amp; HGL'!G12&lt;&gt;"",'HGT &amp; HGL'!G12,"")</f>
        <v/>
      </c>
      <c r="E13" s="59" t="str">
        <f>IF('HGT &amp; HGL'!H12&lt;&gt;"",'HGT &amp; HGL'!H12,"")</f>
        <v/>
      </c>
      <c r="F13" s="59">
        <f>IF('Ceiling Jet'!D10&lt;&gt;"",'Ceiling Jet'!D10,"")</f>
        <v>232</v>
      </c>
      <c r="G13" s="59">
        <f>IF('Ceiling Jet'!E10&lt;&gt;"",'Ceiling Jet'!E10,"")</f>
        <v>241.18099999999998</v>
      </c>
      <c r="J13" s="59">
        <f>IF('Gas Concentration'!G9&lt;&gt;"",'Gas Concentration'!G9,"")</f>
        <v>4.7399999999999998E-2</v>
      </c>
      <c r="K13" s="59">
        <f>IF('Gas Concentration'!H9&lt;&gt;"",'Gas Concentration'!H9,"")</f>
        <v>3.4599999999999999E-2</v>
      </c>
      <c r="L13" s="59">
        <f>IF('Gas Concentration'!D9&lt;&gt;"",'Gas Concentration'!D9,"")</f>
        <v>-7.3999999999999996E-2</v>
      </c>
      <c r="M13" s="59">
        <f>IF('Gas Concentration'!E9&lt;&gt;"",'Gas Concentration'!E9,"")</f>
        <v>-6.5299999999999997E-2</v>
      </c>
      <c r="N13" s="59">
        <f>IF('Smoke Concentration'!C9&lt;&gt;"",'Smoke Concentration'!C9,"")</f>
        <v>79.900000000000006</v>
      </c>
      <c r="O13" s="59">
        <f>IF('Smoke Concentration'!D9&lt;&gt;"",'Smoke Concentration'!D9,"")</f>
        <v>178.982</v>
      </c>
      <c r="P13" s="59">
        <f>IF(Pressure!C9&lt;&gt;"",Pressure!C9,"")</f>
        <v>56.6</v>
      </c>
      <c r="Q13" s="59">
        <f>IF(Pressure!D9&lt;&gt;"",Pressure!D9,"")</f>
        <v>74.424700000000001</v>
      </c>
      <c r="R13" s="59">
        <f>IF('Target Flux and Temperature'!J9&lt;&gt;"",'Target Flux and Temperature'!J9,"")</f>
        <v>157</v>
      </c>
      <c r="S13" s="59">
        <f>IF('Target Flux and Temperature'!K9&lt;&gt;"",'Target Flux and Temperature'!K9,"")</f>
        <v>197.375</v>
      </c>
      <c r="T13" s="59">
        <f>IF('Target Flux and Temperature'!D9&lt;&gt;"",'Target Flux and Temperature'!D9,"")</f>
        <v>3.88</v>
      </c>
      <c r="U13" s="59">
        <f>IF('Target Flux and Temperature'!E9&lt;&gt;"",'Target Flux and Temperature'!E9,"")</f>
        <v>4.2163000000000004</v>
      </c>
      <c r="V13" s="59">
        <f>IF('Target Flux and Temperature'!G9&lt;&gt;"",'Target Flux and Temperature'!G9,"")</f>
        <v>6.8</v>
      </c>
      <c r="W13" s="59">
        <f>IF('Target Flux and Temperature'!H9&lt;&gt;"",'Target Flux and Temperature'!H9,"")</f>
        <v>5.6653000000000002</v>
      </c>
      <c r="X13" s="59">
        <f>IF('Surface Flux and Temperature'!F10&lt;&gt;"",'Surface Flux and Temperature'!F10,"")</f>
        <v>200</v>
      </c>
      <c r="Y13" s="59">
        <f>IF('Surface Flux and Temperature'!G10&lt;&gt;"",'Surface Flux and Temperature'!G10,"")</f>
        <v>164.2345</v>
      </c>
      <c r="Z13" s="59" t="e">
        <f>IF('Surface Flux and Temperature'!#REF!&lt;&gt;"",'Surface Flux and Temperature'!#REF!,"")</f>
        <v>#REF!</v>
      </c>
      <c r="AA13" s="62" t="e">
        <f>IF('Surface Flux and Temperature'!#REF!&lt;&gt;"",'Surface Flux and Temperature'!#REF!,"")</f>
        <v>#REF!</v>
      </c>
      <c r="AC13" s="113">
        <v>-1300</v>
      </c>
      <c r="AK13" s="59">
        <f>-AK7</f>
        <v>-780</v>
      </c>
    </row>
    <row r="14" spans="1:39">
      <c r="A14" s="162"/>
      <c r="B14" s="59">
        <f>'HGT &amp; HGL'!D13</f>
        <v>197.85000000000002</v>
      </c>
      <c r="C14" s="59">
        <f>'HGT &amp; HGL'!E13</f>
        <v>218.654</v>
      </c>
      <c r="D14" s="59" t="str">
        <f>IF('HGT &amp; HGL'!G13&lt;&gt;"",'HGT &amp; HGL'!G13,"")</f>
        <v/>
      </c>
      <c r="E14" s="59" t="str">
        <f>IF('HGT &amp; HGL'!H13&lt;&gt;"",'HGT &amp; HGL'!H13,"")</f>
        <v/>
      </c>
      <c r="F14" s="59">
        <f>IF('Ceiling Jet'!D11&lt;&gt;"",'Ceiling Jet'!D11,"")</f>
        <v>220</v>
      </c>
      <c r="G14" s="59">
        <f>IF('Ceiling Jet'!E11&lt;&gt;"",'Ceiling Jet'!E11,"")</f>
        <v>240.34199999999998</v>
      </c>
      <c r="J14" s="59">
        <f>IF('Gas Concentration'!G10&lt;&gt;"",'Gas Concentration'!G10,"")</f>
        <v>4.65E-2</v>
      </c>
      <c r="K14" s="59">
        <f>IF('Gas Concentration'!H10&lt;&gt;"",'Gas Concentration'!H10,"")</f>
        <v>3.44E-2</v>
      </c>
      <c r="L14" s="59">
        <f>IF('Gas Concentration'!D10&lt;&gt;"",'Gas Concentration'!D10,"")</f>
        <v>-7.3499999999999996E-2</v>
      </c>
      <c r="M14" s="59">
        <f>IF('Gas Concentration'!E10&lt;&gt;"",'Gas Concentration'!E10,"")</f>
        <v>-6.6199999999999981E-2</v>
      </c>
      <c r="N14" s="59">
        <f>IF('Smoke Concentration'!C10&lt;&gt;"",'Smoke Concentration'!C10,"")</f>
        <v>70.7</v>
      </c>
      <c r="O14" s="59">
        <f>IF('Smoke Concentration'!D10&lt;&gt;"",'Smoke Concentration'!D10,"")</f>
        <v>178.411</v>
      </c>
      <c r="P14" s="59">
        <f>IF(Pressure!C10&lt;&gt;"",Pressure!C10,"")</f>
        <v>49.3</v>
      </c>
      <c r="Q14" s="59">
        <f>IF(Pressure!D10&lt;&gt;"",Pressure!D10,"")</f>
        <v>45.662700000000001</v>
      </c>
      <c r="R14" s="59">
        <f>IF('Target Flux and Temperature'!J10&lt;&gt;"",'Target Flux and Temperature'!J10,"")</f>
        <v>114</v>
      </c>
      <c r="S14" s="59">
        <f>IF('Target Flux and Temperature'!K10&lt;&gt;"",'Target Flux and Temperature'!K10,"")</f>
        <v>100.145</v>
      </c>
      <c r="T14" s="59">
        <f>IF('Target Flux and Temperature'!D10&lt;&gt;"",'Target Flux and Temperature'!D10,"")</f>
        <v>1.21</v>
      </c>
      <c r="U14" s="59">
        <f>IF('Target Flux and Temperature'!E10&lt;&gt;"",'Target Flux and Temperature'!E10,"")</f>
        <v>1.5419</v>
      </c>
      <c r="V14" s="59">
        <f>IF('Target Flux and Temperature'!G10&lt;&gt;"",'Target Flux and Temperature'!G10,"")</f>
        <v>1.84</v>
      </c>
      <c r="W14" s="59">
        <f>IF('Target Flux and Temperature'!H10&lt;&gt;"",'Target Flux and Temperature'!H10,"")</f>
        <v>2.4500999999999999</v>
      </c>
      <c r="X14" s="59">
        <f>IF('Surface Flux and Temperature'!F11&lt;&gt;"",'Surface Flux and Temperature'!F11,"")</f>
        <v>139</v>
      </c>
      <c r="Y14" s="59">
        <f>IF('Surface Flux and Temperature'!G11&lt;&gt;"",'Surface Flux and Temperature'!G11,"")</f>
        <v>88.852999999999994</v>
      </c>
      <c r="Z14" s="59" t="e">
        <f>IF('Surface Flux and Temperature'!#REF!&lt;&gt;"",'Surface Flux and Temperature'!#REF!,"")</f>
        <v>#REF!</v>
      </c>
      <c r="AA14" s="62" t="e">
        <f>IF('Surface Flux and Temperature'!#REF!&lt;&gt;"",'Surface Flux and Temperature'!#REF!,"")</f>
        <v>#REF!</v>
      </c>
    </row>
    <row r="15" spans="1:39">
      <c r="A15" s="162"/>
      <c r="B15" s="59">
        <f>'HGT &amp; HGL'!D14</f>
        <v>290.45999999999998</v>
      </c>
      <c r="C15" s="59">
        <f>'HGT &amp; HGL'!E14</f>
        <v>310</v>
      </c>
      <c r="D15" s="59" t="str">
        <f>IF('HGT &amp; HGL'!G14&lt;&gt;"",'HGT &amp; HGL'!G14,"")</f>
        <v/>
      </c>
      <c r="E15" s="59" t="str">
        <f>IF('HGT &amp; HGL'!H14&lt;&gt;"",'HGT &amp; HGL'!H14,"")</f>
        <v/>
      </c>
      <c r="F15" s="59">
        <f>IF('Ceiling Jet'!D12&lt;&gt;"",'Ceiling Jet'!D12,"")</f>
        <v>344</v>
      </c>
      <c r="G15" s="59">
        <f>IF('Ceiling Jet'!E12&lt;&gt;"",'Ceiling Jet'!E12,"")</f>
        <v>350.435</v>
      </c>
      <c r="J15" s="59">
        <f>IF('Gas Concentration'!G11&lt;&gt;"",'Gas Concentration'!G11,"")</f>
        <v>6.0100000000000001E-2</v>
      </c>
      <c r="K15" s="59">
        <f>IF('Gas Concentration'!H11&lt;&gt;"",'Gas Concentration'!H11,"")</f>
        <v>6.3700000000000007E-2</v>
      </c>
      <c r="L15" s="59">
        <f>IF('Gas Concentration'!D11&lt;&gt;"",'Gas Concentration'!D11,"")</f>
        <v>-9.0999999999999998E-2</v>
      </c>
      <c r="M15" s="59">
        <f>IF('Gas Concentration'!E11&lt;&gt;"",'Gas Concentration'!E11,"")</f>
        <v>-0.1166</v>
      </c>
      <c r="N15" s="59">
        <f>IF('Smoke Concentration'!C11&lt;&gt;"",'Smoke Concentration'!C11,"")</f>
        <v>224</v>
      </c>
      <c r="O15" s="59">
        <f>IF('Smoke Concentration'!D11&lt;&gt;"",'Smoke Concentration'!D11,"")</f>
        <v>478.274</v>
      </c>
      <c r="P15" s="59">
        <f>IF(Pressure!C11&lt;&gt;"",Pressure!C11,"")</f>
        <v>232</v>
      </c>
      <c r="Q15" s="59">
        <f>IF(Pressure!D11&lt;&gt;"",Pressure!D11,"")</f>
        <v>307.613</v>
      </c>
      <c r="R15" s="59">
        <f>IF('Target Flux and Temperature'!J11&lt;&gt;"",'Target Flux and Temperature'!J11,"")</f>
        <v>192</v>
      </c>
      <c r="S15" s="59">
        <f>IF('Target Flux and Temperature'!K11&lt;&gt;"",'Target Flux and Temperature'!K11,"")</f>
        <v>142.43</v>
      </c>
      <c r="T15" s="59">
        <f>IF('Target Flux and Temperature'!D11&lt;&gt;"",'Target Flux and Temperature'!D11,"")</f>
        <v>2.92</v>
      </c>
      <c r="U15" s="59">
        <f>IF('Target Flux and Temperature'!E11&lt;&gt;"",'Target Flux and Temperature'!E11,"")</f>
        <v>4.2081999999999997</v>
      </c>
      <c r="V15" s="59">
        <f>IF('Target Flux and Temperature'!G11&lt;&gt;"",'Target Flux and Temperature'!G11,"")</f>
        <v>5.54</v>
      </c>
      <c r="W15" s="59">
        <f>IF('Target Flux and Temperature'!H11&lt;&gt;"",'Target Flux and Temperature'!H11,"")</f>
        <v>5.9227999999999996</v>
      </c>
      <c r="X15" s="59">
        <f>IF('Surface Flux and Temperature'!F12&lt;&gt;"",'Surface Flux and Temperature'!F12,"")</f>
        <v>246</v>
      </c>
      <c r="Y15" s="59">
        <f>IF('Surface Flux and Temperature'!G12&lt;&gt;"",'Surface Flux and Temperature'!G12,"")</f>
        <v>148.364</v>
      </c>
      <c r="Z15" s="59" t="e">
        <f>IF('Surface Flux and Temperature'!#REF!&lt;&gt;"",'Surface Flux and Temperature'!#REF!,"")</f>
        <v>#REF!</v>
      </c>
      <c r="AA15" s="62" t="e">
        <f>IF('Surface Flux and Temperature'!#REF!&lt;&gt;"",'Surface Flux and Temperature'!#REF!,"")</f>
        <v>#REF!</v>
      </c>
    </row>
    <row r="16" spans="1:39">
      <c r="A16" s="162"/>
      <c r="B16" s="59">
        <f>'HGT &amp; HGL'!D15</f>
        <v>268.46000000000004</v>
      </c>
      <c r="C16" s="59">
        <f>'HGT &amp; HGL'!E15</f>
        <v>282.41699999999997</v>
      </c>
      <c r="D16" s="59" t="str">
        <f>IF('HGT &amp; HGL'!G15&lt;&gt;"",'HGT &amp; HGL'!G15,"")</f>
        <v/>
      </c>
      <c r="E16" s="59" t="str">
        <f>IF('HGT &amp; HGL'!H15&lt;&gt;"",'HGT &amp; HGL'!H15,"")</f>
        <v/>
      </c>
      <c r="F16" s="59">
        <f>IF('Ceiling Jet'!D13&lt;&gt;"",'Ceiling Jet'!D13,"")</f>
        <v>278</v>
      </c>
      <c r="G16" s="59">
        <f>IF('Ceiling Jet'!E13&lt;&gt;"",'Ceiling Jet'!E13,"")</f>
        <v>321.18400000000003</v>
      </c>
      <c r="J16" s="59">
        <f>IF('Gas Concentration'!G12&lt;&gt;"",'Gas Concentration'!G12,"")</f>
        <v>5.5199999999999999E-2</v>
      </c>
      <c r="K16" s="59">
        <f>IF('Gas Concentration'!H12&lt;&gt;"",'Gas Concentration'!H12,"")</f>
        <v>4.3700000000000003E-2</v>
      </c>
      <c r="L16" s="59">
        <f>IF('Gas Concentration'!D12&lt;&gt;"",'Gas Concentration'!D12,"")</f>
        <v>-8.4999999999999992E-2</v>
      </c>
      <c r="M16" s="59">
        <f>IF('Gas Concentration'!E12&lt;&gt;"",'Gas Concentration'!E12,"")</f>
        <v>-8.14E-2</v>
      </c>
      <c r="N16" s="59">
        <f>IF('Smoke Concentration'!C12&lt;&gt;"",'Smoke Concentration'!C12,"")</f>
        <v>139</v>
      </c>
      <c r="O16" s="59">
        <f>IF('Smoke Concentration'!D12&lt;&gt;"",'Smoke Concentration'!D12,"")</f>
        <v>209.67500000000001</v>
      </c>
      <c r="P16" s="59">
        <f>IF(Pressure!C12&lt;&gt;"",Pressure!C12,"")</f>
        <v>80.599999999999994</v>
      </c>
      <c r="Q16" s="59">
        <f>IF(Pressure!D12&lt;&gt;"",Pressure!D12,"")</f>
        <v>221.48500000000001</v>
      </c>
      <c r="R16" s="59">
        <f>IF('Target Flux and Temperature'!J12&lt;&gt;"",'Target Flux and Temperature'!J12,"")</f>
        <v>235</v>
      </c>
      <c r="S16" s="59">
        <f>IF('Target Flux and Temperature'!K12&lt;&gt;"",'Target Flux and Temperature'!K12,"")</f>
        <v>219.81899999999999</v>
      </c>
      <c r="T16" s="59">
        <f>IF('Target Flux and Temperature'!D12&lt;&gt;"",'Target Flux and Temperature'!D12,"")</f>
        <v>4.2699999999999996</v>
      </c>
      <c r="U16" s="59">
        <f>IF('Target Flux and Temperature'!E12&lt;&gt;"",'Target Flux and Temperature'!E12,"")</f>
        <v>4.8890000000000002</v>
      </c>
      <c r="V16" s="59">
        <f>IF('Target Flux and Temperature'!G12&lt;&gt;"",'Target Flux and Temperature'!G12,"")</f>
        <v>6.55</v>
      </c>
      <c r="W16" s="59">
        <f>IF('Target Flux and Temperature'!H12&lt;&gt;"",'Target Flux and Temperature'!H12,"")</f>
        <v>6.6515000000000004</v>
      </c>
      <c r="X16" s="59">
        <f>IF('Surface Flux and Temperature'!F13&lt;&gt;"",'Surface Flux and Temperature'!F13,"")</f>
        <v>259.5</v>
      </c>
      <c r="Y16" s="59">
        <f>IF('Surface Flux and Temperature'!G13&lt;&gt;"",'Surface Flux and Temperature'!G13,"")</f>
        <v>199.2525</v>
      </c>
      <c r="Z16" s="59" t="e">
        <f>IF('Surface Flux and Temperature'!#REF!&lt;&gt;"",'Surface Flux and Temperature'!#REF!,"")</f>
        <v>#REF!</v>
      </c>
      <c r="AA16" s="62" t="e">
        <f>IF('Surface Flux and Temperature'!#REF!&lt;&gt;"",'Surface Flux and Temperature'!#REF!,"")</f>
        <v>#REF!</v>
      </c>
    </row>
    <row r="17" spans="1:27">
      <c r="A17" s="164"/>
      <c r="B17" s="59">
        <f>'HGT &amp; HGL'!D16</f>
        <v>135.33000000000001</v>
      </c>
      <c r="C17" s="59">
        <f>'HGT &amp; HGL'!E16</f>
        <v>151.114</v>
      </c>
      <c r="D17" s="59" t="str">
        <f>IF('HGT &amp; HGL'!G16&lt;&gt;"",'HGT &amp; HGL'!G16,"")</f>
        <v/>
      </c>
      <c r="E17" s="59" t="str">
        <f>IF('HGT &amp; HGL'!H16&lt;&gt;"",'HGT &amp; HGL'!H16,"")</f>
        <v/>
      </c>
      <c r="F17" s="59">
        <f>IF('Ceiling Jet'!D14&lt;&gt;"",'Ceiling Jet'!D14,"")</f>
        <v>160</v>
      </c>
      <c r="G17" s="59">
        <f>IF('Ceiling Jet'!E14&lt;&gt;"",'Ceiling Jet'!E14,"")</f>
        <v>161.88200000000001</v>
      </c>
      <c r="J17" s="59">
        <f>IF('Gas Concentration'!G13&lt;&gt;"",'Gas Concentration'!G13,"")</f>
        <v>2.1600000000000001E-2</v>
      </c>
      <c r="K17" s="59">
        <f>IF('Gas Concentration'!H13&lt;&gt;"",'Gas Concentration'!H13,"")</f>
        <v>1.66E-2</v>
      </c>
      <c r="L17" s="59">
        <f>IF('Gas Concentration'!D13&lt;&gt;"",'Gas Concentration'!D13,"")</f>
        <v>-3.15E-2</v>
      </c>
      <c r="M17" s="59">
        <f>IF('Gas Concentration'!E13&lt;&gt;"",'Gas Concentration'!E13,"")</f>
        <v>-3.6799999999999999E-2</v>
      </c>
      <c r="N17" s="59">
        <f>IF('Smoke Concentration'!C13&lt;&gt;"",'Smoke Concentration'!C13,"")</f>
        <v>353</v>
      </c>
      <c r="O17" s="59">
        <f>IF('Smoke Concentration'!D13&lt;&gt;"",'Smoke Concentration'!D13,"")</f>
        <v>1641.53</v>
      </c>
      <c r="P17" s="59">
        <f>IF(Pressure!C13&lt;&gt;"",Pressure!C13,"")</f>
        <v>195</v>
      </c>
      <c r="Q17" s="59">
        <f>IF(Pressure!D13&lt;&gt;"",Pressure!D13,"")</f>
        <v>146.262</v>
      </c>
      <c r="R17" s="59">
        <f>IF('Target Flux and Temperature'!J13&lt;&gt;"",'Target Flux and Temperature'!J13,"")</f>
        <v>150</v>
      </c>
      <c r="S17" s="59">
        <f>IF('Target Flux and Temperature'!K13&lt;&gt;"",'Target Flux and Temperature'!K13,"")</f>
        <v>171.99</v>
      </c>
      <c r="T17" s="59">
        <f>IF('Target Flux and Temperature'!D13&lt;&gt;"",'Target Flux and Temperature'!D13,"")</f>
        <v>2.68</v>
      </c>
      <c r="U17" s="59">
        <f>IF('Target Flux and Temperature'!E13&lt;&gt;"",'Target Flux and Temperature'!E13,"")</f>
        <v>4.2026000000000003</v>
      </c>
      <c r="V17" s="59">
        <f>IF('Target Flux and Temperature'!G13&lt;&gt;"",'Target Flux and Temperature'!G13,"")</f>
        <v>4.9000000000000004</v>
      </c>
      <c r="W17" s="59">
        <f>IF('Target Flux and Temperature'!H13&lt;&gt;"",'Target Flux and Temperature'!H13,"")</f>
        <v>5.8139000000000003</v>
      </c>
      <c r="X17" s="59">
        <f>IF('Surface Flux and Temperature'!F14&lt;&gt;"",'Surface Flux and Temperature'!F14,"")</f>
        <v>184.5</v>
      </c>
      <c r="Y17" s="59">
        <f>IF('Surface Flux and Temperature'!G14&lt;&gt;"",'Surface Flux and Temperature'!G14,"")</f>
        <v>156.43950000000001</v>
      </c>
      <c r="Z17" s="59" t="e">
        <f>IF('Surface Flux and Temperature'!#REF!&lt;&gt;"",'Surface Flux and Temperature'!#REF!,"")</f>
        <v>#REF!</v>
      </c>
      <c r="AA17" s="62" t="e">
        <f>IF('Surface Flux and Temperature'!#REF!&lt;&gt;"",'Surface Flux and Temperature'!#REF!,"")</f>
        <v>#REF!</v>
      </c>
    </row>
    <row r="18" spans="1:27">
      <c r="A18" s="164"/>
      <c r="B18" s="59">
        <f>'HGT &amp; HGL'!D17</f>
        <v>207.29</v>
      </c>
      <c r="C18" s="59">
        <f>'HGT &amp; HGL'!E17</f>
        <v>243.35399999999998</v>
      </c>
      <c r="D18" s="59">
        <f>IF('HGT &amp; HGL'!G17&lt;&gt;"",'HGT &amp; HGL'!G17,"")</f>
        <v>-2.9099999999999997</v>
      </c>
      <c r="E18" s="59">
        <f>IF('HGT &amp; HGL'!H17&lt;&gt;"",'HGT &amp; HGL'!H17,"")</f>
        <v>-2.7649999999999997</v>
      </c>
      <c r="F18" s="59">
        <f>IF('Ceiling Jet'!D15&lt;&gt;"",'Ceiling Jet'!D15,"")</f>
        <v>248</v>
      </c>
      <c r="G18" s="59">
        <f>IF('Ceiling Jet'!E15&lt;&gt;"",'Ceiling Jet'!E15,"")</f>
        <v>255.964</v>
      </c>
      <c r="J18" s="59">
        <f>IF('Gas Concentration'!G14&lt;&gt;"",'Gas Concentration'!G14,"")</f>
        <v>3.1099999999999999E-2</v>
      </c>
      <c r="K18" s="59">
        <f>IF('Gas Concentration'!H14&lt;&gt;"",'Gas Concentration'!H14,"")</f>
        <v>2.7300000000000001E-2</v>
      </c>
      <c r="L18" s="59">
        <f>IF('Gas Concentration'!D14&lt;&gt;"",'Gas Concentration'!D14,"")</f>
        <v>-5.2999999999999992E-2</v>
      </c>
      <c r="M18" s="59">
        <f>IF('Gas Concentration'!E14&lt;&gt;"",'Gas Concentration'!E14,"")</f>
        <v>-4.9600000000000005E-2</v>
      </c>
      <c r="N18" s="59">
        <f>IF('Smoke Concentration'!C14&lt;&gt;"",'Smoke Concentration'!C14,"")</f>
        <v>118</v>
      </c>
      <c r="O18" s="59">
        <f>IF('Smoke Concentration'!D14&lt;&gt;"",'Smoke Concentration'!D14,"")</f>
        <v>141.86799999999999</v>
      </c>
      <c r="P18" s="59">
        <f>IF(Pressure!C14&lt;&gt;"",Pressure!C14,"")</f>
        <v>-1.91</v>
      </c>
      <c r="Q18" s="59">
        <f>IF(Pressure!D14&lt;&gt;"",Pressure!D14,"")</f>
        <v>-2.1505999999999998</v>
      </c>
      <c r="R18" s="59" t="str">
        <f>IF('Target Flux and Temperature'!J14&lt;&gt;"",'Target Flux and Temperature'!J14,"")</f>
        <v/>
      </c>
      <c r="S18" s="59" t="str">
        <f>IF('Target Flux and Temperature'!K14&lt;&gt;"",'Target Flux and Temperature'!K14,"")</f>
        <v/>
      </c>
      <c r="T18" s="59" t="str">
        <f>IF('Target Flux and Temperature'!D14&lt;&gt;"",'Target Flux and Temperature'!D14,"")</f>
        <v/>
      </c>
      <c r="U18" s="59" t="str">
        <f>IF('Target Flux and Temperature'!E14&lt;&gt;"",'Target Flux and Temperature'!E14,"")</f>
        <v/>
      </c>
      <c r="V18" s="59" t="str">
        <f>IF('Target Flux and Temperature'!G14&lt;&gt;"",'Target Flux and Temperature'!G14,"")</f>
        <v/>
      </c>
      <c r="W18" s="59" t="str">
        <f>IF('Target Flux and Temperature'!H14&lt;&gt;"",'Target Flux and Temperature'!H14,"")</f>
        <v/>
      </c>
      <c r="X18" s="59">
        <f>IF('Surface Flux and Temperature'!F15&lt;&gt;"",'Surface Flux and Temperature'!F15,"")</f>
        <v>423</v>
      </c>
      <c r="Y18" s="59">
        <f>IF('Surface Flux and Temperature'!G15&lt;&gt;"",'Surface Flux and Temperature'!G15,"")</f>
        <v>199.79349999999999</v>
      </c>
      <c r="Z18" s="59" t="e">
        <f>IF('Surface Flux and Temperature'!#REF!&lt;&gt;"",'Surface Flux and Temperature'!#REF!,"")</f>
        <v>#REF!</v>
      </c>
      <c r="AA18" s="62" t="e">
        <f>IF('Surface Flux and Temperature'!#REF!&lt;&gt;"",'Surface Flux and Temperature'!#REF!,"")</f>
        <v>#REF!</v>
      </c>
    </row>
    <row r="19" spans="1:27">
      <c r="A19" s="164"/>
      <c r="B19" s="59">
        <f>'HGT &amp; HGL'!D18</f>
        <v>204.01000000000002</v>
      </c>
      <c r="C19" s="59">
        <f>'HGT &amp; HGL'!E18</f>
        <v>237.637</v>
      </c>
      <c r="D19" s="59">
        <f>IF('HGT &amp; HGL'!G18&lt;&gt;"",'HGT &amp; HGL'!G18,"")</f>
        <v>-2.92</v>
      </c>
      <c r="E19" s="59">
        <f>IF('HGT &amp; HGL'!H18&lt;&gt;"",'HGT &amp; HGL'!H18,"")</f>
        <v>-2.7500999999999998</v>
      </c>
      <c r="F19" s="59">
        <f>IF('Ceiling Jet'!D16&lt;&gt;"",'Ceiling Jet'!D16,"")</f>
        <v>242</v>
      </c>
      <c r="G19" s="59">
        <f>IF('Ceiling Jet'!E16&lt;&gt;"",'Ceiling Jet'!E16,"")</f>
        <v>249.86799999999999</v>
      </c>
      <c r="J19" s="59">
        <f>IF('Gas Concentration'!G15&lt;&gt;"",'Gas Concentration'!G15,"")</f>
        <v>3.1300000000000001E-2</v>
      </c>
      <c r="K19" s="59">
        <f>IF('Gas Concentration'!H15&lt;&gt;"",'Gas Concentration'!H15,"")</f>
        <v>2.69E-2</v>
      </c>
      <c r="L19" s="59">
        <f>IF('Gas Concentration'!D15&lt;&gt;"",'Gas Concentration'!D15,"")</f>
        <v>-5.4999999999999993E-2</v>
      </c>
      <c r="M19" s="59">
        <f>IF('Gas Concentration'!E15&lt;&gt;"",'Gas Concentration'!E15,"")</f>
        <v>-4.8999999999999988E-2</v>
      </c>
      <c r="N19" s="59">
        <f>IF('Smoke Concentration'!C15&lt;&gt;"",'Smoke Concentration'!C15,"")</f>
        <v>117</v>
      </c>
      <c r="O19" s="59">
        <f>IF('Smoke Concentration'!D15&lt;&gt;"",'Smoke Concentration'!D15,"")</f>
        <v>140.94</v>
      </c>
      <c r="P19" s="59">
        <f>IF(Pressure!C15&lt;&gt;"",Pressure!C15,"")</f>
        <v>-1.96</v>
      </c>
      <c r="Q19" s="59">
        <f>IF(Pressure!D15&lt;&gt;"",Pressure!D15,"")</f>
        <v>-2.149</v>
      </c>
      <c r="R19" s="59">
        <f>IF('Target Flux and Temperature'!J15&lt;&gt;"",'Target Flux and Temperature'!J15,"")</f>
        <v>207</v>
      </c>
      <c r="S19" s="59">
        <f>IF('Target Flux and Temperature'!K15&lt;&gt;"",'Target Flux and Temperature'!K15,"")</f>
        <v>196.58199999999999</v>
      </c>
      <c r="T19" s="59">
        <f>IF('Target Flux and Temperature'!D15&lt;&gt;"",'Target Flux and Temperature'!D15,"")</f>
        <v>2.84</v>
      </c>
      <c r="U19" s="59">
        <f>IF('Target Flux and Temperature'!E15&lt;&gt;"",'Target Flux and Temperature'!E15,"")</f>
        <v>3.7946</v>
      </c>
      <c r="V19" s="59">
        <f>IF('Target Flux and Temperature'!G15&lt;&gt;"",'Target Flux and Temperature'!G15,"")</f>
        <v>3.83</v>
      </c>
      <c r="W19" s="59">
        <f>IF('Target Flux and Temperature'!H15&lt;&gt;"",'Target Flux and Temperature'!H15,"")</f>
        <v>5.5605000000000002</v>
      </c>
      <c r="X19" s="59">
        <f>IF('Surface Flux and Temperature'!F16&lt;&gt;"",'Surface Flux and Temperature'!F16,"")</f>
        <v>262.5</v>
      </c>
      <c r="Y19" s="59">
        <f>IF('Surface Flux and Temperature'!G16&lt;&gt;"",'Surface Flux and Temperature'!G16,"")</f>
        <v>199.09199999999998</v>
      </c>
      <c r="Z19" s="59" t="e">
        <f>IF('Surface Flux and Temperature'!#REF!&lt;&gt;"",'Surface Flux and Temperature'!#REF!,"")</f>
        <v>#REF!</v>
      </c>
      <c r="AA19" s="62" t="e">
        <f>IF('Surface Flux and Temperature'!#REF!&lt;&gt;"",'Surface Flux and Temperature'!#REF!,"")</f>
        <v>#REF!</v>
      </c>
    </row>
    <row r="20" spans="1:27">
      <c r="A20" s="164"/>
      <c r="B20" s="59">
        <f>'HGT &amp; HGL'!D19</f>
        <v>175.51</v>
      </c>
      <c r="C20" s="59">
        <f>'HGT &amp; HGL'!E19</f>
        <v>200.077</v>
      </c>
      <c r="D20" s="59">
        <f>IF('HGT &amp; HGL'!G19&lt;&gt;"",'HGT &amp; HGL'!G19,"")</f>
        <v>-3.05</v>
      </c>
      <c r="E20" s="59">
        <f>IF('HGT &amp; HGL'!H19&lt;&gt;"",'HGT &amp; HGL'!H19,"")</f>
        <v>-2.617</v>
      </c>
      <c r="F20" s="59">
        <f>IF('Ceiling Jet'!D17&lt;&gt;"",'Ceiling Jet'!D17,"")</f>
        <v>211</v>
      </c>
      <c r="G20" s="59">
        <f>IF('Ceiling Jet'!E17&lt;&gt;"",'Ceiling Jet'!E17,"")</f>
        <v>213.51499999999999</v>
      </c>
      <c r="J20" s="59">
        <f>IF('Gas Concentration'!G16&lt;&gt;"",'Gas Concentration'!G16,"")</f>
        <v>1.7500000000000002E-2</v>
      </c>
      <c r="K20" s="59">
        <f>IF('Gas Concentration'!H16&lt;&gt;"",'Gas Concentration'!H16,"")</f>
        <v>1.6E-2</v>
      </c>
      <c r="L20" s="59">
        <f>IF('Gas Concentration'!D16&lt;&gt;"",'Gas Concentration'!D16,"")</f>
        <v>-3.1E-2</v>
      </c>
      <c r="M20" s="59">
        <f>IF('Gas Concentration'!E16&lt;&gt;"",'Gas Concentration'!E16,"")</f>
        <v>-3.15E-2</v>
      </c>
      <c r="N20" s="59">
        <f>IF('Smoke Concentration'!C16&lt;&gt;"",'Smoke Concentration'!C16,"")</f>
        <v>87.3</v>
      </c>
      <c r="O20" s="59">
        <f>IF('Smoke Concentration'!D16&lt;&gt;"",'Smoke Concentration'!D16,"")</f>
        <v>91.183400000000006</v>
      </c>
      <c r="P20" s="59">
        <f>IF(Pressure!C16&lt;&gt;"",Pressure!C16,"")</f>
        <v>-1.81</v>
      </c>
      <c r="Q20" s="59">
        <f>IF(Pressure!D16&lt;&gt;"",Pressure!D16,"")</f>
        <v>-2.0093000000000001</v>
      </c>
      <c r="R20" s="59">
        <f>IF('Target Flux and Temperature'!J16&lt;&gt;"",'Target Flux and Temperature'!J16,"")</f>
        <v>427</v>
      </c>
      <c r="S20" s="59">
        <f>IF('Target Flux and Temperature'!K16&lt;&gt;"",'Target Flux and Temperature'!K16,"")</f>
        <v>188.06800000000001</v>
      </c>
      <c r="T20" s="59">
        <f>IF('Target Flux and Temperature'!D16&lt;&gt;"",'Target Flux and Temperature'!D16,"")</f>
        <v>45.9</v>
      </c>
      <c r="U20" s="59">
        <f>IF('Target Flux and Temperature'!E16&lt;&gt;"",'Target Flux and Temperature'!E16,"")</f>
        <v>3.5586000000000002</v>
      </c>
      <c r="V20" s="59">
        <f>IF('Target Flux and Temperature'!G16&lt;&gt;"",'Target Flux and Temperature'!G16,"")</f>
        <v>57.2</v>
      </c>
      <c r="W20" s="59">
        <f>IF('Target Flux and Temperature'!H16&lt;&gt;"",'Target Flux and Temperature'!H16,"")</f>
        <v>5.3723000000000001</v>
      </c>
      <c r="X20" s="59">
        <f>IF('Surface Flux and Temperature'!F17&lt;&gt;"",'Surface Flux and Temperature'!F17,"")</f>
        <v>227</v>
      </c>
      <c r="Y20" s="59">
        <f>IF('Surface Flux and Temperature'!G17&lt;&gt;"",'Surface Flux and Temperature'!G17,"")</f>
        <v>174.48950000000002</v>
      </c>
      <c r="Z20" s="59" t="e">
        <f>IF('Surface Flux and Temperature'!#REF!&lt;&gt;"",'Surface Flux and Temperature'!#REF!,"")</f>
        <v>#REF!</v>
      </c>
      <c r="AA20" s="62" t="e">
        <f>IF('Surface Flux and Temperature'!#REF!&lt;&gt;"",'Surface Flux and Temperature'!#REF!,"")</f>
        <v>#REF!</v>
      </c>
    </row>
    <row r="21" spans="1:27">
      <c r="A21" s="164"/>
      <c r="B21" s="59">
        <f>'HGT &amp; HGL'!D20</f>
        <v>208.19</v>
      </c>
      <c r="C21" s="59">
        <f>'HGT &amp; HGL'!E20</f>
        <v>239.63900000000001</v>
      </c>
      <c r="D21" s="59">
        <f>IF('HGT &amp; HGL'!G20&lt;&gt;"",'HGT &amp; HGL'!G20,"")</f>
        <v>-2.9099999999999997</v>
      </c>
      <c r="E21" s="59">
        <f>IF('HGT &amp; HGL'!H20&lt;&gt;"",'HGT &amp; HGL'!H20,"")</f>
        <v>-2.7542</v>
      </c>
      <c r="F21" s="59">
        <f>IF('Ceiling Jet'!D18&lt;&gt;"",'Ceiling Jet'!D18,"")</f>
        <v>247</v>
      </c>
      <c r="G21" s="59">
        <f>IF('Ceiling Jet'!E18&lt;&gt;"",'Ceiling Jet'!E18,"")</f>
        <v>249.19299999999998</v>
      </c>
      <c r="J21" s="59">
        <f>IF('Gas Concentration'!G17&lt;&gt;"",'Gas Concentration'!G17,"")</f>
        <v>3.2199999999999999E-2</v>
      </c>
      <c r="K21" s="59">
        <f>IF('Gas Concentration'!H17&lt;&gt;"",'Gas Concentration'!H17,"")</f>
        <v>2.7E-2</v>
      </c>
      <c r="L21" s="59">
        <f>IF('Gas Concentration'!D17&lt;&gt;"",'Gas Concentration'!D17,"")</f>
        <v>-5.5999999999999994E-2</v>
      </c>
      <c r="M21" s="59">
        <f>IF('Gas Concentration'!E17&lt;&gt;"",'Gas Concentration'!E17,"")</f>
        <v>-4.9299999999999983E-2</v>
      </c>
      <c r="N21" s="59">
        <f>IF('Smoke Concentration'!C17&lt;&gt;"",'Smoke Concentration'!C17,"")</f>
        <v>91.3</v>
      </c>
      <c r="O21" s="59">
        <f>IF('Smoke Concentration'!D17&lt;&gt;"",'Smoke Concentration'!D17,"")</f>
        <v>141.417</v>
      </c>
      <c r="P21" s="59">
        <f>IF(Pressure!C17&lt;&gt;"",Pressure!C17,"")</f>
        <v>-2.0499999999999998</v>
      </c>
      <c r="Q21" s="59">
        <f>IF(Pressure!D17&lt;&gt;"",Pressure!D17,"")</f>
        <v>-2.1676000000000002</v>
      </c>
      <c r="R21" s="59">
        <f>IF('Target Flux and Temperature'!J17&lt;&gt;"",'Target Flux and Temperature'!J17,"")</f>
        <v>164</v>
      </c>
      <c r="S21" s="59">
        <f>IF('Target Flux and Temperature'!K17&lt;&gt;"",'Target Flux and Temperature'!K17,"")</f>
        <v>180.59299999999999</v>
      </c>
      <c r="T21" s="59">
        <f>IF('Target Flux and Temperature'!D17&lt;&gt;"",'Target Flux and Temperature'!D17,"")</f>
        <v>4.05</v>
      </c>
      <c r="U21" s="59">
        <f>IF('Target Flux and Temperature'!E17&lt;&gt;"",'Target Flux and Temperature'!E17,"")</f>
        <v>7.0274000000000001</v>
      </c>
      <c r="V21" s="59">
        <f>IF('Target Flux and Temperature'!G17&lt;&gt;"",'Target Flux and Temperature'!G17,"")</f>
        <v>8.0399999999999991</v>
      </c>
      <c r="W21" s="59">
        <f>IF('Target Flux and Temperature'!H17&lt;&gt;"",'Target Flux and Temperature'!H17,"")</f>
        <v>9.1539999999999999</v>
      </c>
      <c r="X21" s="59">
        <f>IF('Surface Flux and Temperature'!F18&lt;&gt;"",'Surface Flux and Temperature'!F18,"")</f>
        <v>365.5</v>
      </c>
      <c r="Y21" s="59">
        <f>IF('Surface Flux and Temperature'!G18&lt;&gt;"",'Surface Flux and Temperature'!G18,"")</f>
        <v>182.10599999999999</v>
      </c>
      <c r="Z21" s="59" t="e">
        <f>IF('Surface Flux and Temperature'!#REF!&lt;&gt;"",'Surface Flux and Temperature'!#REF!,"")</f>
        <v>#REF!</v>
      </c>
      <c r="AA21" s="62" t="e">
        <f>IF('Surface Flux and Temperature'!#REF!&lt;&gt;"",'Surface Flux and Temperature'!#REF!,"")</f>
        <v>#REF!</v>
      </c>
    </row>
    <row r="22" spans="1:27">
      <c r="A22" s="164"/>
      <c r="B22" s="59">
        <f>'HGT &amp; HGL'!D21</f>
        <v>210.6</v>
      </c>
      <c r="C22" s="59">
        <f>'HGT &amp; HGL'!E21</f>
        <v>229.84800000000001</v>
      </c>
      <c r="D22" s="59">
        <f>IF('HGT &amp; HGL'!G21&lt;&gt;"",'HGT &amp; HGL'!G21,"")</f>
        <v>-2.8899999999999997</v>
      </c>
      <c r="E22" s="59">
        <f>IF('HGT &amp; HGL'!H21&lt;&gt;"",'HGT &amp; HGL'!H21,"")</f>
        <v>-2.7384999999999997</v>
      </c>
      <c r="F22" s="59">
        <f>IF('Ceiling Jet'!D19&lt;&gt;"",'Ceiling Jet'!D19,"")</f>
        <v>246</v>
      </c>
      <c r="G22" s="59">
        <f>IF('Ceiling Jet'!E19&lt;&gt;"",'Ceiling Jet'!E19,"")</f>
        <v>238.875</v>
      </c>
      <c r="J22" s="59">
        <f>IF('Gas Concentration'!G18&lt;&gt;"",'Gas Concentration'!G18,"")</f>
        <v>3.1199999999999999E-2</v>
      </c>
      <c r="K22" s="59">
        <f>IF('Gas Concentration'!H18&lt;&gt;"",'Gas Concentration'!H18,"")</f>
        <v>2.6599999999999999E-2</v>
      </c>
      <c r="L22" s="59">
        <f>IF('Gas Concentration'!D18&lt;&gt;"",'Gas Concentration'!D18,"")</f>
        <v>-5.1999999999999991E-2</v>
      </c>
      <c r="M22" s="59">
        <f>IF('Gas Concentration'!E18&lt;&gt;"",'Gas Concentration'!E18,"")</f>
        <v>-4.8600000000000004E-2</v>
      </c>
      <c r="N22" s="59">
        <f>IF('Smoke Concentration'!C18&lt;&gt;"",'Smoke Concentration'!C18,"")</f>
        <v>125</v>
      </c>
      <c r="O22" s="59">
        <f>IF('Smoke Concentration'!D18&lt;&gt;"",'Smoke Concentration'!D18,"")</f>
        <v>141.76</v>
      </c>
      <c r="P22" s="59">
        <f>IF(Pressure!C18&lt;&gt;"",Pressure!C18,"")</f>
        <v>-2.35</v>
      </c>
      <c r="Q22" s="59">
        <f>IF(Pressure!D18&lt;&gt;"",Pressure!D18,"")</f>
        <v>-2.2509999999999999</v>
      </c>
      <c r="R22" s="59" t="str">
        <f>IF('Target Flux and Temperature'!J18&lt;&gt;"",'Target Flux and Temperature'!J18,"")</f>
        <v/>
      </c>
      <c r="S22" s="59" t="str">
        <f>IF('Target Flux and Temperature'!K18&lt;&gt;"",'Target Flux and Temperature'!K18,"")</f>
        <v/>
      </c>
      <c r="T22" s="59" t="str">
        <f>IF('Target Flux and Temperature'!D18&lt;&gt;"",'Target Flux and Temperature'!D18,"")</f>
        <v/>
      </c>
      <c r="U22" s="59" t="str">
        <f>IF('Target Flux and Temperature'!E18&lt;&gt;"",'Target Flux and Temperature'!E18,"")</f>
        <v/>
      </c>
      <c r="V22" s="59" t="str">
        <f>IF('Target Flux and Temperature'!G18&lt;&gt;"",'Target Flux and Temperature'!G18,"")</f>
        <v/>
      </c>
      <c r="W22" s="59" t="str">
        <f>IF('Target Flux and Temperature'!H18&lt;&gt;"",'Target Flux and Temperature'!H18,"")</f>
        <v/>
      </c>
      <c r="X22" s="59" t="str">
        <f>IF('Surface Flux and Temperature'!F19&lt;&gt;"",'Surface Flux and Temperature'!F19,"")</f>
        <v/>
      </c>
      <c r="Y22" s="59" t="str">
        <f>IF('Surface Flux and Temperature'!G19&lt;&gt;"",'Surface Flux and Temperature'!G19,"")</f>
        <v/>
      </c>
      <c r="Z22" s="59" t="e">
        <f>IF('Surface Flux and Temperature'!#REF!&lt;&gt;"",'Surface Flux and Temperature'!#REF!,"")</f>
        <v>#REF!</v>
      </c>
      <c r="AA22" s="62" t="e">
        <f>IF('Surface Flux and Temperature'!#REF!&lt;&gt;"",'Surface Flux and Temperature'!#REF!,"")</f>
        <v>#REF!</v>
      </c>
    </row>
    <row r="23" spans="1:27">
      <c r="A23" s="164"/>
      <c r="B23" s="59">
        <f>'HGT &amp; HGL'!D22</f>
        <v>193.46</v>
      </c>
      <c r="C23" s="59">
        <f>'HGT &amp; HGL'!E22</f>
        <v>239.69900000000001</v>
      </c>
      <c r="D23" s="59">
        <f>IF('HGT &amp; HGL'!G22&lt;&gt;"",'HGT &amp; HGL'!G22,"")</f>
        <v>-2.9099999999999997</v>
      </c>
      <c r="E23" s="59">
        <f>IF('HGT &amp; HGL'!H22&lt;&gt;"",'HGT &amp; HGL'!H22,"")</f>
        <v>-2.7592999999999996</v>
      </c>
      <c r="F23" s="59">
        <f>IF('Ceiling Jet'!D20&lt;&gt;"",'Ceiling Jet'!D20,"")</f>
        <v>239</v>
      </c>
      <c r="G23" s="59">
        <f>IF('Ceiling Jet'!E20&lt;&gt;"",'Ceiling Jet'!E20,"")</f>
        <v>267.20400000000001</v>
      </c>
      <c r="J23" s="59">
        <f>IF('Gas Concentration'!G19&lt;&gt;"",'Gas Concentration'!G19,"")</f>
        <v>3.0599999999999999E-2</v>
      </c>
      <c r="K23" s="59">
        <f>IF('Gas Concentration'!H19&lt;&gt;"",'Gas Concentration'!H19,"")</f>
        <v>2.7099999999999999E-2</v>
      </c>
      <c r="L23" s="59">
        <f>IF('Gas Concentration'!D19&lt;&gt;"",'Gas Concentration'!D19,"")</f>
        <v>-5.099999999999999E-2</v>
      </c>
      <c r="M23" s="59">
        <f>IF('Gas Concentration'!E19&lt;&gt;"",'Gas Concentration'!E19,"")</f>
        <v>-4.9399999999999999E-2</v>
      </c>
      <c r="N23" s="59">
        <f>IF('Smoke Concentration'!C19&lt;&gt;"",'Smoke Concentration'!C19,"")</f>
        <v>110</v>
      </c>
      <c r="O23" s="59">
        <f>IF('Smoke Concentration'!D19&lt;&gt;"",'Smoke Concentration'!D19,"")</f>
        <v>142.07400000000001</v>
      </c>
      <c r="P23" s="59">
        <f>IF(Pressure!C19&lt;&gt;"",Pressure!C19,"")</f>
        <v>-2.0099999999999998</v>
      </c>
      <c r="Q23" s="59">
        <f>IF(Pressure!D19&lt;&gt;"",Pressure!D19,"")</f>
        <v>-2.1938</v>
      </c>
      <c r="R23" s="59">
        <f>IF('Target Flux and Temperature'!J19&lt;&gt;"",'Target Flux and Temperature'!J19,"")</f>
        <v>242</v>
      </c>
      <c r="S23" s="59">
        <f>IF('Target Flux and Temperature'!K19&lt;&gt;"",'Target Flux and Temperature'!K19,"")</f>
        <v>234.37799999999999</v>
      </c>
      <c r="T23" s="59">
        <f>IF('Target Flux and Temperature'!D19&lt;&gt;"",'Target Flux and Temperature'!D19,"")</f>
        <v>5.24</v>
      </c>
      <c r="U23" s="59">
        <f>IF('Target Flux and Temperature'!E19&lt;&gt;"",'Target Flux and Temperature'!E19,"")</f>
        <v>5.556</v>
      </c>
      <c r="V23" s="59">
        <f>IF('Target Flux and Temperature'!G19&lt;&gt;"",'Target Flux and Temperature'!G19,"")</f>
        <v>7.61</v>
      </c>
      <c r="W23" s="59">
        <f>IF('Target Flux and Temperature'!H19&lt;&gt;"",'Target Flux and Temperature'!H19,"")</f>
        <v>7.3348000000000004</v>
      </c>
      <c r="X23" s="59">
        <f>IF('Surface Flux and Temperature'!F20&lt;&gt;"",'Surface Flux and Temperature'!F20,"")</f>
        <v>202.5</v>
      </c>
      <c r="Y23" s="59">
        <f>IF('Surface Flux and Temperature'!G20&lt;&gt;"",'Surface Flux and Temperature'!G20,"")</f>
        <v>191.73849999999999</v>
      </c>
      <c r="Z23" s="59" t="e">
        <f>IF('Surface Flux and Temperature'!#REF!&lt;&gt;"",'Surface Flux and Temperature'!#REF!,"")</f>
        <v>#REF!</v>
      </c>
      <c r="AA23" s="62" t="e">
        <f>IF('Surface Flux and Temperature'!#REF!&lt;&gt;"",'Surface Flux and Temperature'!#REF!,"")</f>
        <v>#REF!</v>
      </c>
    </row>
    <row r="24" spans="1:27">
      <c r="A24" s="164"/>
      <c r="R24" s="59" t="str">
        <f>IF('Target Flux and Temperature'!J20&lt;&gt;"",'Target Flux and Temperature'!J20,"")</f>
        <v/>
      </c>
      <c r="S24" s="59" t="str">
        <f>IF('Target Flux and Temperature'!K20&lt;&gt;"",'Target Flux and Temperature'!K20,"")</f>
        <v/>
      </c>
      <c r="T24" s="59" t="str">
        <f>IF('Target Flux and Temperature'!D20&lt;&gt;"",'Target Flux and Temperature'!D20,"")</f>
        <v/>
      </c>
      <c r="U24" s="59" t="str">
        <f>IF('Target Flux and Temperature'!E20&lt;&gt;"",'Target Flux and Temperature'!E20,"")</f>
        <v/>
      </c>
      <c r="V24" s="59" t="str">
        <f>IF('Target Flux and Temperature'!G20&lt;&gt;"",'Target Flux and Temperature'!G20,"")</f>
        <v/>
      </c>
      <c r="W24" s="59" t="str">
        <f>IF('Target Flux and Temperature'!H20&lt;&gt;"",'Target Flux and Temperature'!H20,"")</f>
        <v/>
      </c>
      <c r="X24" s="59">
        <f>IF('Surface Flux and Temperature'!F21&lt;&gt;"",'Surface Flux and Temperature'!F21,"")</f>
        <v>55.5</v>
      </c>
      <c r="Y24" s="59">
        <f>IF('Surface Flux and Temperature'!G21&lt;&gt;"",'Surface Flux and Temperature'!G21,"")</f>
        <v>68.255200000000002</v>
      </c>
      <c r="Z24" s="59" t="e">
        <f>IF('Surface Flux and Temperature'!#REF!&lt;&gt;"",'Surface Flux and Temperature'!#REF!,"")</f>
        <v>#REF!</v>
      </c>
      <c r="AA24" s="62" t="e">
        <f>IF('Surface Flux and Temperature'!#REF!&lt;&gt;"",'Surface Flux and Temperature'!#REF!,"")</f>
        <v>#REF!</v>
      </c>
    </row>
    <row r="25" spans="1:27">
      <c r="A25" s="164"/>
      <c r="R25" s="59">
        <f>IF('Target Flux and Temperature'!J21&lt;&gt;"",'Target Flux and Temperature'!J21,"")</f>
        <v>133</v>
      </c>
      <c r="S25" s="59">
        <f>IF('Target Flux and Temperature'!K21&lt;&gt;"",'Target Flux and Temperature'!K21,"")</f>
        <v>152.16999999999999</v>
      </c>
      <c r="T25" s="59">
        <f>IF('Target Flux and Temperature'!D21&lt;&gt;"",'Target Flux and Temperature'!D21,"")</f>
        <v>4.16</v>
      </c>
      <c r="U25" s="59">
        <f>IF('Target Flux and Temperature'!E21&lt;&gt;"",'Target Flux and Temperature'!E21,"")</f>
        <v>4.5370999999999997</v>
      </c>
      <c r="V25" s="59">
        <f>IF('Target Flux and Temperature'!G21&lt;&gt;"",'Target Flux and Temperature'!G21,"")</f>
        <v>9.7899999999999991</v>
      </c>
      <c r="W25" s="59">
        <f>IF('Target Flux and Temperature'!H21&lt;&gt;"",'Target Flux and Temperature'!H21,"")</f>
        <v>6.2587999999999999</v>
      </c>
      <c r="X25" s="59">
        <f>IF('Surface Flux and Temperature'!F22&lt;&gt;"",'Surface Flux and Temperature'!F22,"")</f>
        <v>116.45</v>
      </c>
      <c r="Y25" s="59">
        <f>IF('Surface Flux and Temperature'!G22&lt;&gt;"",'Surface Flux and Temperature'!G22,"")</f>
        <v>118.212</v>
      </c>
      <c r="Z25" s="59" t="e">
        <f>IF('Surface Flux and Temperature'!#REF!&lt;&gt;"",'Surface Flux and Temperature'!#REF!,"")</f>
        <v>#REF!</v>
      </c>
      <c r="AA25" s="62" t="e">
        <f>IF('Surface Flux and Temperature'!#REF!&lt;&gt;"",'Surface Flux and Temperature'!#REF!,"")</f>
        <v>#REF!</v>
      </c>
    </row>
    <row r="26" spans="1:27">
      <c r="A26" s="164"/>
      <c r="R26" s="59">
        <f>IF('Target Flux and Temperature'!J22&lt;&gt;"",'Target Flux and Temperature'!J22,"")</f>
        <v>221</v>
      </c>
      <c r="S26" s="59">
        <f>IF('Target Flux and Temperature'!K22&lt;&gt;"",'Target Flux and Temperature'!K22,"")</f>
        <v>232.27</v>
      </c>
      <c r="T26" s="59" t="str">
        <f>IF('Target Flux and Temperature'!D22&lt;&gt;"",'Target Flux and Temperature'!D22,"")</f>
        <v/>
      </c>
      <c r="U26" s="59" t="str">
        <f>IF('Target Flux and Temperature'!E22&lt;&gt;"",'Target Flux and Temperature'!E22,"")</f>
        <v/>
      </c>
      <c r="V26" s="59" t="str">
        <f>IF('Target Flux and Temperature'!G22&lt;&gt;"",'Target Flux and Temperature'!G22,"")</f>
        <v/>
      </c>
      <c r="W26" s="59" t="str">
        <f>IF('Target Flux and Temperature'!H22&lt;&gt;"",'Target Flux and Temperature'!H22,"")</f>
        <v/>
      </c>
      <c r="X26" s="59">
        <f>IF('Surface Flux and Temperature'!F23&lt;&gt;"",'Surface Flux and Temperature'!F23,"")</f>
        <v>90.85</v>
      </c>
      <c r="Y26" s="59">
        <f>IF('Surface Flux and Temperature'!G23&lt;&gt;"",'Surface Flux and Temperature'!G23,"")</f>
        <v>137.7115</v>
      </c>
      <c r="Z26" s="59" t="e">
        <f>IF('Surface Flux and Temperature'!#REF!&lt;&gt;"",'Surface Flux and Temperature'!#REF!,"")</f>
        <v>#REF!</v>
      </c>
      <c r="AA26" s="62" t="e">
        <f>IF('Surface Flux and Temperature'!#REF!&lt;&gt;"",'Surface Flux and Temperature'!#REF!,"")</f>
        <v>#REF!</v>
      </c>
    </row>
    <row r="27" spans="1:27">
      <c r="A27" s="164"/>
      <c r="R27" s="59">
        <f>IF('Target Flux and Temperature'!J23&lt;&gt;"",'Target Flux and Temperature'!J23,"")</f>
        <v>119</v>
      </c>
      <c r="S27" s="59">
        <f>IF('Target Flux and Temperature'!K23&lt;&gt;"",'Target Flux and Temperature'!K23,"")</f>
        <v>170.702</v>
      </c>
      <c r="T27" s="59">
        <f>IF('Target Flux and Temperature'!D23&lt;&gt;"",'Target Flux and Temperature'!D23,"")</f>
        <v>3.26</v>
      </c>
      <c r="U27" s="59">
        <f>IF('Target Flux and Temperature'!E23&lt;&gt;"",'Target Flux and Temperature'!E23,"")</f>
        <v>4.5331999999999999</v>
      </c>
      <c r="V27" s="59">
        <f>IF('Target Flux and Temperature'!G23&lt;&gt;"",'Target Flux and Temperature'!G23,"")</f>
        <v>7.13</v>
      </c>
      <c r="W27" s="59">
        <f>IF('Target Flux and Temperature'!H23&lt;&gt;"",'Target Flux and Temperature'!H23,"")</f>
        <v>6.1498999999999997</v>
      </c>
      <c r="X27" s="59">
        <f>IF('Surface Flux and Temperature'!F24&lt;&gt;"",'Surface Flux and Temperature'!F24,"")</f>
        <v>114.9</v>
      </c>
      <c r="Y27" s="59">
        <f>IF('Surface Flux and Temperature'!G24&lt;&gt;"",'Surface Flux and Temperature'!G24,"")</f>
        <v>122.5485</v>
      </c>
      <c r="Z27" s="59" t="e">
        <f>IF('Surface Flux and Temperature'!#REF!&lt;&gt;"",'Surface Flux and Temperature'!#REF!,"")</f>
        <v>#REF!</v>
      </c>
      <c r="AA27" s="62" t="e">
        <f>IF('Surface Flux and Temperature'!#REF!&lt;&gt;"",'Surface Flux and Temperature'!#REF!,"")</f>
        <v>#REF!</v>
      </c>
    </row>
    <row r="28" spans="1:27">
      <c r="A28" s="164"/>
      <c r="R28" s="59">
        <f>IF('Target Flux and Temperature'!J24&lt;&gt;"",'Target Flux and Temperature'!J24,"")</f>
        <v>139</v>
      </c>
      <c r="S28" s="59">
        <f>IF('Target Flux and Temperature'!K24&lt;&gt;"",'Target Flux and Temperature'!K24,"")</f>
        <v>205.50399999999999</v>
      </c>
      <c r="T28" s="59">
        <f>IF('Target Flux and Temperature'!D24&lt;&gt;"",'Target Flux and Temperature'!D24,"")</f>
        <v>4.78</v>
      </c>
      <c r="U28" s="59">
        <f>IF('Target Flux and Temperature'!E24&lt;&gt;"",'Target Flux and Temperature'!E24,"")</f>
        <v>4.5780000000000003</v>
      </c>
      <c r="V28" s="59">
        <f>IF('Target Flux and Temperature'!G24&lt;&gt;"",'Target Flux and Temperature'!G24,"")</f>
        <v>8.36</v>
      </c>
      <c r="W28" s="59">
        <f>IF('Target Flux and Temperature'!H24&lt;&gt;"",'Target Flux and Temperature'!H24,"")</f>
        <v>6.0270999999999999</v>
      </c>
      <c r="X28" s="59">
        <f>IF('Surface Flux and Temperature'!F25&lt;&gt;"",'Surface Flux and Temperature'!F25,"")</f>
        <v>108.45</v>
      </c>
      <c r="Y28" s="59">
        <f>IF('Surface Flux and Temperature'!G25&lt;&gt;"",'Surface Flux and Temperature'!G25,"")</f>
        <v>105.93899999999999</v>
      </c>
      <c r="Z28" s="59" t="e">
        <f>IF('Surface Flux and Temperature'!#REF!&lt;&gt;"",'Surface Flux and Temperature'!#REF!,"")</f>
        <v>#REF!</v>
      </c>
      <c r="AA28" s="62" t="e">
        <f>IF('Surface Flux and Temperature'!#REF!&lt;&gt;"",'Surface Flux and Temperature'!#REF!,"")</f>
        <v>#REF!</v>
      </c>
    </row>
    <row r="29" spans="1:27">
      <c r="A29" s="164"/>
      <c r="R29" s="59">
        <f>IF('Target Flux and Temperature'!J25&lt;&gt;"",'Target Flux and Temperature'!J25,"")</f>
        <v>93</v>
      </c>
      <c r="S29" s="59">
        <f>IF('Target Flux and Temperature'!K25&lt;&gt;"",'Target Flux and Temperature'!K25,"")</f>
        <v>103.02800000000001</v>
      </c>
      <c r="T29" s="59">
        <f>IF('Target Flux and Temperature'!D25&lt;&gt;"",'Target Flux and Temperature'!D25,"")</f>
        <v>1.35</v>
      </c>
      <c r="U29" s="59">
        <f>IF('Target Flux and Temperature'!E25&lt;&gt;"",'Target Flux and Temperature'!E25,"")</f>
        <v>1.6395</v>
      </c>
      <c r="V29" s="59">
        <f>IF('Target Flux and Temperature'!G25&lt;&gt;"",'Target Flux and Temperature'!G25,"")</f>
        <v>2.4700000000000002</v>
      </c>
      <c r="W29" s="59">
        <f>IF('Target Flux and Temperature'!H25&lt;&gt;"",'Target Flux and Temperature'!H25,"")</f>
        <v>2.5478000000000001</v>
      </c>
      <c r="X29" s="59">
        <f>IF('Surface Flux and Temperature'!F26&lt;&gt;"",'Surface Flux and Temperature'!F26,"")</f>
        <v>56.099999999999994</v>
      </c>
      <c r="Y29" s="59">
        <f>IF('Surface Flux and Temperature'!G26&lt;&gt;"",'Surface Flux and Temperature'!G26,"")</f>
        <v>68.427700000000002</v>
      </c>
      <c r="Z29" s="59" t="e">
        <f>IF('Surface Flux and Temperature'!#REF!&lt;&gt;"",'Surface Flux and Temperature'!#REF!,"")</f>
        <v>#REF!</v>
      </c>
      <c r="AA29" s="62" t="e">
        <f>IF('Surface Flux and Temperature'!#REF!&lt;&gt;"",'Surface Flux and Temperature'!#REF!,"")</f>
        <v>#REF!</v>
      </c>
    </row>
    <row r="30" spans="1:27">
      <c r="A30" s="164"/>
      <c r="R30" s="59">
        <f>IF('Target Flux and Temperature'!J26&lt;&gt;"",'Target Flux and Temperature'!J26,"")</f>
        <v>159</v>
      </c>
      <c r="S30" s="59">
        <f>IF('Target Flux and Temperature'!K26&lt;&gt;"",'Target Flux and Temperature'!K26,"")</f>
        <v>148.01300000000001</v>
      </c>
      <c r="T30" s="59">
        <f>IF('Target Flux and Temperature'!D26&lt;&gt;"",'Target Flux and Temperature'!D26,"")</f>
        <v>3.56</v>
      </c>
      <c r="U30" s="59">
        <f>IF('Target Flux and Temperature'!E26&lt;&gt;"",'Target Flux and Temperature'!E26,"")</f>
        <v>4.4711999999999996</v>
      </c>
      <c r="V30" s="59">
        <f>IF('Target Flux and Temperature'!G26&lt;&gt;"",'Target Flux and Temperature'!G26,"")</f>
        <v>8.41</v>
      </c>
      <c r="W30" s="59">
        <f>IF('Target Flux and Temperature'!H26&lt;&gt;"",'Target Flux and Temperature'!H26,"")</f>
        <v>6.1858000000000004</v>
      </c>
      <c r="X30" s="59">
        <f>IF('Surface Flux and Temperature'!F27&lt;&gt;"",'Surface Flux and Temperature'!F27,"")</f>
        <v>113.45</v>
      </c>
      <c r="Y30" s="59">
        <f>IF('Surface Flux and Temperature'!G27&lt;&gt;"",'Surface Flux and Temperature'!G27,"")</f>
        <v>114.8265</v>
      </c>
      <c r="Z30" s="59" t="e">
        <f>IF('Surface Flux and Temperature'!#REF!&lt;&gt;"",'Surface Flux and Temperature'!#REF!,"")</f>
        <v>#REF!</v>
      </c>
      <c r="AA30" s="62" t="e">
        <f>IF('Surface Flux and Temperature'!#REF!&lt;&gt;"",'Surface Flux and Temperature'!#REF!,"")</f>
        <v>#REF!</v>
      </c>
    </row>
    <row r="31" spans="1:27">
      <c r="A31" s="164"/>
      <c r="R31" s="59">
        <f>IF('Target Flux and Temperature'!J27&lt;&gt;"",'Target Flux and Temperature'!J27,"")</f>
        <v>229</v>
      </c>
      <c r="S31" s="59">
        <f>IF('Target Flux and Temperature'!K27&lt;&gt;"",'Target Flux and Temperature'!K27,"")</f>
        <v>226.1</v>
      </c>
      <c r="T31" s="59">
        <f>IF('Target Flux and Temperature'!D27&lt;&gt;"",'Target Flux and Temperature'!D27,"")</f>
        <v>5.23</v>
      </c>
      <c r="U31" s="59">
        <f>IF('Target Flux and Temperature'!E27&lt;&gt;"",'Target Flux and Temperature'!E27,"")</f>
        <v>5.2274000000000003</v>
      </c>
      <c r="V31" s="59">
        <f>IF('Target Flux and Temperature'!G27&lt;&gt;"",'Target Flux and Temperature'!G27,"")</f>
        <v>9.0299999999999994</v>
      </c>
      <c r="W31" s="59">
        <f>IF('Target Flux and Temperature'!H27&lt;&gt;"",'Target Flux and Temperature'!H27,"")</f>
        <v>6.9898999999999996</v>
      </c>
      <c r="X31" s="59">
        <f>IF('Surface Flux and Temperature'!F28&lt;&gt;"",'Surface Flux and Temperature'!F28,"")</f>
        <v>90</v>
      </c>
      <c r="Y31" s="59">
        <f>IF('Surface Flux and Temperature'!G28&lt;&gt;"",'Surface Flux and Temperature'!G28,"")</f>
        <v>130.86449999999999</v>
      </c>
      <c r="Z31" s="59" t="e">
        <f>IF('Surface Flux and Temperature'!#REF!&lt;&gt;"",'Surface Flux and Temperature'!#REF!,"")</f>
        <v>#REF!</v>
      </c>
      <c r="AA31" s="62" t="e">
        <f>IF('Surface Flux and Temperature'!#REF!&lt;&gt;"",'Surface Flux and Temperature'!#REF!,"")</f>
        <v>#REF!</v>
      </c>
    </row>
    <row r="32" spans="1:27">
      <c r="A32" s="164"/>
      <c r="R32" s="59">
        <f>IF('Target Flux and Temperature'!J28&lt;&gt;"",'Target Flux and Temperature'!J28,"")</f>
        <v>139</v>
      </c>
      <c r="S32" s="59">
        <f>IF('Target Flux and Temperature'!K28&lt;&gt;"",'Target Flux and Temperature'!K28,"")</f>
        <v>178.863</v>
      </c>
      <c r="T32" s="59">
        <f>IF('Target Flux and Temperature'!D28&lt;&gt;"",'Target Flux and Temperature'!D28,"")</f>
        <v>2.91</v>
      </c>
      <c r="U32" s="59">
        <f>IF('Target Flux and Temperature'!E28&lt;&gt;"",'Target Flux and Temperature'!E28,"")</f>
        <v>4.4996</v>
      </c>
      <c r="V32" s="59">
        <f>IF('Target Flux and Temperature'!G28&lt;&gt;"",'Target Flux and Temperature'!G28,"")</f>
        <v>6.76</v>
      </c>
      <c r="W32" s="59">
        <f>IF('Target Flux and Temperature'!H28&lt;&gt;"",'Target Flux and Temperature'!H28,"")</f>
        <v>6.1108000000000002</v>
      </c>
      <c r="X32" s="59">
        <f>IF('Surface Flux and Temperature'!F29&lt;&gt;"",'Surface Flux and Temperature'!F29,"")</f>
        <v>116.3</v>
      </c>
      <c r="Y32" s="59">
        <f>IF('Surface Flux and Temperature'!G29&lt;&gt;"",'Surface Flux and Temperature'!G29,"")</f>
        <v>123.1905</v>
      </c>
      <c r="Z32" s="59" t="e">
        <f>IF('Surface Flux and Temperature'!#REF!&lt;&gt;"",'Surface Flux and Temperature'!#REF!,"")</f>
        <v>#REF!</v>
      </c>
      <c r="AA32" s="62" t="e">
        <f>IF('Surface Flux and Temperature'!#REF!&lt;&gt;"",'Surface Flux and Temperature'!#REF!,"")</f>
        <v>#REF!</v>
      </c>
    </row>
    <row r="33" spans="1:27">
      <c r="A33" s="164"/>
      <c r="R33" s="59">
        <f>IF('Target Flux and Temperature'!J29&lt;&gt;"",'Target Flux and Temperature'!J29,"")</f>
        <v>188</v>
      </c>
      <c r="S33" s="59">
        <f>IF('Target Flux and Temperature'!K29&lt;&gt;"",'Target Flux and Temperature'!K29,"")</f>
        <v>185.30099999999999</v>
      </c>
      <c r="T33" s="59">
        <f>IF('Target Flux and Temperature'!D29&lt;&gt;"",'Target Flux and Temperature'!D29,"")</f>
        <v>6.58</v>
      </c>
      <c r="U33" s="59">
        <f>IF('Target Flux and Temperature'!E29&lt;&gt;"",'Target Flux and Temperature'!E29,"")</f>
        <v>8.3215000000000003</v>
      </c>
      <c r="V33" s="59">
        <f>IF('Target Flux and Temperature'!G29&lt;&gt;"",'Target Flux and Temperature'!G29,"")</f>
        <v>11.3</v>
      </c>
      <c r="W33" s="59">
        <f>IF('Target Flux and Temperature'!H29&lt;&gt;"",'Target Flux and Temperature'!H29,"")</f>
        <v>10.5953</v>
      </c>
      <c r="X33" s="59">
        <f>IF('Surface Flux and Temperature'!F30&lt;&gt;"",'Surface Flux and Temperature'!F30,"")</f>
        <v>127</v>
      </c>
      <c r="Y33" s="59">
        <f>IF('Surface Flux and Temperature'!G30&lt;&gt;"",'Surface Flux and Temperature'!G30,"")</f>
        <v>156.1215</v>
      </c>
      <c r="Z33" s="59" t="e">
        <f>IF('Surface Flux and Temperature'!#REF!&lt;&gt;"",'Surface Flux and Temperature'!#REF!,"")</f>
        <v>#REF!</v>
      </c>
      <c r="AA33" s="62" t="e">
        <f>IF('Surface Flux and Temperature'!#REF!&lt;&gt;"",'Surface Flux and Temperature'!#REF!,"")</f>
        <v>#REF!</v>
      </c>
    </row>
    <row r="34" spans="1:27">
      <c r="A34" s="164"/>
      <c r="R34" s="59">
        <f>IF('Target Flux and Temperature'!J30&lt;&gt;"",'Target Flux and Temperature'!J30,"")</f>
        <v>187</v>
      </c>
      <c r="S34" s="59">
        <f>IF('Target Flux and Temperature'!K30&lt;&gt;"",'Target Flux and Temperature'!K30,"")</f>
        <v>201.83699999999999</v>
      </c>
      <c r="T34" s="59">
        <f>IF('Target Flux and Temperature'!D30&lt;&gt;"",'Target Flux and Temperature'!D30,"")</f>
        <v>3.32</v>
      </c>
      <c r="U34" s="59">
        <f>IF('Target Flux and Temperature'!E30&lt;&gt;"",'Target Flux and Temperature'!E30,"")</f>
        <v>4.0830000000000002</v>
      </c>
      <c r="V34" s="59">
        <f>IF('Target Flux and Temperature'!G30&lt;&gt;"",'Target Flux and Temperature'!G30,"")</f>
        <v>6.06</v>
      </c>
      <c r="W34" s="59">
        <f>IF('Target Flux and Temperature'!H30&lt;&gt;"",'Target Flux and Temperature'!H30,"")</f>
        <v>5.8489000000000004</v>
      </c>
      <c r="X34" s="59">
        <f>IF('Surface Flux and Temperature'!F31&lt;&gt;"",'Surface Flux and Temperature'!F31,"")</f>
        <v>80.849999999999994</v>
      </c>
      <c r="Y34" s="59">
        <f>IF('Surface Flux and Temperature'!G31&lt;&gt;"",'Surface Flux and Temperature'!G31,"")</f>
        <v>134.13900000000001</v>
      </c>
      <c r="Z34" s="59" t="e">
        <f>IF('Surface Flux and Temperature'!#REF!&lt;&gt;"",'Surface Flux and Temperature'!#REF!,"")</f>
        <v>#REF!</v>
      </c>
      <c r="AA34" s="62" t="e">
        <f>IF('Surface Flux and Temperature'!#REF!&lt;&gt;"",'Surface Flux and Temperature'!#REF!,"")</f>
        <v>#REF!</v>
      </c>
    </row>
    <row r="35" spans="1:27">
      <c r="A35" s="164"/>
      <c r="R35" s="59">
        <f>IF('Target Flux and Temperature'!J31&lt;&gt;"",'Target Flux and Temperature'!J31,"")</f>
        <v>249</v>
      </c>
      <c r="S35" s="59">
        <f>IF('Target Flux and Temperature'!K31&lt;&gt;"",'Target Flux and Temperature'!K31,"")</f>
        <v>194.12100000000001</v>
      </c>
      <c r="T35" s="59" t="str">
        <f>IF('Target Flux and Temperature'!D31&lt;&gt;"",'Target Flux and Temperature'!D31,"")</f>
        <v/>
      </c>
      <c r="U35" s="59" t="str">
        <f>IF('Target Flux and Temperature'!E31&lt;&gt;"",'Target Flux and Temperature'!E31,"")</f>
        <v/>
      </c>
      <c r="V35" s="59" t="str">
        <f>IF('Target Flux and Temperature'!G31&lt;&gt;"",'Target Flux and Temperature'!G31,"")</f>
        <v/>
      </c>
      <c r="W35" s="59" t="str">
        <f>IF('Target Flux and Temperature'!H31&lt;&gt;"",'Target Flux and Temperature'!H31,"")</f>
        <v/>
      </c>
      <c r="X35" s="59">
        <f>IF('Surface Flux and Temperature'!F32&lt;&gt;"",'Surface Flux and Temperature'!F32,"")</f>
        <v>92.6</v>
      </c>
      <c r="Y35" s="59">
        <f>IF('Surface Flux and Temperature'!G32&lt;&gt;"",'Surface Flux and Temperature'!G32,"")</f>
        <v>119.6365</v>
      </c>
      <c r="Z35" s="59" t="e">
        <f>IF('Surface Flux and Temperature'!#REF!&lt;&gt;"",'Surface Flux and Temperature'!#REF!,"")</f>
        <v>#REF!</v>
      </c>
      <c r="AA35" s="62" t="e">
        <f>IF('Surface Flux and Temperature'!#REF!&lt;&gt;"",'Surface Flux and Temperature'!#REF!,"")</f>
        <v>#REF!</v>
      </c>
    </row>
    <row r="36" spans="1:27">
      <c r="A36" s="164"/>
      <c r="R36" s="59">
        <f>IF('Target Flux and Temperature'!J32&lt;&gt;"",'Target Flux and Temperature'!J32,"")</f>
        <v>159</v>
      </c>
      <c r="S36" s="59">
        <f>IF('Target Flux and Temperature'!K32&lt;&gt;"",'Target Flux and Temperature'!K32,"")</f>
        <v>191.155</v>
      </c>
      <c r="T36" s="59">
        <f>IF('Target Flux and Temperature'!D32&lt;&gt;"",'Target Flux and Temperature'!D32,"")</f>
        <v>4.74</v>
      </c>
      <c r="U36" s="59">
        <f>IF('Target Flux and Temperature'!E32&lt;&gt;"",'Target Flux and Temperature'!E32,"")</f>
        <v>7.5702999999999996</v>
      </c>
      <c r="V36" s="59">
        <f>IF('Target Flux and Temperature'!G32&lt;&gt;"",'Target Flux and Temperature'!G32,"")</f>
        <v>11.3</v>
      </c>
      <c r="W36" s="59">
        <f>IF('Target Flux and Temperature'!H32&lt;&gt;"",'Target Flux and Temperature'!H32,"")</f>
        <v>9.6968999999999994</v>
      </c>
      <c r="X36" s="59">
        <f>IF('Surface Flux and Temperature'!F33&lt;&gt;"",'Surface Flux and Temperature'!F33,"")</f>
        <v>113</v>
      </c>
      <c r="Y36" s="59">
        <f>IF('Surface Flux and Temperature'!G33&lt;&gt;"",'Surface Flux and Temperature'!G33,"")</f>
        <v>132.1165</v>
      </c>
      <c r="Z36" s="59" t="e">
        <f>IF('Surface Flux and Temperature'!#REF!&lt;&gt;"",'Surface Flux and Temperature'!#REF!,"")</f>
        <v>#REF!</v>
      </c>
      <c r="AA36" s="62" t="e">
        <f>IF('Surface Flux and Temperature'!#REF!&lt;&gt;"",'Surface Flux and Temperature'!#REF!,"")</f>
        <v>#REF!</v>
      </c>
    </row>
    <row r="37" spans="1:27">
      <c r="A37" s="164"/>
      <c r="R37" s="59" t="str">
        <f>IF('Target Flux and Temperature'!J33&lt;&gt;"",'Target Flux and Temperature'!J33,"")</f>
        <v/>
      </c>
      <c r="S37" s="59" t="str">
        <f>IF('Target Flux and Temperature'!K33&lt;&gt;"",'Target Flux and Temperature'!K33,"")</f>
        <v/>
      </c>
      <c r="T37" s="59" t="str">
        <f>IF('Target Flux and Temperature'!D33&lt;&gt;"",'Target Flux and Temperature'!D33,"")</f>
        <v/>
      </c>
      <c r="U37" s="59" t="str">
        <f>IF('Target Flux and Temperature'!E33&lt;&gt;"",'Target Flux and Temperature'!E33,"")</f>
        <v/>
      </c>
      <c r="V37" s="59" t="str">
        <f>IF('Target Flux and Temperature'!G33&lt;&gt;"",'Target Flux and Temperature'!G33,"")</f>
        <v/>
      </c>
      <c r="W37" s="59" t="str">
        <f>IF('Target Flux and Temperature'!H33&lt;&gt;"",'Target Flux and Temperature'!H33,"")</f>
        <v/>
      </c>
      <c r="X37" s="59" t="str">
        <f>IF('Surface Flux and Temperature'!F34&lt;&gt;"",'Surface Flux and Temperature'!F34,"")</f>
        <v/>
      </c>
      <c r="Y37" s="59" t="str">
        <f>IF('Surface Flux and Temperature'!G34&lt;&gt;"",'Surface Flux and Temperature'!G34,"")</f>
        <v/>
      </c>
      <c r="Z37" s="59" t="e">
        <f>IF('Surface Flux and Temperature'!#REF!&lt;&gt;"",'Surface Flux and Temperature'!#REF!,"")</f>
        <v>#REF!</v>
      </c>
      <c r="AA37" s="62" t="e">
        <f>IF('Surface Flux and Temperature'!#REF!&lt;&gt;"",'Surface Flux and Temperature'!#REF!,"")</f>
        <v>#REF!</v>
      </c>
    </row>
    <row r="38" spans="1:27">
      <c r="A38" s="164"/>
      <c r="R38" s="59">
        <f>IF('Target Flux and Temperature'!J34&lt;&gt;"",'Target Flux and Temperature'!J34,"")</f>
        <v>224</v>
      </c>
      <c r="S38" s="59">
        <f>IF('Target Flux and Temperature'!K34&lt;&gt;"",'Target Flux and Temperature'!K34,"")</f>
        <v>228.79499999999999</v>
      </c>
      <c r="T38" s="59" t="str">
        <f>IF('Target Flux and Temperature'!D34&lt;&gt;"",'Target Flux and Temperature'!D34,"")</f>
        <v/>
      </c>
      <c r="U38" s="59" t="str">
        <f>IF('Target Flux and Temperature'!E34&lt;&gt;"",'Target Flux and Temperature'!E34,"")</f>
        <v/>
      </c>
      <c r="V38" s="59" t="str">
        <f>IF('Target Flux and Temperature'!G34&lt;&gt;"",'Target Flux and Temperature'!G34,"")</f>
        <v/>
      </c>
      <c r="W38" s="59" t="str">
        <f>IF('Target Flux and Temperature'!H34&lt;&gt;"",'Target Flux and Temperature'!H34,"")</f>
        <v/>
      </c>
      <c r="X38" s="59">
        <f>IF('Surface Flux and Temperature'!F35&lt;&gt;"",'Surface Flux and Temperature'!F35,"")</f>
        <v>78.75</v>
      </c>
      <c r="Y38" s="59">
        <f>IF('Surface Flux and Temperature'!G35&lt;&gt;"",'Surface Flux and Temperature'!G35,"")</f>
        <v>133.91000000000003</v>
      </c>
      <c r="Z38" s="59" t="e">
        <f>IF('Surface Flux and Temperature'!#REF!&lt;&gt;"",'Surface Flux and Temperature'!#REF!,"")</f>
        <v>#REF!</v>
      </c>
      <c r="AA38" s="62" t="e">
        <f>IF('Surface Flux and Temperature'!#REF!&lt;&gt;"",'Surface Flux and Temperature'!#REF!,"")</f>
        <v>#REF!</v>
      </c>
    </row>
    <row r="39" spans="1:27">
      <c r="A39" s="164"/>
      <c r="R39" s="59">
        <f>IF('Target Flux and Temperature'!J35&lt;&gt;"",'Target Flux and Temperature'!J35,"")</f>
        <v>86</v>
      </c>
      <c r="S39" s="59">
        <f>IF('Target Flux and Temperature'!K35&lt;&gt;"",'Target Flux and Temperature'!K35,"")</f>
        <v>67.150199999999998</v>
      </c>
      <c r="T39" s="59">
        <f>IF('Target Flux and Temperature'!D35&lt;&gt;"",'Target Flux and Temperature'!D35,"")</f>
        <v>0.86799999999999999</v>
      </c>
      <c r="U39" s="59">
        <f>IF('Target Flux and Temperature'!E35&lt;&gt;"",'Target Flux and Temperature'!E35,"")</f>
        <v>1.4125000000000001</v>
      </c>
      <c r="V39" s="59">
        <f>IF('Target Flux and Temperature'!G35&lt;&gt;"",'Target Flux and Temperature'!G35,"")</f>
        <v>1.62</v>
      </c>
      <c r="W39" s="59">
        <f>IF('Target Flux and Temperature'!H35&lt;&gt;"",'Target Flux and Temperature'!H35,"")</f>
        <v>2.3538000000000001</v>
      </c>
      <c r="X39" s="59">
        <f>IF('Surface Flux and Temperature'!F36&lt;&gt;"",'Surface Flux and Temperature'!F36,"")</f>
        <v>60.1</v>
      </c>
      <c r="Y39" s="59">
        <f>IF('Surface Flux and Temperature'!G36&lt;&gt;"",'Surface Flux and Temperature'!G36,"")</f>
        <v>85.608000000000004</v>
      </c>
      <c r="Z39" s="59" t="e">
        <f>IF('Surface Flux and Temperature'!#REF!&lt;&gt;"",'Surface Flux and Temperature'!#REF!,"")</f>
        <v>#REF!</v>
      </c>
      <c r="AA39" s="62" t="e">
        <f>IF('Surface Flux and Temperature'!#REF!&lt;&gt;"",'Surface Flux and Temperature'!#REF!,"")</f>
        <v>#REF!</v>
      </c>
    </row>
    <row r="40" spans="1:27">
      <c r="A40" s="164"/>
      <c r="R40" s="59">
        <f>IF('Target Flux and Temperature'!J36&lt;&gt;"",'Target Flux and Temperature'!J36,"")</f>
        <v>135</v>
      </c>
      <c r="S40" s="59">
        <f>IF('Target Flux and Temperature'!K36&lt;&gt;"",'Target Flux and Temperature'!K36,"")</f>
        <v>115.649</v>
      </c>
      <c r="T40" s="59">
        <f>IF('Target Flux and Temperature'!D36&lt;&gt;"",'Target Flux and Temperature'!D36,"")</f>
        <v>1.99</v>
      </c>
      <c r="U40" s="59">
        <f>IF('Target Flux and Temperature'!E36&lt;&gt;"",'Target Flux and Temperature'!E36,"")</f>
        <v>3.835</v>
      </c>
      <c r="V40" s="59">
        <f>IF('Target Flux and Temperature'!G36&lt;&gt;"",'Target Flux and Temperature'!G36,"")</f>
        <v>4.78</v>
      </c>
      <c r="W40" s="59">
        <f>IF('Target Flux and Temperature'!H36&lt;&gt;"",'Target Flux and Temperature'!H36,"")</f>
        <v>5.5567000000000002</v>
      </c>
      <c r="X40" s="59">
        <f>IF('Surface Flux and Temperature'!F37&lt;&gt;"",'Surface Flux and Temperature'!F37,"")</f>
        <v>110</v>
      </c>
      <c r="Y40" s="59">
        <f>IF('Surface Flux and Temperature'!G37&lt;&gt;"",'Surface Flux and Temperature'!G37,"")</f>
        <v>145.91399999999999</v>
      </c>
      <c r="Z40" s="59" t="e">
        <f>IF('Surface Flux and Temperature'!#REF!&lt;&gt;"",'Surface Flux and Temperature'!#REF!,"")</f>
        <v>#REF!</v>
      </c>
      <c r="AA40" s="62" t="e">
        <f>IF('Surface Flux and Temperature'!#REF!&lt;&gt;"",'Surface Flux and Temperature'!#REF!,"")</f>
        <v>#REF!</v>
      </c>
    </row>
    <row r="41" spans="1:27">
      <c r="A41" s="164"/>
      <c r="R41" s="59">
        <f>IF('Target Flux and Temperature'!J37&lt;&gt;"",'Target Flux and Temperature'!J37,"")</f>
        <v>205</v>
      </c>
      <c r="S41" s="59">
        <f>IF('Target Flux and Temperature'!K37&lt;&gt;"",'Target Flux and Temperature'!K37,"")</f>
        <v>166.893</v>
      </c>
      <c r="T41" s="59">
        <f>IF('Target Flux and Temperature'!D37&lt;&gt;"",'Target Flux and Temperature'!D37,"")</f>
        <v>2.95</v>
      </c>
      <c r="U41" s="59">
        <f>IF('Target Flux and Temperature'!E37&lt;&gt;"",'Target Flux and Temperature'!E37,"")</f>
        <v>4.4988999999999999</v>
      </c>
      <c r="V41" s="59">
        <f>IF('Target Flux and Temperature'!G37&lt;&gt;"",'Target Flux and Temperature'!G37,"")</f>
        <v>5.53</v>
      </c>
      <c r="W41" s="59">
        <f>IF('Target Flux and Temperature'!H37&lt;&gt;"",'Target Flux and Temperature'!H37,"")</f>
        <v>6.2694000000000001</v>
      </c>
      <c r="X41" s="59">
        <f>IF('Surface Flux and Temperature'!F38&lt;&gt;"",'Surface Flux and Temperature'!F38,"")</f>
        <v>149.5</v>
      </c>
      <c r="Y41" s="59">
        <f>IF('Surface Flux and Temperature'!G38&lt;&gt;"",'Surface Flux and Temperature'!G38,"")</f>
        <v>193.99099999999999</v>
      </c>
      <c r="Z41" s="59" t="e">
        <f>IF('Surface Flux and Temperature'!#REF!&lt;&gt;"",'Surface Flux and Temperature'!#REF!,"")</f>
        <v>#REF!</v>
      </c>
      <c r="AA41" s="62" t="e">
        <f>IF('Surface Flux and Temperature'!#REF!&lt;&gt;"",'Surface Flux and Temperature'!#REF!,"")</f>
        <v>#REF!</v>
      </c>
    </row>
    <row r="42" spans="1:27">
      <c r="A42" s="164"/>
      <c r="R42" s="59">
        <f>IF('Target Flux and Temperature'!J38&lt;&gt;"",'Target Flux and Temperature'!J38,"")</f>
        <v>154</v>
      </c>
      <c r="S42" s="59">
        <f>IF('Target Flux and Temperature'!K38&lt;&gt;"",'Target Flux and Temperature'!K38,"")</f>
        <v>124.09299999999999</v>
      </c>
      <c r="T42" s="59">
        <f>IF('Target Flux and Temperature'!D38&lt;&gt;"",'Target Flux and Temperature'!D38,"")</f>
        <v>2.02</v>
      </c>
      <c r="U42" s="59">
        <f>IF('Target Flux and Temperature'!E38&lt;&gt;"",'Target Flux and Temperature'!E38,"")</f>
        <v>3.7294999999999998</v>
      </c>
      <c r="V42" s="59">
        <f>IF('Target Flux and Temperature'!G38&lt;&gt;"",'Target Flux and Temperature'!G38,"")</f>
        <v>5.08</v>
      </c>
      <c r="W42" s="59">
        <f>IF('Target Flux and Temperature'!H38&lt;&gt;"",'Target Flux and Temperature'!H38,"")</f>
        <v>5.3461999999999996</v>
      </c>
      <c r="X42" s="59">
        <f>IF('Surface Flux and Temperature'!F39&lt;&gt;"",'Surface Flux and Temperature'!F39,"")</f>
        <v>123.5</v>
      </c>
      <c r="Y42" s="59">
        <f>IF('Surface Flux and Temperature'!G39&lt;&gt;"",'Surface Flux and Temperature'!G39,"")</f>
        <v>150.4135</v>
      </c>
      <c r="Z42" s="59" t="e">
        <f>IF('Surface Flux and Temperature'!#REF!&lt;&gt;"",'Surface Flux and Temperature'!#REF!,"")</f>
        <v>#REF!</v>
      </c>
      <c r="AA42" s="62" t="e">
        <f>IF('Surface Flux and Temperature'!#REF!&lt;&gt;"",'Surface Flux and Temperature'!#REF!,"")</f>
        <v>#REF!</v>
      </c>
    </row>
    <row r="43" spans="1:27">
      <c r="A43" s="164"/>
      <c r="R43" s="59">
        <f>IF('Target Flux and Temperature'!J39&lt;&gt;"",'Target Flux and Temperature'!J39,"")</f>
        <v>181</v>
      </c>
      <c r="S43" s="59">
        <f>IF('Target Flux and Temperature'!K39&lt;&gt;"",'Target Flux and Temperature'!K39,"")</f>
        <v>141.77500000000001</v>
      </c>
      <c r="T43" s="59">
        <f>IF('Target Flux and Temperature'!D39&lt;&gt;"",'Target Flux and Temperature'!D39,"")</f>
        <v>2.65</v>
      </c>
      <c r="U43" s="59">
        <f>IF('Target Flux and Temperature'!E39&lt;&gt;"",'Target Flux and Temperature'!E39,"")</f>
        <v>3.6183000000000001</v>
      </c>
      <c r="V43" s="59">
        <f>IF('Target Flux and Temperature'!G39&lt;&gt;"",'Target Flux and Temperature'!G39,"")</f>
        <v>6.53</v>
      </c>
      <c r="W43" s="59">
        <f>IF('Target Flux and Temperature'!H39&lt;&gt;"",'Target Flux and Temperature'!H39,"")</f>
        <v>5.0673000000000004</v>
      </c>
      <c r="X43" s="59">
        <f>IF('Surface Flux and Temperature'!F40&lt;&gt;"",'Surface Flux and Temperature'!F40,"")</f>
        <v>127.5</v>
      </c>
      <c r="Y43" s="59">
        <f>IF('Surface Flux and Temperature'!G40&lt;&gt;"",'Surface Flux and Temperature'!G40,"")</f>
        <v>162.04249999999999</v>
      </c>
      <c r="Z43" s="59" t="e">
        <f>IF('Surface Flux and Temperature'!#REF!&lt;&gt;"",'Surface Flux and Temperature'!#REF!,"")</f>
        <v>#REF!</v>
      </c>
      <c r="AA43" s="62" t="e">
        <f>IF('Surface Flux and Temperature'!#REF!&lt;&gt;"",'Surface Flux and Temperature'!#REF!,"")</f>
        <v>#REF!</v>
      </c>
    </row>
    <row r="44" spans="1:27">
      <c r="A44" s="164"/>
      <c r="R44" s="59">
        <f>IF('Target Flux and Temperature'!J40&lt;&gt;"",'Target Flux and Temperature'!J40,"")</f>
        <v>94</v>
      </c>
      <c r="S44" s="59">
        <f>IF('Target Flux and Temperature'!K40&lt;&gt;"",'Target Flux and Temperature'!K40,"")</f>
        <v>74.131200000000007</v>
      </c>
      <c r="T44" s="59">
        <f>IF('Target Flux and Temperature'!D40&lt;&gt;"",'Target Flux and Temperature'!D40,"")</f>
        <v>0.81799999999999995</v>
      </c>
      <c r="U44" s="59">
        <f>IF('Target Flux and Temperature'!E40&lt;&gt;"",'Target Flux and Temperature'!E40,"")</f>
        <v>1.3792</v>
      </c>
      <c r="V44" s="59">
        <f>IF('Target Flux and Temperature'!G40&lt;&gt;"",'Target Flux and Temperature'!G40,"")</f>
        <v>1.5</v>
      </c>
      <c r="W44" s="59">
        <f>IF('Target Flux and Temperature'!H40&lt;&gt;"",'Target Flux and Temperature'!H40,"")</f>
        <v>2.2873999999999999</v>
      </c>
      <c r="X44" s="59">
        <f>IF('Surface Flux and Temperature'!F41&lt;&gt;"",'Surface Flux and Temperature'!F41,"")</f>
        <v>61.75</v>
      </c>
      <c r="Y44" s="59">
        <f>IF('Surface Flux and Temperature'!G41&lt;&gt;"",'Surface Flux and Temperature'!G41,"")</f>
        <v>84.937000000000012</v>
      </c>
      <c r="Z44" s="59" t="e">
        <f>IF('Surface Flux and Temperature'!#REF!&lt;&gt;"",'Surface Flux and Temperature'!#REF!,"")</f>
        <v>#REF!</v>
      </c>
      <c r="AA44" s="62" t="e">
        <f>IF('Surface Flux and Temperature'!#REF!&lt;&gt;"",'Surface Flux and Temperature'!#REF!,"")</f>
        <v>#REF!</v>
      </c>
    </row>
    <row r="45" spans="1:27">
      <c r="A45" s="164"/>
      <c r="R45" s="59">
        <f>IF('Target Flux and Temperature'!J41&lt;&gt;"",'Target Flux and Temperature'!J41,"")</f>
        <v>140</v>
      </c>
      <c r="S45" s="59">
        <f>IF('Target Flux and Temperature'!K41&lt;&gt;"",'Target Flux and Temperature'!K41,"")</f>
        <v>112.387</v>
      </c>
      <c r="T45" s="59">
        <f>IF('Target Flux and Temperature'!D41&lt;&gt;"",'Target Flux and Temperature'!D41,"")</f>
        <v>1.93</v>
      </c>
      <c r="U45" s="59">
        <f>IF('Target Flux and Temperature'!E41&lt;&gt;"",'Target Flux and Temperature'!E41,"")</f>
        <v>3.7677999999999998</v>
      </c>
      <c r="V45" s="59">
        <f>IF('Target Flux and Temperature'!G41&lt;&gt;"",'Target Flux and Temperature'!G41,"")</f>
        <v>4.93</v>
      </c>
      <c r="W45" s="59">
        <f>IF('Target Flux and Temperature'!H41&lt;&gt;"",'Target Flux and Temperature'!H41,"")</f>
        <v>5.4824000000000002</v>
      </c>
      <c r="X45" s="59">
        <f>IF('Surface Flux and Temperature'!F42&lt;&gt;"",'Surface Flux and Temperature'!F42,"")</f>
        <v>118</v>
      </c>
      <c r="Y45" s="59">
        <f>IF('Surface Flux and Temperature'!G42&lt;&gt;"",'Surface Flux and Temperature'!G42,"")</f>
        <v>142.339</v>
      </c>
      <c r="Z45" s="59" t="e">
        <f>IF('Surface Flux and Temperature'!#REF!&lt;&gt;"",'Surface Flux and Temperature'!#REF!,"")</f>
        <v>#REF!</v>
      </c>
      <c r="AA45" s="62" t="e">
        <f>IF('Surface Flux and Temperature'!#REF!&lt;&gt;"",'Surface Flux and Temperature'!#REF!,"")</f>
        <v>#REF!</v>
      </c>
    </row>
    <row r="46" spans="1:27">
      <c r="A46" s="164"/>
      <c r="R46" s="59">
        <f>IF('Target Flux and Temperature'!J42&lt;&gt;"",'Target Flux and Temperature'!J42,"")</f>
        <v>202</v>
      </c>
      <c r="S46" s="59">
        <f>IF('Target Flux and Temperature'!K42&lt;&gt;"",'Target Flux and Temperature'!K42,"")</f>
        <v>160.691</v>
      </c>
      <c r="T46" s="59">
        <f>IF('Target Flux and Temperature'!D42&lt;&gt;"",'Target Flux and Temperature'!D42,"")</f>
        <v>2.72</v>
      </c>
      <c r="U46" s="59">
        <f>IF('Target Flux and Temperature'!E42&lt;&gt;"",'Target Flux and Temperature'!E42,"")</f>
        <v>4.3243</v>
      </c>
      <c r="V46" s="59">
        <f>IF('Target Flux and Temperature'!G42&lt;&gt;"",'Target Flux and Temperature'!G42,"")</f>
        <v>5.0599999999999996</v>
      </c>
      <c r="W46" s="59">
        <f>IF('Target Flux and Temperature'!H42&lt;&gt;"",'Target Flux and Temperature'!H42,"")</f>
        <v>6.0867000000000004</v>
      </c>
      <c r="X46" s="59">
        <f>IF('Surface Flux and Temperature'!F43&lt;&gt;"",'Surface Flux and Temperature'!F43,"")</f>
        <v>149</v>
      </c>
      <c r="Y46" s="59">
        <f>IF('Surface Flux and Temperature'!G43&lt;&gt;"",'Surface Flux and Temperature'!G43,"")</f>
        <v>187.809</v>
      </c>
      <c r="Z46" s="59" t="e">
        <f>IF('Surface Flux and Temperature'!#REF!&lt;&gt;"",'Surface Flux and Temperature'!#REF!,"")</f>
        <v>#REF!</v>
      </c>
      <c r="AA46" s="62" t="e">
        <f>IF('Surface Flux and Temperature'!#REF!&lt;&gt;"",'Surface Flux and Temperature'!#REF!,"")</f>
        <v>#REF!</v>
      </c>
    </row>
    <row r="47" spans="1:27">
      <c r="A47" s="164"/>
      <c r="R47" s="59">
        <f>IF('Target Flux and Temperature'!J43&lt;&gt;"",'Target Flux and Temperature'!J43,"")</f>
        <v>156</v>
      </c>
      <c r="S47" s="59">
        <f>IF('Target Flux and Temperature'!K43&lt;&gt;"",'Target Flux and Temperature'!K43,"")</f>
        <v>137.47</v>
      </c>
      <c r="T47" s="59">
        <f>IF('Target Flux and Temperature'!D43&lt;&gt;"",'Target Flux and Temperature'!D43,"")</f>
        <v>1.92</v>
      </c>
      <c r="U47" s="59">
        <f>IF('Target Flux and Temperature'!E43&lt;&gt;"",'Target Flux and Temperature'!E43,"")</f>
        <v>3.7088000000000001</v>
      </c>
      <c r="V47" s="59">
        <f>IF('Target Flux and Temperature'!G43&lt;&gt;"",'Target Flux and Temperature'!G43,"")</f>
        <v>4.3</v>
      </c>
      <c r="W47" s="59">
        <f>IF('Target Flux and Temperature'!H43&lt;&gt;"",'Target Flux and Temperature'!H43,"")</f>
        <v>5.3201000000000001</v>
      </c>
      <c r="X47" s="59">
        <f>IF('Surface Flux and Temperature'!F44&lt;&gt;"",'Surface Flux and Temperature'!F44,"")</f>
        <v>130.5</v>
      </c>
      <c r="Y47" s="59">
        <f>IF('Surface Flux and Temperature'!G44&lt;&gt;"",'Surface Flux and Temperature'!G44,"")</f>
        <v>150.422</v>
      </c>
      <c r="Z47" s="59" t="e">
        <f>IF('Surface Flux and Temperature'!#REF!&lt;&gt;"",'Surface Flux and Temperature'!#REF!,"")</f>
        <v>#REF!</v>
      </c>
      <c r="AA47" s="62" t="e">
        <f>IF('Surface Flux and Temperature'!#REF!&lt;&gt;"",'Surface Flux and Temperature'!#REF!,"")</f>
        <v>#REF!</v>
      </c>
    </row>
    <row r="48" spans="1:27">
      <c r="A48" s="164"/>
      <c r="R48" s="59">
        <f>IF('Target Flux and Temperature'!J44&lt;&gt;"",'Target Flux and Temperature'!J44,"")</f>
        <v>157</v>
      </c>
      <c r="S48" s="59">
        <f>IF('Target Flux and Temperature'!K44&lt;&gt;"",'Target Flux and Temperature'!K44,"")</f>
        <v>151.04400000000001</v>
      </c>
      <c r="T48" s="59">
        <f>IF('Target Flux and Temperature'!D44&lt;&gt;"",'Target Flux and Temperature'!D44,"")</f>
        <v>2.9</v>
      </c>
      <c r="U48" s="59">
        <f>IF('Target Flux and Temperature'!E44&lt;&gt;"",'Target Flux and Temperature'!E44,"")</f>
        <v>7.0006000000000004</v>
      </c>
      <c r="V48" s="59">
        <f>IF('Target Flux and Temperature'!G44&lt;&gt;"",'Target Flux and Temperature'!G44,"")</f>
        <v>7.33</v>
      </c>
      <c r="W48" s="59">
        <f>IF('Target Flux and Temperature'!H44&lt;&gt;"",'Target Flux and Temperature'!H44,"")</f>
        <v>9.2744</v>
      </c>
      <c r="X48" s="59">
        <f>IF('Surface Flux and Temperature'!F45&lt;&gt;"",'Surface Flux and Temperature'!F45,"")</f>
        <v>164</v>
      </c>
      <c r="Y48" s="59">
        <f>IF('Surface Flux and Temperature'!G45&lt;&gt;"",'Surface Flux and Temperature'!G45,"")</f>
        <v>192.58550000000002</v>
      </c>
      <c r="Z48" s="59" t="e">
        <f>IF('Surface Flux and Temperature'!#REF!&lt;&gt;"",'Surface Flux and Temperature'!#REF!,"")</f>
        <v>#REF!</v>
      </c>
      <c r="AA48" s="62" t="e">
        <f>IF('Surface Flux and Temperature'!#REF!&lt;&gt;"",'Surface Flux and Temperature'!#REF!,"")</f>
        <v>#REF!</v>
      </c>
    </row>
    <row r="49" spans="1:27">
      <c r="A49" s="164"/>
      <c r="R49" s="59">
        <f>IF('Target Flux and Temperature'!J45&lt;&gt;"",'Target Flux and Temperature'!J45,"")</f>
        <v>179</v>
      </c>
      <c r="S49" s="59">
        <f>IF('Target Flux and Temperature'!K45&lt;&gt;"",'Target Flux and Temperature'!K45,"")</f>
        <v>140.648</v>
      </c>
      <c r="T49" s="59">
        <f>IF('Target Flux and Temperature'!D45&lt;&gt;"",'Target Flux and Temperature'!D45,"")</f>
        <v>2.12</v>
      </c>
      <c r="U49" s="59">
        <f>IF('Target Flux and Temperature'!E45&lt;&gt;"",'Target Flux and Temperature'!E45,"")</f>
        <v>3.4739</v>
      </c>
      <c r="V49" s="59">
        <f>IF('Target Flux and Temperature'!G45&lt;&gt;"",'Target Flux and Temperature'!G45,"")</f>
        <v>3.47</v>
      </c>
      <c r="W49" s="59">
        <f>IF('Target Flux and Temperature'!H45&lt;&gt;"",'Target Flux and Temperature'!H45,"")</f>
        <v>5.2397</v>
      </c>
      <c r="X49" s="59">
        <f>IF('Surface Flux and Temperature'!F46&lt;&gt;"",'Surface Flux and Temperature'!F46,"")</f>
        <v>188.5</v>
      </c>
      <c r="Y49" s="59">
        <f>IF('Surface Flux and Temperature'!G46&lt;&gt;"",'Surface Flux and Temperature'!G46,"")</f>
        <v>201.88400000000001</v>
      </c>
      <c r="Z49" s="59" t="e">
        <f>IF('Surface Flux and Temperature'!#REF!&lt;&gt;"",'Surface Flux and Temperature'!#REF!,"")</f>
        <v>#REF!</v>
      </c>
      <c r="AA49" s="62" t="e">
        <f>IF('Surface Flux and Temperature'!#REF!&lt;&gt;"",'Surface Flux and Temperature'!#REF!,"")</f>
        <v>#REF!</v>
      </c>
    </row>
    <row r="50" spans="1:27">
      <c r="A50" s="164"/>
      <c r="R50" s="59">
        <f>IF('Target Flux and Temperature'!J46&lt;&gt;"",'Target Flux and Temperature'!J46,"")</f>
        <v>675</v>
      </c>
      <c r="S50" s="59">
        <f>IF('Target Flux and Temperature'!K46&lt;&gt;"",'Target Flux and Temperature'!K46,"")</f>
        <v>140.46199999999999</v>
      </c>
      <c r="T50" s="59">
        <f>IF('Target Flux and Temperature'!D46&lt;&gt;"",'Target Flux and Temperature'!D46,"")</f>
        <v>18</v>
      </c>
      <c r="U50" s="59">
        <f>IF('Target Flux and Temperature'!E46&lt;&gt;"",'Target Flux and Temperature'!E46,"")</f>
        <v>3.2368000000000001</v>
      </c>
      <c r="V50" s="59">
        <f>IF('Target Flux and Temperature'!G46&lt;&gt;"",'Target Flux and Temperature'!G46,"")</f>
        <v>23.5</v>
      </c>
      <c r="W50" s="59">
        <f>IF('Target Flux and Temperature'!H46&lt;&gt;"",'Target Flux and Temperature'!H46,"")</f>
        <v>5.0503999999999998</v>
      </c>
      <c r="X50" s="59">
        <f>IF('Surface Flux and Temperature'!F47&lt;&gt;"",'Surface Flux and Temperature'!F47,"")</f>
        <v>174</v>
      </c>
      <c r="Y50" s="59">
        <f>IF('Surface Flux and Temperature'!G47&lt;&gt;"",'Surface Flux and Temperature'!G47,"")</f>
        <v>169.70100000000002</v>
      </c>
      <c r="Z50" s="59" t="e">
        <f>IF('Surface Flux and Temperature'!#REF!&lt;&gt;"",'Surface Flux and Temperature'!#REF!,"")</f>
        <v>#REF!</v>
      </c>
      <c r="AA50" s="62" t="e">
        <f>IF('Surface Flux and Temperature'!#REF!&lt;&gt;"",'Surface Flux and Temperature'!#REF!,"")</f>
        <v>#REF!</v>
      </c>
    </row>
    <row r="51" spans="1:27">
      <c r="A51" s="164"/>
      <c r="R51" s="59">
        <f>IF('Target Flux and Temperature'!J47&lt;&gt;"",'Target Flux and Temperature'!J47,"")</f>
        <v>172</v>
      </c>
      <c r="S51" s="59">
        <f>IF('Target Flux and Temperature'!K47&lt;&gt;"",'Target Flux and Temperature'!K47,"")</f>
        <v>155.44</v>
      </c>
      <c r="T51" s="59">
        <f>IF('Target Flux and Temperature'!D47&lt;&gt;"",'Target Flux and Temperature'!D47,"")</f>
        <v>2.73</v>
      </c>
      <c r="U51" s="59">
        <f>IF('Target Flux and Temperature'!E47&lt;&gt;"",'Target Flux and Temperature'!E47,"")</f>
        <v>6.1228999999999996</v>
      </c>
      <c r="V51" s="59">
        <f>IF('Target Flux and Temperature'!G47&lt;&gt;"",'Target Flux and Temperature'!G47,"")</f>
        <v>6.06</v>
      </c>
      <c r="W51" s="59">
        <f>IF('Target Flux and Temperature'!H47&lt;&gt;"",'Target Flux and Temperature'!H47,"")</f>
        <v>8.2495999999999992</v>
      </c>
      <c r="X51" s="59">
        <f>IF('Surface Flux and Temperature'!F48&lt;&gt;"",'Surface Flux and Temperature'!F48,"")</f>
        <v>162.5</v>
      </c>
      <c r="Y51" s="59">
        <f>IF('Surface Flux and Temperature'!G48&lt;&gt;"",'Surface Flux and Temperature'!G48,"")</f>
        <v>171.6705</v>
      </c>
      <c r="Z51" s="59" t="e">
        <f>IF('Surface Flux and Temperature'!#REF!&lt;&gt;"",'Surface Flux and Temperature'!#REF!,"")</f>
        <v>#REF!</v>
      </c>
      <c r="AA51" s="62" t="e">
        <f>IF('Surface Flux and Temperature'!#REF!&lt;&gt;"",'Surface Flux and Temperature'!#REF!,"")</f>
        <v>#REF!</v>
      </c>
    </row>
    <row r="52" spans="1:27">
      <c r="A52" s="164"/>
      <c r="R52" s="59" t="str">
        <f>IF('Target Flux and Temperature'!J48&lt;&gt;"",'Target Flux and Temperature'!J48,"")</f>
        <v/>
      </c>
      <c r="S52" s="59" t="str">
        <f>IF('Target Flux and Temperature'!K48&lt;&gt;"",'Target Flux and Temperature'!K48,"")</f>
        <v/>
      </c>
      <c r="T52" s="59" t="str">
        <f>IF('Target Flux and Temperature'!D48&lt;&gt;"",'Target Flux and Temperature'!D48,"")</f>
        <v/>
      </c>
      <c r="U52" s="59" t="str">
        <f>IF('Target Flux and Temperature'!E48&lt;&gt;"",'Target Flux and Temperature'!E48,"")</f>
        <v/>
      </c>
      <c r="V52" s="59" t="str">
        <f>IF('Target Flux and Temperature'!G48&lt;&gt;"",'Target Flux and Temperature'!G48,"")</f>
        <v/>
      </c>
      <c r="W52" s="59" t="str">
        <f>IF('Target Flux and Temperature'!H48&lt;&gt;"",'Target Flux and Temperature'!H48,"")</f>
        <v/>
      </c>
      <c r="X52" s="59" t="str">
        <f>IF('Surface Flux and Temperature'!F49&lt;&gt;"",'Surface Flux and Temperature'!F49,"")</f>
        <v/>
      </c>
      <c r="Y52" s="59" t="str">
        <f>IF('Surface Flux and Temperature'!G49&lt;&gt;"",'Surface Flux and Temperature'!G49,"")</f>
        <v/>
      </c>
      <c r="Z52" s="59" t="e">
        <f>IF('Surface Flux and Temperature'!#REF!&lt;&gt;"",'Surface Flux and Temperature'!#REF!,"")</f>
        <v>#REF!</v>
      </c>
      <c r="AA52" s="62" t="e">
        <f>IF('Surface Flux and Temperature'!#REF!&lt;&gt;"",'Surface Flux and Temperature'!#REF!,"")</f>
        <v>#REF!</v>
      </c>
    </row>
    <row r="53" spans="1:27">
      <c r="A53" s="164"/>
      <c r="R53" s="59">
        <f>IF('Target Flux and Temperature'!J49&lt;&gt;"",'Target Flux and Temperature'!J49,"")</f>
        <v>238</v>
      </c>
      <c r="S53" s="59">
        <f>IF('Target Flux and Temperature'!K49&lt;&gt;"",'Target Flux and Temperature'!K49,"")</f>
        <v>207.11500000000001</v>
      </c>
      <c r="T53" s="59">
        <f>IF('Target Flux and Temperature'!D49&lt;&gt;"",'Target Flux and Temperature'!D49,"")</f>
        <v>5.18</v>
      </c>
      <c r="U53" s="59">
        <f>IF('Target Flux and Temperature'!E49&lt;&gt;"",'Target Flux and Temperature'!E49,"")</f>
        <v>6.3141999999999996</v>
      </c>
      <c r="V53" s="59">
        <f>IF('Target Flux and Temperature'!G49&lt;&gt;"",'Target Flux and Temperature'!G49,"")</f>
        <v>8.73</v>
      </c>
      <c r="W53" s="59">
        <f>IF('Target Flux and Temperature'!H49&lt;&gt;"",'Target Flux and Temperature'!H49,"")</f>
        <v>8.093</v>
      </c>
      <c r="X53" s="59">
        <f>IF('Surface Flux and Temperature'!F50&lt;&gt;"",'Surface Flux and Temperature'!F50,"")</f>
        <v>218.5</v>
      </c>
      <c r="Y53" s="59">
        <f>IF('Surface Flux and Temperature'!G50&lt;&gt;"",'Surface Flux and Temperature'!G50,"")</f>
        <v>216.29749999999999</v>
      </c>
      <c r="Z53" s="59" t="e">
        <f>IF('Surface Flux and Temperature'!#REF!&lt;&gt;"",'Surface Flux and Temperature'!#REF!,"")</f>
        <v>#REF!</v>
      </c>
      <c r="AA53" s="62" t="e">
        <f>IF('Surface Flux and Temperature'!#REF!&lt;&gt;"",'Surface Flux and Temperature'!#REF!,"")</f>
        <v>#REF!</v>
      </c>
    </row>
    <row r="54" spans="1:27">
      <c r="A54" s="164"/>
      <c r="R54" s="59">
        <f>IF('Target Flux and Temperature'!J50&lt;&gt;"",'Target Flux and Temperature'!J50,"")</f>
        <v>67.900000000000006</v>
      </c>
      <c r="S54" s="59">
        <f>IF('Target Flux and Temperature'!K50&lt;&gt;"",'Target Flux and Temperature'!K50,"")</f>
        <v>95.492999999999995</v>
      </c>
      <c r="T54" s="59">
        <f>IF('Target Flux and Temperature'!D50&lt;&gt;"",'Target Flux and Temperature'!D50,"")</f>
        <v>1.51</v>
      </c>
      <c r="U54" s="59">
        <f>IF('Target Flux and Temperature'!E50&lt;&gt;"",'Target Flux and Temperature'!E50,"")</f>
        <v>1.6369</v>
      </c>
      <c r="V54" s="59" t="str">
        <f>IF('Target Flux and Temperature'!G50&lt;&gt;"",'Target Flux and Temperature'!G50,"")</f>
        <v/>
      </c>
      <c r="W54" s="59" t="str">
        <f>IF('Target Flux and Temperature'!H50&lt;&gt;"",'Target Flux and Temperature'!H50,"")</f>
        <v/>
      </c>
      <c r="X54" s="59">
        <f>IF('Surface Flux and Temperature'!F51&lt;&gt;"",'Surface Flux and Temperature'!F51,"")</f>
        <v>60.35</v>
      </c>
      <c r="Y54" s="59">
        <f>IF('Surface Flux and Temperature'!G51&lt;&gt;"",'Surface Flux and Temperature'!G51,"")</f>
        <v>82.89</v>
      </c>
      <c r="Z54" s="59" t="e">
        <f>IF('Surface Flux and Temperature'!#REF!&lt;&gt;"",'Surface Flux and Temperature'!#REF!,"")</f>
        <v>#REF!</v>
      </c>
      <c r="AA54" s="62" t="e">
        <f>IF('Surface Flux and Temperature'!#REF!&lt;&gt;"",'Surface Flux and Temperature'!#REF!,"")</f>
        <v>#REF!</v>
      </c>
    </row>
    <row r="55" spans="1:27">
      <c r="A55" s="164"/>
      <c r="R55" s="59">
        <f>IF('Target Flux and Temperature'!J51&lt;&gt;"",'Target Flux and Temperature'!J51,"")</f>
        <v>113</v>
      </c>
      <c r="S55" s="59">
        <f>IF('Target Flux and Temperature'!K51&lt;&gt;"",'Target Flux and Temperature'!K51,"")</f>
        <v>143.67500000000001</v>
      </c>
      <c r="T55" s="59">
        <f>IF('Target Flux and Temperature'!D51&lt;&gt;"",'Target Flux and Temperature'!D51,"")</f>
        <v>5.97</v>
      </c>
      <c r="U55" s="59">
        <f>IF('Target Flux and Temperature'!E51&lt;&gt;"",'Target Flux and Temperature'!E51,"")</f>
        <v>4.4264999999999999</v>
      </c>
      <c r="V55" s="59" t="str">
        <f>IF('Target Flux and Temperature'!G51&lt;&gt;"",'Target Flux and Temperature'!G51,"")</f>
        <v/>
      </c>
      <c r="W55" s="59" t="str">
        <f>IF('Target Flux and Temperature'!H51&lt;&gt;"",'Target Flux and Temperature'!H51,"")</f>
        <v/>
      </c>
      <c r="X55" s="59">
        <f>IF('Surface Flux and Temperature'!F52&lt;&gt;"",'Surface Flux and Temperature'!F52,"")</f>
        <v>118</v>
      </c>
      <c r="Y55" s="59">
        <f>IF('Surface Flux and Temperature'!G52&lt;&gt;"",'Surface Flux and Temperature'!G52,"")</f>
        <v>140.74199999999999</v>
      </c>
      <c r="Z55" s="59" t="e">
        <f>IF('Surface Flux and Temperature'!#REF!&lt;&gt;"",'Surface Flux and Temperature'!#REF!,"")</f>
        <v>#REF!</v>
      </c>
      <c r="AA55" s="62" t="e">
        <f>IF('Surface Flux and Temperature'!#REF!&lt;&gt;"",'Surface Flux and Temperature'!#REF!,"")</f>
        <v>#REF!</v>
      </c>
    </row>
    <row r="56" spans="1:27">
      <c r="A56" s="164"/>
      <c r="R56" s="59">
        <f>IF('Target Flux and Temperature'!J52&lt;&gt;"",'Target Flux and Temperature'!J52,"")</f>
        <v>179</v>
      </c>
      <c r="S56" s="59">
        <f>IF('Target Flux and Temperature'!K52&lt;&gt;"",'Target Flux and Temperature'!K52,"")</f>
        <v>228.69499999999999</v>
      </c>
      <c r="T56" s="59">
        <f>IF('Target Flux and Temperature'!D52&lt;&gt;"",'Target Flux and Temperature'!D52,"")</f>
        <v>5.36</v>
      </c>
      <c r="U56" s="59">
        <f>IF('Target Flux and Temperature'!E52&lt;&gt;"",'Target Flux and Temperature'!E52,"")</f>
        <v>5.4679000000000002</v>
      </c>
      <c r="V56" s="59">
        <f>IF('Target Flux and Temperature'!G52&lt;&gt;"",'Target Flux and Temperature'!G52,"")</f>
        <v>6.43</v>
      </c>
      <c r="W56" s="59">
        <f>IF('Target Flux and Temperature'!H52&lt;&gt;"",'Target Flux and Temperature'!H52,"")</f>
        <v>6.8068999999999997</v>
      </c>
      <c r="X56" s="59">
        <f>IF('Surface Flux and Temperature'!F53&lt;&gt;"",'Surface Flux and Temperature'!F53,"")</f>
        <v>120.5</v>
      </c>
      <c r="Y56" s="59">
        <f>IF('Surface Flux and Temperature'!G53&lt;&gt;"",'Surface Flux and Temperature'!G53,"")</f>
        <v>167.994</v>
      </c>
      <c r="Z56" s="59" t="e">
        <f>IF('Surface Flux and Temperature'!#REF!&lt;&gt;"",'Surface Flux and Temperature'!#REF!,"")</f>
        <v>#REF!</v>
      </c>
      <c r="AA56" s="62" t="e">
        <f>IF('Surface Flux and Temperature'!#REF!&lt;&gt;"",'Surface Flux and Temperature'!#REF!,"")</f>
        <v>#REF!</v>
      </c>
    </row>
    <row r="57" spans="1:27">
      <c r="A57" s="164"/>
      <c r="R57" s="59">
        <f>IF('Target Flux and Temperature'!J53&lt;&gt;"",'Target Flux and Temperature'!J53,"")</f>
        <v>131</v>
      </c>
      <c r="S57" s="59">
        <f>IF('Target Flux and Temperature'!K53&lt;&gt;"",'Target Flux and Temperature'!K53,"")</f>
        <v>161.94900000000001</v>
      </c>
      <c r="T57" s="59">
        <f>IF('Target Flux and Temperature'!D53&lt;&gt;"",'Target Flux and Temperature'!D53,"")</f>
        <v>6</v>
      </c>
      <c r="U57" s="59">
        <f>IF('Target Flux and Temperature'!E53&lt;&gt;"",'Target Flux and Temperature'!E53,"")</f>
        <v>4.3506999999999998</v>
      </c>
      <c r="V57" s="59">
        <f>IF('Target Flux and Temperature'!G53&lt;&gt;"",'Target Flux and Temperature'!G53,"")</f>
        <v>6.23</v>
      </c>
      <c r="W57" s="59">
        <f>IF('Target Flux and Temperature'!H53&lt;&gt;"",'Target Flux and Temperature'!H53,"")</f>
        <v>5.5734000000000004</v>
      </c>
      <c r="X57" s="59">
        <f>IF('Surface Flux and Temperature'!F54&lt;&gt;"",'Surface Flux and Temperature'!F54,"")</f>
        <v>113.5</v>
      </c>
      <c r="Y57" s="59">
        <f>IF('Surface Flux and Temperature'!G54&lt;&gt;"",'Surface Flux and Temperature'!G54,"")</f>
        <v>141.90549999999999</v>
      </c>
      <c r="Z57" s="59" t="e">
        <f>IF('Surface Flux and Temperature'!#REF!&lt;&gt;"",'Surface Flux and Temperature'!#REF!,"")</f>
        <v>#REF!</v>
      </c>
      <c r="AA57" s="62" t="e">
        <f>IF('Surface Flux and Temperature'!#REF!&lt;&gt;"",'Surface Flux and Temperature'!#REF!,"")</f>
        <v>#REF!</v>
      </c>
    </row>
    <row r="58" spans="1:27">
      <c r="A58" s="164"/>
      <c r="R58" s="59">
        <f>IF('Target Flux and Temperature'!J54&lt;&gt;"",'Target Flux and Temperature'!J54,"")</f>
        <v>168</v>
      </c>
      <c r="S58" s="59">
        <f>IF('Target Flux and Temperature'!K54&lt;&gt;"",'Target Flux and Temperature'!K54,"")</f>
        <v>201.49100000000001</v>
      </c>
      <c r="T58" s="59">
        <f>IF('Target Flux and Temperature'!D54&lt;&gt;"",'Target Flux and Temperature'!D54,"")</f>
        <v>5.45</v>
      </c>
      <c r="U58" s="59">
        <f>IF('Target Flux and Temperature'!E54&lt;&gt;"",'Target Flux and Temperature'!E54,"")</f>
        <v>4.5392000000000001</v>
      </c>
      <c r="V58" s="59">
        <f>IF('Target Flux and Temperature'!G54&lt;&gt;"",'Target Flux and Temperature'!G54,"")</f>
        <v>6.58</v>
      </c>
      <c r="W58" s="59">
        <f>IF('Target Flux and Temperature'!H54&lt;&gt;"",'Target Flux and Temperature'!H54,"")</f>
        <v>5.6349999999999998</v>
      </c>
      <c r="X58" s="59">
        <f>IF('Surface Flux and Temperature'!F55&lt;&gt;"",'Surface Flux and Temperature'!F55,"")</f>
        <v>96</v>
      </c>
      <c r="Y58" s="59">
        <f>IF('Surface Flux and Temperature'!G55&lt;&gt;"",'Surface Flux and Temperature'!G55,"")</f>
        <v>131.07249999999999</v>
      </c>
      <c r="Z58" s="59" t="e">
        <f>IF('Surface Flux and Temperature'!#REF!&lt;&gt;"",'Surface Flux and Temperature'!#REF!,"")</f>
        <v>#REF!</v>
      </c>
      <c r="AA58" s="62" t="e">
        <f>IF('Surface Flux and Temperature'!#REF!&lt;&gt;"",'Surface Flux and Temperature'!#REF!,"")</f>
        <v>#REF!</v>
      </c>
    </row>
    <row r="59" spans="1:27">
      <c r="A59" s="164"/>
      <c r="R59" s="59">
        <f>IF('Target Flux and Temperature'!J55&lt;&gt;"",'Target Flux and Temperature'!J55,"")</f>
        <v>82</v>
      </c>
      <c r="S59" s="59">
        <f>IF('Target Flux and Temperature'!K55&lt;&gt;"",'Target Flux and Temperature'!K55,"")</f>
        <v>94.307000000000002</v>
      </c>
      <c r="T59" s="59">
        <f>IF('Target Flux and Temperature'!D55&lt;&gt;"",'Target Flux and Temperature'!D55,"")</f>
        <v>1.47</v>
      </c>
      <c r="U59" s="59">
        <f>IF('Target Flux and Temperature'!E55&lt;&gt;"",'Target Flux and Temperature'!E55,"")</f>
        <v>1.5973999999999999</v>
      </c>
      <c r="V59" s="59">
        <f>IF('Target Flux and Temperature'!G55&lt;&gt;"",'Target Flux and Temperature'!G55,"")</f>
        <v>1.87</v>
      </c>
      <c r="W59" s="59">
        <f>IF('Target Flux and Temperature'!H55&lt;&gt;"",'Target Flux and Temperature'!H55,"")</f>
        <v>2.2843</v>
      </c>
      <c r="X59" s="59">
        <f>IF('Surface Flux and Temperature'!F56&lt;&gt;"",'Surface Flux and Temperature'!F56,"")</f>
        <v>60.75</v>
      </c>
      <c r="Y59" s="59">
        <f>IF('Surface Flux and Temperature'!G56&lt;&gt;"",'Surface Flux and Temperature'!G56,"")</f>
        <v>82.319500000000005</v>
      </c>
      <c r="Z59" s="59" t="e">
        <f>IF('Surface Flux and Temperature'!#REF!&lt;&gt;"",'Surface Flux and Temperature'!#REF!,"")</f>
        <v>#REF!</v>
      </c>
      <c r="AA59" s="62" t="e">
        <f>IF('Surface Flux and Temperature'!#REF!&lt;&gt;"",'Surface Flux and Temperature'!#REF!,"")</f>
        <v>#REF!</v>
      </c>
    </row>
    <row r="60" spans="1:27">
      <c r="A60" s="164"/>
      <c r="R60" s="59">
        <f>IF('Target Flux and Temperature'!J56&lt;&gt;"",'Target Flux and Temperature'!J56,"")</f>
        <v>115</v>
      </c>
      <c r="S60" s="59">
        <f>IF('Target Flux and Temperature'!K56&lt;&gt;"",'Target Flux and Temperature'!K56,"")</f>
        <v>139.41399999999999</v>
      </c>
      <c r="T60" s="59">
        <f>IF('Target Flux and Temperature'!D56&lt;&gt;"",'Target Flux and Temperature'!D56,"")</f>
        <v>6.02</v>
      </c>
      <c r="U60" s="59">
        <f>IF('Target Flux and Temperature'!E56&lt;&gt;"",'Target Flux and Temperature'!E56,"")</f>
        <v>4.3593000000000002</v>
      </c>
      <c r="V60" s="59">
        <f>IF('Target Flux and Temperature'!G56&lt;&gt;"",'Target Flux and Temperature'!G56,"")</f>
        <v>5.98</v>
      </c>
      <c r="W60" s="59">
        <f>IF('Target Flux and Temperature'!H56&lt;&gt;"",'Target Flux and Temperature'!H56,"")</f>
        <v>5.6559999999999997</v>
      </c>
      <c r="X60" s="59">
        <f>IF('Surface Flux and Temperature'!F57&lt;&gt;"",'Surface Flux and Temperature'!F57,"")</f>
        <v>119.5</v>
      </c>
      <c r="Y60" s="59">
        <f>IF('Surface Flux and Temperature'!G57&lt;&gt;"",'Surface Flux and Temperature'!G57,"")</f>
        <v>137.0985</v>
      </c>
      <c r="Z60" s="59" t="e">
        <f>IF('Surface Flux and Temperature'!#REF!&lt;&gt;"",'Surface Flux and Temperature'!#REF!,"")</f>
        <v>#REF!</v>
      </c>
      <c r="AA60" s="62" t="e">
        <f>IF('Surface Flux and Temperature'!#REF!&lt;&gt;"",'Surface Flux and Temperature'!#REF!,"")</f>
        <v>#REF!</v>
      </c>
    </row>
    <row r="61" spans="1:27">
      <c r="A61" s="164"/>
      <c r="R61" s="59">
        <f>IF('Target Flux and Temperature'!J57&lt;&gt;"",'Target Flux and Temperature'!J57,"")</f>
        <v>174</v>
      </c>
      <c r="S61" s="59">
        <f>IF('Target Flux and Temperature'!K57&lt;&gt;"",'Target Flux and Temperature'!K57,"")</f>
        <v>222.40899999999999</v>
      </c>
      <c r="T61" s="59">
        <f>IF('Target Flux and Temperature'!D57&lt;&gt;"",'Target Flux and Temperature'!D57,"")</f>
        <v>5.0999999999999996</v>
      </c>
      <c r="U61" s="59">
        <f>IF('Target Flux and Temperature'!E57&lt;&gt;"",'Target Flux and Temperature'!E57,"")</f>
        <v>5.2798999999999996</v>
      </c>
      <c r="V61" s="59">
        <f>IF('Target Flux and Temperature'!G57&lt;&gt;"",'Target Flux and Temperature'!G57,"")</f>
        <v>6.33</v>
      </c>
      <c r="W61" s="59">
        <f>IF('Target Flux and Temperature'!H57&lt;&gt;"",'Target Flux and Temperature'!H57,"")</f>
        <v>6.6127000000000002</v>
      </c>
      <c r="X61" s="59">
        <f>IF('Surface Flux and Temperature'!F58&lt;&gt;"",'Surface Flux and Temperature'!F58,"")</f>
        <v>113.5</v>
      </c>
      <c r="Y61" s="59">
        <f>IF('Surface Flux and Temperature'!G58&lt;&gt;"",'Surface Flux and Temperature'!G58,"")</f>
        <v>161.21449999999999</v>
      </c>
      <c r="Z61" s="59" t="e">
        <f>IF('Surface Flux and Temperature'!#REF!&lt;&gt;"",'Surface Flux and Temperature'!#REF!,"")</f>
        <v>#REF!</v>
      </c>
      <c r="AA61" s="62" t="e">
        <f>IF('Surface Flux and Temperature'!#REF!&lt;&gt;"",'Surface Flux and Temperature'!#REF!,"")</f>
        <v>#REF!</v>
      </c>
    </row>
    <row r="62" spans="1:27">
      <c r="A62" s="164"/>
      <c r="R62" s="59">
        <f>IF('Target Flux and Temperature'!J58&lt;&gt;"",'Target Flux and Temperature'!J58,"")</f>
        <v>155</v>
      </c>
      <c r="S62" s="59">
        <f>IF('Target Flux and Temperature'!K58&lt;&gt;"",'Target Flux and Temperature'!K58,"")</f>
        <v>162.072</v>
      </c>
      <c r="T62" s="59">
        <f>IF('Target Flux and Temperature'!D58&lt;&gt;"",'Target Flux and Temperature'!D58,"")</f>
        <v>5.42</v>
      </c>
      <c r="U62" s="59">
        <f>IF('Target Flux and Temperature'!E58&lt;&gt;"",'Target Flux and Temperature'!E58,"")</f>
        <v>4.3198999999999996</v>
      </c>
      <c r="V62" s="59">
        <f>IF('Target Flux and Temperature'!G58&lt;&gt;"",'Target Flux and Temperature'!G58,"")</f>
        <v>6.35</v>
      </c>
      <c r="W62" s="59">
        <f>IF('Target Flux and Temperature'!H58&lt;&gt;"",'Target Flux and Temperature'!H58,"")</f>
        <v>5.5384000000000002</v>
      </c>
      <c r="X62" s="59">
        <f>IF('Surface Flux and Temperature'!F59&lt;&gt;"",'Surface Flux and Temperature'!F59,"")</f>
        <v>112.5</v>
      </c>
      <c r="Y62" s="59">
        <f>IF('Surface Flux and Temperature'!G59&lt;&gt;"",'Surface Flux and Temperature'!G59,"")</f>
        <v>142.126</v>
      </c>
      <c r="Z62" s="59" t="e">
        <f>IF('Surface Flux and Temperature'!#REF!&lt;&gt;"",'Surface Flux and Temperature'!#REF!,"")</f>
        <v>#REF!</v>
      </c>
      <c r="AA62" s="62" t="e">
        <f>IF('Surface Flux and Temperature'!#REF!&lt;&gt;"",'Surface Flux and Temperature'!#REF!,"")</f>
        <v>#REF!</v>
      </c>
    </row>
    <row r="63" spans="1:27">
      <c r="A63" s="164"/>
      <c r="R63" s="59">
        <f>IF('Target Flux and Temperature'!J59&lt;&gt;"",'Target Flux and Temperature'!J59,"")</f>
        <v>147</v>
      </c>
      <c r="S63" s="59">
        <f>IF('Target Flux and Temperature'!K59&lt;&gt;"",'Target Flux and Temperature'!K59,"")</f>
        <v>175.53700000000001</v>
      </c>
      <c r="T63" s="59">
        <f>IF('Target Flux and Temperature'!D59&lt;&gt;"",'Target Flux and Temperature'!D59,"")</f>
        <v>10.1</v>
      </c>
      <c r="U63" s="59">
        <f>IF('Target Flux and Temperature'!E59&lt;&gt;"",'Target Flux and Temperature'!E59,"")</f>
        <v>8.1132000000000009</v>
      </c>
      <c r="V63" s="59">
        <f>IF('Target Flux and Temperature'!G59&lt;&gt;"",'Target Flux and Temperature'!G59,"")</f>
        <v>12.1</v>
      </c>
      <c r="W63" s="59">
        <f>IF('Target Flux and Temperature'!H59&lt;&gt;"",'Target Flux and Temperature'!H59,"")</f>
        <v>9.8328000000000007</v>
      </c>
      <c r="X63" s="59">
        <f>IF('Surface Flux and Temperature'!F60&lt;&gt;"",'Surface Flux and Temperature'!F60,"")</f>
        <v>143</v>
      </c>
      <c r="Y63" s="59">
        <f>IF('Surface Flux and Temperature'!G60&lt;&gt;"",'Surface Flux and Temperature'!G60,"")</f>
        <v>185.149</v>
      </c>
      <c r="Z63" s="59" t="e">
        <f>IF('Surface Flux and Temperature'!#REF!&lt;&gt;"",'Surface Flux and Temperature'!#REF!,"")</f>
        <v>#REF!</v>
      </c>
      <c r="AA63" s="62" t="e">
        <f>IF('Surface Flux and Temperature'!#REF!&lt;&gt;"",'Surface Flux and Temperature'!#REF!,"")</f>
        <v>#REF!</v>
      </c>
    </row>
    <row r="64" spans="1:27">
      <c r="A64" s="164"/>
      <c r="R64" s="59">
        <f>IF('Target Flux and Temperature'!J60&lt;&gt;"",'Target Flux and Temperature'!J60,"")</f>
        <v>278</v>
      </c>
      <c r="S64" s="59">
        <f>IF('Target Flux and Temperature'!K60&lt;&gt;"",'Target Flux and Temperature'!K60,"")</f>
        <v>271.50599999999997</v>
      </c>
      <c r="T64" s="59">
        <f>IF('Target Flux and Temperature'!D60&lt;&gt;"",'Target Flux and Temperature'!D60,"")</f>
        <v>10.5</v>
      </c>
      <c r="U64" s="59">
        <f>IF('Target Flux and Temperature'!E60&lt;&gt;"",'Target Flux and Temperature'!E60,"")</f>
        <v>7.5888999999999998</v>
      </c>
      <c r="V64" s="59">
        <f>IF('Target Flux and Temperature'!G60&lt;&gt;"",'Target Flux and Temperature'!G60,"")</f>
        <v>10.9</v>
      </c>
      <c r="W64" s="59">
        <f>IF('Target Flux and Temperature'!H60&lt;&gt;"",'Target Flux and Temperature'!H60,"")</f>
        <v>8.9244000000000003</v>
      </c>
      <c r="X64" s="59">
        <f>IF('Surface Flux and Temperature'!F61&lt;&gt;"",'Surface Flux and Temperature'!F61,"")</f>
        <v>119.5</v>
      </c>
      <c r="Y64" s="59">
        <f>IF('Surface Flux and Temperature'!G61&lt;&gt;"",'Surface Flux and Temperature'!G61,"")</f>
        <v>163.958</v>
      </c>
      <c r="Z64" s="59" t="e">
        <f>IF('Surface Flux and Temperature'!#REF!&lt;&gt;"",'Surface Flux and Temperature'!#REF!,"")</f>
        <v>#REF!</v>
      </c>
      <c r="AA64" s="62" t="e">
        <f>IF('Surface Flux and Temperature'!#REF!&lt;&gt;"",'Surface Flux and Temperature'!#REF!,"")</f>
        <v>#REF!</v>
      </c>
    </row>
    <row r="65" spans="1:27">
      <c r="A65" s="164"/>
      <c r="R65" s="59">
        <f>IF('Target Flux and Temperature'!J61&lt;&gt;"",'Target Flux and Temperature'!J61,"")</f>
        <v>167</v>
      </c>
      <c r="S65" s="59">
        <f>IF('Target Flux and Temperature'!K61&lt;&gt;"",'Target Flux and Temperature'!K61,"")</f>
        <v>263.226</v>
      </c>
      <c r="T65" s="59">
        <f>IF('Target Flux and Temperature'!D61&lt;&gt;"",'Target Flux and Temperature'!D61,"")</f>
        <v>3.65</v>
      </c>
      <c r="U65" s="59">
        <f>IF('Target Flux and Temperature'!E61&lt;&gt;"",'Target Flux and Temperature'!E61,"")</f>
        <v>7.3624999999999998</v>
      </c>
      <c r="V65" s="59">
        <f>IF('Target Flux and Temperature'!G61&lt;&gt;"",'Target Flux and Temperature'!G61,"")</f>
        <v>5.08</v>
      </c>
      <c r="W65" s="59">
        <f>IF('Target Flux and Temperature'!H61&lt;&gt;"",'Target Flux and Temperature'!H61,"")</f>
        <v>8.7340999999999998</v>
      </c>
      <c r="X65" s="59">
        <f>IF('Surface Flux and Temperature'!F62&lt;&gt;"",'Surface Flux and Temperature'!F62,"")</f>
        <v>122.5</v>
      </c>
      <c r="Y65" s="59">
        <f>IF('Surface Flux and Temperature'!G62&lt;&gt;"",'Surface Flux and Temperature'!G62,"")</f>
        <v>150.86750000000001</v>
      </c>
      <c r="Z65" s="59" t="e">
        <f>IF('Surface Flux and Temperature'!#REF!&lt;&gt;"",'Surface Flux and Temperature'!#REF!,"")</f>
        <v>#REF!</v>
      </c>
      <c r="AA65" s="62" t="e">
        <f>IF('Surface Flux and Temperature'!#REF!&lt;&gt;"",'Surface Flux and Temperature'!#REF!,"")</f>
        <v>#REF!</v>
      </c>
    </row>
    <row r="66" spans="1:27">
      <c r="A66" s="164"/>
      <c r="R66" s="59">
        <f>IF('Target Flux and Temperature'!J62&lt;&gt;"",'Target Flux and Temperature'!J62,"")</f>
        <v>174</v>
      </c>
      <c r="S66" s="59">
        <f>IF('Target Flux and Temperature'!K62&lt;&gt;"",'Target Flux and Temperature'!K62,"")</f>
        <v>163.37299999999999</v>
      </c>
      <c r="T66" s="59">
        <f>IF('Target Flux and Temperature'!D62&lt;&gt;"",'Target Flux and Temperature'!D62,"")</f>
        <v>11.8</v>
      </c>
      <c r="U66" s="59">
        <f>IF('Target Flux and Temperature'!E62&lt;&gt;"",'Target Flux and Temperature'!E62,"")</f>
        <v>7.2590000000000003</v>
      </c>
      <c r="V66" s="59">
        <f>IF('Target Flux and Temperature'!G62&lt;&gt;"",'Target Flux and Temperature'!G62,"")</f>
        <v>12.2</v>
      </c>
      <c r="W66" s="59">
        <f>IF('Target Flux and Temperature'!H62&lt;&gt;"",'Target Flux and Temperature'!H62,"")</f>
        <v>8.8672000000000004</v>
      </c>
      <c r="X66" s="59">
        <f>IF('Surface Flux and Temperature'!F63&lt;&gt;"",'Surface Flux and Temperature'!F63,"")</f>
        <v>131</v>
      </c>
      <c r="Y66" s="59">
        <f>IF('Surface Flux and Temperature'!G63&lt;&gt;"",'Surface Flux and Temperature'!G63,"")</f>
        <v>159.86700000000002</v>
      </c>
      <c r="Z66" s="59" t="e">
        <f>IF('Surface Flux and Temperature'!#REF!&lt;&gt;"",'Surface Flux and Temperature'!#REF!,"")</f>
        <v>#REF!</v>
      </c>
      <c r="AA66" s="62" t="e">
        <f>IF('Surface Flux and Temperature'!#REF!&lt;&gt;"",'Surface Flux and Temperature'!#REF!,"")</f>
        <v>#REF!</v>
      </c>
    </row>
    <row r="67" spans="1:27">
      <c r="A67" s="164"/>
      <c r="R67" s="59" t="str">
        <f>IF('Target Flux and Temperature'!J63&lt;&gt;"",'Target Flux and Temperature'!J63,"")</f>
        <v/>
      </c>
      <c r="S67" s="59" t="str">
        <f>IF('Target Flux and Temperature'!K63&lt;&gt;"",'Target Flux and Temperature'!K63,"")</f>
        <v/>
      </c>
      <c r="T67" s="59" t="str">
        <f>IF('Target Flux and Temperature'!D63&lt;&gt;"",'Target Flux and Temperature'!D63,"")</f>
        <v/>
      </c>
      <c r="U67" s="59" t="str">
        <f>IF('Target Flux and Temperature'!E63&lt;&gt;"",'Target Flux and Temperature'!E63,"")</f>
        <v/>
      </c>
      <c r="V67" s="59" t="str">
        <f>IF('Target Flux and Temperature'!G63&lt;&gt;"",'Target Flux and Temperature'!G63,"")</f>
        <v/>
      </c>
      <c r="W67" s="59" t="str">
        <f>IF('Target Flux and Temperature'!H63&lt;&gt;"",'Target Flux and Temperature'!H63,"")</f>
        <v/>
      </c>
      <c r="X67" s="59" t="str">
        <f>IF('Surface Flux and Temperature'!F64&lt;&gt;"",'Surface Flux and Temperature'!F64,"")</f>
        <v/>
      </c>
      <c r="Y67" s="59" t="str">
        <f>IF('Surface Flux and Temperature'!G64&lt;&gt;"",'Surface Flux and Temperature'!G64,"")</f>
        <v/>
      </c>
      <c r="Z67" s="59" t="e">
        <f>IF('Surface Flux and Temperature'!#REF!&lt;&gt;"",'Surface Flux and Temperature'!#REF!,"")</f>
        <v>#REF!</v>
      </c>
      <c r="AA67" s="62" t="e">
        <f>IF('Surface Flux and Temperature'!#REF!&lt;&gt;"",'Surface Flux and Temperature'!#REF!,"")</f>
        <v>#REF!</v>
      </c>
    </row>
    <row r="68" spans="1:27">
      <c r="A68" s="164"/>
      <c r="R68" s="59">
        <f>IF('Target Flux and Temperature'!J64&lt;&gt;"",'Target Flux and Temperature'!J64,"")</f>
        <v>115</v>
      </c>
      <c r="S68" s="59">
        <f>IF('Target Flux and Temperature'!K64&lt;&gt;"",'Target Flux and Temperature'!K64,"")</f>
        <v>195.69800000000001</v>
      </c>
      <c r="T68" s="59">
        <f>IF('Target Flux and Temperature'!D64&lt;&gt;"",'Target Flux and Temperature'!D64,"")</f>
        <v>2.84</v>
      </c>
      <c r="U68" s="59">
        <f>IF('Target Flux and Temperature'!E64&lt;&gt;"",'Target Flux and Temperature'!E64,"")</f>
        <v>4.0293999999999999</v>
      </c>
      <c r="V68" s="59">
        <f>IF('Target Flux and Temperature'!G64&lt;&gt;"",'Target Flux and Temperature'!G64,"")</f>
        <v>4.46</v>
      </c>
      <c r="W68" s="59">
        <f>IF('Target Flux and Temperature'!H64&lt;&gt;"",'Target Flux and Temperature'!H64,"")</f>
        <v>5.3746</v>
      </c>
      <c r="X68" s="59">
        <f>IF('Surface Flux and Temperature'!F65&lt;&gt;"",'Surface Flux and Temperature'!F65,"")</f>
        <v>123.5</v>
      </c>
      <c r="Y68" s="59">
        <f>IF('Surface Flux and Temperature'!G65&lt;&gt;"",'Surface Flux and Temperature'!G65,"")</f>
        <v>165.267</v>
      </c>
      <c r="Z68" s="59" t="e">
        <f>IF('Surface Flux and Temperature'!#REF!&lt;&gt;"",'Surface Flux and Temperature'!#REF!,"")</f>
        <v>#REF!</v>
      </c>
      <c r="AA68" s="62" t="e">
        <f>IF('Surface Flux and Temperature'!#REF!&lt;&gt;"",'Surface Flux and Temperature'!#REF!,"")</f>
        <v>#REF!</v>
      </c>
    </row>
    <row r="69" spans="1:27">
      <c r="A69" s="164"/>
      <c r="T69" s="59" t="e">
        <f>IF('Target Flux and Temperature'!#REF!&lt;&gt;"",'Target Flux and Temperature'!#REF!,"")</f>
        <v>#REF!</v>
      </c>
      <c r="U69" s="59" t="e">
        <f>IF('Target Flux and Temperature'!#REF!&lt;&gt;"",'Target Flux and Temperature'!#REF!,"")</f>
        <v>#REF!</v>
      </c>
      <c r="V69" s="59" t="e">
        <f>IF('Target Flux and Temperature'!#REF!&lt;&gt;"",'Target Flux and Temperature'!#REF!,"")</f>
        <v>#REF!</v>
      </c>
      <c r="W69" s="59" t="e">
        <f>IF('Target Flux and Temperature'!#REF!&lt;&gt;"",'Target Flux and Temperature'!#REF!,"")</f>
        <v>#REF!</v>
      </c>
      <c r="X69" s="59" t="e">
        <f>IF('Surface Flux and Temperature'!#REF!&lt;&gt;"",'Surface Flux and Temperature'!#REF!,"")</f>
        <v>#REF!</v>
      </c>
      <c r="Y69" s="59" t="e">
        <f>IF('Surface Flux and Temperature'!#REF!&lt;&gt;"",'Surface Flux and Temperature'!#REF!,"")</f>
        <v>#REF!</v>
      </c>
      <c r="Z69" s="59" t="e">
        <f>IF('Surface Flux and Temperature'!#REF!&lt;&gt;"",'Surface Flux and Temperature'!#REF!,"")</f>
        <v>#REF!</v>
      </c>
      <c r="AA69" s="62" t="e">
        <f>IF('Surface Flux and Temperature'!#REF!&lt;&gt;"",'Surface Flux and Temperature'!#REF!,"")</f>
        <v>#REF!</v>
      </c>
    </row>
    <row r="70" spans="1:27">
      <c r="A70" s="164"/>
      <c r="T70" s="59" t="e">
        <f>IF('Target Flux and Temperature'!#REF!&lt;&gt;"",'Target Flux and Temperature'!#REF!,"")</f>
        <v>#REF!</v>
      </c>
      <c r="U70" s="59" t="e">
        <f>IF('Target Flux and Temperature'!#REF!&lt;&gt;"",'Target Flux and Temperature'!#REF!,"")</f>
        <v>#REF!</v>
      </c>
      <c r="V70" s="59" t="e">
        <f>IF('Target Flux and Temperature'!#REF!&lt;&gt;"",'Target Flux and Temperature'!#REF!,"")</f>
        <v>#REF!</v>
      </c>
      <c r="W70" s="59" t="e">
        <f>IF('Target Flux and Temperature'!#REF!&lt;&gt;"",'Target Flux and Temperature'!#REF!,"")</f>
        <v>#REF!</v>
      </c>
      <c r="X70" s="59" t="e">
        <f>IF('Surface Flux and Temperature'!#REF!&lt;&gt;"",'Surface Flux and Temperature'!#REF!,"")</f>
        <v>#REF!</v>
      </c>
      <c r="Y70" s="59" t="e">
        <f>IF('Surface Flux and Temperature'!#REF!&lt;&gt;"",'Surface Flux and Temperature'!#REF!,"")</f>
        <v>#REF!</v>
      </c>
      <c r="Z70" s="59" t="e">
        <f>IF('Surface Flux and Temperature'!#REF!&lt;&gt;"",'Surface Flux and Temperature'!#REF!,"")</f>
        <v>#REF!</v>
      </c>
      <c r="AA70" s="62" t="e">
        <f>IF('Surface Flux and Temperature'!#REF!&lt;&gt;"",'Surface Flux and Temperature'!#REF!,"")</f>
        <v>#REF!</v>
      </c>
    </row>
    <row r="71" spans="1:27">
      <c r="A71" s="164"/>
      <c r="T71" s="59" t="e">
        <f>IF('Target Flux and Temperature'!#REF!&lt;&gt;"",'Target Flux and Temperature'!#REF!,"")</f>
        <v>#REF!</v>
      </c>
      <c r="U71" s="59" t="e">
        <f>IF('Target Flux and Temperature'!#REF!&lt;&gt;"",'Target Flux and Temperature'!#REF!,"")</f>
        <v>#REF!</v>
      </c>
      <c r="V71" s="59" t="e">
        <f>IF('Target Flux and Temperature'!#REF!&lt;&gt;"",'Target Flux and Temperature'!#REF!,"")</f>
        <v>#REF!</v>
      </c>
      <c r="W71" s="59" t="e">
        <f>IF('Target Flux and Temperature'!#REF!&lt;&gt;"",'Target Flux and Temperature'!#REF!,"")</f>
        <v>#REF!</v>
      </c>
      <c r="X71" s="59" t="e">
        <f>IF('Surface Flux and Temperature'!#REF!&lt;&gt;"",'Surface Flux and Temperature'!#REF!,"")</f>
        <v>#REF!</v>
      </c>
      <c r="Y71" s="59" t="e">
        <f>IF('Surface Flux and Temperature'!#REF!&lt;&gt;"",'Surface Flux and Temperature'!#REF!,"")</f>
        <v>#REF!</v>
      </c>
      <c r="Z71" s="59" t="e">
        <f>IF('Surface Flux and Temperature'!#REF!&lt;&gt;"",'Surface Flux and Temperature'!#REF!,"")</f>
        <v>#REF!</v>
      </c>
      <c r="AA71" s="62" t="e">
        <f>IF('Surface Flux and Temperature'!#REF!&lt;&gt;"",'Surface Flux and Temperature'!#REF!,"")</f>
        <v>#REF!</v>
      </c>
    </row>
    <row r="72" spans="1:27">
      <c r="A72" s="164"/>
      <c r="T72" s="59" t="e">
        <f>IF('Target Flux and Temperature'!#REF!&lt;&gt;"",'Target Flux and Temperature'!#REF!,"")</f>
        <v>#REF!</v>
      </c>
      <c r="U72" s="59" t="e">
        <f>IF('Target Flux and Temperature'!#REF!&lt;&gt;"",'Target Flux and Temperature'!#REF!,"")</f>
        <v>#REF!</v>
      </c>
      <c r="V72" s="59" t="e">
        <f>IF('Target Flux and Temperature'!#REF!&lt;&gt;"",'Target Flux and Temperature'!#REF!,"")</f>
        <v>#REF!</v>
      </c>
      <c r="W72" s="59" t="e">
        <f>IF('Target Flux and Temperature'!#REF!&lt;&gt;"",'Target Flux and Temperature'!#REF!,"")</f>
        <v>#REF!</v>
      </c>
      <c r="X72" s="59" t="e">
        <f>IF('Surface Flux and Temperature'!#REF!&lt;&gt;"",'Surface Flux and Temperature'!#REF!,"")</f>
        <v>#REF!</v>
      </c>
      <c r="Y72" s="59" t="e">
        <f>IF('Surface Flux and Temperature'!#REF!&lt;&gt;"",'Surface Flux and Temperature'!#REF!,"")</f>
        <v>#REF!</v>
      </c>
      <c r="Z72" s="59" t="e">
        <f>IF('Surface Flux and Temperature'!#REF!&lt;&gt;"",'Surface Flux and Temperature'!#REF!,"")</f>
        <v>#REF!</v>
      </c>
      <c r="AA72" s="62" t="e">
        <f>IF('Surface Flux and Temperature'!#REF!&lt;&gt;"",'Surface Flux and Temperature'!#REF!,"")</f>
        <v>#REF!</v>
      </c>
    </row>
    <row r="73" spans="1:27">
      <c r="A73" s="164"/>
      <c r="T73" s="59" t="e">
        <f>IF('Target Flux and Temperature'!#REF!&lt;&gt;"",'Target Flux and Temperature'!#REF!,"")</f>
        <v>#REF!</v>
      </c>
      <c r="U73" s="59" t="e">
        <f>IF('Target Flux and Temperature'!#REF!&lt;&gt;"",'Target Flux and Temperature'!#REF!,"")</f>
        <v>#REF!</v>
      </c>
      <c r="V73" s="59" t="e">
        <f>IF('Target Flux and Temperature'!#REF!&lt;&gt;"",'Target Flux and Temperature'!#REF!,"")</f>
        <v>#REF!</v>
      </c>
      <c r="W73" s="59" t="e">
        <f>IF('Target Flux and Temperature'!#REF!&lt;&gt;"",'Target Flux and Temperature'!#REF!,"")</f>
        <v>#REF!</v>
      </c>
      <c r="X73" s="59" t="e">
        <f>IF('Surface Flux and Temperature'!#REF!&lt;&gt;"",'Surface Flux and Temperature'!#REF!,"")</f>
        <v>#REF!</v>
      </c>
      <c r="Y73" s="59" t="e">
        <f>IF('Surface Flux and Temperature'!#REF!&lt;&gt;"",'Surface Flux and Temperature'!#REF!,"")</f>
        <v>#REF!</v>
      </c>
      <c r="Z73" s="59" t="e">
        <f>IF('Surface Flux and Temperature'!#REF!&lt;&gt;"",'Surface Flux and Temperature'!#REF!,"")</f>
        <v>#REF!</v>
      </c>
      <c r="AA73" s="62" t="e">
        <f>IF('Surface Flux and Temperature'!#REF!&lt;&gt;"",'Surface Flux and Temperature'!#REF!,"")</f>
        <v>#REF!</v>
      </c>
    </row>
    <row r="74" spans="1:27">
      <c r="A74" s="164"/>
      <c r="T74" s="59" t="e">
        <f>IF('Target Flux and Temperature'!#REF!&lt;&gt;"",'Target Flux and Temperature'!#REF!,"")</f>
        <v>#REF!</v>
      </c>
      <c r="U74" s="59" t="e">
        <f>IF('Target Flux and Temperature'!#REF!&lt;&gt;"",'Target Flux and Temperature'!#REF!,"")</f>
        <v>#REF!</v>
      </c>
      <c r="V74" s="59" t="e">
        <f>IF('Target Flux and Temperature'!#REF!&lt;&gt;"",'Target Flux and Temperature'!#REF!,"")</f>
        <v>#REF!</v>
      </c>
      <c r="W74" s="59" t="e">
        <f>IF('Target Flux and Temperature'!#REF!&lt;&gt;"",'Target Flux and Temperature'!#REF!,"")</f>
        <v>#REF!</v>
      </c>
      <c r="X74" s="59" t="e">
        <f>IF('Surface Flux and Temperature'!#REF!&lt;&gt;"",'Surface Flux and Temperature'!#REF!,"")</f>
        <v>#REF!</v>
      </c>
      <c r="Y74" s="59" t="e">
        <f>IF('Surface Flux and Temperature'!#REF!&lt;&gt;"",'Surface Flux and Temperature'!#REF!,"")</f>
        <v>#REF!</v>
      </c>
      <c r="Z74" s="59" t="e">
        <f>IF('Surface Flux and Temperature'!#REF!&lt;&gt;"",'Surface Flux and Temperature'!#REF!,"")</f>
        <v>#REF!</v>
      </c>
      <c r="AA74" s="62" t="e">
        <f>IF('Surface Flux and Temperature'!#REF!&lt;&gt;"",'Surface Flux and Temperature'!#REF!,"")</f>
        <v>#REF!</v>
      </c>
    </row>
    <row r="75" spans="1:27">
      <c r="A75" s="164"/>
      <c r="T75" s="59" t="e">
        <f>IF('Target Flux and Temperature'!#REF!&lt;&gt;"",'Target Flux and Temperature'!#REF!,"")</f>
        <v>#REF!</v>
      </c>
      <c r="U75" s="59" t="e">
        <f>IF('Target Flux and Temperature'!#REF!&lt;&gt;"",'Target Flux and Temperature'!#REF!,"")</f>
        <v>#REF!</v>
      </c>
      <c r="V75" s="59" t="e">
        <f>IF('Target Flux and Temperature'!#REF!&lt;&gt;"",'Target Flux and Temperature'!#REF!,"")</f>
        <v>#REF!</v>
      </c>
      <c r="W75" s="59" t="e">
        <f>IF('Target Flux and Temperature'!#REF!&lt;&gt;"",'Target Flux and Temperature'!#REF!,"")</f>
        <v>#REF!</v>
      </c>
      <c r="X75" s="59" t="e">
        <f>IF('Surface Flux and Temperature'!#REF!&lt;&gt;"",'Surface Flux and Temperature'!#REF!,"")</f>
        <v>#REF!</v>
      </c>
      <c r="Y75" s="59" t="e">
        <f>IF('Surface Flux and Temperature'!#REF!&lt;&gt;"",'Surface Flux and Temperature'!#REF!,"")</f>
        <v>#REF!</v>
      </c>
      <c r="Z75" s="59" t="e">
        <f>IF('Surface Flux and Temperature'!#REF!&lt;&gt;"",'Surface Flux and Temperature'!#REF!,"")</f>
        <v>#REF!</v>
      </c>
      <c r="AA75" s="62" t="e">
        <f>IF('Surface Flux and Temperature'!#REF!&lt;&gt;"",'Surface Flux and Temperature'!#REF!,"")</f>
        <v>#REF!</v>
      </c>
    </row>
    <row r="76" spans="1:27">
      <c r="A76" s="164"/>
      <c r="T76" s="59" t="e">
        <f>IF('Target Flux and Temperature'!#REF!&lt;&gt;"",'Target Flux and Temperature'!#REF!,"")</f>
        <v>#REF!</v>
      </c>
      <c r="U76" s="59" t="e">
        <f>IF('Target Flux and Temperature'!#REF!&lt;&gt;"",'Target Flux and Temperature'!#REF!,"")</f>
        <v>#REF!</v>
      </c>
      <c r="V76" s="59" t="e">
        <f>IF('Target Flux and Temperature'!#REF!&lt;&gt;"",'Target Flux and Temperature'!#REF!,"")</f>
        <v>#REF!</v>
      </c>
      <c r="W76" s="59" t="e">
        <f>IF('Target Flux and Temperature'!#REF!&lt;&gt;"",'Target Flux and Temperature'!#REF!,"")</f>
        <v>#REF!</v>
      </c>
      <c r="X76" s="59" t="e">
        <f>IF('Surface Flux and Temperature'!#REF!&lt;&gt;"",'Surface Flux and Temperature'!#REF!,"")</f>
        <v>#REF!</v>
      </c>
      <c r="Y76" s="59" t="e">
        <f>IF('Surface Flux and Temperature'!#REF!&lt;&gt;"",'Surface Flux and Temperature'!#REF!,"")</f>
        <v>#REF!</v>
      </c>
      <c r="Z76" s="59" t="e">
        <f>IF('Surface Flux and Temperature'!#REF!&lt;&gt;"",'Surface Flux and Temperature'!#REF!,"")</f>
        <v>#REF!</v>
      </c>
      <c r="AA76" s="62" t="e">
        <f>IF('Surface Flux and Temperature'!#REF!&lt;&gt;"",'Surface Flux and Temperature'!#REF!,"")</f>
        <v>#REF!</v>
      </c>
    </row>
    <row r="77" spans="1:27">
      <c r="A77" s="164"/>
      <c r="T77" s="59" t="e">
        <f>IF('Target Flux and Temperature'!#REF!&lt;&gt;"",'Target Flux and Temperature'!#REF!,"")</f>
        <v>#REF!</v>
      </c>
      <c r="U77" s="59" t="e">
        <f>IF('Target Flux and Temperature'!#REF!&lt;&gt;"",'Target Flux and Temperature'!#REF!,"")</f>
        <v>#REF!</v>
      </c>
      <c r="V77" s="59" t="e">
        <f>IF('Target Flux and Temperature'!#REF!&lt;&gt;"",'Target Flux and Temperature'!#REF!,"")</f>
        <v>#REF!</v>
      </c>
      <c r="W77" s="59" t="e">
        <f>IF('Target Flux and Temperature'!#REF!&lt;&gt;"",'Target Flux and Temperature'!#REF!,"")</f>
        <v>#REF!</v>
      </c>
      <c r="X77" s="59" t="e">
        <f>IF('Surface Flux and Temperature'!#REF!&lt;&gt;"",'Surface Flux and Temperature'!#REF!,"")</f>
        <v>#REF!</v>
      </c>
      <c r="Y77" s="59" t="e">
        <f>IF('Surface Flux and Temperature'!#REF!&lt;&gt;"",'Surface Flux and Temperature'!#REF!,"")</f>
        <v>#REF!</v>
      </c>
      <c r="Z77" s="59" t="e">
        <f>IF('Surface Flux and Temperature'!#REF!&lt;&gt;"",'Surface Flux and Temperature'!#REF!,"")</f>
        <v>#REF!</v>
      </c>
      <c r="AA77" s="62" t="e">
        <f>IF('Surface Flux and Temperature'!#REF!&lt;&gt;"",'Surface Flux and Temperature'!#REF!,"")</f>
        <v>#REF!</v>
      </c>
    </row>
    <row r="78" spans="1:27">
      <c r="A78" s="164"/>
      <c r="R78" s="59" t="str">
        <f>IF('Target Flux and Temperature'!J65&lt;&gt;"",'Target Flux and Temperature'!J65,"")</f>
        <v/>
      </c>
      <c r="S78" s="59" t="str">
        <f>IF('Target Flux and Temperature'!K65&lt;&gt;"",'Target Flux and Temperature'!K65,"")</f>
        <v/>
      </c>
      <c r="T78" s="59" t="str">
        <f>IF('Target Flux and Temperature'!D65&lt;&gt;"",'Target Flux and Temperature'!D65,"")</f>
        <v/>
      </c>
      <c r="U78" s="59" t="str">
        <f>IF('Target Flux and Temperature'!E65&lt;&gt;"",'Target Flux and Temperature'!E65,"")</f>
        <v/>
      </c>
      <c r="V78" s="59" t="str">
        <f>IF('Target Flux and Temperature'!G65&lt;&gt;"",'Target Flux and Temperature'!G65,"")</f>
        <v/>
      </c>
      <c r="W78" s="59" t="str">
        <f>IF('Target Flux and Temperature'!H65&lt;&gt;"",'Target Flux and Temperature'!H65,"")</f>
        <v/>
      </c>
      <c r="X78" s="59" t="e">
        <f>IF('Surface Flux and Temperature'!#REF!&lt;&gt;"",'Surface Flux and Temperature'!#REF!,"")</f>
        <v>#REF!</v>
      </c>
      <c r="Y78" s="59" t="e">
        <f>IF('Surface Flux and Temperature'!#REF!&lt;&gt;"",'Surface Flux and Temperature'!#REF!,"")</f>
        <v>#REF!</v>
      </c>
      <c r="Z78" s="59" t="e">
        <f>IF('Surface Flux and Temperature'!#REF!&lt;&gt;"",'Surface Flux and Temperature'!#REF!,"")</f>
        <v>#REF!</v>
      </c>
      <c r="AA78" s="62" t="e">
        <f>IF('Surface Flux and Temperature'!#REF!&lt;&gt;"",'Surface Flux and Temperature'!#REF!,"")</f>
        <v>#REF!</v>
      </c>
    </row>
    <row r="79" spans="1:27">
      <c r="A79" s="164"/>
      <c r="X79" s="59" t="e">
        <f>IF('Surface Flux and Temperature'!#REF!&lt;&gt;"",'Surface Flux and Temperature'!#REF!,"")</f>
        <v>#REF!</v>
      </c>
      <c r="Y79" s="59" t="e">
        <f>IF('Surface Flux and Temperature'!#REF!&lt;&gt;"",'Surface Flux and Temperature'!#REF!,"")</f>
        <v>#REF!</v>
      </c>
      <c r="Z79" s="59" t="e">
        <f>IF('Surface Flux and Temperature'!#REF!&lt;&gt;"",'Surface Flux and Temperature'!#REF!,"")</f>
        <v>#REF!</v>
      </c>
      <c r="AA79" s="62" t="e">
        <f>IF('Surface Flux and Temperature'!#REF!&lt;&gt;"",'Surface Flux and Temperature'!#REF!,"")</f>
        <v>#REF!</v>
      </c>
    </row>
    <row r="80" spans="1:27">
      <c r="A80" s="164"/>
      <c r="X80" s="59" t="e">
        <f>IF('Surface Flux and Temperature'!#REF!&lt;&gt;"",'Surface Flux and Temperature'!#REF!,"")</f>
        <v>#REF!</v>
      </c>
      <c r="Y80" s="59" t="e">
        <f>IF('Surface Flux and Temperature'!#REF!&lt;&gt;"",'Surface Flux and Temperature'!#REF!,"")</f>
        <v>#REF!</v>
      </c>
      <c r="Z80" s="59" t="e">
        <f>IF('Surface Flux and Temperature'!#REF!&lt;&gt;"",'Surface Flux and Temperature'!#REF!,"")</f>
        <v>#REF!</v>
      </c>
      <c r="AA80" s="62" t="e">
        <f>IF('Surface Flux and Temperature'!#REF!&lt;&gt;"",'Surface Flux and Temperature'!#REF!,"")</f>
        <v>#REF!</v>
      </c>
    </row>
    <row r="81" spans="1:27">
      <c r="A81" s="164"/>
      <c r="X81" s="59" t="e">
        <f>IF('Surface Flux and Temperature'!#REF!&lt;&gt;"",'Surface Flux and Temperature'!#REF!,"")</f>
        <v>#REF!</v>
      </c>
      <c r="Y81" s="59" t="e">
        <f>IF('Surface Flux and Temperature'!#REF!&lt;&gt;"",'Surface Flux and Temperature'!#REF!,"")</f>
        <v>#REF!</v>
      </c>
      <c r="Z81" s="59" t="e">
        <f>IF('Surface Flux and Temperature'!#REF!&lt;&gt;"",'Surface Flux and Temperature'!#REF!,"")</f>
        <v>#REF!</v>
      </c>
      <c r="AA81" s="62" t="e">
        <f>IF('Surface Flux and Temperature'!#REF!&lt;&gt;"",'Surface Flux and Temperature'!#REF!,"")</f>
        <v>#REF!</v>
      </c>
    </row>
    <row r="82" spans="1:27">
      <c r="A82" s="164"/>
      <c r="X82" s="59" t="e">
        <f>IF('Surface Flux and Temperature'!#REF!&lt;&gt;"",'Surface Flux and Temperature'!#REF!,"")</f>
        <v>#REF!</v>
      </c>
      <c r="Y82" s="59" t="e">
        <f>IF('Surface Flux and Temperature'!#REF!&lt;&gt;"",'Surface Flux and Temperature'!#REF!,"")</f>
        <v>#REF!</v>
      </c>
      <c r="Z82" s="59" t="e">
        <f>IF('Surface Flux and Temperature'!#REF!&lt;&gt;"",'Surface Flux and Temperature'!#REF!,"")</f>
        <v>#REF!</v>
      </c>
      <c r="AA82" s="62" t="e">
        <f>IF('Surface Flux and Temperature'!#REF!&lt;&gt;"",'Surface Flux and Temperature'!#REF!,"")</f>
        <v>#REF!</v>
      </c>
    </row>
    <row r="83" spans="1:27">
      <c r="A83" s="164"/>
      <c r="X83" s="59" t="e">
        <f>IF('Surface Flux and Temperature'!#REF!&lt;&gt;"",'Surface Flux and Temperature'!#REF!,"")</f>
        <v>#REF!</v>
      </c>
      <c r="Y83" s="59" t="e">
        <f>IF('Surface Flux and Temperature'!#REF!&lt;&gt;"",'Surface Flux and Temperature'!#REF!,"")</f>
        <v>#REF!</v>
      </c>
      <c r="Z83" s="59" t="e">
        <f>IF('Surface Flux and Temperature'!#REF!&lt;&gt;"",'Surface Flux and Temperature'!#REF!,"")</f>
        <v>#REF!</v>
      </c>
      <c r="AA83" s="62" t="e">
        <f>IF('Surface Flux and Temperature'!#REF!&lt;&gt;"",'Surface Flux and Temperature'!#REF!,"")</f>
        <v>#REF!</v>
      </c>
    </row>
    <row r="84" spans="1:27">
      <c r="A84" s="164"/>
      <c r="X84" s="59" t="e">
        <f>IF('Surface Flux and Temperature'!#REF!&lt;&gt;"",'Surface Flux and Temperature'!#REF!,"")</f>
        <v>#REF!</v>
      </c>
      <c r="Y84" s="59" t="e">
        <f>IF('Surface Flux and Temperature'!#REF!&lt;&gt;"",'Surface Flux and Temperature'!#REF!,"")</f>
        <v>#REF!</v>
      </c>
      <c r="Z84" s="59" t="e">
        <f>IF('Surface Flux and Temperature'!#REF!&lt;&gt;"",'Surface Flux and Temperature'!#REF!,"")</f>
        <v>#REF!</v>
      </c>
      <c r="AA84" s="62" t="e">
        <f>IF('Surface Flux and Temperature'!#REF!&lt;&gt;"",'Surface Flux and Temperature'!#REF!,"")</f>
        <v>#REF!</v>
      </c>
    </row>
    <row r="85" spans="1:27">
      <c r="A85" s="164"/>
      <c r="X85" s="59" t="e">
        <f>IF('Surface Flux and Temperature'!#REF!&lt;&gt;"",'Surface Flux and Temperature'!#REF!,"")</f>
        <v>#REF!</v>
      </c>
      <c r="Y85" s="59" t="e">
        <f>IF('Surface Flux and Temperature'!#REF!&lt;&gt;"",'Surface Flux and Temperature'!#REF!,"")</f>
        <v>#REF!</v>
      </c>
      <c r="Z85" s="59" t="e">
        <f>IF('Surface Flux and Temperature'!#REF!&lt;&gt;"",'Surface Flux and Temperature'!#REF!,"")</f>
        <v>#REF!</v>
      </c>
      <c r="AA85" s="62" t="e">
        <f>IF('Surface Flux and Temperature'!#REF!&lt;&gt;"",'Surface Flux and Temperature'!#REF!,"")</f>
        <v>#REF!</v>
      </c>
    </row>
    <row r="86" spans="1:27">
      <c r="A86" s="164"/>
      <c r="X86" s="59" t="e">
        <f>IF('Surface Flux and Temperature'!#REF!&lt;&gt;"",'Surface Flux and Temperature'!#REF!,"")</f>
        <v>#REF!</v>
      </c>
      <c r="Y86" s="59" t="e">
        <f>IF('Surface Flux and Temperature'!#REF!&lt;&gt;"",'Surface Flux and Temperature'!#REF!,"")</f>
        <v>#REF!</v>
      </c>
      <c r="Z86" s="59" t="e">
        <f>IF('Surface Flux and Temperature'!#REF!&lt;&gt;"",'Surface Flux and Temperature'!#REF!,"")</f>
        <v>#REF!</v>
      </c>
      <c r="AA86" s="62" t="e">
        <f>IF('Surface Flux and Temperature'!#REF!&lt;&gt;"",'Surface Flux and Temperature'!#REF!,"")</f>
        <v>#REF!</v>
      </c>
    </row>
    <row r="87" spans="1:27">
      <c r="A87" s="164"/>
      <c r="X87" s="59" t="e">
        <f>IF('Surface Flux and Temperature'!#REF!&lt;&gt;"",'Surface Flux and Temperature'!#REF!,"")</f>
        <v>#REF!</v>
      </c>
      <c r="Y87" s="59" t="e">
        <f>IF('Surface Flux and Temperature'!#REF!&lt;&gt;"",'Surface Flux and Temperature'!#REF!,"")</f>
        <v>#REF!</v>
      </c>
      <c r="Z87" s="59" t="e">
        <f>IF('Surface Flux and Temperature'!#REF!&lt;&gt;"",'Surface Flux and Temperature'!#REF!,"")</f>
        <v>#REF!</v>
      </c>
      <c r="AA87" s="62" t="e">
        <f>IF('Surface Flux and Temperature'!#REF!&lt;&gt;"",'Surface Flux and Temperature'!#REF!,"")</f>
        <v>#REF!</v>
      </c>
    </row>
    <row r="88" spans="1:27">
      <c r="A88" s="164"/>
      <c r="X88" s="59" t="e">
        <f>IF('Surface Flux and Temperature'!#REF!&lt;&gt;"",'Surface Flux and Temperature'!#REF!,"")</f>
        <v>#REF!</v>
      </c>
      <c r="Y88" s="59" t="e">
        <f>IF('Surface Flux and Temperature'!#REF!&lt;&gt;"",'Surface Flux and Temperature'!#REF!,"")</f>
        <v>#REF!</v>
      </c>
      <c r="Z88" s="59" t="e">
        <f>IF('Surface Flux and Temperature'!#REF!&lt;&gt;"",'Surface Flux and Temperature'!#REF!,"")</f>
        <v>#REF!</v>
      </c>
      <c r="AA88" s="62" t="e">
        <f>IF('Surface Flux and Temperature'!#REF!&lt;&gt;"",'Surface Flux and Temperature'!#REF!,"")</f>
        <v>#REF!</v>
      </c>
    </row>
    <row r="89" spans="1:27">
      <c r="A89" s="164"/>
      <c r="X89" s="59" t="e">
        <f>IF('Surface Flux and Temperature'!#REF!&lt;&gt;"",'Surface Flux and Temperature'!#REF!,"")</f>
        <v>#REF!</v>
      </c>
      <c r="Y89" s="59" t="e">
        <f>IF('Surface Flux and Temperature'!#REF!&lt;&gt;"",'Surface Flux and Temperature'!#REF!,"")</f>
        <v>#REF!</v>
      </c>
      <c r="Z89" s="59" t="e">
        <f>IF('Surface Flux and Temperature'!#REF!&lt;&gt;"",'Surface Flux and Temperature'!#REF!,"")</f>
        <v>#REF!</v>
      </c>
      <c r="AA89" s="62" t="e">
        <f>IF('Surface Flux and Temperature'!#REF!&lt;&gt;"",'Surface Flux and Temperature'!#REF!,"")</f>
        <v>#REF!</v>
      </c>
    </row>
    <row r="90" spans="1:27">
      <c r="A90" s="164"/>
      <c r="X90" s="59" t="e">
        <f>IF('Surface Flux and Temperature'!#REF!&lt;&gt;"",'Surface Flux and Temperature'!#REF!,"")</f>
        <v>#REF!</v>
      </c>
      <c r="Y90" s="59" t="e">
        <f>IF('Surface Flux and Temperature'!#REF!&lt;&gt;"",'Surface Flux and Temperature'!#REF!,"")</f>
        <v>#REF!</v>
      </c>
      <c r="Z90" s="59" t="e">
        <f>IF('Surface Flux and Temperature'!#REF!&lt;&gt;"",'Surface Flux and Temperature'!#REF!,"")</f>
        <v>#REF!</v>
      </c>
      <c r="AA90" s="62" t="e">
        <f>IF('Surface Flux and Temperature'!#REF!&lt;&gt;"",'Surface Flux and Temperature'!#REF!,"")</f>
        <v>#REF!</v>
      </c>
    </row>
    <row r="91" spans="1:27">
      <c r="A91" s="164"/>
      <c r="X91" s="59" t="e">
        <f>IF('Surface Flux and Temperature'!#REF!&lt;&gt;"",'Surface Flux and Temperature'!#REF!,"")</f>
        <v>#REF!</v>
      </c>
      <c r="Y91" s="59" t="e">
        <f>IF('Surface Flux and Temperature'!#REF!&lt;&gt;"",'Surface Flux and Temperature'!#REF!,"")</f>
        <v>#REF!</v>
      </c>
      <c r="Z91" s="59" t="e">
        <f>IF('Surface Flux and Temperature'!#REF!&lt;&gt;"",'Surface Flux and Temperature'!#REF!,"")</f>
        <v>#REF!</v>
      </c>
      <c r="AA91" s="62" t="e">
        <f>IF('Surface Flux and Temperature'!#REF!&lt;&gt;"",'Surface Flux and Temperature'!#REF!,"")</f>
        <v>#REF!</v>
      </c>
    </row>
    <row r="92" spans="1:27">
      <c r="A92" s="164"/>
      <c r="X92" s="59" t="e">
        <f>IF('Surface Flux and Temperature'!#REF!&lt;&gt;"",'Surface Flux and Temperature'!#REF!,"")</f>
        <v>#REF!</v>
      </c>
      <c r="Y92" s="59" t="e">
        <f>IF('Surface Flux and Temperature'!#REF!&lt;&gt;"",'Surface Flux and Temperature'!#REF!,"")</f>
        <v>#REF!</v>
      </c>
      <c r="Z92" s="59" t="e">
        <f>IF('Surface Flux and Temperature'!#REF!&lt;&gt;"",'Surface Flux and Temperature'!#REF!,"")</f>
        <v>#REF!</v>
      </c>
      <c r="AA92" s="62" t="e">
        <f>IF('Surface Flux and Temperature'!#REF!&lt;&gt;"",'Surface Flux and Temperature'!#REF!,"")</f>
        <v>#REF!</v>
      </c>
    </row>
    <row r="93" spans="1:27">
      <c r="A93" s="164"/>
      <c r="X93" s="59" t="e">
        <f>IF('Surface Flux and Temperature'!#REF!&lt;&gt;"",'Surface Flux and Temperature'!#REF!,"")</f>
        <v>#REF!</v>
      </c>
      <c r="Y93" s="59" t="e">
        <f>IF('Surface Flux and Temperature'!#REF!&lt;&gt;"",'Surface Flux and Temperature'!#REF!,"")</f>
        <v>#REF!</v>
      </c>
      <c r="Z93" s="59" t="e">
        <f>IF('Surface Flux and Temperature'!#REF!&lt;&gt;"",'Surface Flux and Temperature'!#REF!,"")</f>
        <v>#REF!</v>
      </c>
      <c r="AA93" s="62" t="e">
        <f>IF('Surface Flux and Temperature'!#REF!&lt;&gt;"",'Surface Flux and Temperature'!#REF!,"")</f>
        <v>#REF!</v>
      </c>
    </row>
    <row r="94" spans="1:27">
      <c r="A94" s="164"/>
      <c r="X94" s="59" t="e">
        <f>IF('Surface Flux and Temperature'!#REF!&lt;&gt;"",'Surface Flux and Temperature'!#REF!,"")</f>
        <v>#REF!</v>
      </c>
      <c r="Y94" s="59" t="e">
        <f>IF('Surface Flux and Temperature'!#REF!&lt;&gt;"",'Surface Flux and Temperature'!#REF!,"")</f>
        <v>#REF!</v>
      </c>
      <c r="Z94" s="59" t="e">
        <f>IF('Surface Flux and Temperature'!#REF!&lt;&gt;"",'Surface Flux and Temperature'!#REF!,"")</f>
        <v>#REF!</v>
      </c>
      <c r="AA94" s="62" t="e">
        <f>IF('Surface Flux and Temperature'!#REF!&lt;&gt;"",'Surface Flux and Temperature'!#REF!,"")</f>
        <v>#REF!</v>
      </c>
    </row>
    <row r="95" spans="1:27">
      <c r="A95" s="164"/>
      <c r="X95" s="59" t="e">
        <f>IF('Surface Flux and Temperature'!#REF!&lt;&gt;"",'Surface Flux and Temperature'!#REF!,"")</f>
        <v>#REF!</v>
      </c>
      <c r="Y95" s="59" t="e">
        <f>IF('Surface Flux and Temperature'!#REF!&lt;&gt;"",'Surface Flux and Temperature'!#REF!,"")</f>
        <v>#REF!</v>
      </c>
      <c r="Z95" s="59" t="e">
        <f>IF('Surface Flux and Temperature'!#REF!&lt;&gt;"",'Surface Flux and Temperature'!#REF!,"")</f>
        <v>#REF!</v>
      </c>
      <c r="AA95" s="62" t="e">
        <f>IF('Surface Flux and Temperature'!#REF!&lt;&gt;"",'Surface Flux and Temperature'!#REF!,"")</f>
        <v>#REF!</v>
      </c>
    </row>
    <row r="96" spans="1:27">
      <c r="A96" s="164"/>
      <c r="X96" s="59" t="e">
        <f>IF('Surface Flux and Temperature'!#REF!&lt;&gt;"",'Surface Flux and Temperature'!#REF!,"")</f>
        <v>#REF!</v>
      </c>
      <c r="Y96" s="59" t="e">
        <f>IF('Surface Flux and Temperature'!#REF!&lt;&gt;"",'Surface Flux and Temperature'!#REF!,"")</f>
        <v>#REF!</v>
      </c>
      <c r="Z96" s="59" t="e">
        <f>IF('Surface Flux and Temperature'!#REF!&lt;&gt;"",'Surface Flux and Temperature'!#REF!,"")</f>
        <v>#REF!</v>
      </c>
      <c r="AA96" s="62" t="e">
        <f>IF('Surface Flux and Temperature'!#REF!&lt;&gt;"",'Surface Flux and Temperature'!#REF!,"")</f>
        <v>#REF!</v>
      </c>
    </row>
    <row r="97" spans="1:27">
      <c r="A97" s="164"/>
      <c r="X97" s="59" t="e">
        <f>IF('Surface Flux and Temperature'!#REF!&lt;&gt;"",'Surface Flux and Temperature'!#REF!,"")</f>
        <v>#REF!</v>
      </c>
      <c r="Y97" s="59" t="e">
        <f>IF('Surface Flux and Temperature'!#REF!&lt;&gt;"",'Surface Flux and Temperature'!#REF!,"")</f>
        <v>#REF!</v>
      </c>
      <c r="Z97" s="59" t="e">
        <f>IF('Surface Flux and Temperature'!#REF!&lt;&gt;"",'Surface Flux and Temperature'!#REF!,"")</f>
        <v>#REF!</v>
      </c>
      <c r="AA97" s="62" t="e">
        <f>IF('Surface Flux and Temperature'!#REF!&lt;&gt;"",'Surface Flux and Temperature'!#REF!,"")</f>
        <v>#REF!</v>
      </c>
    </row>
    <row r="98" spans="1:27">
      <c r="A98" s="164"/>
      <c r="X98" s="59" t="e">
        <f>IF('Surface Flux and Temperature'!#REF!&lt;&gt;"",'Surface Flux and Temperature'!#REF!,"")</f>
        <v>#REF!</v>
      </c>
      <c r="Y98" s="59" t="e">
        <f>IF('Surface Flux and Temperature'!#REF!&lt;&gt;"",'Surface Flux and Temperature'!#REF!,"")</f>
        <v>#REF!</v>
      </c>
      <c r="Z98" s="59" t="e">
        <f>IF('Surface Flux and Temperature'!#REF!&lt;&gt;"",'Surface Flux and Temperature'!#REF!,"")</f>
        <v>#REF!</v>
      </c>
      <c r="AA98" s="62" t="e">
        <f>IF('Surface Flux and Temperature'!#REF!&lt;&gt;"",'Surface Flux and Temperature'!#REF!,"")</f>
        <v>#REF!</v>
      </c>
    </row>
    <row r="99" spans="1:27">
      <c r="A99" s="164"/>
      <c r="X99" s="59" t="e">
        <f>IF('Surface Flux and Temperature'!#REF!&lt;&gt;"",'Surface Flux and Temperature'!#REF!,"")</f>
        <v>#REF!</v>
      </c>
      <c r="Y99" s="59" t="e">
        <f>IF('Surface Flux and Temperature'!#REF!&lt;&gt;"",'Surface Flux and Temperature'!#REF!,"")</f>
        <v>#REF!</v>
      </c>
      <c r="Z99" s="59" t="e">
        <f>IF('Surface Flux and Temperature'!#REF!&lt;&gt;"",'Surface Flux and Temperature'!#REF!,"")</f>
        <v>#REF!</v>
      </c>
      <c r="AA99" s="62" t="e">
        <f>IF('Surface Flux and Temperature'!#REF!&lt;&gt;"",'Surface Flux and Temperature'!#REF!,"")</f>
        <v>#REF!</v>
      </c>
    </row>
    <row r="100" spans="1:27">
      <c r="A100" s="164"/>
      <c r="X100" s="59" t="e">
        <f>IF('Surface Flux and Temperature'!#REF!&lt;&gt;"",'Surface Flux and Temperature'!#REF!,"")</f>
        <v>#REF!</v>
      </c>
      <c r="Y100" s="59" t="e">
        <f>IF('Surface Flux and Temperature'!#REF!&lt;&gt;"",'Surface Flux and Temperature'!#REF!,"")</f>
        <v>#REF!</v>
      </c>
      <c r="Z100" s="59" t="e">
        <f>IF('Surface Flux and Temperature'!#REF!&lt;&gt;"",'Surface Flux and Temperature'!#REF!,"")</f>
        <v>#REF!</v>
      </c>
      <c r="AA100" s="62" t="e">
        <f>IF('Surface Flux and Temperature'!#REF!&lt;&gt;"",'Surface Flux and Temperature'!#REF!,"")</f>
        <v>#REF!</v>
      </c>
    </row>
    <row r="101" spans="1:27">
      <c r="A101" s="164"/>
      <c r="X101" s="59" t="e">
        <f>IF('Surface Flux and Temperature'!#REF!&lt;&gt;"",'Surface Flux and Temperature'!#REF!,"")</f>
        <v>#REF!</v>
      </c>
      <c r="Y101" s="59" t="e">
        <f>IF('Surface Flux and Temperature'!#REF!&lt;&gt;"",'Surface Flux and Temperature'!#REF!,"")</f>
        <v>#REF!</v>
      </c>
      <c r="Z101" s="59" t="e">
        <f>IF('Surface Flux and Temperature'!#REF!&lt;&gt;"",'Surface Flux and Temperature'!#REF!,"")</f>
        <v>#REF!</v>
      </c>
      <c r="AA101" s="62" t="e">
        <f>IF('Surface Flux and Temperature'!#REF!&lt;&gt;"",'Surface Flux and Temperature'!#REF!,"")</f>
        <v>#REF!</v>
      </c>
    </row>
    <row r="102" spans="1:27">
      <c r="A102" s="164"/>
      <c r="X102" s="59" t="e">
        <f>IF('Surface Flux and Temperature'!#REF!&lt;&gt;"",'Surface Flux and Temperature'!#REF!,"")</f>
        <v>#REF!</v>
      </c>
      <c r="Y102" s="59" t="e">
        <f>IF('Surface Flux and Temperature'!#REF!&lt;&gt;"",'Surface Flux and Temperature'!#REF!,"")</f>
        <v>#REF!</v>
      </c>
      <c r="Z102" s="59" t="e">
        <f>IF('Surface Flux and Temperature'!#REF!&lt;&gt;"",'Surface Flux and Temperature'!#REF!,"")</f>
        <v>#REF!</v>
      </c>
      <c r="AA102" s="62" t="e">
        <f>IF('Surface Flux and Temperature'!#REF!&lt;&gt;"",'Surface Flux and Temperature'!#REF!,"")</f>
        <v>#REF!</v>
      </c>
    </row>
    <row r="103" spans="1:27">
      <c r="A103" s="164"/>
      <c r="X103" s="59" t="e">
        <f>IF('Surface Flux and Temperature'!#REF!&lt;&gt;"",'Surface Flux and Temperature'!#REF!,"")</f>
        <v>#REF!</v>
      </c>
      <c r="Y103" s="59" t="e">
        <f>IF('Surface Flux and Temperature'!#REF!&lt;&gt;"",'Surface Flux and Temperature'!#REF!,"")</f>
        <v>#REF!</v>
      </c>
      <c r="Z103" s="59" t="e">
        <f>IF('Surface Flux and Temperature'!#REF!&lt;&gt;"",'Surface Flux and Temperature'!#REF!,"")</f>
        <v>#REF!</v>
      </c>
      <c r="AA103" s="62" t="e">
        <f>IF('Surface Flux and Temperature'!#REF!&lt;&gt;"",'Surface Flux and Temperature'!#REF!,"")</f>
        <v>#REF!</v>
      </c>
    </row>
    <row r="104" spans="1:27">
      <c r="A104" s="164"/>
      <c r="X104" s="59" t="e">
        <f>IF('Surface Flux and Temperature'!#REF!&lt;&gt;"",'Surface Flux and Temperature'!#REF!,"")</f>
        <v>#REF!</v>
      </c>
      <c r="Y104" s="59" t="e">
        <f>IF('Surface Flux and Temperature'!#REF!&lt;&gt;"",'Surface Flux and Temperature'!#REF!,"")</f>
        <v>#REF!</v>
      </c>
      <c r="Z104" s="59" t="e">
        <f>IF('Surface Flux and Temperature'!#REF!&lt;&gt;"",'Surface Flux and Temperature'!#REF!,"")</f>
        <v>#REF!</v>
      </c>
      <c r="AA104" s="62" t="e">
        <f>IF('Surface Flux and Temperature'!#REF!&lt;&gt;"",'Surface Flux and Temperature'!#REF!,"")</f>
        <v>#REF!</v>
      </c>
    </row>
    <row r="105" spans="1:27">
      <c r="A105" s="164"/>
      <c r="X105" s="59" t="e">
        <f>IF('Surface Flux and Temperature'!#REF!&lt;&gt;"",'Surface Flux and Temperature'!#REF!,"")</f>
        <v>#REF!</v>
      </c>
      <c r="Y105" s="59" t="e">
        <f>IF('Surface Flux and Temperature'!#REF!&lt;&gt;"",'Surface Flux and Temperature'!#REF!,"")</f>
        <v>#REF!</v>
      </c>
      <c r="Z105" s="59" t="e">
        <f>IF('Surface Flux and Temperature'!#REF!&lt;&gt;"",'Surface Flux and Temperature'!#REF!,"")</f>
        <v>#REF!</v>
      </c>
      <c r="AA105" s="62" t="e">
        <f>IF('Surface Flux and Temperature'!#REF!&lt;&gt;"",'Surface Flux and Temperature'!#REF!,"")</f>
        <v>#REF!</v>
      </c>
    </row>
    <row r="106" spans="1:27">
      <c r="A106" s="164"/>
      <c r="X106" s="59" t="e">
        <f>IF('Surface Flux and Temperature'!#REF!&lt;&gt;"",'Surface Flux and Temperature'!#REF!,"")</f>
        <v>#REF!</v>
      </c>
      <c r="Y106" s="59" t="e">
        <f>IF('Surface Flux and Temperature'!#REF!&lt;&gt;"",'Surface Flux and Temperature'!#REF!,"")</f>
        <v>#REF!</v>
      </c>
      <c r="Z106" s="59" t="e">
        <f>IF('Surface Flux and Temperature'!#REF!&lt;&gt;"",'Surface Flux and Temperature'!#REF!,"")</f>
        <v>#REF!</v>
      </c>
      <c r="AA106" s="62" t="e">
        <f>IF('Surface Flux and Temperature'!#REF!&lt;&gt;"",'Surface Flux and Temperature'!#REF!,"")</f>
        <v>#REF!</v>
      </c>
    </row>
    <row r="107" spans="1:27">
      <c r="A107" s="164"/>
      <c r="X107" s="59" t="e">
        <f>IF('Surface Flux and Temperature'!#REF!&lt;&gt;"",'Surface Flux and Temperature'!#REF!,"")</f>
        <v>#REF!</v>
      </c>
      <c r="Y107" s="59" t="e">
        <f>IF('Surface Flux and Temperature'!#REF!&lt;&gt;"",'Surface Flux and Temperature'!#REF!,"")</f>
        <v>#REF!</v>
      </c>
      <c r="Z107" s="59" t="e">
        <f>IF('Surface Flux and Temperature'!#REF!&lt;&gt;"",'Surface Flux and Temperature'!#REF!,"")</f>
        <v>#REF!</v>
      </c>
      <c r="AA107" s="62" t="e">
        <f>IF('Surface Flux and Temperature'!#REF!&lt;&gt;"",'Surface Flux and Temperature'!#REF!,"")</f>
        <v>#REF!</v>
      </c>
    </row>
    <row r="108" spans="1:27">
      <c r="A108" s="164"/>
      <c r="X108" s="59" t="e">
        <f>IF('Surface Flux and Temperature'!#REF!&lt;&gt;"",'Surface Flux and Temperature'!#REF!,"")</f>
        <v>#REF!</v>
      </c>
      <c r="Y108" s="59" t="e">
        <f>IF('Surface Flux and Temperature'!#REF!&lt;&gt;"",'Surface Flux and Temperature'!#REF!,"")</f>
        <v>#REF!</v>
      </c>
      <c r="Z108" s="59" t="e">
        <f>IF('Surface Flux and Temperature'!#REF!&lt;&gt;"",'Surface Flux and Temperature'!#REF!,"")</f>
        <v>#REF!</v>
      </c>
      <c r="AA108" s="62" t="e">
        <f>IF('Surface Flux and Temperature'!#REF!&lt;&gt;"",'Surface Flux and Temperature'!#REF!,"")</f>
        <v>#REF!</v>
      </c>
    </row>
    <row r="109" spans="1:27">
      <c r="A109" s="164"/>
      <c r="X109" s="59" t="e">
        <f>IF('Surface Flux and Temperature'!#REF!&lt;&gt;"",'Surface Flux and Temperature'!#REF!,"")</f>
        <v>#REF!</v>
      </c>
      <c r="Y109" s="59" t="e">
        <f>IF('Surface Flux and Temperature'!#REF!&lt;&gt;"",'Surface Flux and Temperature'!#REF!,"")</f>
        <v>#REF!</v>
      </c>
      <c r="Z109" s="59" t="e">
        <f>IF('Surface Flux and Temperature'!#REF!&lt;&gt;"",'Surface Flux and Temperature'!#REF!,"")</f>
        <v>#REF!</v>
      </c>
      <c r="AA109" s="62" t="e">
        <f>IF('Surface Flux and Temperature'!#REF!&lt;&gt;"",'Surface Flux and Temperature'!#REF!,"")</f>
        <v>#REF!</v>
      </c>
    </row>
    <row r="110" spans="1:27">
      <c r="A110" s="164"/>
      <c r="X110" s="59" t="e">
        <f>IF('Surface Flux and Temperature'!#REF!&lt;&gt;"",'Surface Flux and Temperature'!#REF!,"")</f>
        <v>#REF!</v>
      </c>
      <c r="Y110" s="59" t="e">
        <f>IF('Surface Flux and Temperature'!#REF!&lt;&gt;"",'Surface Flux and Temperature'!#REF!,"")</f>
        <v>#REF!</v>
      </c>
      <c r="Z110" s="59" t="e">
        <f>IF('Surface Flux and Temperature'!#REF!&lt;&gt;"",'Surface Flux and Temperature'!#REF!,"")</f>
        <v>#REF!</v>
      </c>
      <c r="AA110" s="62" t="e">
        <f>IF('Surface Flux and Temperature'!#REF!&lt;&gt;"",'Surface Flux and Temperature'!#REF!,"")</f>
        <v>#REF!</v>
      </c>
    </row>
    <row r="111" spans="1:27">
      <c r="A111" s="164"/>
      <c r="X111" s="59" t="e">
        <f>IF('Surface Flux and Temperature'!#REF!&lt;&gt;"",'Surface Flux and Temperature'!#REF!,"")</f>
        <v>#REF!</v>
      </c>
      <c r="Y111" s="59" t="e">
        <f>IF('Surface Flux and Temperature'!#REF!&lt;&gt;"",'Surface Flux and Temperature'!#REF!,"")</f>
        <v>#REF!</v>
      </c>
      <c r="Z111" s="59" t="e">
        <f>IF('Surface Flux and Temperature'!#REF!&lt;&gt;"",'Surface Flux and Temperature'!#REF!,"")</f>
        <v>#REF!</v>
      </c>
      <c r="AA111" s="62" t="e">
        <f>IF('Surface Flux and Temperature'!#REF!&lt;&gt;"",'Surface Flux and Temperature'!#REF!,"")</f>
        <v>#REF!</v>
      </c>
    </row>
    <row r="112" spans="1:27">
      <c r="A112" s="164"/>
      <c r="X112" s="59" t="e">
        <f>IF('Surface Flux and Temperature'!#REF!&lt;&gt;"",'Surface Flux and Temperature'!#REF!,"")</f>
        <v>#REF!</v>
      </c>
      <c r="Y112" s="59" t="e">
        <f>IF('Surface Flux and Temperature'!#REF!&lt;&gt;"",'Surface Flux and Temperature'!#REF!,"")</f>
        <v>#REF!</v>
      </c>
      <c r="Z112" s="59" t="e">
        <f>IF('Surface Flux and Temperature'!#REF!&lt;&gt;"",'Surface Flux and Temperature'!#REF!,"")</f>
        <v>#REF!</v>
      </c>
      <c r="AA112" s="62" t="e">
        <f>IF('Surface Flux and Temperature'!#REF!&lt;&gt;"",'Surface Flux and Temperature'!#REF!,"")</f>
        <v>#REF!</v>
      </c>
    </row>
    <row r="113" spans="1:27">
      <c r="A113" s="164"/>
      <c r="X113" s="59" t="e">
        <f>IF('Surface Flux and Temperature'!#REF!&lt;&gt;"",'Surface Flux and Temperature'!#REF!,"")</f>
        <v>#REF!</v>
      </c>
      <c r="Y113" s="59" t="e">
        <f>IF('Surface Flux and Temperature'!#REF!&lt;&gt;"",'Surface Flux and Temperature'!#REF!,"")</f>
        <v>#REF!</v>
      </c>
      <c r="Z113" s="59" t="e">
        <f>IF('Surface Flux and Temperature'!#REF!&lt;&gt;"",'Surface Flux and Temperature'!#REF!,"")</f>
        <v>#REF!</v>
      </c>
      <c r="AA113" s="62" t="e">
        <f>IF('Surface Flux and Temperature'!#REF!&lt;&gt;"",'Surface Flux and Temperature'!#REF!,"")</f>
        <v>#REF!</v>
      </c>
    </row>
    <row r="114" spans="1:27">
      <c r="A114" s="164"/>
      <c r="X114" s="59" t="e">
        <f>IF('Surface Flux and Temperature'!#REF!&lt;&gt;"",'Surface Flux and Temperature'!#REF!,"")</f>
        <v>#REF!</v>
      </c>
      <c r="Y114" s="59" t="e">
        <f>IF('Surface Flux and Temperature'!#REF!&lt;&gt;"",'Surface Flux and Temperature'!#REF!,"")</f>
        <v>#REF!</v>
      </c>
      <c r="Z114" s="59" t="e">
        <f>IF('Surface Flux and Temperature'!#REF!&lt;&gt;"",'Surface Flux and Temperature'!#REF!,"")</f>
        <v>#REF!</v>
      </c>
      <c r="AA114" s="62" t="e">
        <f>IF('Surface Flux and Temperature'!#REF!&lt;&gt;"",'Surface Flux and Temperature'!#REF!,"")</f>
        <v>#REF!</v>
      </c>
    </row>
    <row r="115" spans="1:27">
      <c r="A115" s="164"/>
      <c r="X115" s="59" t="e">
        <f>IF('Surface Flux and Temperature'!#REF!&lt;&gt;"",'Surface Flux and Temperature'!#REF!,"")</f>
        <v>#REF!</v>
      </c>
      <c r="Y115" s="59" t="e">
        <f>IF('Surface Flux and Temperature'!#REF!&lt;&gt;"",'Surface Flux and Temperature'!#REF!,"")</f>
        <v>#REF!</v>
      </c>
      <c r="Z115" s="59" t="e">
        <f>IF('Surface Flux and Temperature'!#REF!&lt;&gt;"",'Surface Flux and Temperature'!#REF!,"")</f>
        <v>#REF!</v>
      </c>
      <c r="AA115" s="62" t="e">
        <f>IF('Surface Flux and Temperature'!#REF!&lt;&gt;"",'Surface Flux and Temperature'!#REF!,"")</f>
        <v>#REF!</v>
      </c>
    </row>
    <row r="116" spans="1:27">
      <c r="A116" s="164"/>
      <c r="X116" s="59" t="e">
        <f>IF('Surface Flux and Temperature'!#REF!&lt;&gt;"",'Surface Flux and Temperature'!#REF!,"")</f>
        <v>#REF!</v>
      </c>
      <c r="Y116" s="59" t="e">
        <f>IF('Surface Flux and Temperature'!#REF!&lt;&gt;"",'Surface Flux and Temperature'!#REF!,"")</f>
        <v>#REF!</v>
      </c>
      <c r="Z116" s="59" t="e">
        <f>IF('Surface Flux and Temperature'!#REF!&lt;&gt;"",'Surface Flux and Temperature'!#REF!,"")</f>
        <v>#REF!</v>
      </c>
      <c r="AA116" s="62" t="e">
        <f>IF('Surface Flux and Temperature'!#REF!&lt;&gt;"",'Surface Flux and Temperature'!#REF!,"")</f>
        <v>#REF!</v>
      </c>
    </row>
    <row r="117" spans="1:27">
      <c r="A117" s="164"/>
      <c r="X117" s="59" t="e">
        <f>IF('Surface Flux and Temperature'!#REF!&lt;&gt;"",'Surface Flux and Temperature'!#REF!,"")</f>
        <v>#REF!</v>
      </c>
      <c r="Y117" s="59" t="e">
        <f>IF('Surface Flux and Temperature'!#REF!&lt;&gt;"",'Surface Flux and Temperature'!#REF!,"")</f>
        <v>#REF!</v>
      </c>
      <c r="Z117" s="59" t="e">
        <f>IF('Surface Flux and Temperature'!#REF!&lt;&gt;"",'Surface Flux and Temperature'!#REF!,"")</f>
        <v>#REF!</v>
      </c>
      <c r="AA117" s="62" t="e">
        <f>IF('Surface Flux and Temperature'!#REF!&lt;&gt;"",'Surface Flux and Temperature'!#REF!,"")</f>
        <v>#REF!</v>
      </c>
    </row>
    <row r="118" spans="1:27">
      <c r="A118" s="164"/>
      <c r="X118" s="59" t="e">
        <f>IF('Surface Flux and Temperature'!#REF!&lt;&gt;"",'Surface Flux and Temperature'!#REF!,"")</f>
        <v>#REF!</v>
      </c>
      <c r="Y118" s="59" t="e">
        <f>IF('Surface Flux and Temperature'!#REF!&lt;&gt;"",'Surface Flux and Temperature'!#REF!,"")</f>
        <v>#REF!</v>
      </c>
      <c r="Z118" s="59" t="e">
        <f>IF('Surface Flux and Temperature'!#REF!&lt;&gt;"",'Surface Flux and Temperature'!#REF!,"")</f>
        <v>#REF!</v>
      </c>
      <c r="AA118" s="62" t="e">
        <f>IF('Surface Flux and Temperature'!#REF!&lt;&gt;"",'Surface Flux and Temperature'!#REF!,"")</f>
        <v>#REF!</v>
      </c>
    </row>
    <row r="119" spans="1:27">
      <c r="A119" s="164"/>
      <c r="X119" s="59" t="e">
        <f>IF('Surface Flux and Temperature'!#REF!&lt;&gt;"",'Surface Flux and Temperature'!#REF!,"")</f>
        <v>#REF!</v>
      </c>
      <c r="Y119" s="59" t="e">
        <f>IF('Surface Flux and Temperature'!#REF!&lt;&gt;"",'Surface Flux and Temperature'!#REF!,"")</f>
        <v>#REF!</v>
      </c>
      <c r="Z119" s="59" t="e">
        <f>IF('Surface Flux and Temperature'!#REF!&lt;&gt;"",'Surface Flux and Temperature'!#REF!,"")</f>
        <v>#REF!</v>
      </c>
      <c r="AA119" s="62" t="e">
        <f>IF('Surface Flux and Temperature'!#REF!&lt;&gt;"",'Surface Flux and Temperature'!#REF!,"")</f>
        <v>#REF!</v>
      </c>
    </row>
    <row r="120" spans="1:27">
      <c r="A120" s="164"/>
      <c r="X120" s="59" t="e">
        <f>IF('Surface Flux and Temperature'!#REF!&lt;&gt;"",'Surface Flux and Temperature'!#REF!,"")</f>
        <v>#REF!</v>
      </c>
      <c r="Y120" s="59" t="e">
        <f>IF('Surface Flux and Temperature'!#REF!&lt;&gt;"",'Surface Flux and Temperature'!#REF!,"")</f>
        <v>#REF!</v>
      </c>
      <c r="Z120" s="59" t="e">
        <f>IF('Surface Flux and Temperature'!#REF!&lt;&gt;"",'Surface Flux and Temperature'!#REF!,"")</f>
        <v>#REF!</v>
      </c>
      <c r="AA120" s="62" t="e">
        <f>IF('Surface Flux and Temperature'!#REF!&lt;&gt;"",'Surface Flux and Temperature'!#REF!,"")</f>
        <v>#REF!</v>
      </c>
    </row>
    <row r="121" spans="1:27">
      <c r="A121" s="164"/>
      <c r="X121" s="59" t="e">
        <f>IF('Surface Flux and Temperature'!#REF!&lt;&gt;"",'Surface Flux and Temperature'!#REF!,"")</f>
        <v>#REF!</v>
      </c>
      <c r="Y121" s="59" t="e">
        <f>IF('Surface Flux and Temperature'!#REF!&lt;&gt;"",'Surface Flux and Temperature'!#REF!,"")</f>
        <v>#REF!</v>
      </c>
      <c r="Z121" s="59" t="e">
        <f>IF('Surface Flux and Temperature'!#REF!&lt;&gt;"",'Surface Flux and Temperature'!#REF!,"")</f>
        <v>#REF!</v>
      </c>
      <c r="AA121" s="62" t="e">
        <f>IF('Surface Flux and Temperature'!#REF!&lt;&gt;"",'Surface Flux and Temperature'!#REF!,"")</f>
        <v>#REF!</v>
      </c>
    </row>
    <row r="122" spans="1:27">
      <c r="A122" s="164"/>
      <c r="X122" s="59" t="e">
        <f>IF('Surface Flux and Temperature'!#REF!&lt;&gt;"",'Surface Flux and Temperature'!#REF!,"")</f>
        <v>#REF!</v>
      </c>
      <c r="Y122" s="59" t="e">
        <f>IF('Surface Flux and Temperature'!#REF!&lt;&gt;"",'Surface Flux and Temperature'!#REF!,"")</f>
        <v>#REF!</v>
      </c>
      <c r="Z122" s="59" t="e">
        <f>IF('Surface Flux and Temperature'!#REF!&lt;&gt;"",'Surface Flux and Temperature'!#REF!,"")</f>
        <v>#REF!</v>
      </c>
      <c r="AA122" s="62" t="e">
        <f>IF('Surface Flux and Temperature'!#REF!&lt;&gt;"",'Surface Flux and Temperature'!#REF!,"")</f>
        <v>#REF!</v>
      </c>
    </row>
    <row r="123" spans="1:27">
      <c r="A123" s="164"/>
      <c r="X123" s="59" t="e">
        <f>IF('Surface Flux and Temperature'!#REF!&lt;&gt;"",'Surface Flux and Temperature'!#REF!,"")</f>
        <v>#REF!</v>
      </c>
      <c r="Y123" s="59" t="e">
        <f>IF('Surface Flux and Temperature'!#REF!&lt;&gt;"",'Surface Flux and Temperature'!#REF!,"")</f>
        <v>#REF!</v>
      </c>
      <c r="Z123" s="59" t="e">
        <f>IF('Surface Flux and Temperature'!#REF!&lt;&gt;"",'Surface Flux and Temperature'!#REF!,"")</f>
        <v>#REF!</v>
      </c>
      <c r="AA123" s="62" t="e">
        <f>IF('Surface Flux and Temperature'!#REF!&lt;&gt;"",'Surface Flux and Temperature'!#REF!,"")</f>
        <v>#REF!</v>
      </c>
    </row>
    <row r="124" spans="1:27">
      <c r="A124" s="164"/>
      <c r="X124" s="59" t="e">
        <f>IF('Surface Flux and Temperature'!#REF!&lt;&gt;"",'Surface Flux and Temperature'!#REF!,"")</f>
        <v>#REF!</v>
      </c>
      <c r="Y124" s="59" t="e">
        <f>IF('Surface Flux and Temperature'!#REF!&lt;&gt;"",'Surface Flux and Temperature'!#REF!,"")</f>
        <v>#REF!</v>
      </c>
      <c r="Z124" s="59" t="e">
        <f>IF('Surface Flux and Temperature'!#REF!&lt;&gt;"",'Surface Flux and Temperature'!#REF!,"")</f>
        <v>#REF!</v>
      </c>
      <c r="AA124" s="62" t="e">
        <f>IF('Surface Flux and Temperature'!#REF!&lt;&gt;"",'Surface Flux and Temperature'!#REF!,"")</f>
        <v>#REF!</v>
      </c>
    </row>
    <row r="125" spans="1:27">
      <c r="A125" s="164"/>
      <c r="X125" s="59" t="e">
        <f>IF('Surface Flux and Temperature'!#REF!&lt;&gt;"",'Surface Flux and Temperature'!#REF!,"")</f>
        <v>#REF!</v>
      </c>
      <c r="Y125" s="59" t="e">
        <f>IF('Surface Flux and Temperature'!#REF!&lt;&gt;"",'Surface Flux and Temperature'!#REF!,"")</f>
        <v>#REF!</v>
      </c>
      <c r="Z125" s="59" t="e">
        <f>IF('Surface Flux and Temperature'!#REF!&lt;&gt;"",'Surface Flux and Temperature'!#REF!,"")</f>
        <v>#REF!</v>
      </c>
      <c r="AA125" s="62" t="e">
        <f>IF('Surface Flux and Temperature'!#REF!&lt;&gt;"",'Surface Flux and Temperature'!#REF!,"")</f>
        <v>#REF!</v>
      </c>
    </row>
    <row r="126" spans="1:27">
      <c r="A126" s="164"/>
      <c r="X126" s="59" t="e">
        <f>IF('Surface Flux and Temperature'!#REF!&lt;&gt;"",'Surface Flux and Temperature'!#REF!,"")</f>
        <v>#REF!</v>
      </c>
      <c r="Y126" s="59" t="e">
        <f>IF('Surface Flux and Temperature'!#REF!&lt;&gt;"",'Surface Flux and Temperature'!#REF!,"")</f>
        <v>#REF!</v>
      </c>
      <c r="Z126" s="59" t="e">
        <f>IF('Surface Flux and Temperature'!#REF!&lt;&gt;"",'Surface Flux and Temperature'!#REF!,"")</f>
        <v>#REF!</v>
      </c>
      <c r="AA126" s="62" t="e">
        <f>IF('Surface Flux and Temperature'!#REF!&lt;&gt;"",'Surface Flux and Temperature'!#REF!,"")</f>
        <v>#REF!</v>
      </c>
    </row>
    <row r="127" spans="1:27">
      <c r="A127" s="164"/>
      <c r="X127" s="59" t="e">
        <f>IF('Surface Flux and Temperature'!#REF!&lt;&gt;"",'Surface Flux and Temperature'!#REF!,"")</f>
        <v>#REF!</v>
      </c>
      <c r="Y127" s="59" t="e">
        <f>IF('Surface Flux and Temperature'!#REF!&lt;&gt;"",'Surface Flux and Temperature'!#REF!,"")</f>
        <v>#REF!</v>
      </c>
      <c r="Z127" s="59" t="e">
        <f>IF('Surface Flux and Temperature'!#REF!&lt;&gt;"",'Surface Flux and Temperature'!#REF!,"")</f>
        <v>#REF!</v>
      </c>
      <c r="AA127" s="62" t="e">
        <f>IF('Surface Flux and Temperature'!#REF!&lt;&gt;"",'Surface Flux and Temperature'!#REF!,"")</f>
        <v>#REF!</v>
      </c>
    </row>
    <row r="128" spans="1:27">
      <c r="A128" s="164"/>
      <c r="X128" s="59" t="e">
        <f>IF('Surface Flux and Temperature'!#REF!&lt;&gt;"",'Surface Flux and Temperature'!#REF!,"")</f>
        <v>#REF!</v>
      </c>
      <c r="Y128" s="59" t="e">
        <f>IF('Surface Flux and Temperature'!#REF!&lt;&gt;"",'Surface Flux and Temperature'!#REF!,"")</f>
        <v>#REF!</v>
      </c>
      <c r="Z128" s="59" t="e">
        <f>IF('Surface Flux and Temperature'!#REF!&lt;&gt;"",'Surface Flux and Temperature'!#REF!,"")</f>
        <v>#REF!</v>
      </c>
      <c r="AA128" s="62" t="e">
        <f>IF('Surface Flux and Temperature'!#REF!&lt;&gt;"",'Surface Flux and Temperature'!#REF!,"")</f>
        <v>#REF!</v>
      </c>
    </row>
    <row r="129" spans="1:39">
      <c r="A129" s="165"/>
      <c r="X129" s="59" t="e">
        <f>IF('Surface Flux and Temperature'!#REF!&lt;&gt;"",'Surface Flux and Temperature'!#REF!,"")</f>
        <v>#REF!</v>
      </c>
      <c r="Y129" s="59" t="e">
        <f>IF('Surface Flux and Temperature'!#REF!&lt;&gt;"",'Surface Flux and Temperature'!#REF!,"")</f>
        <v>#REF!</v>
      </c>
      <c r="Z129" s="59" t="e">
        <f>IF('Surface Flux and Temperature'!#REF!&lt;&gt;"",'Surface Flux and Temperature'!#REF!,"")</f>
        <v>#REF!</v>
      </c>
      <c r="AA129" s="62" t="e">
        <f>IF('Surface Flux and Temperature'!#REF!&lt;&gt;"",'Surface Flux and Temperature'!#REF!,"")</f>
        <v>#REF!</v>
      </c>
    </row>
    <row r="130" spans="1:39">
      <c r="A130" s="165"/>
      <c r="X130" s="59" t="e">
        <f>IF('Surface Flux and Temperature'!#REF!&lt;&gt;"",'Surface Flux and Temperature'!#REF!,"")</f>
        <v>#REF!</v>
      </c>
      <c r="Y130" s="59" t="e">
        <f>IF('Surface Flux and Temperature'!#REF!&lt;&gt;"",'Surface Flux and Temperature'!#REF!,"")</f>
        <v>#REF!</v>
      </c>
      <c r="Z130" s="59" t="e">
        <f>IF('Surface Flux and Temperature'!#REF!&lt;&gt;"",'Surface Flux and Temperature'!#REF!,"")</f>
        <v>#REF!</v>
      </c>
      <c r="AA130" s="62" t="e">
        <f>IF('Surface Flux and Temperature'!#REF!&lt;&gt;"",'Surface Flux and Temperature'!#REF!,"")</f>
        <v>#REF!</v>
      </c>
    </row>
    <row r="131" spans="1:39">
      <c r="A131" s="165"/>
      <c r="X131" s="59" t="e">
        <f>IF('Surface Flux and Temperature'!#REF!&lt;&gt;"",'Surface Flux and Temperature'!#REF!,"")</f>
        <v>#REF!</v>
      </c>
      <c r="Y131" s="59" t="e">
        <f>IF('Surface Flux and Temperature'!#REF!&lt;&gt;"",'Surface Flux and Temperature'!#REF!,"")</f>
        <v>#REF!</v>
      </c>
      <c r="Z131" s="59" t="e">
        <f>IF('Surface Flux and Temperature'!#REF!&lt;&gt;"",'Surface Flux and Temperature'!#REF!,"")</f>
        <v>#REF!</v>
      </c>
      <c r="AA131" s="62" t="e">
        <f>IF('Surface Flux and Temperature'!#REF!&lt;&gt;"",'Surface Flux and Temperature'!#REF!,"")</f>
        <v>#REF!</v>
      </c>
    </row>
    <row r="132" spans="1:39">
      <c r="A132" s="165"/>
      <c r="X132" s="59" t="e">
        <f>IF('Surface Flux and Temperature'!#REF!&lt;&gt;"",'Surface Flux and Temperature'!#REF!,"")</f>
        <v>#REF!</v>
      </c>
      <c r="Y132" s="59" t="e">
        <f>IF('Surface Flux and Temperature'!#REF!&lt;&gt;"",'Surface Flux and Temperature'!#REF!,"")</f>
        <v>#REF!</v>
      </c>
      <c r="Z132" s="59" t="e">
        <f>IF('Surface Flux and Temperature'!#REF!&lt;&gt;"",'Surface Flux and Temperature'!#REF!,"")</f>
        <v>#REF!</v>
      </c>
      <c r="AA132" s="62" t="e">
        <f>IF('Surface Flux and Temperature'!#REF!&lt;&gt;"",'Surface Flux and Temperature'!#REF!,"")</f>
        <v>#REF!</v>
      </c>
    </row>
    <row r="133" spans="1:39">
      <c r="A133" s="165"/>
      <c r="X133" s="59" t="e">
        <f>IF('Surface Flux and Temperature'!#REF!&lt;&gt;"",'Surface Flux and Temperature'!#REF!,"")</f>
        <v>#REF!</v>
      </c>
      <c r="Y133" s="59" t="e">
        <f>IF('Surface Flux and Temperature'!#REF!&lt;&gt;"",'Surface Flux and Temperature'!#REF!,"")</f>
        <v>#REF!</v>
      </c>
      <c r="Z133" s="59" t="e">
        <f>IF('Surface Flux and Temperature'!#REF!&lt;&gt;"",'Surface Flux and Temperature'!#REF!,"")</f>
        <v>#REF!</v>
      </c>
      <c r="AA133" s="62" t="e">
        <f>IF('Surface Flux and Temperature'!#REF!&lt;&gt;"",'Surface Flux and Temperature'!#REF!,"")</f>
        <v>#REF!</v>
      </c>
    </row>
    <row r="134" spans="1:39">
      <c r="A134" s="165"/>
      <c r="X134" s="59" t="e">
        <f>IF('Surface Flux and Temperature'!#REF!&lt;&gt;"",'Surface Flux and Temperature'!#REF!,"")</f>
        <v>#REF!</v>
      </c>
      <c r="Y134" s="59" t="e">
        <f>IF('Surface Flux and Temperature'!#REF!&lt;&gt;"",'Surface Flux and Temperature'!#REF!,"")</f>
        <v>#REF!</v>
      </c>
      <c r="Z134" s="59" t="e">
        <f>IF('Surface Flux and Temperature'!#REF!&lt;&gt;"",'Surface Flux and Temperature'!#REF!,"")</f>
        <v>#REF!</v>
      </c>
      <c r="AA134" s="62" t="e">
        <f>IF('Surface Flux and Temperature'!#REF!&lt;&gt;"",'Surface Flux and Temperature'!#REF!,"")</f>
        <v>#REF!</v>
      </c>
    </row>
    <row r="135" spans="1:39">
      <c r="A135" s="165"/>
      <c r="X135" s="59" t="e">
        <f>IF('Surface Flux and Temperature'!#REF!&lt;&gt;"",'Surface Flux and Temperature'!#REF!,"")</f>
        <v>#REF!</v>
      </c>
      <c r="Y135" s="59" t="e">
        <f>IF('Surface Flux and Temperature'!#REF!&lt;&gt;"",'Surface Flux and Temperature'!#REF!,"")</f>
        <v>#REF!</v>
      </c>
      <c r="Z135" s="59" t="e">
        <f>IF('Surface Flux and Temperature'!#REF!&lt;&gt;"",'Surface Flux and Temperature'!#REF!,"")</f>
        <v>#REF!</v>
      </c>
      <c r="AA135" s="62" t="e">
        <f>IF('Surface Flux and Temperature'!#REF!&lt;&gt;"",'Surface Flux and Temperature'!#REF!,"")</f>
        <v>#REF!</v>
      </c>
    </row>
    <row r="136" spans="1:39">
      <c r="A136" s="166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 t="e">
        <f>IF('Surface Flux and Temperature'!#REF!&lt;&gt;"",'Surface Flux and Temperature'!#REF!,"")</f>
        <v>#REF!</v>
      </c>
      <c r="Y136" s="63" t="e">
        <f>IF('Surface Flux and Temperature'!#REF!&lt;&gt;"",'Surface Flux and Temperature'!#REF!,"")</f>
        <v>#REF!</v>
      </c>
      <c r="Z136" s="63" t="e">
        <f>IF('Surface Flux and Temperature'!#REF!&lt;&gt;"",'Surface Flux and Temperature'!#REF!,"")</f>
        <v>#REF!</v>
      </c>
      <c r="AA136" s="64" t="e">
        <f>IF('Surface Flux and Temperature'!#REF!&lt;&gt;"",'Surface Flux and Temperature'!#REF!,"")</f>
        <v>#REF!</v>
      </c>
    </row>
    <row r="137" spans="1:39">
      <c r="A137" s="155" t="str">
        <f>'HGT &amp; HGL'!A23</f>
        <v>iBMB</v>
      </c>
      <c r="B137" s="65">
        <f>'HGT &amp; HGL'!D23</f>
        <v>249.3</v>
      </c>
      <c r="C137" s="65">
        <f>'HGT &amp; HGL'!E23</f>
        <v>200.34200000000001</v>
      </c>
      <c r="D137" s="60">
        <f>'HGT &amp; HGL'!G23</f>
        <v>-4.5999999999999996</v>
      </c>
      <c r="E137" s="60">
        <f>'HGT &amp; HGL'!H23</f>
        <v>-3.6531999999999996</v>
      </c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 t="e">
        <f>IF('Target Flux and Temperature'!#REF!&lt;&gt;"",'Target Flux and Temperature'!#REF!,"")</f>
        <v>#REF!</v>
      </c>
      <c r="S137" s="60" t="e">
        <f>IF('Target Flux and Temperature'!#REF!&lt;&gt;"",'Target Flux and Temperature'!#REF!,"")</f>
        <v>#REF!</v>
      </c>
      <c r="T137" s="60"/>
      <c r="U137" s="60"/>
      <c r="V137" s="60" t="e">
        <f>IF('Target Flux and Temperature'!#REF!&lt;&gt;"",'Target Flux and Temperature'!#REF!,"")</f>
        <v>#REF!</v>
      </c>
      <c r="W137" s="60" t="e">
        <f>IF('Target Flux and Temperature'!#REF!&lt;&gt;"",'Target Flux and Temperature'!#REF!,"")</f>
        <v>#REF!</v>
      </c>
      <c r="X137" s="60" t="e">
        <f>IF('Surface Flux and Temperature'!#REF!&lt;&gt;"",'Surface Flux and Temperature'!#REF!,"")</f>
        <v>#REF!</v>
      </c>
      <c r="Y137" s="60" t="e">
        <f>IF('Surface Flux and Temperature'!#REF!&lt;&gt;"",'Surface Flux and Temperature'!#REF!,"")</f>
        <v>#REF!</v>
      </c>
      <c r="Z137" s="60"/>
      <c r="AA137" s="61"/>
    </row>
    <row r="138" spans="1:39">
      <c r="A138" s="156"/>
      <c r="R138" s="59" t="e">
        <f>IF('Target Flux and Temperature'!#REF!&lt;&gt;"",'Target Flux and Temperature'!#REF!,"")</f>
        <v>#REF!</v>
      </c>
      <c r="S138" s="59" t="e">
        <f>IF('Target Flux and Temperature'!#REF!&lt;&gt;"",'Target Flux and Temperature'!#REF!,"")</f>
        <v>#REF!</v>
      </c>
      <c r="V138" s="59" t="e">
        <f>IF('Target Flux and Temperature'!#REF!&lt;&gt;"",'Target Flux and Temperature'!#REF!,"")</f>
        <v>#REF!</v>
      </c>
      <c r="W138" s="59" t="e">
        <f>IF('Target Flux and Temperature'!#REF!&lt;&gt;"",'Target Flux and Temperature'!#REF!,"")</f>
        <v>#REF!</v>
      </c>
      <c r="X138" s="59" t="e">
        <f>IF('Surface Flux and Temperature'!#REF!&lt;&gt;"",'Surface Flux and Temperature'!#REF!,"")</f>
        <v>#REF!</v>
      </c>
      <c r="Y138" s="59" t="e">
        <f>IF('Surface Flux and Temperature'!#REF!&lt;&gt;"",'Surface Flux and Temperature'!#REF!,"")</f>
        <v>#REF!</v>
      </c>
      <c r="AA138" s="62"/>
    </row>
    <row r="139" spans="1:39">
      <c r="A139" s="157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 t="e">
        <f>IF('Target Flux and Temperature'!#REF!&lt;&gt;"",'Target Flux and Temperature'!#REF!,"")</f>
        <v>#REF!</v>
      </c>
      <c r="S139" s="63" t="e">
        <f>IF('Target Flux and Temperature'!#REF!&lt;&gt;"",'Target Flux and Temperature'!#REF!,"")</f>
        <v>#REF!</v>
      </c>
      <c r="T139" s="63"/>
      <c r="U139" s="63"/>
      <c r="V139" s="63" t="e">
        <f>IF('Target Flux and Temperature'!#REF!&lt;&gt;"",'Target Flux and Temperature'!#REF!,"")</f>
        <v>#REF!</v>
      </c>
      <c r="W139" s="63" t="e">
        <f>IF('Target Flux and Temperature'!#REF!&lt;&gt;"",'Target Flux and Temperature'!#REF!,"")</f>
        <v>#REF!</v>
      </c>
      <c r="X139" s="63"/>
      <c r="Y139" s="63"/>
      <c r="Z139" s="63"/>
      <c r="AA139" s="64"/>
    </row>
    <row r="140" spans="1:39">
      <c r="A140" s="155" t="s">
        <v>158</v>
      </c>
      <c r="B140" s="60">
        <f>IF('HGT &amp; HGL'!D24&lt;&gt;"",'HGT &amp; HGL'!D24,"")</f>
        <v>700.9</v>
      </c>
      <c r="C140" s="60">
        <f>IF('HGT &amp; HGL'!E24&lt;&gt;"",'HGT &amp; HGL'!E24,"")</f>
        <v>603.86400000000003</v>
      </c>
      <c r="D140" s="60">
        <f>IF('HGT &amp; HGL'!G24&lt;&gt;"",'HGT &amp; HGL'!G24,"")</f>
        <v>-4.2</v>
      </c>
      <c r="E140" s="60">
        <f>IF('HGT &amp; HGL'!H24&lt;&gt;"",'HGT &amp; HGL'!H24,"")</f>
        <v>-5.0849000000000002</v>
      </c>
      <c r="F140" s="60"/>
      <c r="G140" s="60"/>
      <c r="H140" s="60"/>
      <c r="I140" s="60"/>
      <c r="J140" s="60">
        <f>IF('Gas Concentration'!G20&lt;&gt;"",'Gas Concentration'!G20,"")</f>
        <v>4.0399999999999998E-2</v>
      </c>
      <c r="K140" s="60">
        <f>IF('Gas Concentration'!H20&lt;&gt;"",'Gas Concentration'!H20,"")</f>
        <v>1.38E-2</v>
      </c>
      <c r="L140" s="60">
        <f>IF('Gas Concentration'!D20&lt;&gt;"",'Gas Concentration'!D20,"")</f>
        <v>-6.7000000000000004E-2</v>
      </c>
      <c r="M140" s="60">
        <f>IF('Gas Concentration'!E20&lt;&gt;"",'Gas Concentration'!E20,"")</f>
        <v>-2.8200000000000003E-2</v>
      </c>
      <c r="N140" s="60"/>
      <c r="O140" s="60"/>
      <c r="P140" s="60"/>
      <c r="Q140" s="60"/>
      <c r="R140" s="60" t="e">
        <f>IF('Target Flux and Temperature'!#REF!&lt;&gt;"",'Target Flux and Temperature'!#REF!,"")</f>
        <v>#REF!</v>
      </c>
      <c r="S140" s="60" t="e">
        <f>IF('Target Flux and Temperature'!#REF!&lt;&gt;"",'Target Flux and Temperature'!#REF!,"")</f>
        <v>#REF!</v>
      </c>
      <c r="T140" s="60"/>
      <c r="U140" s="60"/>
      <c r="V140" s="60" t="e">
        <f>IF('Target Flux and Temperature'!#REF!&lt;&gt;"",'Target Flux and Temperature'!#REF!,"")</f>
        <v>#REF!</v>
      </c>
      <c r="W140" s="60" t="e">
        <f>IF('Target Flux and Temperature'!#REF!&lt;&gt;"",'Target Flux and Temperature'!#REF!,"")</f>
        <v>#REF!</v>
      </c>
      <c r="X140" s="60" t="e">
        <f>IF('Surface Flux and Temperature'!#REF!&lt;&gt;"",'Surface Flux and Temperature'!#REF!,"")</f>
        <v>#REF!</v>
      </c>
      <c r="Y140" s="60" t="e">
        <f>IF('Surface Flux and Temperature'!#REF!&lt;&gt;"",'Surface Flux and Temperature'!#REF!,"")</f>
        <v>#REF!</v>
      </c>
      <c r="Z140" s="60"/>
      <c r="AA140" s="61"/>
    </row>
    <row r="141" spans="1:39">
      <c r="A141" s="156"/>
      <c r="R141" s="59" t="e">
        <f>IF('Target Flux and Temperature'!#REF!&lt;&gt;"",'Target Flux and Temperature'!#REF!,"")</f>
        <v>#REF!</v>
      </c>
      <c r="S141" s="59" t="e">
        <f>IF('Target Flux and Temperature'!#REF!&lt;&gt;"",'Target Flux and Temperature'!#REF!,"")</f>
        <v>#REF!</v>
      </c>
      <c r="V141" s="59" t="e">
        <f>IF('Target Flux and Temperature'!#REF!&lt;&gt;"",'Target Flux and Temperature'!#REF!,"")</f>
        <v>#REF!</v>
      </c>
      <c r="W141" s="59" t="e">
        <f>IF('Target Flux and Temperature'!#REF!&lt;&gt;"",'Target Flux and Temperature'!#REF!,"")</f>
        <v>#REF!</v>
      </c>
      <c r="X141" s="59" t="e">
        <f>IF('Surface Flux and Temperature'!#REF!&lt;&gt;"",'Surface Flux and Temperature'!#REF!,"")</f>
        <v>#REF!</v>
      </c>
      <c r="Y141" s="59" t="e">
        <f>IF('Surface Flux and Temperature'!#REF!&lt;&gt;"",'Surface Flux and Temperature'!#REF!,"")</f>
        <v>#REF!</v>
      </c>
      <c r="AA141" s="62"/>
    </row>
    <row r="142" spans="1:39">
      <c r="A142" s="156"/>
      <c r="R142" s="59" t="e">
        <f>IF('Target Flux and Temperature'!#REF!&lt;&gt;"",'Target Flux and Temperature'!#REF!,"")</f>
        <v>#REF!</v>
      </c>
      <c r="S142" s="59" t="e">
        <f>IF('Target Flux and Temperature'!#REF!&lt;&gt;"",'Target Flux and Temperature'!#REF!,"")</f>
        <v>#REF!</v>
      </c>
      <c r="V142" s="59" t="e">
        <f>IF('Target Flux and Temperature'!#REF!&lt;&gt;"",'Target Flux and Temperature'!#REF!,"")</f>
        <v>#REF!</v>
      </c>
      <c r="W142" s="59" t="e">
        <f>IF('Target Flux and Temperature'!#REF!&lt;&gt;"",'Target Flux and Temperature'!#REF!,"")</f>
        <v>#REF!</v>
      </c>
      <c r="X142" s="59" t="e">
        <f>IF('Surface Flux and Temperature'!#REF!&lt;&gt;"",'Surface Flux and Temperature'!#REF!,"")</f>
        <v>#REF!</v>
      </c>
      <c r="Y142" s="59" t="e">
        <f>IF('Surface Flux and Temperature'!#REF!&lt;&gt;"",'Surface Flux and Temperature'!#REF!,"")</f>
        <v>#REF!</v>
      </c>
      <c r="AA142" s="62"/>
    </row>
    <row r="143" spans="1:39">
      <c r="A143" s="156"/>
      <c r="R143" s="59" t="e">
        <f>IF('Target Flux and Temperature'!#REF!&lt;&gt;"",'Target Flux and Temperature'!#REF!,"")</f>
        <v>#REF!</v>
      </c>
      <c r="S143" s="59" t="e">
        <f>IF('Target Flux and Temperature'!#REF!&lt;&gt;"",'Target Flux and Temperature'!#REF!,"")</f>
        <v>#REF!</v>
      </c>
      <c r="V143" s="59" t="e">
        <f>IF('Target Flux and Temperature'!#REF!&lt;&gt;"",'Target Flux and Temperature'!#REF!,"")</f>
        <v>#REF!</v>
      </c>
      <c r="W143" s="59" t="e">
        <f>IF('Target Flux and Temperature'!#REF!&lt;&gt;"",'Target Flux and Temperature'!#REF!,"")</f>
        <v>#REF!</v>
      </c>
      <c r="X143" s="59" t="e">
        <f>IF('Surface Flux and Temperature'!#REF!&lt;&gt;"",'Surface Flux and Temperature'!#REF!,"")</f>
        <v>#REF!</v>
      </c>
      <c r="Y143" s="59" t="e">
        <f>IF('Surface Flux and Temperature'!#REF!&lt;&gt;"",'Surface Flux and Temperature'!#REF!,"")</f>
        <v>#REF!</v>
      </c>
      <c r="AA143" s="62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</row>
    <row r="144" spans="1:39">
      <c r="A144" s="156"/>
      <c r="R144" s="59" t="e">
        <f>IF('Target Flux and Temperature'!#REF!&lt;&gt;"",'Target Flux and Temperature'!#REF!,"")</f>
        <v>#REF!</v>
      </c>
      <c r="S144" s="59" t="e">
        <f>IF('Target Flux and Temperature'!#REF!&lt;&gt;"",'Target Flux and Temperature'!#REF!,"")</f>
        <v>#REF!</v>
      </c>
      <c r="V144" s="59" t="e">
        <f>IF('Target Flux and Temperature'!#REF!&lt;&gt;"",'Target Flux and Temperature'!#REF!,"")</f>
        <v>#REF!</v>
      </c>
      <c r="W144" s="59" t="e">
        <f>IF('Target Flux and Temperature'!#REF!&lt;&gt;"",'Target Flux and Temperature'!#REF!,"")</f>
        <v>#REF!</v>
      </c>
      <c r="X144" s="59" t="e">
        <f>IF('Surface Flux and Temperature'!#REF!&lt;&gt;"",'Surface Flux and Temperature'!#REF!,"")</f>
        <v>#REF!</v>
      </c>
      <c r="Y144" s="59" t="e">
        <f>IF('Surface Flux and Temperature'!#REF!&lt;&gt;"",'Surface Flux and Temperature'!#REF!,"")</f>
        <v>#REF!</v>
      </c>
      <c r="AA144" s="62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</row>
    <row r="145" spans="1:39">
      <c r="A145" s="157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 t="e">
        <f>IF('Target Flux and Temperature'!#REF!&lt;&gt;"",'Target Flux and Temperature'!#REF!,"")</f>
        <v>#REF!</v>
      </c>
      <c r="S145" s="63" t="e">
        <f>IF('Target Flux and Temperature'!#REF!&lt;&gt;"",'Target Flux and Temperature'!#REF!,"")</f>
        <v>#REF!</v>
      </c>
      <c r="T145" s="63"/>
      <c r="U145" s="63"/>
      <c r="V145" s="63" t="e">
        <f>IF('Target Flux and Temperature'!#REF!&lt;&gt;"",'Target Flux and Temperature'!#REF!,"")</f>
        <v>#REF!</v>
      </c>
      <c r="W145" s="63" t="e">
        <f>IF('Target Flux and Temperature'!#REF!&lt;&gt;"",'Target Flux and Temperature'!#REF!,"")</f>
        <v>#REF!</v>
      </c>
      <c r="X145" s="63" t="e">
        <f>IF('Surface Flux and Temperature'!#REF!&lt;&gt;"",'Surface Flux and Temperature'!#REF!,"")</f>
        <v>#REF!</v>
      </c>
      <c r="Y145" s="63" t="e">
        <f>IF('Surface Flux and Temperature'!#REF!&lt;&gt;"",'Surface Flux and Temperature'!#REF!,"")</f>
        <v>#REF!</v>
      </c>
      <c r="Z145" s="63"/>
      <c r="AA145" s="64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</row>
    <row r="146" spans="1:39" s="19" customFormat="1">
      <c r="A146" s="167" t="s">
        <v>42</v>
      </c>
      <c r="B146" s="66">
        <f>'HGT &amp; HGL'!D25</f>
        <v>59.42</v>
      </c>
      <c r="C146" s="66">
        <f>'HGT &amp; HGL'!E25</f>
        <v>57.9495</v>
      </c>
      <c r="D146" s="66"/>
      <c r="E146" s="66"/>
      <c r="F146" s="66">
        <f>IF('Ceiling Jet'!D21&lt;&gt;"",'Ceiling Jet'!D21,"")</f>
        <v>78.7</v>
      </c>
      <c r="G146" s="66">
        <f>IF('Ceiling Jet'!E21&lt;&gt;"",'Ceiling Jet'!E21,"")</f>
        <v>89.67</v>
      </c>
      <c r="H146" s="67">
        <f>IF('Plume Temp'!D11&lt;&gt;"",'Plume Temp'!D11,"")</f>
        <v>115.8</v>
      </c>
      <c r="I146" s="67">
        <f>IF('Plume Temp'!E11&lt;&gt;"",'Plume Temp'!E11,"")</f>
        <v>124.161</v>
      </c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9"/>
    </row>
    <row r="147" spans="1:39" s="19" customFormat="1">
      <c r="A147" s="168"/>
      <c r="B147" s="40">
        <f>'HGT &amp; HGL'!D26</f>
        <v>47.06</v>
      </c>
      <c r="C147" s="40">
        <f>'HGT &amp; HGL'!E26</f>
        <v>45.888000000000005</v>
      </c>
      <c r="D147" s="40"/>
      <c r="E147" s="40"/>
      <c r="F147" s="40">
        <f>IF('Ceiling Jet'!D22&lt;&gt;"",'Ceiling Jet'!D22,"")</f>
        <v>61.3</v>
      </c>
      <c r="G147" s="40">
        <f>IF('Ceiling Jet'!E22&lt;&gt;"",'Ceiling Jet'!E22,"")</f>
        <v>119.19499999999999</v>
      </c>
      <c r="H147" s="25">
        <f>IF('Plume Temp'!D12&lt;&gt;"",'Plume Temp'!D12,"")</f>
        <v>93.8</v>
      </c>
      <c r="I147" s="25">
        <f>IF('Plume Temp'!E12&lt;&gt;"",'Plume Temp'!E12,"")</f>
        <v>112.12299999999999</v>
      </c>
      <c r="AA147" s="70"/>
    </row>
    <row r="148" spans="1:39" s="19" customFormat="1">
      <c r="A148" s="168"/>
      <c r="B148" s="40">
        <f>'HGT &amp; HGL'!D27</f>
        <v>65.98</v>
      </c>
      <c r="C148" s="40">
        <f>'HGT &amp; HGL'!E27</f>
        <v>76.513300000000001</v>
      </c>
      <c r="D148" s="40"/>
      <c r="E148" s="40"/>
      <c r="F148" s="40">
        <f>IF('Ceiling Jet'!D23&lt;&gt;"",'Ceiling Jet'!D23,"")</f>
        <v>74.7</v>
      </c>
      <c r="G148" s="40">
        <f>IF('Ceiling Jet'!E23&lt;&gt;"",'Ceiling Jet'!E23,"")</f>
        <v>89.67</v>
      </c>
      <c r="H148" s="25">
        <f>IF('Plume Temp'!D13&lt;&gt;"",'Plume Temp'!D13,"")</f>
        <v>67</v>
      </c>
      <c r="I148" s="25">
        <f>IF('Plume Temp'!E13&lt;&gt;"",'Plume Temp'!E13,"")</f>
        <v>79.755399999999995</v>
      </c>
      <c r="AA148" s="70"/>
    </row>
    <row r="149" spans="1:39" s="19" customFormat="1">
      <c r="A149" s="159"/>
      <c r="B149" s="40"/>
      <c r="C149" s="40"/>
      <c r="D149" s="40"/>
      <c r="E149" s="40"/>
      <c r="F149" s="40">
        <f>IF('Ceiling Jet'!D24&lt;&gt;"",'Ceiling Jet'!D24,"")</f>
        <v>53.2</v>
      </c>
      <c r="G149" s="40">
        <f>IF('Ceiling Jet'!E24&lt;&gt;"",'Ceiling Jet'!E24,"")</f>
        <v>119.19499999999999</v>
      </c>
      <c r="H149" s="25"/>
      <c r="I149" s="40"/>
      <c r="AA149" s="70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s="19" customFormat="1">
      <c r="A150" s="159"/>
      <c r="B150" s="40"/>
      <c r="C150" s="40"/>
      <c r="D150" s="40"/>
      <c r="E150" s="40"/>
      <c r="F150" s="40" t="str">
        <f>IF('Ceiling Jet'!D25&lt;&gt;"",'Ceiling Jet'!D25,"")</f>
        <v/>
      </c>
      <c r="G150" s="40" t="str">
        <f>IF('Ceiling Jet'!E25&lt;&gt;"",'Ceiling Jet'!E25,"")</f>
        <v/>
      </c>
      <c r="H150" s="25"/>
      <c r="I150" s="40"/>
      <c r="AA150" s="70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 s="19" customFormat="1">
      <c r="A151" s="160"/>
      <c r="B151" s="71"/>
      <c r="C151" s="71"/>
      <c r="D151" s="71"/>
      <c r="E151" s="71"/>
      <c r="F151" s="71" t="str">
        <f>IF('Ceiling Jet'!D26&lt;&gt;"",'Ceiling Jet'!D26,"")</f>
        <v/>
      </c>
      <c r="G151" s="71" t="str">
        <f>IF('Ceiling Jet'!E26&lt;&gt;"",'Ceiling Jet'!E26,"")</f>
        <v/>
      </c>
      <c r="H151" s="72"/>
      <c r="I151" s="71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4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 s="23" customFormat="1">
      <c r="A152" s="152" t="s">
        <v>123</v>
      </c>
      <c r="B152" s="75">
        <f>IF('HGT &amp; HGL'!D28&lt;&gt;"",'HGT &amp; HGL'!D28,"")</f>
        <v>250.3</v>
      </c>
      <c r="C152" s="75">
        <f>IF('HGT &amp; HGL'!E28&lt;&gt;"",'HGT &amp; HGL'!E28,"")</f>
        <v>285.536</v>
      </c>
      <c r="D152" s="75">
        <f>IF('HGT &amp; HGL'!G28&lt;&gt;"",'HGT &amp; HGL'!G28,"")</f>
        <v>-2.016</v>
      </c>
      <c r="E152" s="75">
        <f>IF('HGT &amp; HGL'!H28&lt;&gt;"",'HGT &amp; HGL'!H28,"")</f>
        <v>-1.3936999999999999</v>
      </c>
      <c r="F152" s="75"/>
      <c r="G152" s="75"/>
      <c r="H152" s="75"/>
      <c r="I152" s="75"/>
      <c r="J152" s="75">
        <f>IF('Gas Concentration'!G21&lt;&gt;"",'Gas Concentration'!G21,"")</f>
        <v>2.3400000000000001E-2</v>
      </c>
      <c r="K152" s="75">
        <f>IF('Gas Concentration'!H21&lt;&gt;"",'Gas Concentration'!H21,"")</f>
        <v>2.53E-2</v>
      </c>
      <c r="L152" s="75">
        <f>IF('Gas Concentration'!D21&lt;&gt;"",'Gas Concentration'!D21,"")</f>
        <v>-3.4000000000000002E-2</v>
      </c>
      <c r="M152" s="75">
        <f>IF('Gas Concentration'!E21&lt;&gt;"",'Gas Concentration'!E21,"")</f>
        <v>-5.3099999999999981E-2</v>
      </c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6"/>
    </row>
    <row r="153" spans="1:39" s="23" customFormat="1">
      <c r="A153" s="153"/>
      <c r="B153" s="23">
        <f>IF('HGT &amp; HGL'!D29&lt;&gt;"",'HGT &amp; HGL'!D29,"")</f>
        <v>57.833299999999994</v>
      </c>
      <c r="C153" s="23">
        <f>IF('HGT &amp; HGL'!E29&lt;&gt;"",'HGT &amp; HGL'!E29,"")</f>
        <v>82.343000000000004</v>
      </c>
      <c r="D153" s="23">
        <f>IF('HGT &amp; HGL'!G29&lt;&gt;"",'HGT &amp; HGL'!G29,"")</f>
        <v>-1.9900000000000002</v>
      </c>
      <c r="E153" s="23">
        <f>IF('HGT &amp; HGL'!H29&lt;&gt;"",'HGT &amp; HGL'!H29,"")</f>
        <v>-2.3167999999999997</v>
      </c>
      <c r="J153" s="23">
        <f>IF('Gas Concentration'!G22&lt;&gt;"",'Gas Concentration'!G22,"")</f>
        <v>2.0899999999999998E-2</v>
      </c>
      <c r="K153" s="23">
        <f>IF('Gas Concentration'!H22&lt;&gt;"",'Gas Concentration'!H22,"")</f>
        <v>1.7000000000000001E-2</v>
      </c>
      <c r="L153" s="23">
        <f>IF('Gas Concentration'!D22&lt;&gt;"",'Gas Concentration'!D22,"")</f>
        <v>-4.1999999999999982E-2</v>
      </c>
      <c r="M153" s="23">
        <f>IF('Gas Concentration'!E22&lt;&gt;"",'Gas Concentration'!E22,"")</f>
        <v>-3.73E-2</v>
      </c>
      <c r="AA153" s="77"/>
    </row>
    <row r="154" spans="1:39" s="23" customFormat="1">
      <c r="A154" s="153"/>
      <c r="B154" s="23">
        <f>IF('HGT &amp; HGL'!D30&lt;&gt;"",'HGT &amp; HGL'!D30,"")</f>
        <v>62.7333</v>
      </c>
      <c r="C154" s="23">
        <f>IF('HGT &amp; HGL'!E30&lt;&gt;"",'HGT &amp; HGL'!E30,"")</f>
        <v>82.343000000000004</v>
      </c>
      <c r="D154" s="23">
        <f>IF('HGT &amp; HGL'!G30&lt;&gt;"",'HGT &amp; HGL'!G30,"")</f>
        <v>-1.9910000000000001</v>
      </c>
      <c r="E154" s="23">
        <f>IF('HGT &amp; HGL'!H30&lt;&gt;"",'HGT &amp; HGL'!H30,"")</f>
        <v>-2.3167999999999997</v>
      </c>
      <c r="J154" s="23">
        <f>IF('Gas Concentration'!G23&lt;&gt;"",'Gas Concentration'!G23,"")</f>
        <v>1.8499999999999999E-2</v>
      </c>
      <c r="K154" s="23">
        <f>IF('Gas Concentration'!H23&lt;&gt;"",'Gas Concentration'!H23,"")</f>
        <v>1.52E-2</v>
      </c>
      <c r="L154" s="23" t="str">
        <f>IF('Gas Concentration'!D23&lt;&gt;"",'Gas Concentration'!D23,"")</f>
        <v/>
      </c>
      <c r="M154" s="23" t="str">
        <f>IF('Gas Concentration'!E23&lt;&gt;"",'Gas Concentration'!E23,"")</f>
        <v/>
      </c>
      <c r="AA154" s="77"/>
    </row>
    <row r="155" spans="1:39" s="23" customFormat="1">
      <c r="A155" s="153"/>
      <c r="B155" s="23">
        <f>IF('HGT &amp; HGL'!D31&lt;&gt;"",'HGT &amp; HGL'!D31,"")</f>
        <v>80.533299999999997</v>
      </c>
      <c r="C155" s="23">
        <f>IF('HGT &amp; HGL'!E31&lt;&gt;"",'HGT &amp; HGL'!E31,"")</f>
        <v>82.343000000000004</v>
      </c>
      <c r="D155" s="23">
        <f>IF('HGT &amp; HGL'!G31&lt;&gt;"",'HGT &amp; HGL'!G31,"")</f>
        <v>-1.931</v>
      </c>
      <c r="E155" s="23">
        <f>IF('HGT &amp; HGL'!H31&lt;&gt;"",'HGT &amp; HGL'!H31,"")</f>
        <v>-2.3167999999999997</v>
      </c>
      <c r="J155" s="23">
        <f>IF('Gas Concentration'!G24&lt;&gt;"",'Gas Concentration'!G24,"")</f>
        <v>1.9900000000000001E-2</v>
      </c>
      <c r="K155" s="23">
        <f>IF('Gas Concentration'!H24&lt;&gt;"",'Gas Concentration'!H24,"")</f>
        <v>1.5299999999999999E-2</v>
      </c>
      <c r="L155" s="23" t="str">
        <f>IF('Gas Concentration'!D24&lt;&gt;"",'Gas Concentration'!D24,"")</f>
        <v/>
      </c>
      <c r="M155" s="23" t="str">
        <f>IF('Gas Concentration'!E24&lt;&gt;"",'Gas Concentration'!E24,"")</f>
        <v/>
      </c>
      <c r="AA155" s="77"/>
    </row>
    <row r="156" spans="1:39" s="23" customFormat="1">
      <c r="A156" s="153"/>
      <c r="B156" s="23">
        <f>IF('HGT &amp; HGL'!D32&lt;&gt;"",'HGT &amp; HGL'!D32,"")</f>
        <v>52.3</v>
      </c>
      <c r="C156" s="23">
        <f>IF('HGT &amp; HGL'!E32&lt;&gt;"",'HGT &amp; HGL'!E32,"")</f>
        <v>39.133899999999997</v>
      </c>
      <c r="D156" s="23">
        <f>IF('HGT &amp; HGL'!G32&lt;&gt;"",'HGT &amp; HGL'!G32,"")</f>
        <v>-1.9700000000000002</v>
      </c>
      <c r="E156" s="23">
        <f>IF('HGT &amp; HGL'!H32&lt;&gt;"",'HGT &amp; HGL'!H32,"")</f>
        <v>-2.3847999999999998</v>
      </c>
      <c r="J156" s="23">
        <f>IF('Gas Concentration'!G25&lt;&gt;"",'Gas Concentration'!G25,"")</f>
        <v>3.4299999999999997E-2</v>
      </c>
      <c r="K156" s="23">
        <f>IF('Gas Concentration'!H25&lt;&gt;"",'Gas Concentration'!H25,"")</f>
        <v>4.8500000000000001E-2</v>
      </c>
      <c r="L156" s="23">
        <f>IF('Gas Concentration'!D25&lt;&gt;"",'Gas Concentration'!D25,"")</f>
        <v>-4.5999999999999985E-2</v>
      </c>
      <c r="M156" s="23">
        <f>IF('Gas Concentration'!E25&lt;&gt;"",'Gas Concentration'!E25,"")</f>
        <v>-9.8799999999999999E-2</v>
      </c>
      <c r="AA156" s="77"/>
    </row>
    <row r="157" spans="1:39" s="23" customFormat="1">
      <c r="A157" s="153"/>
      <c r="B157" s="23">
        <f>IF('HGT &amp; HGL'!D33&lt;&gt;"",'HGT &amp; HGL'!D33,"")</f>
        <v>37</v>
      </c>
      <c r="C157" s="23">
        <f>IF('HGT &amp; HGL'!E33&lt;&gt;"",'HGT &amp; HGL'!E33,"")</f>
        <v>39.954000000000001</v>
      </c>
      <c r="D157" s="23">
        <f>IF('HGT &amp; HGL'!G33&lt;&gt;"",'HGT &amp; HGL'!G33,"")</f>
        <v>-2.0500000000000003</v>
      </c>
      <c r="E157" s="23">
        <f>IF('HGT &amp; HGL'!H33&lt;&gt;"",'HGT &amp; HGL'!H33,"")</f>
        <v>-2.3855999999999997</v>
      </c>
      <c r="J157" s="23">
        <f>IF('Gas Concentration'!G26&lt;&gt;"",'Gas Concentration'!G26,"")</f>
        <v>3.2899999999999999E-2</v>
      </c>
      <c r="K157" s="23">
        <f>IF('Gas Concentration'!H26&lt;&gt;"",'Gas Concentration'!H26,"")</f>
        <v>3.1099999999999999E-2</v>
      </c>
      <c r="L157" s="23">
        <f>IF('Gas Concentration'!D26&lt;&gt;"",'Gas Concentration'!D26,"")</f>
        <v>-4.7999999999999987E-2</v>
      </c>
      <c r="M157" s="23">
        <f>IF('Gas Concentration'!E26&lt;&gt;"",'Gas Concentration'!E26,"")</f>
        <v>-6.4899999999999985E-2</v>
      </c>
      <c r="AA157" s="77"/>
    </row>
    <row r="158" spans="1:39" s="23" customFormat="1">
      <c r="A158" s="153"/>
      <c r="B158" s="23">
        <f>IF('HGT &amp; HGL'!D34&lt;&gt;"",'HGT &amp; HGL'!D34,"")</f>
        <v>345.5</v>
      </c>
      <c r="C158" s="23">
        <f>IF('HGT &amp; HGL'!E34&lt;&gt;"",'HGT &amp; HGL'!E34,"")</f>
        <v>297.79700000000003</v>
      </c>
      <c r="D158" s="23">
        <f>IF('HGT &amp; HGL'!G34&lt;&gt;"",'HGT &amp; HGL'!G34,"")</f>
        <v>-1.8900000000000001</v>
      </c>
      <c r="E158" s="23">
        <f>IF('HGT &amp; HGL'!H34&lt;&gt;"",'HGT &amp; HGL'!H34,"")</f>
        <v>-1.8146</v>
      </c>
      <c r="J158" s="23">
        <f>IF('Gas Concentration'!G27&lt;&gt;"",'Gas Concentration'!G27,"")</f>
        <v>2.8799999999999999E-2</v>
      </c>
      <c r="K158" s="23">
        <f>IF('Gas Concentration'!H27&lt;&gt;"",'Gas Concentration'!H27,"")</f>
        <v>2.5899999999999999E-2</v>
      </c>
      <c r="L158" s="23" t="str">
        <f>IF('Gas Concentration'!D27&lt;&gt;"",'Gas Concentration'!D27,"")</f>
        <v/>
      </c>
      <c r="M158" s="23" t="str">
        <f>IF('Gas Concentration'!E27&lt;&gt;"",'Gas Concentration'!E27,"")</f>
        <v/>
      </c>
      <c r="AA158" s="77"/>
    </row>
    <row r="159" spans="1:39" s="23" customFormat="1">
      <c r="A159" s="153"/>
      <c r="B159" s="23">
        <f>IF('HGT &amp; HGL'!D35&lt;&gt;"",'HGT &amp; HGL'!D35,"")</f>
        <v>83.7667</v>
      </c>
      <c r="C159" s="23">
        <f>IF('HGT &amp; HGL'!E35&lt;&gt;"",'HGT &amp; HGL'!E35,"")</f>
        <v>91.873999999999995</v>
      </c>
      <c r="D159" s="23">
        <f>IF('HGT &amp; HGL'!G35&lt;&gt;"",'HGT &amp; HGL'!G35,"")</f>
        <v>-2.1100000000000003</v>
      </c>
      <c r="E159" s="23">
        <f>IF('HGT &amp; HGL'!H35&lt;&gt;"",'HGT &amp; HGL'!H35,"")</f>
        <v>-2.3862000000000001</v>
      </c>
      <c r="J159" s="23">
        <f>IF('Gas Concentration'!G28&lt;&gt;"",'Gas Concentration'!G28,"")</f>
        <v>2.8799999999999999E-2</v>
      </c>
      <c r="K159" s="23">
        <f>IF('Gas Concentration'!H28&lt;&gt;"",'Gas Concentration'!H28,"")</f>
        <v>2.6200000000000001E-2</v>
      </c>
      <c r="L159" s="23" t="str">
        <f>IF('Gas Concentration'!D28&lt;&gt;"",'Gas Concentration'!D28,"")</f>
        <v/>
      </c>
      <c r="M159" s="23" t="str">
        <f>IF('Gas Concentration'!E28&lt;&gt;"",'Gas Concentration'!E28,"")</f>
        <v/>
      </c>
      <c r="AA159" s="77"/>
    </row>
    <row r="160" spans="1:39" s="23" customFormat="1">
      <c r="A160" s="153"/>
      <c r="B160" s="23">
        <f>IF('HGT &amp; HGL'!D36&lt;&gt;"",'HGT &amp; HGL'!D36,"")</f>
        <v>93.7667</v>
      </c>
      <c r="C160" s="23">
        <f>IF('HGT &amp; HGL'!E36&lt;&gt;"",'HGT &amp; HGL'!E36,"")</f>
        <v>91.873999999999995</v>
      </c>
      <c r="D160" s="23">
        <f>IF('HGT &amp; HGL'!G36&lt;&gt;"",'HGT &amp; HGL'!G36,"")</f>
        <v>-2.1100000000000003</v>
      </c>
      <c r="E160" s="23">
        <f>IF('HGT &amp; HGL'!H36&lt;&gt;"",'HGT &amp; HGL'!H36,"")</f>
        <v>-2.3862000000000001</v>
      </c>
      <c r="AA160" s="77"/>
    </row>
    <row r="161" spans="1:39" s="23" customFormat="1">
      <c r="A161" s="153"/>
      <c r="B161" s="23">
        <f>IF('HGT &amp; HGL'!D37&lt;&gt;"",'HGT &amp; HGL'!D37,"")</f>
        <v>116.7667</v>
      </c>
      <c r="C161" s="23">
        <f>IF('HGT &amp; HGL'!E37&lt;&gt;"",'HGT &amp; HGL'!E37,"")</f>
        <v>91.873999999999995</v>
      </c>
      <c r="D161" s="23">
        <f>IF('HGT &amp; HGL'!G37&lt;&gt;"",'HGT &amp; HGL'!G37,"")</f>
        <v>-2.0500000000000003</v>
      </c>
      <c r="E161" s="23">
        <f>IF('HGT &amp; HGL'!H37&lt;&gt;"",'HGT &amp; HGL'!H37,"")</f>
        <v>-2.3862000000000001</v>
      </c>
      <c r="AA161" s="77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</row>
    <row r="162" spans="1:39" s="23" customFormat="1">
      <c r="A162" s="153"/>
      <c r="B162" s="23">
        <f>IF('HGT &amp; HGL'!D38&lt;&gt;"",'HGT &amp; HGL'!D38,"")</f>
        <v>75.5</v>
      </c>
      <c r="C162" s="23">
        <f>IF('HGT &amp; HGL'!E38&lt;&gt;"",'HGT &amp; HGL'!E38,"")</f>
        <v>50.5501</v>
      </c>
      <c r="D162" s="23">
        <f>IF('HGT &amp; HGL'!G38&lt;&gt;"",'HGT &amp; HGL'!G38,"")</f>
        <v>-2.0950000000000002</v>
      </c>
      <c r="E162" s="23">
        <f>IF('HGT &amp; HGL'!H38&lt;&gt;"",'HGT &amp; HGL'!H38,"")</f>
        <v>-2.3996</v>
      </c>
      <c r="AA162" s="77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</row>
    <row r="163" spans="1:39" s="23" customFormat="1">
      <c r="A163" s="154"/>
      <c r="B163" s="78">
        <f>IF('HGT &amp; HGL'!D39&lt;&gt;"",'HGT &amp; HGL'!D39,"")</f>
        <v>55.2</v>
      </c>
      <c r="C163" s="78">
        <f>IF('HGT &amp; HGL'!E39&lt;&gt;"",'HGT &amp; HGL'!E39,"")</f>
        <v>51.527600000000007</v>
      </c>
      <c r="D163" s="78">
        <f>IF('HGT &amp; HGL'!G39&lt;&gt;"",'HGT &amp; HGL'!G39,"")</f>
        <v>-2.1100000000000003</v>
      </c>
      <c r="E163" s="78">
        <f>IF('HGT &amp; HGL'!H39&lt;&gt;"",'HGT &amp; HGL'!H39,"")</f>
        <v>-2.3996999999999997</v>
      </c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</row>
    <row r="164" spans="1:39">
      <c r="A164" s="155" t="s">
        <v>43</v>
      </c>
      <c r="B164" s="60">
        <f>IF('HGT &amp; HGL'!D40&lt;&gt;"",'HGT &amp; HGL'!D40,"")</f>
        <v>259.39</v>
      </c>
      <c r="C164" s="60">
        <f>IF('HGT &amp; HGL'!E40&lt;&gt;"",'HGT &amp; HGL'!E40,"")</f>
        <v>240.54399999999998</v>
      </c>
      <c r="D164" s="60">
        <f>IF('HGT &amp; HGL'!G40&lt;&gt;"",'HGT &amp; HGL'!G40,"")</f>
        <v>-1.5099999999999998</v>
      </c>
      <c r="E164" s="60">
        <f>IF('HGT &amp; HGL'!H40&lt;&gt;"",'HGT &amp; HGL'!H40,"")</f>
        <v>-1.3905000000000003</v>
      </c>
      <c r="F164" s="60"/>
      <c r="G164" s="60"/>
      <c r="H164" s="60"/>
      <c r="I164" s="60"/>
      <c r="J164" s="60">
        <f>IF('Gas Concentration'!D30&lt;&gt;"",'Gas Concentration'!D30,"")</f>
        <v>-0.21</v>
      </c>
      <c r="K164" s="60">
        <f>IF('Gas Concentration'!E30&lt;&gt;"",'Gas Concentration'!E30,"")</f>
        <v>-0.14560000000000001</v>
      </c>
      <c r="L164" s="60" t="str">
        <f>IF('Gas Concentration'!G30&lt;&gt;"",'Gas Concentration'!G30,"")</f>
        <v/>
      </c>
      <c r="M164" s="60" t="str">
        <f>IF('Gas Concentration'!H30&lt;&gt;"",'Gas Concentration'!H30,"")</f>
        <v/>
      </c>
      <c r="N164" s="60"/>
      <c r="O164" s="60"/>
      <c r="P164" s="60">
        <f>IF(Pressure!C20&lt;&gt;"",Pressure!C20,"")</f>
        <v>-1.87</v>
      </c>
      <c r="Q164" s="60">
        <f>IF(Pressure!D20&lt;&gt;"",Pressure!D20,"")</f>
        <v>-4.7573999999999996</v>
      </c>
      <c r="R164" s="60"/>
      <c r="S164" s="60"/>
      <c r="T164" s="60"/>
      <c r="U164" s="60"/>
      <c r="V164" s="60"/>
      <c r="W164" s="60"/>
      <c r="X164" s="60"/>
      <c r="Y164" s="60"/>
      <c r="Z164" s="60"/>
      <c r="AA164" s="61"/>
    </row>
    <row r="165" spans="1:39">
      <c r="A165" s="156"/>
      <c r="B165" s="59">
        <f>IF('HGT &amp; HGL'!D41&lt;&gt;"",'HGT &amp; HGL'!D41,"")</f>
        <v>86.16</v>
      </c>
      <c r="C165" s="59">
        <f>IF('HGT &amp; HGL'!E41&lt;&gt;"",'HGT &amp; HGL'!E41,"")</f>
        <v>91.08</v>
      </c>
      <c r="D165" s="59">
        <f>IF('HGT &amp; HGL'!G41&lt;&gt;"",'HGT &amp; HGL'!G41,"")</f>
        <v>-1.3299999999999998</v>
      </c>
      <c r="E165" s="59">
        <f>IF('HGT &amp; HGL'!H41&lt;&gt;"",'HGT &amp; HGL'!H41,"")</f>
        <v>-1.2531999999999999</v>
      </c>
      <c r="J165" s="59">
        <f>IF('Gas Concentration'!D31&lt;&gt;"",'Gas Concentration'!D31,"")</f>
        <v>-0.1963</v>
      </c>
      <c r="K165" s="59">
        <f>IF('Gas Concentration'!E31&lt;&gt;"",'Gas Concentration'!E31,"")</f>
        <v>-0.14560000000000001</v>
      </c>
      <c r="L165" s="59" t="str">
        <f>IF('Gas Concentration'!G31&lt;&gt;"",'Gas Concentration'!G31,"")</f>
        <v/>
      </c>
      <c r="M165" s="59" t="str">
        <f>IF('Gas Concentration'!H31&lt;&gt;"",'Gas Concentration'!H31,"")</f>
        <v/>
      </c>
      <c r="P165" s="59">
        <f>IF(Pressure!C21&lt;&gt;"",Pressure!C21,"")</f>
        <v>-1.8900999999999999</v>
      </c>
      <c r="Q165" s="59">
        <f>IF(Pressure!D21&lt;&gt;"",Pressure!D21,"")</f>
        <v>-6.5587999999999997</v>
      </c>
      <c r="AA165" s="62"/>
    </row>
    <row r="166" spans="1:39">
      <c r="A166" s="156"/>
      <c r="B166" s="59">
        <f>IF('HGT &amp; HGL'!D42&lt;&gt;"",'HGT &amp; HGL'!D42,"")</f>
        <v>78.22</v>
      </c>
      <c r="C166" s="59">
        <f>IF('HGT &amp; HGL'!E42&lt;&gt;"",'HGT &amp; HGL'!E42,"")</f>
        <v>91.08</v>
      </c>
      <c r="D166" s="59">
        <f>IF('HGT &amp; HGL'!G42&lt;&gt;"",'HGT &amp; HGL'!G42,"")</f>
        <v>-1.3699999999999999</v>
      </c>
      <c r="E166" s="59">
        <f>IF('HGT &amp; HGL'!H42&lt;&gt;"",'HGT &amp; HGL'!H42,"")</f>
        <v>-1.2531999999999999</v>
      </c>
      <c r="J166" s="59">
        <f>IF('Gas Concentration'!D32&lt;&gt;"",'Gas Concentration'!D32,"")</f>
        <v>-0.14129999999999998</v>
      </c>
      <c r="K166" s="59">
        <f>IF('Gas Concentration'!E32&lt;&gt;"",'Gas Concentration'!E32,"")</f>
        <v>-0.10719999999999999</v>
      </c>
      <c r="L166" s="59" t="str">
        <f>IF('Gas Concentration'!G32&lt;&gt;"",'Gas Concentration'!G32,"")</f>
        <v/>
      </c>
      <c r="M166" s="59" t="str">
        <f>IF('Gas Concentration'!H32&lt;&gt;"",'Gas Concentration'!H32,"")</f>
        <v/>
      </c>
      <c r="AA166" s="62"/>
    </row>
    <row r="167" spans="1:39">
      <c r="A167" s="156"/>
      <c r="B167" s="59">
        <f>IF('HGT &amp; HGL'!D43&lt;&gt;"",'HGT &amp; HGL'!D43,"")</f>
        <v>74.3</v>
      </c>
      <c r="C167" s="59">
        <f>IF('HGT &amp; HGL'!E43&lt;&gt;"",'HGT &amp; HGL'!E43,"")</f>
        <v>91.08</v>
      </c>
      <c r="D167" s="59">
        <f>IF('HGT &amp; HGL'!G43&lt;&gt;"",'HGT &amp; HGL'!G43,"")</f>
        <v>-1.48</v>
      </c>
      <c r="E167" s="59">
        <f>IF('HGT &amp; HGL'!H43&lt;&gt;"",'HGT &amp; HGL'!H43,"")</f>
        <v>-1.2531999999999999</v>
      </c>
      <c r="J167" s="59">
        <f>IF('Gas Concentration'!D33&lt;&gt;"",'Gas Concentration'!D33,"")</f>
        <v>-0.10009999999999999</v>
      </c>
      <c r="K167" s="59">
        <f>IF('Gas Concentration'!E33&lt;&gt;"",'Gas Concentration'!E33,"")</f>
        <v>-0.10719999999999999</v>
      </c>
      <c r="L167" s="59" t="str">
        <f>IF('Gas Concentration'!G33&lt;&gt;"",'Gas Concentration'!G33,"")</f>
        <v/>
      </c>
      <c r="M167" s="59" t="str">
        <f>IF('Gas Concentration'!H33&lt;&gt;"",'Gas Concentration'!H33,"")</f>
        <v/>
      </c>
      <c r="AA167" s="62"/>
    </row>
    <row r="168" spans="1:39">
      <c r="A168" s="156"/>
      <c r="B168" s="59">
        <f>IF('HGT &amp; HGL'!D44&lt;&gt;"",'HGT &amp; HGL'!D44,"")</f>
        <v>312</v>
      </c>
      <c r="C168" s="59">
        <f>IF('HGT &amp; HGL'!E44&lt;&gt;"",'HGT &amp; HGL'!E44,"")</f>
        <v>329.11799999999999</v>
      </c>
      <c r="D168" s="59" t="str">
        <f>IF('HGT &amp; HGL'!G44&lt;&gt;"",'HGT &amp; HGL'!G44,"")</f>
        <v/>
      </c>
      <c r="E168" s="59" t="str">
        <f>IF('HGT &amp; HGL'!H44&lt;&gt;"",'HGT &amp; HGL'!H44,"")</f>
        <v/>
      </c>
      <c r="AA168" s="62"/>
    </row>
    <row r="169" spans="1:39">
      <c r="A169" s="156"/>
      <c r="B169" s="59">
        <f>IF('HGT &amp; HGL'!D45&lt;&gt;"",'HGT &amp; HGL'!D45,"")</f>
        <v>106.2</v>
      </c>
      <c r="C169" s="59">
        <f>IF('HGT &amp; HGL'!E45&lt;&gt;"",'HGT &amp; HGL'!E45,"")</f>
        <v>73.344200000000001</v>
      </c>
      <c r="D169" s="59" t="str">
        <f>IF('HGT &amp; HGL'!G45&lt;&gt;"",'HGT &amp; HGL'!G45,"")</f>
        <v/>
      </c>
      <c r="E169" s="59" t="str">
        <f>IF('HGT &amp; HGL'!H45&lt;&gt;"",'HGT &amp; HGL'!H45,"")</f>
        <v/>
      </c>
      <c r="AA169" s="62"/>
    </row>
    <row r="170" spans="1:39">
      <c r="A170" s="156"/>
      <c r="B170" s="59">
        <f>IF('HGT &amp; HGL'!D46&lt;&gt;"",'HGT &amp; HGL'!D46,"")</f>
        <v>99.33</v>
      </c>
      <c r="C170" s="59">
        <f>IF('HGT &amp; HGL'!E46&lt;&gt;"",'HGT &amp; HGL'!E46,"")</f>
        <v>73.344200000000001</v>
      </c>
      <c r="D170" s="59" t="str">
        <f>IF('HGT &amp; HGL'!G46&lt;&gt;"",'HGT &amp; HGL'!G46,"")</f>
        <v/>
      </c>
      <c r="E170" s="59" t="str">
        <f>IF('HGT &amp; HGL'!H46&lt;&gt;"",'HGT &amp; HGL'!H46,"")</f>
        <v/>
      </c>
      <c r="AA170" s="62"/>
    </row>
    <row r="171" spans="1:39">
      <c r="A171" s="156"/>
      <c r="B171" s="59">
        <f>IF('HGT &amp; HGL'!D47&lt;&gt;"",'HGT &amp; HGL'!D47,"")</f>
        <v>74.959999999999994</v>
      </c>
      <c r="C171" s="59">
        <f>IF('HGT &amp; HGL'!E47&lt;&gt;"",'HGT &amp; HGL'!E47,"")</f>
        <v>73.344200000000001</v>
      </c>
      <c r="D171" s="59" t="str">
        <f>IF('HGT &amp; HGL'!G47&lt;&gt;"",'HGT &amp; HGL'!G47,"")</f>
        <v/>
      </c>
      <c r="E171" s="59" t="str">
        <f>IF('HGT &amp; HGL'!H47&lt;&gt;"",'HGT &amp; HGL'!H47,"")</f>
        <v/>
      </c>
      <c r="AA171" s="62"/>
    </row>
    <row r="172" spans="1:39">
      <c r="A172" s="156"/>
      <c r="B172" s="59">
        <f>IF('HGT &amp; HGL'!D48&lt;&gt;"",'HGT &amp; HGL'!D48,"")</f>
        <v>285.67</v>
      </c>
      <c r="C172" s="59">
        <f>IF('HGT &amp; HGL'!E48&lt;&gt;"",'HGT &amp; HGL'!E48,"")</f>
        <v>242.37</v>
      </c>
      <c r="D172" s="59">
        <f>IF('HGT &amp; HGL'!G48&lt;&gt;"",'HGT &amp; HGL'!G48,"")</f>
        <v>-1.58</v>
      </c>
      <c r="E172" s="59">
        <f>IF('HGT &amp; HGL'!H48&lt;&gt;"",'HGT &amp; HGL'!H48,"")</f>
        <v>-1.3527</v>
      </c>
      <c r="AA172" s="62"/>
    </row>
    <row r="173" spans="1:39">
      <c r="A173" s="156"/>
      <c r="B173" s="59">
        <f>IF('HGT &amp; HGL'!D49&lt;&gt;"",'HGT &amp; HGL'!D49,"")</f>
        <v>68.010000000000005</v>
      </c>
      <c r="C173" s="59">
        <f>IF('HGT &amp; HGL'!E49&lt;&gt;"",'HGT &amp; HGL'!E49,"")</f>
        <v>65.779799999999994</v>
      </c>
      <c r="D173" s="59">
        <f>IF('HGT &amp; HGL'!G49&lt;&gt;"",'HGT &amp; HGL'!G49,"")</f>
        <v>-1.3099999999999998</v>
      </c>
      <c r="E173" s="59">
        <f>IF('HGT &amp; HGL'!H49&lt;&gt;"",'HGT &amp; HGL'!H49,"")</f>
        <v>-1.5164</v>
      </c>
      <c r="AA173" s="62"/>
    </row>
    <row r="174" spans="1:39">
      <c r="A174" s="156"/>
      <c r="B174" s="59">
        <f>IF('HGT &amp; HGL'!D50&lt;&gt;"",'HGT &amp; HGL'!D50,"")</f>
        <v>67.64</v>
      </c>
      <c r="C174" s="59">
        <f>IF('HGT &amp; HGL'!E50&lt;&gt;"",'HGT &amp; HGL'!E50,"")</f>
        <v>65.779799999999994</v>
      </c>
      <c r="D174" s="59">
        <f>IF('HGT &amp; HGL'!G50&lt;&gt;"",'HGT &amp; HGL'!G50,"")</f>
        <v>-1.19</v>
      </c>
      <c r="E174" s="59">
        <f>IF('HGT &amp; HGL'!H50&lt;&gt;"",'HGT &amp; HGL'!H50,"")</f>
        <v>-1.5164</v>
      </c>
      <c r="AA174" s="62"/>
    </row>
    <row r="175" spans="1:39">
      <c r="A175" s="156"/>
      <c r="B175" s="59">
        <f>IF('HGT &amp; HGL'!D51&lt;&gt;"",'HGT &amp; HGL'!D51,"")</f>
        <v>36.590000000000003</v>
      </c>
      <c r="C175" s="59">
        <f>IF('HGT &amp; HGL'!E51&lt;&gt;"",'HGT &amp; HGL'!E51,"")</f>
        <v>24.445399999999999</v>
      </c>
      <c r="D175" s="59">
        <f>IF('HGT &amp; HGL'!G51&lt;&gt;"",'HGT &amp; HGL'!G51,"")</f>
        <v>-1.4</v>
      </c>
      <c r="E175" s="59">
        <f>IF('HGT &amp; HGL'!H51&lt;&gt;"",'HGT &amp; HGL'!H51,"")</f>
        <v>-2.4298000000000002</v>
      </c>
      <c r="AA175" s="62"/>
    </row>
    <row r="176" spans="1:39">
      <c r="A176" s="156"/>
      <c r="B176" s="59">
        <f>IF('HGT &amp; HGL'!D52&lt;&gt;"",'HGT &amp; HGL'!D52,"")</f>
        <v>769.85</v>
      </c>
      <c r="C176" s="59">
        <f>IF('HGT &amp; HGL'!E52&lt;&gt;"",'HGT &amp; HGL'!E52,"")</f>
        <v>736.20100000000002</v>
      </c>
      <c r="D176" s="59">
        <f>IF('HGT &amp; HGL'!G52&lt;&gt;"",'HGT &amp; HGL'!G52,"")</f>
        <v>-2.0714000000000001</v>
      </c>
      <c r="E176" s="59">
        <f>IF('HGT &amp; HGL'!H52&lt;&gt;"",'HGT &amp; HGL'!H52,"")</f>
        <v>-2.0566999999999998</v>
      </c>
      <c r="AA176" s="62"/>
    </row>
    <row r="177" spans="1:27">
      <c r="A177" s="156"/>
      <c r="B177" s="59">
        <f>IF('HGT &amp; HGL'!D53&lt;&gt;"",'HGT &amp; HGL'!D53,"")</f>
        <v>897.25</v>
      </c>
      <c r="C177" s="59">
        <f>IF('HGT &amp; HGL'!E53&lt;&gt;"",'HGT &amp; HGL'!E53,"")</f>
        <v>736.20100000000002</v>
      </c>
      <c r="D177" s="59">
        <f>IF('HGT &amp; HGL'!G53&lt;&gt;"",'HGT &amp; HGL'!G53,"")</f>
        <v>-2.2284999999999999</v>
      </c>
      <c r="E177" s="59">
        <f>IF('HGT &amp; HGL'!H53&lt;&gt;"",'HGT &amp; HGL'!H53,"")</f>
        <v>-2.0566999999999998</v>
      </c>
      <c r="AA177" s="62"/>
    </row>
    <row r="178" spans="1:27">
      <c r="A178" s="156"/>
      <c r="B178" s="59">
        <f>IF('HGT &amp; HGL'!D54&lt;&gt;"",'HGT &amp; HGL'!D54,"")</f>
        <v>563.92000000000007</v>
      </c>
      <c r="C178" s="59">
        <f>IF('HGT &amp; HGL'!E54&lt;&gt;"",'HGT &amp; HGL'!E54,"")</f>
        <v>736.20100000000002</v>
      </c>
      <c r="D178" s="59">
        <f>IF('HGT &amp; HGL'!G54&lt;&gt;"",'HGT &amp; HGL'!G54,"")</f>
        <v>-2.2335000000000003</v>
      </c>
      <c r="E178" s="59">
        <f>IF('HGT &amp; HGL'!H54&lt;&gt;"",'HGT &amp; HGL'!H54,"")</f>
        <v>-2.0566999999999998</v>
      </c>
      <c r="J178" s="59" t="str">
        <f>IF('Gas Concentration'!D35&lt;&gt;"",'Gas Concentration'!D35,"")</f>
        <v/>
      </c>
      <c r="K178" s="59" t="str">
        <f>IF('Gas Concentration'!E35&lt;&gt;"",'Gas Concentration'!E35,"")</f>
        <v/>
      </c>
      <c r="L178" s="59" t="str">
        <f>IF('Gas Concentration'!G35&lt;&gt;"",'Gas Concentration'!G35,"")</f>
        <v/>
      </c>
      <c r="M178" s="59" t="str">
        <f>IF('Gas Concentration'!H35&lt;&gt;"",'Gas Concentration'!H35,"")</f>
        <v/>
      </c>
      <c r="AA178" s="62"/>
    </row>
    <row r="179" spans="1:27">
      <c r="A179" s="156"/>
      <c r="B179" s="59">
        <f>IF('HGT &amp; HGL'!D55&lt;&gt;"",'HGT &amp; HGL'!D55,"")</f>
        <v>878.32</v>
      </c>
      <c r="C179" s="59">
        <f>IF('HGT &amp; HGL'!E55&lt;&gt;"",'HGT &amp; HGL'!E55,"")</f>
        <v>736.20100000000002</v>
      </c>
      <c r="D179" s="59">
        <f>IF('HGT &amp; HGL'!G55&lt;&gt;"",'HGT &amp; HGL'!G55,"")</f>
        <v>-1.4401999999999999</v>
      </c>
      <c r="E179" s="59">
        <f>IF('HGT &amp; HGL'!H55&lt;&gt;"",'HGT &amp; HGL'!H55,"")</f>
        <v>-2.0566999999999998</v>
      </c>
      <c r="J179" s="59" t="str">
        <f>IF('Gas Concentration'!D36&lt;&gt;"",'Gas Concentration'!D36,"")</f>
        <v/>
      </c>
      <c r="K179" s="59" t="str">
        <f>IF('Gas Concentration'!E36&lt;&gt;"",'Gas Concentration'!E36,"")</f>
        <v/>
      </c>
      <c r="L179" s="59" t="str">
        <f>IF('Gas Concentration'!G36&lt;&gt;"",'Gas Concentration'!G36,"")</f>
        <v/>
      </c>
      <c r="M179" s="59" t="str">
        <f>IF('Gas Concentration'!H36&lt;&gt;"",'Gas Concentration'!H36,"")</f>
        <v/>
      </c>
      <c r="AA179" s="62"/>
    </row>
    <row r="180" spans="1:27">
      <c r="A180" s="156"/>
      <c r="B180" s="59">
        <f>IF('HGT &amp; HGL'!D56&lt;&gt;"",'HGT &amp; HGL'!D56,"")</f>
        <v>777.5</v>
      </c>
      <c r="C180" s="59">
        <f>IF('HGT &amp; HGL'!E56&lt;&gt;"",'HGT &amp; HGL'!E56,"")</f>
        <v>591.798</v>
      </c>
      <c r="D180" s="59">
        <f>IF('HGT &amp; HGL'!G56&lt;&gt;"",'HGT &amp; HGL'!G56,"")</f>
        <v>-0.81</v>
      </c>
      <c r="E180" s="59">
        <f>IF('HGT &amp; HGL'!H56&lt;&gt;"",'HGT &amp; HGL'!H56,"")</f>
        <v>3.9800000000000058E-2</v>
      </c>
      <c r="J180" s="59" t="str">
        <f>IF('Gas Concentration'!D37&lt;&gt;"",'Gas Concentration'!D37,"")</f>
        <v/>
      </c>
      <c r="K180" s="59" t="str">
        <f>IF('Gas Concentration'!E37&lt;&gt;"",'Gas Concentration'!E37,"")</f>
        <v/>
      </c>
      <c r="L180" s="59" t="str">
        <f>IF('Gas Concentration'!G37&lt;&gt;"",'Gas Concentration'!G37,"")</f>
        <v/>
      </c>
      <c r="M180" s="59" t="str">
        <f>IF('Gas Concentration'!H37&lt;&gt;"",'Gas Concentration'!H37,"")</f>
        <v/>
      </c>
      <c r="AA180" s="62"/>
    </row>
    <row r="181" spans="1:27">
      <c r="A181" s="157"/>
      <c r="B181" s="63">
        <f>IF('HGT &amp; HGL'!D57&lt;&gt;"",'HGT &amp; HGL'!D57,"")</f>
        <v>783.38</v>
      </c>
      <c r="C181" s="63">
        <f>IF('HGT &amp; HGL'!E57&lt;&gt;"",'HGT &amp; HGL'!E57,"")</f>
        <v>1195.1899000000001</v>
      </c>
      <c r="D181" s="63">
        <f>IF('HGT &amp; HGL'!G57&lt;&gt;"",'HGT &amp; HGL'!G57,"")</f>
        <v>-0.60000000000000009</v>
      </c>
      <c r="E181" s="63">
        <f>IF('HGT &amp; HGL'!H57&lt;&gt;"",'HGT &amp; HGL'!H57,"")</f>
        <v>3.9800000000000058E-2</v>
      </c>
      <c r="F181" s="63"/>
      <c r="G181" s="63"/>
      <c r="H181" s="63"/>
      <c r="I181" s="63"/>
      <c r="J181" s="63" t="str">
        <f>IF('Gas Concentration'!D38&lt;&gt;"",'Gas Concentration'!D38,"")</f>
        <v/>
      </c>
      <c r="K181" s="63" t="str">
        <f>IF('Gas Concentration'!E38&lt;&gt;"",'Gas Concentration'!E38,"")</f>
        <v/>
      </c>
      <c r="L181" s="63" t="str">
        <f>IF('Gas Concentration'!G38&lt;&gt;"",'Gas Concentration'!G38,"")</f>
        <v/>
      </c>
      <c r="M181" s="63" t="str">
        <f>IF('Gas Concentration'!H38&lt;&gt;"",'Gas Concentration'!H38,"")</f>
        <v/>
      </c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4"/>
    </row>
    <row r="182" spans="1:27">
      <c r="A182" s="158" t="s">
        <v>119</v>
      </c>
      <c r="B182" s="60">
        <f>IF('HGT &amp; HGL'!D58&lt;&gt;"",'HGT &amp; HGL'!D58,"")</f>
        <v>154.541</v>
      </c>
      <c r="C182" s="60">
        <f>IF('HGT &amp; HGL'!E58&lt;&gt;"",'HGT &amp; HGL'!E58,"")</f>
        <v>166.54900000000001</v>
      </c>
      <c r="D182" s="60"/>
      <c r="E182" s="60"/>
      <c r="F182" s="60"/>
      <c r="G182" s="60"/>
      <c r="H182" s="60"/>
      <c r="I182" s="60"/>
      <c r="J182" s="60">
        <f>'Gas Concentration'!G34</f>
        <v>4.0300000000000002E-2</v>
      </c>
      <c r="K182" s="60">
        <f>'Gas Concentration'!H34</f>
        <v>2.86E-2</v>
      </c>
      <c r="L182" s="60">
        <f>'Gas Concentration'!D34</f>
        <v>-0.1113</v>
      </c>
      <c r="M182" s="60">
        <f>'Gas Concentration'!E34</f>
        <v>-8.829999999999999E-2</v>
      </c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1"/>
    </row>
    <row r="183" spans="1:27">
      <c r="A183" s="159"/>
      <c r="B183" s="59">
        <f>IF('HGT &amp; HGL'!D59&lt;&gt;"",'HGT &amp; HGL'!D59,"")</f>
        <v>424.02199999999999</v>
      </c>
      <c r="C183" s="59">
        <f>IF('HGT &amp; HGL'!E59&lt;&gt;"",'HGT &amp; HGL'!E59,"")</f>
        <v>387.50200000000001</v>
      </c>
      <c r="AA183" s="62"/>
    </row>
    <row r="184" spans="1:27">
      <c r="A184" s="160"/>
      <c r="B184" s="63">
        <f>IF('HGT &amp; HGL'!D60&lt;&gt;"",'HGT &amp; HGL'!D60,"")</f>
        <v>0.58199999999999896</v>
      </c>
      <c r="C184" s="63">
        <f>IF('HGT &amp; HGL'!E60&lt;&gt;"",'HGT &amp; HGL'!E60,"")</f>
        <v>2.2789999999999999</v>
      </c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4"/>
    </row>
    <row r="185" spans="1:27">
      <c r="A185" s="149" t="s">
        <v>208</v>
      </c>
      <c r="H185" s="59">
        <f>IF('Plume Temp'!D14&lt;&gt;"",'Plume Temp'!D14,"")</f>
        <v>15</v>
      </c>
      <c r="I185" s="59">
        <f>IF('Plume Temp'!E14&lt;&gt;"",'Plume Temp'!E14,"")</f>
        <v>25.977400000000003</v>
      </c>
    </row>
    <row r="186" spans="1:27">
      <c r="A186" s="150"/>
      <c r="H186" s="59">
        <f>IF('Plume Temp'!D15&lt;&gt;"",'Plume Temp'!D15,"")</f>
        <v>13</v>
      </c>
      <c r="I186" s="59">
        <f>IF('Plume Temp'!E15&lt;&gt;"",'Plume Temp'!E15,"")</f>
        <v>17.777700000000003</v>
      </c>
    </row>
    <row r="187" spans="1:27">
      <c r="A187" s="150"/>
      <c r="H187" s="59">
        <f>IF('Plume Temp'!D16&lt;&gt;"",'Plume Temp'!D16,"")</f>
        <v>30</v>
      </c>
      <c r="I187" s="59">
        <f>IF('Plume Temp'!E16&lt;&gt;"",'Plume Temp'!E16,"")</f>
        <v>31.627600000000001</v>
      </c>
    </row>
    <row r="188" spans="1:27">
      <c r="A188" s="150"/>
      <c r="H188" s="59">
        <f>IF('Plume Temp'!D17&lt;&gt;"",'Plume Temp'!D17,"")</f>
        <v>67</v>
      </c>
      <c r="I188" s="59">
        <f>IF('Plume Temp'!E17&lt;&gt;"",'Plume Temp'!E17,"")</f>
        <v>79.755399999999995</v>
      </c>
    </row>
    <row r="189" spans="1:27">
      <c r="A189" s="150"/>
      <c r="H189" s="59">
        <f>IF('Plume Temp'!D18&lt;&gt;"",'Plume Temp'!D18,"")</f>
        <v>115</v>
      </c>
      <c r="I189" s="59">
        <f>IF('Plume Temp'!E18&lt;&gt;"",'Plume Temp'!E18,"")</f>
        <v>137.79</v>
      </c>
    </row>
    <row r="190" spans="1:27">
      <c r="A190" s="150"/>
      <c r="H190" s="59">
        <f>IF('Plume Temp'!D19&lt;&gt;"",'Plume Temp'!D19,"")</f>
        <v>108</v>
      </c>
      <c r="I190" s="59">
        <f>IF('Plume Temp'!E19&lt;&gt;"",'Plume Temp'!E19,"")</f>
        <v>125.09899999999999</v>
      </c>
    </row>
    <row r="191" spans="1:27">
      <c r="A191" s="150"/>
      <c r="H191" s="59">
        <f>IF('Plume Temp'!D20&lt;&gt;"",'Plume Temp'!D20,"")</f>
        <v>45</v>
      </c>
      <c r="I191" s="59">
        <f>IF('Plume Temp'!E20&lt;&gt;"",'Plume Temp'!E20,"")</f>
        <v>55.922899999999998</v>
      </c>
    </row>
    <row r="192" spans="1:27">
      <c r="A192" s="150"/>
      <c r="H192" s="59">
        <f>IF('Plume Temp'!D21&lt;&gt;"",'Plume Temp'!D21,"")</f>
        <v>116</v>
      </c>
      <c r="I192" s="59">
        <f>IF('Plume Temp'!E21&lt;&gt;"",'Plume Temp'!E21,"")</f>
        <v>131.13</v>
      </c>
    </row>
    <row r="193" spans="1:9" s="63" customFormat="1">
      <c r="A193" s="151"/>
      <c r="H193" s="63">
        <f>IF('Plume Temp'!D22&lt;&gt;"",'Plume Temp'!D22,"")</f>
        <v>220</v>
      </c>
      <c r="I193" s="63">
        <f>IF('Plume Temp'!E22&lt;&gt;"",'Plume Temp'!E22,"")</f>
        <v>238.572</v>
      </c>
    </row>
  </sheetData>
  <mergeCells count="9">
    <mergeCell ref="A185:A193"/>
    <mergeCell ref="A152:A163"/>
    <mergeCell ref="A164:A181"/>
    <mergeCell ref="A182:A184"/>
    <mergeCell ref="A3:A8"/>
    <mergeCell ref="A9:A136"/>
    <mergeCell ref="A137:A139"/>
    <mergeCell ref="A140:A145"/>
    <mergeCell ref="A146:A15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R178"/>
  <sheetViews>
    <sheetView workbookViewId="0">
      <pane xSplit="1" topLeftCell="B1" activePane="topRight" state="frozen"/>
      <selection pane="topRight" activeCell="Q36" sqref="Q36"/>
    </sheetView>
  </sheetViews>
  <sheetFormatPr defaultRowHeight="12.75"/>
  <cols>
    <col min="1" max="1" width="12.42578125" style="59" bestFit="1" customWidth="1"/>
    <col min="2" max="16384" width="9.140625" style="59"/>
  </cols>
  <sheetData>
    <row r="1" spans="1:70" s="57" customFormat="1">
      <c r="BJ1" s="49">
        <v>0.14000000000000001</v>
      </c>
      <c r="BK1" s="49">
        <v>0.13</v>
      </c>
      <c r="BL1" s="49">
        <v>0.16</v>
      </c>
      <c r="BM1" s="49">
        <v>0.14000000000000001</v>
      </c>
      <c r="BN1" s="49">
        <v>0.09</v>
      </c>
      <c r="BO1" s="49">
        <v>0.33</v>
      </c>
      <c r="BP1" s="49">
        <v>0.4</v>
      </c>
      <c r="BQ1" s="49">
        <v>0.2</v>
      </c>
      <c r="BR1" s="49">
        <v>0.14000000000000001</v>
      </c>
    </row>
    <row r="2" spans="1:70" s="58" customFormat="1" ht="38.25">
      <c r="A2" s="80"/>
      <c r="B2" s="58" t="s">
        <v>166</v>
      </c>
      <c r="H2" s="58" t="s">
        <v>132</v>
      </c>
      <c r="N2" s="80" t="s">
        <v>174</v>
      </c>
      <c r="O2" s="80"/>
      <c r="P2" s="58" t="s">
        <v>167</v>
      </c>
      <c r="R2" s="58" t="s">
        <v>138</v>
      </c>
      <c r="W2" s="58" t="s">
        <v>137</v>
      </c>
      <c r="Y2" s="58" t="s">
        <v>168</v>
      </c>
      <c r="AA2" s="58" t="s">
        <v>169</v>
      </c>
      <c r="AB2" s="58" t="s">
        <v>170</v>
      </c>
      <c r="AH2" s="58" t="s">
        <v>171</v>
      </c>
      <c r="AL2" s="58" t="s">
        <v>11</v>
      </c>
      <c r="AQ2" s="58" t="s">
        <v>172</v>
      </c>
      <c r="AY2" s="58" t="s">
        <v>12</v>
      </c>
      <c r="BH2" s="80" t="s">
        <v>207</v>
      </c>
      <c r="BI2" s="48" t="s">
        <v>98</v>
      </c>
      <c r="BJ2" s="48" t="s">
        <v>100</v>
      </c>
      <c r="BK2" s="48" t="s">
        <v>101</v>
      </c>
      <c r="BL2" s="48" t="s">
        <v>102</v>
      </c>
      <c r="BM2" s="48" t="s">
        <v>103</v>
      </c>
      <c r="BN2" s="48" t="s">
        <v>104</v>
      </c>
      <c r="BO2" s="48" t="s">
        <v>105</v>
      </c>
      <c r="BP2" s="48" t="s">
        <v>106</v>
      </c>
      <c r="BQ2" s="48" t="s">
        <v>108</v>
      </c>
      <c r="BR2" s="48" t="s">
        <v>107</v>
      </c>
    </row>
    <row r="3" spans="1:70" ht="12.75" customHeight="1">
      <c r="A3" s="59" t="s">
        <v>175</v>
      </c>
      <c r="B3" s="59">
        <f>IF('HGT &amp; HGL'!F5&lt;&gt;"",'HGT &amp; HGL'!F5,"")</f>
        <v>8.6636199999999999</v>
      </c>
      <c r="H3" s="59" t="str">
        <f>IF('HGT &amp; HGL'!I5&lt;&gt;"",'HGT &amp; HGL'!I5,"")</f>
        <v/>
      </c>
      <c r="P3" s="59">
        <f>IF('Plume Temp'!F5&lt;&gt;"",'Plume Temp'!F5,"")</f>
        <v>41.206629999999997</v>
      </c>
      <c r="Q3" s="59">
        <f>IF('Plume Temp'!F6&lt;&gt;"",'Plume Temp'!F6,"")</f>
        <v>40.792400000000001</v>
      </c>
      <c r="BH3" s="59">
        <v>0</v>
      </c>
      <c r="BI3">
        <v>0</v>
      </c>
      <c r="BJ3">
        <f>BJ1*100</f>
        <v>14.000000000000002</v>
      </c>
      <c r="BK3">
        <f t="shared" ref="BK3:BR3" si="0">BK1*100</f>
        <v>13</v>
      </c>
      <c r="BL3">
        <f t="shared" si="0"/>
        <v>16</v>
      </c>
      <c r="BM3">
        <f t="shared" si="0"/>
        <v>14.000000000000002</v>
      </c>
      <c r="BN3">
        <f t="shared" si="0"/>
        <v>9</v>
      </c>
      <c r="BO3">
        <f t="shared" si="0"/>
        <v>33</v>
      </c>
      <c r="BP3">
        <f t="shared" si="0"/>
        <v>40</v>
      </c>
      <c r="BQ3">
        <f t="shared" si="0"/>
        <v>20</v>
      </c>
      <c r="BR3">
        <f t="shared" si="0"/>
        <v>14.000000000000002</v>
      </c>
    </row>
    <row r="4" spans="1:70">
      <c r="A4" s="59" t="s">
        <v>176</v>
      </c>
      <c r="B4" s="59">
        <f>IF('HGT &amp; HGL'!F6&lt;&gt;"",'HGT &amp; HGL'!F6,"")</f>
        <v>9.7070100000000004</v>
      </c>
      <c r="H4" s="59" t="str">
        <f>IF('HGT &amp; HGL'!I6&lt;&gt;"",'HGT &amp; HGL'!I6,"")</f>
        <v/>
      </c>
      <c r="P4" s="59">
        <f>IF('Plume Temp'!F7&lt;&gt;"",'Plume Temp'!F7,"")</f>
        <v>30.487159999999999</v>
      </c>
      <c r="Q4" s="59">
        <f>IF('Plume Temp'!F8&lt;&gt;"",'Plume Temp'!F8,"")</f>
        <v>41.174219999999998</v>
      </c>
      <c r="BH4" s="59">
        <v>0</v>
      </c>
      <c r="BI4" s="2">
        <f>ROW(A35)</f>
        <v>35</v>
      </c>
      <c r="BJ4" s="2">
        <f>BJ1*100</f>
        <v>14.000000000000002</v>
      </c>
      <c r="BK4" s="2">
        <f t="shared" ref="BK4:BR4" si="1">BK1*100</f>
        <v>13</v>
      </c>
      <c r="BL4" s="2">
        <f t="shared" si="1"/>
        <v>16</v>
      </c>
      <c r="BM4" s="2">
        <f t="shared" si="1"/>
        <v>14.000000000000002</v>
      </c>
      <c r="BN4" s="2">
        <f t="shared" si="1"/>
        <v>9</v>
      </c>
      <c r="BO4" s="2">
        <f t="shared" si="1"/>
        <v>33</v>
      </c>
      <c r="BP4" s="2">
        <f t="shared" si="1"/>
        <v>40</v>
      </c>
      <c r="BQ4" s="2">
        <f t="shared" si="1"/>
        <v>20</v>
      </c>
      <c r="BR4" s="2">
        <f t="shared" si="1"/>
        <v>14.000000000000002</v>
      </c>
    </row>
    <row r="5" spans="1:70">
      <c r="A5" s="59" t="s">
        <v>177</v>
      </c>
      <c r="B5" s="59">
        <f>IF('HGT &amp; HGL'!F7&lt;&gt;"",'HGT &amp; HGL'!F7,"")</f>
        <v>6.0426500000000001</v>
      </c>
      <c r="H5" s="59">
        <f>IF('HGT &amp; HGL'!I7&lt;&gt;"",'HGT &amp; HGL'!I7,"")</f>
        <v>7.4961799999999998</v>
      </c>
      <c r="P5" s="59">
        <f>IF('Plume Temp'!F9&lt;&gt;"",'Plume Temp'!F9,"")</f>
        <v>29.00198</v>
      </c>
      <c r="Q5" s="59">
        <f>IF('Plume Temp'!F10&lt;&gt;"",'Plume Temp'!F10,"")</f>
        <v>26.563559999999999</v>
      </c>
      <c r="BH5" s="59">
        <v>0</v>
      </c>
      <c r="BI5" s="2"/>
      <c r="BJ5" s="2"/>
      <c r="BK5" s="2"/>
      <c r="BL5" s="2"/>
      <c r="BM5" s="2"/>
      <c r="BN5" s="2"/>
      <c r="BO5" s="2"/>
      <c r="BP5" s="2"/>
      <c r="BQ5" s="2"/>
      <c r="BR5" s="2"/>
    </row>
    <row r="6" spans="1:70" ht="12.75" customHeight="1">
      <c r="A6" s="59" t="s">
        <v>178</v>
      </c>
      <c r="B6" s="59">
        <f>IF('HGT &amp; HGL'!F8&lt;&gt;"",'HGT &amp; HGL'!F8,"")</f>
        <v>5.8569300000000002</v>
      </c>
      <c r="H6" s="59" t="str">
        <f>IF('HGT &amp; HGL'!I8&lt;&gt;"",'HGT &amp; HGL'!I8,"")</f>
        <v/>
      </c>
      <c r="N6" s="59">
        <f>IF('Ceiling Jet'!F6&lt;&gt;"",'Ceiling Jet'!F6,"")</f>
        <v>-11.33419</v>
      </c>
      <c r="R6" s="59">
        <f>IF('Gas Concentration'!I5&lt;&gt;"",'Gas Concentration'!I5,"")</f>
        <v>14.030720000000001</v>
      </c>
      <c r="W6" s="59">
        <f>IF('Gas Concentration'!F5&lt;&gt;"",'Gas Concentration'!F5,"")</f>
        <v>31.478414999999998</v>
      </c>
      <c r="Y6" s="59">
        <f>IF('Smoke Concentration'!E5&lt;&gt;"",'Smoke Concentration'!E5,"")</f>
        <v>667.77832000000001</v>
      </c>
      <c r="AA6" s="59">
        <f>IF(Pressure!E5&lt;&gt;"",Pressure!E5,"")</f>
        <v>-24.376390000000001</v>
      </c>
      <c r="AB6" s="59">
        <f>IF('Target Flux and Temperature'!L5&lt;&gt;"",'Target Flux and Temperature'!L5,"")</f>
        <v>-10.55364</v>
      </c>
      <c r="AC6" s="59">
        <f>IF('Target Flux and Temperature'!L6&lt;&gt;"",'Target Flux and Temperature'!L6,"")</f>
        <v>-19.463730000000002</v>
      </c>
      <c r="AD6" s="59">
        <f>IF('Target Flux and Temperature'!L7&lt;&gt;"",'Target Flux and Temperature'!L7,"")</f>
        <v>-4.2224599999999999</v>
      </c>
      <c r="AE6" s="59">
        <f>IF('Target Flux and Temperature'!L8&lt;&gt;"",'Target Flux and Temperature'!L8,"")</f>
        <v>5.96129</v>
      </c>
      <c r="AH6" s="59">
        <f>IF('Target Flux and Temperature'!F5&lt;&gt;"",'Target Flux and Temperature'!F5,"")</f>
        <v>41.03125</v>
      </c>
      <c r="AI6" s="59">
        <f>IF('Target Flux and Temperature'!F6&lt;&gt;"",'Target Flux and Temperature'!F6,"")</f>
        <v>48.42465</v>
      </c>
      <c r="AJ6" s="59">
        <f>IF('Target Flux and Temperature'!F7&lt;&gt;"",'Target Flux and Temperature'!F7,"")</f>
        <v>13.94158</v>
      </c>
      <c r="AK6" s="59">
        <f>IF('Target Flux and Temperature'!F8&lt;&gt;"",'Target Flux and Temperature'!F8,"")</f>
        <v>44.907870000000003</v>
      </c>
      <c r="AL6" s="59">
        <f>IF('Target Flux and Temperature'!I5&lt;&gt;"",'Target Flux and Temperature'!I5,"")</f>
        <v>36.259990000000002</v>
      </c>
      <c r="AM6" s="59">
        <f>IF('Target Flux and Temperature'!I6&lt;&gt;"",'Target Flux and Temperature'!I6,"")</f>
        <v>13.999040000000001</v>
      </c>
      <c r="AN6" s="59">
        <f>IF('Target Flux and Temperature'!I7&lt;&gt;"",'Target Flux and Temperature'!I7,"")</f>
        <v>-3.5129800000000002</v>
      </c>
      <c r="AO6" s="59">
        <f>IF('Target Flux and Temperature'!I8&lt;&gt;"",'Target Flux and Temperature'!I8,"")</f>
        <v>6.52095</v>
      </c>
      <c r="AQ6" s="59">
        <f>IF('Surface Flux and Temperature'!H6&lt;&gt;"",'Surface Flux and Temperature'!H6,"")</f>
        <v>-22.018024999999998</v>
      </c>
      <c r="AR6" s="59">
        <f>IF('Surface Flux and Temperature'!H7&lt;&gt;"",'Surface Flux and Temperature'!H7,"")</f>
        <v>-27.459859999999999</v>
      </c>
      <c r="AS6" s="59">
        <f>IF('Surface Flux and Temperature'!H8&lt;&gt;"",'Surface Flux and Temperature'!H8,"")</f>
        <v>-8.0972550000000005</v>
      </c>
      <c r="AT6" s="59">
        <f>IF('Surface Flux and Temperature'!H9&lt;&gt;"",'Surface Flux and Temperature'!H9,"")</f>
        <v>-7.0140599999999997</v>
      </c>
      <c r="AU6" s="59">
        <f>IF('Surface Flux and Temperature'!H10&lt;&gt;"",'Surface Flux and Temperature'!H10,"")</f>
        <v>-10.473769999999998</v>
      </c>
      <c r="AV6" s="59">
        <f>IF('Surface Flux and Temperature'!H11&lt;&gt;"",'Surface Flux and Temperature'!H11,"")</f>
        <v>-25.367645</v>
      </c>
      <c r="AW6" s="59">
        <f>IF('Surface Flux and Temperature'!H12&lt;&gt;"",'Surface Flux and Temperature'!H12,"")</f>
        <v>-31.724145</v>
      </c>
      <c r="AX6" s="59">
        <f>IF('Surface Flux and Temperature'!H13&lt;&gt;"",'Surface Flux and Temperature'!H13,"")</f>
        <v>-21.142489999999999</v>
      </c>
      <c r="AY6" s="59" t="e">
        <f>IF('Surface Flux and Temperature'!#REF!&lt;&gt;"",'Surface Flux and Temperature'!#REF!,"")</f>
        <v>#REF!</v>
      </c>
      <c r="AZ6" s="59" t="e">
        <f>IF('Surface Flux and Temperature'!#REF!&lt;&gt;"",'Surface Flux and Temperature'!#REF!,"")</f>
        <v>#REF!</v>
      </c>
      <c r="BA6" s="59" t="e">
        <f>IF('Surface Flux and Temperature'!#REF!&lt;&gt;"",'Surface Flux and Temperature'!#REF!,"")</f>
        <v>#REF!</v>
      </c>
      <c r="BB6" s="59" t="e">
        <f>IF('Surface Flux and Temperature'!#REF!&lt;&gt;"",'Surface Flux and Temperature'!#REF!,"")</f>
        <v>#REF!</v>
      </c>
      <c r="BC6" s="59" t="e">
        <f>IF('Surface Flux and Temperature'!#REF!&lt;&gt;"",'Surface Flux and Temperature'!#REF!,"")</f>
        <v>#REF!</v>
      </c>
      <c r="BD6" s="59" t="e">
        <f>IF('Surface Flux and Temperature'!#REF!&lt;&gt;"",'Surface Flux and Temperature'!#REF!,"")</f>
        <v>#REF!</v>
      </c>
      <c r="BE6" s="59" t="e">
        <f>IF('Surface Flux and Temperature'!#REF!&lt;&gt;"",'Surface Flux and Temperature'!#REF!,"")</f>
        <v>#REF!</v>
      </c>
      <c r="BF6" s="59" t="e">
        <f>IF('Surface Flux and Temperature'!#REF!&lt;&gt;"",'Surface Flux and Temperature'!#REF!,"")</f>
        <v>#REF!</v>
      </c>
      <c r="BH6" s="59">
        <v>0</v>
      </c>
      <c r="BI6" s="2">
        <v>0</v>
      </c>
      <c r="BJ6" s="2">
        <f>BJ1*-100</f>
        <v>-14.000000000000002</v>
      </c>
      <c r="BK6" s="2">
        <f t="shared" ref="BK6:BR6" si="2">BK1*-100</f>
        <v>-13</v>
      </c>
      <c r="BL6" s="2">
        <f t="shared" si="2"/>
        <v>-16</v>
      </c>
      <c r="BM6" s="2">
        <f t="shared" si="2"/>
        <v>-14.000000000000002</v>
      </c>
      <c r="BN6" s="2">
        <f t="shared" si="2"/>
        <v>-9</v>
      </c>
      <c r="BO6" s="2">
        <f t="shared" si="2"/>
        <v>-33</v>
      </c>
      <c r="BP6" s="2">
        <f t="shared" si="2"/>
        <v>-40</v>
      </c>
      <c r="BQ6" s="2">
        <f t="shared" si="2"/>
        <v>-20</v>
      </c>
      <c r="BR6" s="2">
        <f t="shared" si="2"/>
        <v>-14.000000000000002</v>
      </c>
    </row>
    <row r="7" spans="1:70">
      <c r="A7" s="59" t="s">
        <v>179</v>
      </c>
      <c r="B7" s="59">
        <f>IF('HGT &amp; HGL'!F9&lt;&gt;"",'HGT &amp; HGL'!F9,"")</f>
        <v>10.2766</v>
      </c>
      <c r="H7" s="59" t="str">
        <f>IF('HGT &amp; HGL'!I9&lt;&gt;"",'HGT &amp; HGL'!I9,"")</f>
        <v/>
      </c>
      <c r="N7" s="59">
        <f>IF('Ceiling Jet'!F7&lt;&gt;"",'Ceiling Jet'!F7,"")</f>
        <v>-3.5418500000000002</v>
      </c>
      <c r="R7" s="59">
        <f>IF('Gas Concentration'!I6&lt;&gt;"",'Gas Concentration'!I6,"")</f>
        <v>10.569470000000001</v>
      </c>
      <c r="W7" s="59">
        <f>IF('Gas Concentration'!F6&lt;&gt;"",'Gas Concentration'!F6,"")</f>
        <v>31.355554999999999</v>
      </c>
      <c r="Y7" s="59">
        <f>IF('Smoke Concentration'!E6&lt;&gt;"",'Smoke Concentration'!E6,"")</f>
        <v>459.31216000000001</v>
      </c>
      <c r="AA7" s="59">
        <f>IF(Pressure!E6&lt;&gt;"",Pressure!E6,"")</f>
        <v>-33.913730000000001</v>
      </c>
      <c r="AB7" s="59">
        <f>IF('Target Flux and Temperature'!L9&lt;&gt;"",'Target Flux and Temperature'!L9,"")</f>
        <v>25.716560000000001</v>
      </c>
      <c r="AC7" s="59">
        <f>IF('Target Flux and Temperature'!L10&lt;&gt;"",'Target Flux and Temperature'!L10,"")</f>
        <v>-12.153510000000001</v>
      </c>
      <c r="AD7" s="59">
        <f>IF('Target Flux and Temperature'!L11&lt;&gt;"",'Target Flux and Temperature'!L11,"")</f>
        <v>-25.817710000000002</v>
      </c>
      <c r="AE7" s="59">
        <f>IF('Target Flux and Temperature'!L12&lt;&gt;"",'Target Flux and Temperature'!L12,"")</f>
        <v>-6.46</v>
      </c>
      <c r="AH7" s="59">
        <f>IF('Target Flux and Temperature'!F9&lt;&gt;"",'Target Flux and Temperature'!F9,"")</f>
        <v>8.6677800000000005</v>
      </c>
      <c r="AI7" s="59">
        <f>IF('Target Flux and Temperature'!F10&lt;&gt;"",'Target Flux and Temperature'!F10,"")</f>
        <v>27.42727</v>
      </c>
      <c r="AJ7" s="59">
        <f>IF('Target Flux and Temperature'!F11&lt;&gt;"",'Target Flux and Temperature'!F11,"")</f>
        <v>44.11609</v>
      </c>
      <c r="AK7" s="59">
        <f>IF('Target Flux and Temperature'!F12&lt;&gt;"",'Target Flux and Temperature'!F12,"")</f>
        <v>14.49719</v>
      </c>
      <c r="AL7" s="59">
        <f>IF('Target Flux and Temperature'!I9&lt;&gt;"",'Target Flux and Temperature'!I9,"")</f>
        <v>-16.686330000000002</v>
      </c>
      <c r="AM7" s="59">
        <f>IF('Target Flux and Temperature'!I10&lt;&gt;"",'Target Flux and Temperature'!I10,"")</f>
        <v>33.157060000000001</v>
      </c>
      <c r="AN7" s="59">
        <f>IF('Target Flux and Temperature'!I11&lt;&gt;"",'Target Flux and Temperature'!I11,"")</f>
        <v>6.9101100000000004</v>
      </c>
      <c r="AO7" s="59">
        <f>IF('Target Flux and Temperature'!I12&lt;&gt;"",'Target Flux and Temperature'!I12,"")</f>
        <v>1.54901</v>
      </c>
      <c r="AQ7" s="59">
        <f>IF('Surface Flux and Temperature'!H14&lt;&gt;"",'Surface Flux and Temperature'!H14,"")</f>
        <v>-12.387255</v>
      </c>
      <c r="AR7" s="59">
        <f>IF('Surface Flux and Temperature'!H15&lt;&gt;"",'Surface Flux and Temperature'!H15,"")</f>
        <v>-50.922134999999997</v>
      </c>
      <c r="AS7" s="59">
        <f>IF('Surface Flux and Temperature'!H16&lt;&gt;"",'Surface Flux and Temperature'!H16,"")</f>
        <v>-14.933510000000002</v>
      </c>
      <c r="AT7" s="59">
        <f>IF('Surface Flux and Temperature'!H17&lt;&gt;"",'Surface Flux and Temperature'!H17,"")</f>
        <v>-16.914455</v>
      </c>
      <c r="AU7" s="59">
        <f>IF('Surface Flux and Temperature'!H18&lt;&gt;"",'Surface Flux and Temperature'!H18,"")</f>
        <v>-48.312725</v>
      </c>
      <c r="AV7" s="59" t="str">
        <f>IF('Surface Flux and Temperature'!H19&lt;&gt;"",'Surface Flux and Temperature'!H19,"")</f>
        <v/>
      </c>
      <c r="AW7" s="59">
        <f>IF('Surface Flux and Temperature'!H20&lt;&gt;"",'Surface Flux and Temperature'!H20,"")</f>
        <v>-0.30404000000000053</v>
      </c>
      <c r="AX7" s="59">
        <f>IF('Surface Flux and Temperature'!H21&lt;&gt;"",'Surface Flux and Temperature'!H21,"")</f>
        <v>42.787375000000004</v>
      </c>
      <c r="AY7" s="59" t="e">
        <f>IF('Surface Flux and Temperature'!#REF!&lt;&gt;"",'Surface Flux and Temperature'!#REF!,"")</f>
        <v>#REF!</v>
      </c>
      <c r="AZ7" s="59" t="e">
        <f>IF('Surface Flux and Temperature'!#REF!&lt;&gt;"",'Surface Flux and Temperature'!#REF!,"")</f>
        <v>#REF!</v>
      </c>
      <c r="BA7" s="59" t="e">
        <f>IF('Surface Flux and Temperature'!#REF!&lt;&gt;"",'Surface Flux and Temperature'!#REF!,"")</f>
        <v>#REF!</v>
      </c>
      <c r="BB7" s="59" t="e">
        <f>IF('Surface Flux and Temperature'!#REF!&lt;&gt;"",'Surface Flux and Temperature'!#REF!,"")</f>
        <v>#REF!</v>
      </c>
      <c r="BC7" s="59" t="e">
        <f>IF('Surface Flux and Temperature'!#REF!&lt;&gt;"",'Surface Flux and Temperature'!#REF!,"")</f>
        <v>#REF!</v>
      </c>
      <c r="BD7" s="59" t="e">
        <f>IF('Surface Flux and Temperature'!#REF!&lt;&gt;"",'Surface Flux and Temperature'!#REF!,"")</f>
        <v>#REF!</v>
      </c>
      <c r="BE7" s="59" t="e">
        <f>IF('Surface Flux and Temperature'!#REF!&lt;&gt;"",'Surface Flux and Temperature'!#REF!,"")</f>
        <v>#REF!</v>
      </c>
      <c r="BF7" s="59" t="e">
        <f>IF('Surface Flux and Temperature'!#REF!&lt;&gt;"",'Surface Flux and Temperature'!#REF!,"")</f>
        <v>#REF!</v>
      </c>
      <c r="BH7" s="59">
        <v>0</v>
      </c>
      <c r="BI7" s="2">
        <f>BI4</f>
        <v>35</v>
      </c>
      <c r="BJ7" s="2">
        <f>BJ1*-100</f>
        <v>-14.000000000000002</v>
      </c>
      <c r="BK7" s="2">
        <f t="shared" ref="BK7:BR7" si="3">BK1*-100</f>
        <v>-13</v>
      </c>
      <c r="BL7" s="2">
        <f t="shared" si="3"/>
        <v>-16</v>
      </c>
      <c r="BM7" s="2">
        <f t="shared" si="3"/>
        <v>-14.000000000000002</v>
      </c>
      <c r="BN7" s="2">
        <f t="shared" si="3"/>
        <v>-9</v>
      </c>
      <c r="BO7" s="2">
        <f t="shared" si="3"/>
        <v>-33</v>
      </c>
      <c r="BP7" s="2">
        <f t="shared" si="3"/>
        <v>-40</v>
      </c>
      <c r="BQ7" s="2">
        <f t="shared" si="3"/>
        <v>-20</v>
      </c>
      <c r="BR7" s="2">
        <f t="shared" si="3"/>
        <v>-14.000000000000002</v>
      </c>
    </row>
    <row r="8" spans="1:70">
      <c r="A8" s="59" t="s">
        <v>180</v>
      </c>
      <c r="B8" s="59">
        <f>IF('HGT &amp; HGL'!F10&lt;&gt;"",'HGT &amp; HGL'!F10,"")</f>
        <v>0.72282000000000002</v>
      </c>
      <c r="H8" s="59" t="str">
        <f>IF('HGT &amp; HGL'!I10&lt;&gt;"",'HGT &amp; HGL'!I10,"")</f>
        <v/>
      </c>
      <c r="N8" s="59">
        <f>IF('Ceiling Jet'!F8&lt;&gt;"",'Ceiling Jet'!F8,"")</f>
        <v>-7.9423300000000001</v>
      </c>
      <c r="R8" s="59">
        <f>IF('Gas Concentration'!I7&lt;&gt;"",'Gas Concentration'!I7,"")</f>
        <v>4.8276000000000003</v>
      </c>
      <c r="W8" s="59">
        <f>IF('Gas Concentration'!F7&lt;&gt;"",'Gas Concentration'!F7,"")</f>
        <v>28.00179</v>
      </c>
      <c r="Y8" s="59">
        <f>IF('Smoke Concentration'!E7&lt;&gt;"",'Smoke Concentration'!E7,"")</f>
        <v>242.00313</v>
      </c>
      <c r="AA8" s="59">
        <f>IF(Pressure!E7&lt;&gt;"",Pressure!E7,"")</f>
        <v>-11.833449999999999</v>
      </c>
      <c r="AB8" s="59">
        <f>IF('Target Flux and Temperature'!L13&lt;&gt;"",'Target Flux and Temperature'!L13,"")</f>
        <v>14.66</v>
      </c>
      <c r="AC8" s="59" t="str">
        <f>IF('Target Flux and Temperature'!L14&lt;&gt;"",'Target Flux and Temperature'!L14,"")</f>
        <v/>
      </c>
      <c r="AD8" s="59">
        <f>IF('Target Flux and Temperature'!L15&lt;&gt;"",'Target Flux and Temperature'!L15,"")</f>
        <v>-5.0328499999999998</v>
      </c>
      <c r="AE8" s="59">
        <f>IF('Target Flux and Temperature'!L16&lt;&gt;"",'Target Flux and Temperature'!L16,"")</f>
        <v>-55.955970000000001</v>
      </c>
      <c r="AH8" s="59">
        <f>IF('Target Flux and Temperature'!F13&lt;&gt;"",'Target Flux and Temperature'!F13,"")</f>
        <v>56.813800000000001</v>
      </c>
      <c r="AI8" s="59" t="str">
        <f>IF('Target Flux and Temperature'!F14&lt;&gt;"",'Target Flux and Temperature'!F14,"")</f>
        <v/>
      </c>
      <c r="AJ8" s="59">
        <f>IF('Target Flux and Temperature'!F15&lt;&gt;"",'Target Flux and Temperature'!F15,"")</f>
        <v>33.613030000000002</v>
      </c>
      <c r="AK8" s="59">
        <f>IF('Target Flux and Temperature'!F16&lt;&gt;"",'Target Flux and Temperature'!F16,"")</f>
        <v>-92.247039999999998</v>
      </c>
      <c r="AL8" s="59">
        <f>IF('Target Flux and Temperature'!I13&lt;&gt;"",'Target Flux and Temperature'!I13,"")</f>
        <v>18.651019999999999</v>
      </c>
      <c r="AM8" s="59" t="str">
        <f>IF('Target Flux and Temperature'!I14&lt;&gt;"",'Target Flux and Temperature'!I14,"")</f>
        <v/>
      </c>
      <c r="AN8" s="59">
        <f>IF('Target Flux and Temperature'!I15&lt;&gt;"",'Target Flux and Temperature'!I15,"")</f>
        <v>45.182510000000001</v>
      </c>
      <c r="AO8" s="59">
        <f>IF('Target Flux and Temperature'!I16&lt;&gt;"",'Target Flux and Temperature'!I16,"")</f>
        <v>-90.607889999999998</v>
      </c>
      <c r="AQ8" s="59">
        <f>IF('Surface Flux and Temperature'!H22&lt;&gt;"",'Surface Flux and Temperature'!H22,"")</f>
        <v>17.529519999999998</v>
      </c>
      <c r="AR8" s="59">
        <f>IF('Surface Flux and Temperature'!H23&lt;&gt;"",'Surface Flux and Temperature'!H23,"")</f>
        <v>74.05286000000001</v>
      </c>
      <c r="AS8" s="59">
        <f>IF('Surface Flux and Temperature'!H24&lt;&gt;"",'Surface Flux and Temperature'!H24,"")</f>
        <v>20.747884999999997</v>
      </c>
      <c r="AT8" s="59">
        <f>IF('Surface Flux and Temperature'!H25&lt;&gt;"",'Surface Flux and Temperature'!H25,"")</f>
        <v>51.672879999999999</v>
      </c>
      <c r="AU8" s="59">
        <f>IF('Surface Flux and Temperature'!H26&lt;&gt;"",'Surface Flux and Temperature'!H26,"")</f>
        <v>44.261510000000001</v>
      </c>
      <c r="AV8" s="59">
        <f>IF('Surface Flux and Temperature'!H27&lt;&gt;"",'Surface Flux and Temperature'!H27,"")</f>
        <v>16.414729999999999</v>
      </c>
      <c r="AW8" s="59">
        <f>IF('Surface Flux and Temperature'!H28&lt;&gt;"",'Surface Flux and Temperature'!H28,"")</f>
        <v>72.188389999999998</v>
      </c>
      <c r="AX8" s="59">
        <f>IF('Surface Flux and Temperature'!H29&lt;&gt;"",'Surface Flux and Temperature'!H29,"")</f>
        <v>24.395170000000004</v>
      </c>
      <c r="AY8" s="59" t="e">
        <f>IF('Surface Flux and Temperature'!#REF!&lt;&gt;"",'Surface Flux and Temperature'!#REF!,"")</f>
        <v>#REF!</v>
      </c>
      <c r="AZ8" s="59" t="e">
        <f>IF('Surface Flux and Temperature'!#REF!&lt;&gt;"",'Surface Flux and Temperature'!#REF!,"")</f>
        <v>#REF!</v>
      </c>
      <c r="BA8" s="59" t="e">
        <f>IF('Surface Flux and Temperature'!#REF!&lt;&gt;"",'Surface Flux and Temperature'!#REF!,"")</f>
        <v>#REF!</v>
      </c>
      <c r="BB8" s="59" t="e">
        <f>IF('Surface Flux and Temperature'!#REF!&lt;&gt;"",'Surface Flux and Temperature'!#REF!,"")</f>
        <v>#REF!</v>
      </c>
      <c r="BC8" s="59" t="e">
        <f>IF('Surface Flux and Temperature'!#REF!&lt;&gt;"",'Surface Flux and Temperature'!#REF!,"")</f>
        <v>#REF!</v>
      </c>
      <c r="BD8" s="59" t="e">
        <f>IF('Surface Flux and Temperature'!#REF!&lt;&gt;"",'Surface Flux and Temperature'!#REF!,"")</f>
        <v>#REF!</v>
      </c>
      <c r="BE8" s="59" t="e">
        <f>IF('Surface Flux and Temperature'!#REF!&lt;&gt;"",'Surface Flux and Temperature'!#REF!,"")</f>
        <v>#REF!</v>
      </c>
      <c r="BF8" s="59" t="e">
        <f>IF('Surface Flux and Temperature'!#REF!&lt;&gt;"",'Surface Flux and Temperature'!#REF!,"")</f>
        <v>#REF!</v>
      </c>
      <c r="BH8" s="59">
        <v>0</v>
      </c>
    </row>
    <row r="9" spans="1:70">
      <c r="A9" s="59" t="s">
        <v>181</v>
      </c>
      <c r="B9" s="59">
        <f>IF('HGT &amp; HGL'!F11&lt;&gt;"",'HGT &amp; HGL'!F11,"")</f>
        <v>4.9306400000000004</v>
      </c>
      <c r="H9" s="59" t="str">
        <f>IF('HGT &amp; HGL'!I11&lt;&gt;"",'HGT &amp; HGL'!I11,"")</f>
        <v/>
      </c>
      <c r="N9" s="59">
        <f>IF('Ceiling Jet'!F9&lt;&gt;"",'Ceiling Jet'!F9,"")</f>
        <v>-3.2600799999999999</v>
      </c>
      <c r="R9" s="59">
        <f>IF('Gas Concentration'!I8&lt;&gt;"",'Gas Concentration'!I8,"")</f>
        <v>-2.3039700000000001</v>
      </c>
      <c r="W9" s="59">
        <f>IF('Gas Concentration'!F8&lt;&gt;"",'Gas Concentration'!F8,"")</f>
        <v>18.296900000000001</v>
      </c>
      <c r="Y9" s="59">
        <f>IF('Smoke Concentration'!E8&lt;&gt;"",'Smoke Concentration'!E8,"")</f>
        <v>329.55880999999999</v>
      </c>
      <c r="AA9" s="59">
        <f>IF(Pressure!E8&lt;&gt;"",Pressure!E8,"")</f>
        <v>12.19101</v>
      </c>
      <c r="AB9" s="59">
        <f>IF('Target Flux and Temperature'!L17&lt;&gt;"",'Target Flux and Temperature'!L17,"")</f>
        <v>10.11768</v>
      </c>
      <c r="AC9" s="59" t="str">
        <f>IF('Target Flux and Temperature'!L18&lt;&gt;"",'Target Flux and Temperature'!L18,"")</f>
        <v/>
      </c>
      <c r="AD9" s="59">
        <f>IF('Target Flux and Temperature'!L19&lt;&gt;"",'Target Flux and Temperature'!L19,"")</f>
        <v>-3.1495799999999998</v>
      </c>
      <c r="AE9" s="59" t="str">
        <f>IF('Target Flux and Temperature'!L20&lt;&gt;"",'Target Flux and Temperature'!L20,"")</f>
        <v/>
      </c>
      <c r="AH9" s="59">
        <f>IF('Target Flux and Temperature'!F17&lt;&gt;"",'Target Flux and Temperature'!F17,"")</f>
        <v>73.516289999999998</v>
      </c>
      <c r="AI9" s="59" t="str">
        <f>IF('Target Flux and Temperature'!F18&lt;&gt;"",'Target Flux and Temperature'!F18,"")</f>
        <v/>
      </c>
      <c r="AJ9" s="59">
        <f>IF('Target Flux and Temperature'!F19&lt;&gt;"",'Target Flux and Temperature'!F19,"")</f>
        <v>6.0309200000000001</v>
      </c>
      <c r="AK9" s="59" t="str">
        <f>IF('Target Flux and Temperature'!F20&lt;&gt;"",'Target Flux and Temperature'!F20,"")</f>
        <v/>
      </c>
      <c r="AL9" s="59">
        <f>IF('Target Flux and Temperature'!I17&lt;&gt;"",'Target Flux and Temperature'!I17,"")</f>
        <v>13.85622</v>
      </c>
      <c r="AM9" s="59" t="str">
        <f>IF('Target Flux and Temperature'!I18&lt;&gt;"",'Target Flux and Temperature'!I18,"")</f>
        <v/>
      </c>
      <c r="AN9" s="59">
        <f>IF('Target Flux and Temperature'!I19&lt;&gt;"",'Target Flux and Temperature'!I19,"")</f>
        <v>-3.6162999999999998</v>
      </c>
      <c r="AO9" s="59" t="str">
        <f>IF('Target Flux and Temperature'!I20&lt;&gt;"",'Target Flux and Temperature'!I20,"")</f>
        <v/>
      </c>
      <c r="AQ9" s="59">
        <f>IF('Surface Flux and Temperature'!H30&lt;&gt;"",'Surface Flux and Temperature'!H30,"")</f>
        <v>31.173584999999999</v>
      </c>
      <c r="AR9" s="59">
        <f>IF('Surface Flux and Temperature'!H31&lt;&gt;"",'Surface Flux and Temperature'!H31,"")</f>
        <v>86.055104999999998</v>
      </c>
      <c r="AS9" s="59">
        <f>IF('Surface Flux and Temperature'!H32&lt;&gt;"",'Surface Flux and Temperature'!H32,"")</f>
        <v>60.574574999999996</v>
      </c>
      <c r="AT9" s="59">
        <f>IF('Surface Flux and Temperature'!H33&lt;&gt;"",'Surface Flux and Temperature'!H33,"")</f>
        <v>29.050464999999999</v>
      </c>
      <c r="AU9" s="59" t="str">
        <f>IF('Surface Flux and Temperature'!H34&lt;&gt;"",'Surface Flux and Temperature'!H34,"")</f>
        <v/>
      </c>
      <c r="AV9" s="59">
        <f>IF('Surface Flux and Temperature'!H35&lt;&gt;"",'Surface Flux and Temperature'!H35,"")</f>
        <v>96.03828</v>
      </c>
      <c r="AW9" s="59">
        <f>IF('Surface Flux and Temperature'!H36&lt;&gt;"",'Surface Flux and Temperature'!H36,"")</f>
        <v>43.970344999999995</v>
      </c>
      <c r="AX9" s="59">
        <f>IF('Surface Flux and Temperature'!H37&lt;&gt;"",'Surface Flux and Temperature'!H37,"")</f>
        <v>33.674665000000005</v>
      </c>
      <c r="AY9" s="59" t="e">
        <f>IF('Surface Flux and Temperature'!#REF!&lt;&gt;"",'Surface Flux and Temperature'!#REF!,"")</f>
        <v>#REF!</v>
      </c>
      <c r="AZ9" s="59" t="e">
        <f>IF('Surface Flux and Temperature'!#REF!&lt;&gt;"",'Surface Flux and Temperature'!#REF!,"")</f>
        <v>#REF!</v>
      </c>
      <c r="BA9" s="59" t="e">
        <f>IF('Surface Flux and Temperature'!#REF!&lt;&gt;"",'Surface Flux and Temperature'!#REF!,"")</f>
        <v>#REF!</v>
      </c>
      <c r="BB9" s="59" t="e">
        <f>IF('Surface Flux and Temperature'!#REF!&lt;&gt;"",'Surface Flux and Temperature'!#REF!,"")</f>
        <v>#REF!</v>
      </c>
      <c r="BC9" s="59" t="e">
        <f>IF('Surface Flux and Temperature'!#REF!&lt;&gt;"",'Surface Flux and Temperature'!#REF!,"")</f>
        <v>#REF!</v>
      </c>
      <c r="BD9" s="59" t="e">
        <f>IF('Surface Flux and Temperature'!#REF!&lt;&gt;"",'Surface Flux and Temperature'!#REF!,"")</f>
        <v>#REF!</v>
      </c>
      <c r="BE9" s="59" t="e">
        <f>IF('Surface Flux and Temperature'!#REF!&lt;&gt;"",'Surface Flux and Temperature'!#REF!,"")</f>
        <v>#REF!</v>
      </c>
      <c r="BF9" s="59" t="e">
        <f>IF('Surface Flux and Temperature'!#REF!&lt;&gt;"",'Surface Flux and Temperature'!#REF!,"")</f>
        <v>#REF!</v>
      </c>
      <c r="BH9" s="59">
        <v>0</v>
      </c>
    </row>
    <row r="10" spans="1:70">
      <c r="A10" s="59" t="s">
        <v>182</v>
      </c>
      <c r="B10" s="59">
        <f>IF('HGT &amp; HGL'!F12&lt;&gt;"",'HGT &amp; HGL'!F12,"")</f>
        <v>7.3491200000000001</v>
      </c>
      <c r="H10" s="59" t="str">
        <f>IF('HGT &amp; HGL'!I12&lt;&gt;"",'HGT &amp; HGL'!I12,"")</f>
        <v/>
      </c>
      <c r="N10" s="59">
        <f>IF('Ceiling Jet'!F10&lt;&gt;"",'Ceiling Jet'!F10,"")</f>
        <v>3.9573299999999998</v>
      </c>
      <c r="R10" s="59">
        <f>IF('Gas Concentration'!I9&lt;&gt;"",'Gas Concentration'!I9,"")</f>
        <v>-26.92511</v>
      </c>
      <c r="W10" s="59">
        <f>IF('Gas Concentration'!F9&lt;&gt;"",'Gas Concentration'!F9,"")</f>
        <v>-11.40771</v>
      </c>
      <c r="Y10" s="59">
        <f>IF('Smoke Concentration'!E9&lt;&gt;"",'Smoke Concentration'!E9,"")</f>
        <v>124.00749999999999</v>
      </c>
      <c r="AA10" s="59">
        <f>IF(Pressure!E9&lt;&gt;"",Pressure!E9,"")</f>
        <v>31.4924</v>
      </c>
      <c r="AB10" s="59">
        <f>IF('Target Flux and Temperature'!L21&lt;&gt;"",'Target Flux and Temperature'!L21,"")</f>
        <v>14.41353</v>
      </c>
      <c r="AC10" s="59">
        <f>IF('Target Flux and Temperature'!L22&lt;&gt;"",'Target Flux and Temperature'!L22,"")</f>
        <v>5.0995499999999998</v>
      </c>
      <c r="AD10" s="59">
        <f>IF('Target Flux and Temperature'!L23&lt;&gt;"",'Target Flux and Temperature'!L23,"")</f>
        <v>43.44706</v>
      </c>
      <c r="AE10" s="59">
        <f>IF('Target Flux and Temperature'!L24&lt;&gt;"",'Target Flux and Temperature'!L24,"")</f>
        <v>47.8446</v>
      </c>
      <c r="AH10" s="59">
        <f>IF('Target Flux and Temperature'!F21&lt;&gt;"",'Target Flux and Temperature'!F21,"")</f>
        <v>9.0639400000000006</v>
      </c>
      <c r="AI10" s="59" t="str">
        <f>IF('Target Flux and Temperature'!F22&lt;&gt;"",'Target Flux and Temperature'!F22,"")</f>
        <v/>
      </c>
      <c r="AJ10" s="59">
        <f>IF('Target Flux and Temperature'!F23&lt;&gt;"",'Target Flux and Temperature'!F23,"")</f>
        <v>39.054900000000004</v>
      </c>
      <c r="AK10" s="59">
        <f>IF('Target Flux and Temperature'!F24&lt;&gt;"",'Target Flux and Temperature'!F24,"")</f>
        <v>-4.22532</v>
      </c>
      <c r="AL10" s="59">
        <f>IF('Target Flux and Temperature'!I21&lt;&gt;"",'Target Flux and Temperature'!I21,"")</f>
        <v>-36.069659999999999</v>
      </c>
      <c r="AM10" s="59" t="str">
        <f>IF('Target Flux and Temperature'!I22&lt;&gt;"",'Target Flux and Temperature'!I22,"")</f>
        <v/>
      </c>
      <c r="AN10" s="59">
        <f>IF('Target Flux and Temperature'!I23&lt;&gt;"",'Target Flux and Temperature'!I23,"")</f>
        <v>-13.74657</v>
      </c>
      <c r="AO10" s="59">
        <f>IF('Target Flux and Temperature'!I24&lt;&gt;"",'Target Flux and Temperature'!I24,"")</f>
        <v>-27.906099999999999</v>
      </c>
      <c r="AQ10" s="59">
        <f>IF('Surface Flux and Temperature'!H38&lt;&gt;"",'Surface Flux and Temperature'!H38,"")</f>
        <v>32.540599999999998</v>
      </c>
      <c r="AR10" s="59">
        <f>IF('Surface Flux and Temperature'!H39&lt;&gt;"",'Surface Flux and Temperature'!H39,"")</f>
        <v>24.925650000000001</v>
      </c>
      <c r="AS10" s="59">
        <f>IF('Surface Flux and Temperature'!H40&lt;&gt;"",'Surface Flux and Temperature'!H40,"")</f>
        <v>30.69632</v>
      </c>
      <c r="AT10" s="59">
        <f>IF('Surface Flux and Temperature'!H41&lt;&gt;"",'Surface Flux and Temperature'!H41,"")</f>
        <v>39.886070000000004</v>
      </c>
      <c r="AU10" s="59">
        <f>IF('Surface Flux and Temperature'!H42&lt;&gt;"",'Surface Flux and Temperature'!H42,"")</f>
        <v>22.736674999999998</v>
      </c>
      <c r="AV10" s="59">
        <f>IF('Surface Flux and Temperature'!H43&lt;&gt;"",'Surface Flux and Temperature'!H43,"")</f>
        <v>30.024419999999999</v>
      </c>
      <c r="AW10" s="59">
        <f>IF('Surface Flux and Temperature'!H44&lt;&gt;"",'Surface Flux and Temperature'!H44,"")</f>
        <v>21.566444999999998</v>
      </c>
      <c r="AX10" s="59">
        <f>IF('Surface Flux and Temperature'!H45&lt;&gt;"",'Surface Flux and Temperature'!H45,"")</f>
        <v>24.96988</v>
      </c>
      <c r="AY10" s="59" t="e">
        <f>IF('Surface Flux and Temperature'!#REF!&lt;&gt;"",'Surface Flux and Temperature'!#REF!,"")</f>
        <v>#REF!</v>
      </c>
      <c r="AZ10" s="59" t="e">
        <f>IF('Surface Flux and Temperature'!#REF!&lt;&gt;"",'Surface Flux and Temperature'!#REF!,"")</f>
        <v>#REF!</v>
      </c>
      <c r="BA10" s="59" t="e">
        <f>IF('Surface Flux and Temperature'!#REF!&lt;&gt;"",'Surface Flux and Temperature'!#REF!,"")</f>
        <v>#REF!</v>
      </c>
      <c r="BB10" s="59" t="e">
        <f>IF('Surface Flux and Temperature'!#REF!&lt;&gt;"",'Surface Flux and Temperature'!#REF!,"")</f>
        <v>#REF!</v>
      </c>
      <c r="BC10" s="59" t="e">
        <f>IF('Surface Flux and Temperature'!#REF!&lt;&gt;"",'Surface Flux and Temperature'!#REF!,"")</f>
        <v>#REF!</v>
      </c>
      <c r="BD10" s="59" t="e">
        <f>IF('Surface Flux and Temperature'!#REF!&lt;&gt;"",'Surface Flux and Temperature'!#REF!,"")</f>
        <v>#REF!</v>
      </c>
      <c r="BE10" s="59" t="e">
        <f>IF('Surface Flux and Temperature'!#REF!&lt;&gt;"",'Surface Flux and Temperature'!#REF!,"")</f>
        <v>#REF!</v>
      </c>
      <c r="BF10" s="59" t="e">
        <f>IF('Surface Flux and Temperature'!#REF!&lt;&gt;"",'Surface Flux and Temperature'!#REF!,"")</f>
        <v>#REF!</v>
      </c>
      <c r="BH10" s="59">
        <v>0</v>
      </c>
    </row>
    <row r="11" spans="1:70">
      <c r="A11" s="59" t="s">
        <v>183</v>
      </c>
      <c r="B11" s="59">
        <f>IF('HGT &amp; HGL'!F13&lt;&gt;"",'HGT &amp; HGL'!F13,"")</f>
        <v>10.515040000000001</v>
      </c>
      <c r="H11" s="59" t="str">
        <f>IF('HGT &amp; HGL'!I13&lt;&gt;"",'HGT &amp; HGL'!I13,"")</f>
        <v/>
      </c>
      <c r="N11" s="59">
        <f>IF('Ceiling Jet'!F11&lt;&gt;"",'Ceiling Jet'!F11,"")</f>
        <v>9.2463499999999996</v>
      </c>
      <c r="R11" s="59">
        <f>IF('Gas Concentration'!I10&lt;&gt;"",'Gas Concentration'!I10,"")</f>
        <v>-26.00667</v>
      </c>
      <c r="W11" s="59">
        <f>IF('Gas Concentration'!F10&lt;&gt;"",'Gas Concentration'!F10,"")</f>
        <v>-9.2864550000000001</v>
      </c>
      <c r="Y11" s="59">
        <f>IF('Smoke Concentration'!E10&lt;&gt;"",'Smoke Concentration'!E10,"")</f>
        <v>152.34936999999999</v>
      </c>
      <c r="AA11" s="59">
        <f>IF(Pressure!E10&lt;&gt;"",Pressure!E10,"")</f>
        <v>-7.3778899999999998</v>
      </c>
      <c r="AB11" s="59">
        <f>IF('Target Flux and Temperature'!L25&lt;&gt;"",'Target Flux and Temperature'!L25,"")</f>
        <v>10.7828</v>
      </c>
      <c r="AC11" s="59">
        <f>IF('Target Flux and Temperature'!L26&lt;&gt;"",'Target Flux and Temperature'!L26,"")</f>
        <v>-6.9100599999999996</v>
      </c>
      <c r="AD11" s="59">
        <f>IF('Target Flux and Temperature'!L27&lt;&gt;"",'Target Flux and Temperature'!L27,"")</f>
        <v>-1.26637</v>
      </c>
      <c r="AE11" s="59">
        <f>IF('Target Flux and Temperature'!L28&lt;&gt;"",'Target Flux and Temperature'!L28,"")</f>
        <v>28.678419999999999</v>
      </c>
      <c r="AH11" s="59">
        <f>IF('Target Flux and Temperature'!F25&lt;&gt;"",'Target Flux and Temperature'!F25,"")</f>
        <v>21.446660000000001</v>
      </c>
      <c r="AI11" s="59">
        <f>IF('Target Flux and Temperature'!F26&lt;&gt;"",'Target Flux and Temperature'!F26,"")</f>
        <v>25.594660000000001</v>
      </c>
      <c r="AJ11" s="59">
        <f>IF('Target Flux and Temperature'!F27&lt;&gt;"",'Target Flux and Temperature'!F27,"")</f>
        <v>-4.8759999999999998E-2</v>
      </c>
      <c r="AK11" s="59">
        <f>IF('Target Flux and Temperature'!F28&lt;&gt;"",'Target Flux and Temperature'!F28,"")</f>
        <v>54.624049999999997</v>
      </c>
      <c r="AL11" s="59">
        <f>IF('Target Flux and Temperature'!I25&lt;&gt;"",'Target Flux and Temperature'!I25,"")</f>
        <v>3.14818</v>
      </c>
      <c r="AM11" s="59">
        <f>IF('Target Flux and Temperature'!I26&lt;&gt;"",'Target Flux and Temperature'!I26,"")</f>
        <v>-26.44708</v>
      </c>
      <c r="AN11" s="59">
        <f>IF('Target Flux and Temperature'!I27&lt;&gt;"",'Target Flux and Temperature'!I27,"")</f>
        <v>-22.592690000000001</v>
      </c>
      <c r="AO11" s="59">
        <f>IF('Target Flux and Temperature'!I28&lt;&gt;"",'Target Flux and Temperature'!I28,"")</f>
        <v>-9.6028199999999995</v>
      </c>
      <c r="AQ11" s="59">
        <f>IF('Surface Flux and Temperature'!H46&lt;&gt;"",'Surface Flux and Temperature'!H46,"")</f>
        <v>17.679344999999998</v>
      </c>
      <c r="AR11" s="59">
        <f>IF('Surface Flux and Temperature'!H47&lt;&gt;"",'Surface Flux and Temperature'!H47,"")</f>
        <v>4.3567799999999988</v>
      </c>
      <c r="AS11" s="59">
        <f>IF('Surface Flux and Temperature'!H48&lt;&gt;"",'Surface Flux and Temperature'!H48,"")</f>
        <v>15.914089999999998</v>
      </c>
      <c r="AT11" s="59" t="str">
        <f>IF('Surface Flux and Temperature'!H49&lt;&gt;"",'Surface Flux and Temperature'!H49,"")</f>
        <v/>
      </c>
      <c r="AU11" s="59">
        <f>IF('Surface Flux and Temperature'!H50&lt;&gt;"",'Surface Flux and Temperature'!H50,"")</f>
        <v>11.779415</v>
      </c>
      <c r="AV11" s="59">
        <f>IF('Surface Flux and Temperature'!H51&lt;&gt;"",'Surface Flux and Temperature'!H51,"")</f>
        <v>39.709679999999999</v>
      </c>
      <c r="AW11" s="59">
        <f>IF('Surface Flux and Temperature'!H52&lt;&gt;"",'Surface Flux and Temperature'!H52,"")</f>
        <v>19.792695000000002</v>
      </c>
      <c r="AX11" s="59">
        <f>IF('Surface Flux and Temperature'!H53&lt;&gt;"",'Surface Flux and Temperature'!H53,"")</f>
        <v>44.981539999999995</v>
      </c>
      <c r="AY11" s="59" t="e">
        <f>IF('Surface Flux and Temperature'!#REF!&lt;&gt;"",'Surface Flux and Temperature'!#REF!,"")</f>
        <v>#REF!</v>
      </c>
      <c r="AZ11" s="59" t="e">
        <f>IF('Surface Flux and Temperature'!#REF!&lt;&gt;"",'Surface Flux and Temperature'!#REF!,"")</f>
        <v>#REF!</v>
      </c>
      <c r="BA11" s="59" t="e">
        <f>IF('Surface Flux and Temperature'!#REF!&lt;&gt;"",'Surface Flux and Temperature'!#REF!,"")</f>
        <v>#REF!</v>
      </c>
      <c r="BB11" s="59" t="e">
        <f>IF('Surface Flux and Temperature'!#REF!&lt;&gt;"",'Surface Flux and Temperature'!#REF!,"")</f>
        <v>#REF!</v>
      </c>
      <c r="BC11" s="59" t="e">
        <f>IF('Surface Flux and Temperature'!#REF!&lt;&gt;"",'Surface Flux and Temperature'!#REF!,"")</f>
        <v>#REF!</v>
      </c>
      <c r="BD11" s="59" t="e">
        <f>IF('Surface Flux and Temperature'!#REF!&lt;&gt;"",'Surface Flux and Temperature'!#REF!,"")</f>
        <v>#REF!</v>
      </c>
      <c r="BE11" s="59" t="e">
        <f>IF('Surface Flux and Temperature'!#REF!&lt;&gt;"",'Surface Flux and Temperature'!#REF!,"")</f>
        <v>#REF!</v>
      </c>
      <c r="BF11" s="59" t="e">
        <f>IF('Surface Flux and Temperature'!#REF!&lt;&gt;"",'Surface Flux and Temperature'!#REF!,"")</f>
        <v>#REF!</v>
      </c>
      <c r="BH11" s="59">
        <v>0</v>
      </c>
    </row>
    <row r="12" spans="1:70">
      <c r="A12" s="59" t="s">
        <v>184</v>
      </c>
      <c r="B12" s="59">
        <f>IF('HGT &amp; HGL'!F14&lt;&gt;"",'HGT &amp; HGL'!F14,"")</f>
        <v>6.7272600000000002</v>
      </c>
      <c r="H12" s="59" t="str">
        <f>IF('HGT &amp; HGL'!I14&lt;&gt;"",'HGT &amp; HGL'!I14,"")</f>
        <v/>
      </c>
      <c r="N12" s="59">
        <f>IF('Ceiling Jet'!F12&lt;&gt;"",'Ceiling Jet'!F12,"")</f>
        <v>1.8706400000000001</v>
      </c>
      <c r="R12" s="59">
        <f>IF('Gas Concentration'!I11&lt;&gt;"",'Gas Concentration'!I11,"")</f>
        <v>6.0286200000000001</v>
      </c>
      <c r="W12" s="59">
        <f>IF('Gas Concentration'!F11&lt;&gt;"",'Gas Concentration'!F11,"")</f>
        <v>30.083159999999999</v>
      </c>
      <c r="Y12" s="59">
        <f>IF('Smoke Concentration'!E11&lt;&gt;"",'Smoke Concentration'!E11,"")</f>
        <v>113.51517</v>
      </c>
      <c r="AA12" s="59">
        <f>IF(Pressure!E11&lt;&gt;"",Pressure!E11,"")</f>
        <v>32.591810000000002</v>
      </c>
      <c r="AB12" s="59">
        <f>IF('Target Flux and Temperature'!L29&lt;&gt;"",'Target Flux and Temperature'!L29,"")</f>
        <v>-1.43564</v>
      </c>
      <c r="AC12" s="59">
        <f>IF('Target Flux and Temperature'!L30&lt;&gt;"",'Target Flux and Temperature'!L30,"")</f>
        <v>7.9342300000000003</v>
      </c>
      <c r="AD12" s="59">
        <f>IF('Target Flux and Temperature'!L31&lt;&gt;"",'Target Flux and Temperature'!L31,"")</f>
        <v>-22.039760000000001</v>
      </c>
      <c r="AE12" s="59">
        <f>IF('Target Flux and Temperature'!L32&lt;&gt;"",'Target Flux and Temperature'!L32,"")</f>
        <v>20.223269999999999</v>
      </c>
      <c r="AH12" s="59">
        <f>IF('Target Flux and Temperature'!F29&lt;&gt;"",'Target Flux and Temperature'!F29,"")</f>
        <v>26.466259999999998</v>
      </c>
      <c r="AI12" s="59">
        <f>IF('Target Flux and Temperature'!F30&lt;&gt;"",'Target Flux and Temperature'!F30,"")</f>
        <v>22.98133</v>
      </c>
      <c r="AJ12" s="59" t="str">
        <f>IF('Target Flux and Temperature'!F31&lt;&gt;"",'Target Flux and Temperature'!F31,"")</f>
        <v/>
      </c>
      <c r="AK12" s="59">
        <f>IF('Target Flux and Temperature'!F32&lt;&gt;"",'Target Flux and Temperature'!F32,"")</f>
        <v>59.71161</v>
      </c>
      <c r="AL12" s="59">
        <f>IF('Target Flux and Temperature'!I29&lt;&gt;"",'Target Flux and Temperature'!I29,"")</f>
        <v>-6.2362900000000003</v>
      </c>
      <c r="AM12" s="59">
        <f>IF('Target Flux and Temperature'!I30&lt;&gt;"",'Target Flux and Temperature'!I30,"")</f>
        <v>-3.4841600000000001</v>
      </c>
      <c r="AN12" s="59" t="str">
        <f>IF('Target Flux and Temperature'!I31&lt;&gt;"",'Target Flux and Temperature'!I31,"")</f>
        <v/>
      </c>
      <c r="AO12" s="59">
        <f>IF('Target Flux and Temperature'!I32&lt;&gt;"",'Target Flux and Temperature'!I32,"")</f>
        <v>-14.18629</v>
      </c>
      <c r="AQ12" s="59">
        <f>IF('Surface Flux and Temperature'!H54&lt;&gt;"",'Surface Flux and Temperature'!H54,"")</f>
        <v>25.558324999999996</v>
      </c>
      <c r="AR12" s="59">
        <f>IF('Surface Flux and Temperature'!H55&lt;&gt;"",'Surface Flux and Temperature'!H55,"")</f>
        <v>41.228719999999996</v>
      </c>
      <c r="AS12" s="59">
        <f>IF('Surface Flux and Temperature'!H56&lt;&gt;"",'Surface Flux and Temperature'!H56,"")</f>
        <v>37.802700000000002</v>
      </c>
      <c r="AT12" s="59">
        <f>IF('Surface Flux and Temperature'!H57&lt;&gt;"",'Surface Flux and Temperature'!H57,"")</f>
        <v>15.275035000000001</v>
      </c>
      <c r="AU12" s="59">
        <f>IF('Surface Flux and Temperature'!H58&lt;&gt;"",'Surface Flux and Temperature'!H58,"")</f>
        <v>45.38214</v>
      </c>
      <c r="AV12" s="59">
        <f>IF('Surface Flux and Temperature'!H59&lt;&gt;"",'Surface Flux and Temperature'!H59,"")</f>
        <v>26.625309999999999</v>
      </c>
      <c r="AW12" s="59">
        <f>IF('Surface Flux and Temperature'!H60&lt;&gt;"",'Surface Flux and Temperature'!H60,"")</f>
        <v>29.943725000000001</v>
      </c>
      <c r="AX12" s="59">
        <f>IF('Surface Flux and Temperature'!H61&lt;&gt;"",'Surface Flux and Temperature'!H61,"")</f>
        <v>43.319800000000001</v>
      </c>
      <c r="AY12" s="59" t="e">
        <f>IF('Surface Flux and Temperature'!#REF!&lt;&gt;"",'Surface Flux and Temperature'!#REF!,"")</f>
        <v>#REF!</v>
      </c>
      <c r="AZ12" s="59" t="e">
        <f>IF('Surface Flux and Temperature'!#REF!&lt;&gt;"",'Surface Flux and Temperature'!#REF!,"")</f>
        <v>#REF!</v>
      </c>
      <c r="BA12" s="59" t="e">
        <f>IF('Surface Flux and Temperature'!#REF!&lt;&gt;"",'Surface Flux and Temperature'!#REF!,"")</f>
        <v>#REF!</v>
      </c>
      <c r="BB12" s="59" t="e">
        <f>IF('Surface Flux and Temperature'!#REF!&lt;&gt;"",'Surface Flux and Temperature'!#REF!,"")</f>
        <v>#REF!</v>
      </c>
      <c r="BC12" s="59" t="e">
        <f>IF('Surface Flux and Temperature'!#REF!&lt;&gt;"",'Surface Flux and Temperature'!#REF!,"")</f>
        <v>#REF!</v>
      </c>
      <c r="BD12" s="59" t="e">
        <f>IF('Surface Flux and Temperature'!#REF!&lt;&gt;"",'Surface Flux and Temperature'!#REF!,"")</f>
        <v>#REF!</v>
      </c>
      <c r="BE12" s="59" t="e">
        <f>IF('Surface Flux and Temperature'!#REF!&lt;&gt;"",'Surface Flux and Temperature'!#REF!,"")</f>
        <v>#REF!</v>
      </c>
      <c r="BF12" s="59" t="e">
        <f>IF('Surface Flux and Temperature'!#REF!&lt;&gt;"",'Surface Flux and Temperature'!#REF!,"")</f>
        <v>#REF!</v>
      </c>
      <c r="BH12" s="59">
        <v>0</v>
      </c>
    </row>
    <row r="13" spans="1:70">
      <c r="A13" s="59" t="s">
        <v>185</v>
      </c>
      <c r="B13" s="59">
        <f>IF('HGT &amp; HGL'!F15&lt;&gt;"",'HGT &amp; HGL'!F15,"")</f>
        <v>5.1989200000000002</v>
      </c>
      <c r="H13" s="59" t="str">
        <f>IF('HGT &amp; HGL'!I15&lt;&gt;"",'HGT &amp; HGL'!I15,"")</f>
        <v/>
      </c>
      <c r="N13" s="59">
        <f>IF('Ceiling Jet'!F13&lt;&gt;"",'Ceiling Jet'!F13,"")</f>
        <v>15.533810000000001</v>
      </c>
      <c r="R13" s="59">
        <f>IF('Gas Concentration'!I12&lt;&gt;"",'Gas Concentration'!I12,"")</f>
        <v>-20.782060000000001</v>
      </c>
      <c r="W13" s="59">
        <f>IF('Gas Concentration'!F12&lt;&gt;"",'Gas Concentration'!F12,"")</f>
        <v>-3.5458399999999997</v>
      </c>
      <c r="Y13" s="59">
        <f>IF('Smoke Concentration'!E12&lt;&gt;"",'Smoke Concentration'!E12,"")</f>
        <v>50.845329999999997</v>
      </c>
      <c r="AA13" s="59">
        <f>IF(Pressure!E12&lt;&gt;"",Pressure!E12,"")</f>
        <v>174.79528999999999</v>
      </c>
      <c r="AB13" s="59" t="str">
        <f>IF('Target Flux and Temperature'!L33&lt;&gt;"",'Target Flux and Temperature'!L33,"")</f>
        <v/>
      </c>
      <c r="AC13" s="59">
        <f>IF('Target Flux and Temperature'!L34&lt;&gt;"",'Target Flux and Temperature'!L34,"")</f>
        <v>2.1406200000000002</v>
      </c>
      <c r="AD13" s="59">
        <f>IF('Target Flux and Temperature'!L35&lt;&gt;"",'Target Flux and Temperature'!L35,"")</f>
        <v>-21.918369999999999</v>
      </c>
      <c r="AE13" s="59">
        <f>IF('Target Flux and Temperature'!L36&lt;&gt;"",'Target Flux and Temperature'!L36,"")</f>
        <v>-14.334070000000001</v>
      </c>
      <c r="AH13" s="59" t="str">
        <f>IF('Target Flux and Temperature'!F33&lt;&gt;"",'Target Flux and Temperature'!F33,"")</f>
        <v/>
      </c>
      <c r="AI13" s="59" t="str">
        <f>IF('Target Flux and Temperature'!F34&lt;&gt;"",'Target Flux and Temperature'!F34,"")</f>
        <v/>
      </c>
      <c r="AJ13" s="59">
        <f>IF('Target Flux and Temperature'!F35&lt;&gt;"",'Target Flux and Temperature'!F35,"")</f>
        <v>62.72927</v>
      </c>
      <c r="AK13" s="59">
        <f>IF('Target Flux and Temperature'!F36&lt;&gt;"",'Target Flux and Temperature'!F36,"")</f>
        <v>92.713570000000004</v>
      </c>
      <c r="AL13" s="59" t="str">
        <f>IF('Target Flux and Temperature'!I33&lt;&gt;"",'Target Flux and Temperature'!I33,"")</f>
        <v/>
      </c>
      <c r="AM13" s="59" t="str">
        <f>IF('Target Flux and Temperature'!I34&lt;&gt;"",'Target Flux and Temperature'!I34,"")</f>
        <v/>
      </c>
      <c r="AN13" s="59">
        <f>IF('Target Flux and Temperature'!I35&lt;&gt;"",'Target Flux and Temperature'!I35,"")</f>
        <v>45.29383</v>
      </c>
      <c r="AO13" s="59">
        <f>IF('Target Flux and Temperature'!I36&lt;&gt;"",'Target Flux and Temperature'!I36,"")</f>
        <v>16.249359999999999</v>
      </c>
      <c r="AQ13" s="59">
        <f>IF('Surface Flux and Temperature'!H62&lt;&gt;"",'Surface Flux and Temperature'!H62,"")</f>
        <v>26.551265000000001</v>
      </c>
      <c r="AR13" s="59">
        <f>IF('Surface Flux and Temperature'!H63&lt;&gt;"",'Surface Flux and Temperature'!H63,"")</f>
        <v>22.57536</v>
      </c>
      <c r="AS13" s="59" t="str">
        <f>IF('Surface Flux and Temperature'!H64&lt;&gt;"",'Surface Flux and Temperature'!H64,"")</f>
        <v/>
      </c>
      <c r="AT13" s="59">
        <f>IF('Surface Flux and Temperature'!H65&lt;&gt;"",'Surface Flux and Temperature'!H65,"")</f>
        <v>38.581589999999998</v>
      </c>
      <c r="AU13" s="59" t="e">
        <f>IF('Surface Flux and Temperature'!#REF!&lt;&gt;"",'Surface Flux and Temperature'!#REF!,"")</f>
        <v>#REF!</v>
      </c>
      <c r="AV13" s="59" t="e">
        <f>IF('Surface Flux and Temperature'!#REF!&lt;&gt;"",'Surface Flux and Temperature'!#REF!,"")</f>
        <v>#REF!</v>
      </c>
      <c r="AW13" s="59" t="e">
        <f>IF('Surface Flux and Temperature'!#REF!&lt;&gt;"",'Surface Flux and Temperature'!#REF!,"")</f>
        <v>#REF!</v>
      </c>
      <c r="AX13" s="59" t="e">
        <f>IF('Surface Flux and Temperature'!#REF!&lt;&gt;"",'Surface Flux and Temperature'!#REF!,"")</f>
        <v>#REF!</v>
      </c>
      <c r="AY13" s="59" t="e">
        <f>IF('Surface Flux and Temperature'!#REF!&lt;&gt;"",'Surface Flux and Temperature'!#REF!,"")</f>
        <v>#REF!</v>
      </c>
      <c r="AZ13" s="59" t="e">
        <f>IF('Surface Flux and Temperature'!#REF!&lt;&gt;"",'Surface Flux and Temperature'!#REF!,"")</f>
        <v>#REF!</v>
      </c>
      <c r="BA13" s="59" t="e">
        <f>IF('Surface Flux and Temperature'!#REF!&lt;&gt;"",'Surface Flux and Temperature'!#REF!,"")</f>
        <v>#REF!</v>
      </c>
      <c r="BB13" s="59" t="e">
        <f>IF('Surface Flux and Temperature'!#REF!&lt;&gt;"",'Surface Flux and Temperature'!#REF!,"")</f>
        <v>#REF!</v>
      </c>
      <c r="BC13" s="59" t="e">
        <f>IF('Surface Flux and Temperature'!#REF!&lt;&gt;"",'Surface Flux and Temperature'!#REF!,"")</f>
        <v>#REF!</v>
      </c>
      <c r="BD13" s="59" t="e">
        <f>IF('Surface Flux and Temperature'!#REF!&lt;&gt;"",'Surface Flux and Temperature'!#REF!,"")</f>
        <v>#REF!</v>
      </c>
      <c r="BE13" s="59" t="e">
        <f>IF('Surface Flux and Temperature'!#REF!&lt;&gt;"",'Surface Flux and Temperature'!#REF!,"")</f>
        <v>#REF!</v>
      </c>
      <c r="BF13" s="59" t="e">
        <f>IF('Surface Flux and Temperature'!#REF!&lt;&gt;"",'Surface Flux and Temperature'!#REF!,"")</f>
        <v>#REF!</v>
      </c>
      <c r="BH13" s="59">
        <v>0</v>
      </c>
    </row>
    <row r="14" spans="1:70">
      <c r="A14" s="59" t="s">
        <v>186</v>
      </c>
      <c r="B14" s="59">
        <f>IF('HGT &amp; HGL'!F16&lt;&gt;"",'HGT &amp; HGL'!F16,"")</f>
        <v>11.66334</v>
      </c>
      <c r="H14" s="59" t="str">
        <f>IF('HGT &amp; HGL'!I16&lt;&gt;"",'HGT &amp; HGL'!I16,"")</f>
        <v/>
      </c>
      <c r="N14" s="59">
        <f>IF('Ceiling Jet'!F14&lt;&gt;"",'Ceiling Jet'!F14,"")</f>
        <v>1.17625</v>
      </c>
      <c r="R14" s="59">
        <f>IF('Gas Concentration'!I13&lt;&gt;"",'Gas Concentration'!I13,"")</f>
        <v>-23.05463</v>
      </c>
      <c r="W14" s="59">
        <f>IF('Gas Concentration'!F13&lt;&gt;"",'Gas Concentration'!F13,"")</f>
        <v>17.44453</v>
      </c>
      <c r="Y14" s="59">
        <f>IF('Smoke Concentration'!E13&lt;&gt;"",'Smoke Concentration'!E13,"")</f>
        <v>365.02267000000001</v>
      </c>
      <c r="AA14" s="59">
        <f>IF(Pressure!E13&lt;&gt;"",Pressure!E13,"")</f>
        <v>-24.993849999999998</v>
      </c>
      <c r="AB14" s="59">
        <f>IF('Target Flux and Temperature'!L37&lt;&gt;"",'Target Flux and Temperature'!L37,"")</f>
        <v>-18.58878</v>
      </c>
      <c r="AC14" s="59">
        <f>IF('Target Flux and Temperature'!L38&lt;&gt;"",'Target Flux and Temperature'!L38,"")</f>
        <v>-19.42013</v>
      </c>
      <c r="AD14" s="59">
        <f>IF('Target Flux and Temperature'!L39&lt;&gt;"",'Target Flux and Temperature'!L39,"")</f>
        <v>-21.67127</v>
      </c>
      <c r="AE14" s="59">
        <f>IF('Target Flux and Temperature'!L40&lt;&gt;"",'Target Flux and Temperature'!L40,"")</f>
        <v>-21.13702</v>
      </c>
      <c r="AH14" s="59">
        <f>IF('Target Flux and Temperature'!F37&lt;&gt;"",'Target Flux and Temperature'!F37,"")</f>
        <v>52.504060000000003</v>
      </c>
      <c r="AI14" s="59">
        <f>IF('Target Flux and Temperature'!F38&lt;&gt;"",'Target Flux and Temperature'!F38,"")</f>
        <v>84.629710000000003</v>
      </c>
      <c r="AJ14" s="59">
        <f>IF('Target Flux and Temperature'!F39&lt;&gt;"",'Target Flux and Temperature'!F39,"")</f>
        <v>36.539619999999999</v>
      </c>
      <c r="AK14" s="59">
        <f>IF('Target Flux and Temperature'!F40&lt;&gt;"",'Target Flux and Temperature'!F40,"")</f>
        <v>68.605130000000003</v>
      </c>
      <c r="AL14" s="59">
        <f>IF('Target Flux and Temperature'!I37&lt;&gt;"",'Target Flux and Temperature'!I37,"")</f>
        <v>13.370699999999999</v>
      </c>
      <c r="AM14" s="59">
        <f>IF('Target Flux and Temperature'!I38&lt;&gt;"",'Target Flux and Temperature'!I38,"")</f>
        <v>5.2403599999999999</v>
      </c>
      <c r="AN14" s="59">
        <f>IF('Target Flux and Temperature'!I39&lt;&gt;"",'Target Flux and Temperature'!I39,"")</f>
        <v>-22.39939</v>
      </c>
      <c r="AO14" s="59">
        <f>IF('Target Flux and Temperature'!I40&lt;&gt;"",'Target Flux and Temperature'!I40,"")</f>
        <v>52.494669999999999</v>
      </c>
      <c r="AQ14" s="59" t="e">
        <f>IF('Surface Flux and Temperature'!#REF!&lt;&gt;"",'Surface Flux and Temperature'!#REF!,"")</f>
        <v>#REF!</v>
      </c>
      <c r="AR14" s="59" t="e">
        <f>IF('Surface Flux and Temperature'!#REF!&lt;&gt;"",'Surface Flux and Temperature'!#REF!,"")</f>
        <v>#REF!</v>
      </c>
      <c r="AS14" s="59" t="e">
        <f>IF('Surface Flux and Temperature'!#REF!&lt;&gt;"",'Surface Flux and Temperature'!#REF!,"")</f>
        <v>#REF!</v>
      </c>
      <c r="AT14" s="59" t="e">
        <f>IF('Surface Flux and Temperature'!#REF!&lt;&gt;"",'Surface Flux and Temperature'!#REF!,"")</f>
        <v>#REF!</v>
      </c>
      <c r="AU14" s="59" t="e">
        <f>IF('Surface Flux and Temperature'!#REF!&lt;&gt;"",'Surface Flux and Temperature'!#REF!,"")</f>
        <v>#REF!</v>
      </c>
      <c r="AV14" s="59" t="e">
        <f>IF('Surface Flux and Temperature'!#REF!&lt;&gt;"",'Surface Flux and Temperature'!#REF!,"")</f>
        <v>#REF!</v>
      </c>
      <c r="AW14" s="59" t="e">
        <f>IF('Surface Flux and Temperature'!#REF!&lt;&gt;"",'Surface Flux and Temperature'!#REF!,"")</f>
        <v>#REF!</v>
      </c>
      <c r="AX14" s="59" t="e">
        <f>IF('Surface Flux and Temperature'!#REF!&lt;&gt;"",'Surface Flux and Temperature'!#REF!,"")</f>
        <v>#REF!</v>
      </c>
      <c r="AY14" s="59" t="e">
        <f>IF('Surface Flux and Temperature'!#REF!&lt;&gt;"",'Surface Flux and Temperature'!#REF!,"")</f>
        <v>#REF!</v>
      </c>
      <c r="AZ14" s="59" t="e">
        <f>IF('Surface Flux and Temperature'!#REF!&lt;&gt;"",'Surface Flux and Temperature'!#REF!,"")</f>
        <v>#REF!</v>
      </c>
      <c r="BA14" s="59" t="e">
        <f>IF('Surface Flux and Temperature'!#REF!&lt;&gt;"",'Surface Flux and Temperature'!#REF!,"")</f>
        <v>#REF!</v>
      </c>
      <c r="BB14" s="59" t="e">
        <f>IF('Surface Flux and Temperature'!#REF!&lt;&gt;"",'Surface Flux and Temperature'!#REF!,"")</f>
        <v>#REF!</v>
      </c>
      <c r="BC14" s="59" t="e">
        <f>IF('Surface Flux and Temperature'!#REF!&lt;&gt;"",'Surface Flux and Temperature'!#REF!,"")</f>
        <v>#REF!</v>
      </c>
      <c r="BD14" s="59" t="e">
        <f>IF('Surface Flux and Temperature'!#REF!&lt;&gt;"",'Surface Flux and Temperature'!#REF!,"")</f>
        <v>#REF!</v>
      </c>
      <c r="BE14" s="59" t="e">
        <f>IF('Surface Flux and Temperature'!#REF!&lt;&gt;"",'Surface Flux and Temperature'!#REF!,"")</f>
        <v>#REF!</v>
      </c>
      <c r="BF14" s="59" t="e">
        <f>IF('Surface Flux and Temperature'!#REF!&lt;&gt;"",'Surface Flux and Temperature'!#REF!,"")</f>
        <v>#REF!</v>
      </c>
      <c r="BH14" s="59">
        <v>0</v>
      </c>
    </row>
    <row r="15" spans="1:70">
      <c r="A15" s="59" t="s">
        <v>187</v>
      </c>
      <c r="B15" s="59">
        <f>IF('HGT &amp; HGL'!F17&lt;&gt;"",'HGT &amp; HGL'!F17,"")</f>
        <v>17.397849999999998</v>
      </c>
      <c r="H15" s="59">
        <f>IF('HGT &amp; HGL'!I17&lt;&gt;"",'HGT &amp; HGL'!I17,"")</f>
        <v>-4.9821400000000002</v>
      </c>
      <c r="N15" s="59">
        <f>IF('Ceiling Jet'!F15&lt;&gt;"",'Ceiling Jet'!F15,"")</f>
        <v>3.21129</v>
      </c>
      <c r="R15" s="59">
        <f>IF('Gas Concentration'!I14&lt;&gt;"",'Gas Concentration'!I14,"")</f>
        <v>-12.345660000000001</v>
      </c>
      <c r="W15" s="59">
        <f>IF('Gas Concentration'!F14&lt;&gt;"",'Gas Concentration'!F14,"")</f>
        <v>-6.3415100000000004</v>
      </c>
      <c r="Z15" s="59">
        <f>IF('Smoke Concentration'!E14&lt;&gt;"",'Smoke Concentration'!E14,"")</f>
        <v>20.227119999999999</v>
      </c>
      <c r="AA15" s="59">
        <f>IF(Pressure!E14&lt;&gt;"",Pressure!E14,"")</f>
        <v>12.597379999999999</v>
      </c>
      <c r="AB15" s="59">
        <f>IF('Target Flux and Temperature'!L41&lt;&gt;"",'Target Flux and Temperature'!L41,"")</f>
        <v>-19.723579999999998</v>
      </c>
      <c r="AC15" s="59">
        <f>IF('Target Flux and Temperature'!L42&lt;&gt;"",'Target Flux and Temperature'!L42,"")</f>
        <v>-20.45</v>
      </c>
      <c r="AD15" s="59">
        <f>IF('Target Flux and Temperature'!L43&lt;&gt;"",'Target Flux and Temperature'!L43,"")</f>
        <v>-11.8782</v>
      </c>
      <c r="AE15" s="59">
        <f>IF('Target Flux and Temperature'!L44&lt;&gt;"",'Target Flux and Temperature'!L44,"")</f>
        <v>-3.7936299999999998</v>
      </c>
      <c r="AH15" s="59">
        <f>IF('Target Flux and Temperature'!F41&lt;&gt;"",'Target Flux and Temperature'!F41,"")</f>
        <v>95.220209999999994</v>
      </c>
      <c r="AI15" s="59">
        <f>IF('Target Flux and Temperature'!F42&lt;&gt;"",'Target Flux and Temperature'!F42,"")</f>
        <v>58.981610000000003</v>
      </c>
      <c r="AJ15" s="59">
        <f>IF('Target Flux and Temperature'!F43&lt;&gt;"",'Target Flux and Temperature'!F43,"")</f>
        <v>93.169269999999997</v>
      </c>
      <c r="AK15" s="59">
        <f>IF('Target Flux and Temperature'!F44&lt;&gt;"",'Target Flux and Temperature'!F44,"")</f>
        <v>141.39964000000001</v>
      </c>
      <c r="AL15" s="59">
        <f>IF('Target Flux and Temperature'!I41&lt;&gt;"",'Target Flux and Temperature'!I41,"")</f>
        <v>11.204459999999999</v>
      </c>
      <c r="AM15" s="59">
        <f>IF('Target Flux and Temperature'!I42&lt;&gt;"",'Target Flux and Temperature'!I42,"")</f>
        <v>20.29111</v>
      </c>
      <c r="AN15" s="59">
        <f>IF('Target Flux and Temperature'!I43&lt;&gt;"",'Target Flux and Temperature'!I43,"")</f>
        <v>23.724409999999999</v>
      </c>
      <c r="AO15" s="59">
        <f>IF('Target Flux and Temperature'!I44&lt;&gt;"",'Target Flux and Temperature'!I44,"")</f>
        <v>26.52674</v>
      </c>
      <c r="AQ15" s="59" t="e">
        <f>IF('Surface Flux and Temperature'!#REF!&lt;&gt;"",'Surface Flux and Temperature'!#REF!,"")</f>
        <v>#REF!</v>
      </c>
      <c r="AR15" s="59" t="e">
        <f>IF('Surface Flux and Temperature'!#REF!&lt;&gt;"",'Surface Flux and Temperature'!#REF!,"")</f>
        <v>#REF!</v>
      </c>
      <c r="AS15" s="59" t="e">
        <f>IF('Surface Flux and Temperature'!#REF!&lt;&gt;"",'Surface Flux and Temperature'!#REF!,"")</f>
        <v>#REF!</v>
      </c>
      <c r="AT15" s="59" t="e">
        <f>IF('Surface Flux and Temperature'!#REF!&lt;&gt;"",'Surface Flux and Temperature'!#REF!,"")</f>
        <v>#REF!</v>
      </c>
      <c r="AU15" s="59" t="e">
        <f>IF('Surface Flux and Temperature'!#REF!&lt;&gt;"",'Surface Flux and Temperature'!#REF!,"")</f>
        <v>#REF!</v>
      </c>
      <c r="AV15" s="59" t="e">
        <f>IF('Surface Flux and Temperature'!#REF!&lt;&gt;"",'Surface Flux and Temperature'!#REF!,"")</f>
        <v>#REF!</v>
      </c>
      <c r="AW15" s="59" t="e">
        <f>IF('Surface Flux and Temperature'!#REF!&lt;&gt;"",'Surface Flux and Temperature'!#REF!,"")</f>
        <v>#REF!</v>
      </c>
      <c r="AX15" s="59" t="e">
        <f>IF('Surface Flux and Temperature'!#REF!&lt;&gt;"",'Surface Flux and Temperature'!#REF!,"")</f>
        <v>#REF!</v>
      </c>
      <c r="AY15" s="59" t="e">
        <f>IF('Surface Flux and Temperature'!#REF!&lt;&gt;"",'Surface Flux and Temperature'!#REF!,"")</f>
        <v>#REF!</v>
      </c>
      <c r="AZ15" s="59" t="e">
        <f>IF('Surface Flux and Temperature'!#REF!&lt;&gt;"",'Surface Flux and Temperature'!#REF!,"")</f>
        <v>#REF!</v>
      </c>
      <c r="BA15" s="59" t="e">
        <f>IF('Surface Flux and Temperature'!#REF!&lt;&gt;"",'Surface Flux and Temperature'!#REF!,"")</f>
        <v>#REF!</v>
      </c>
      <c r="BB15" s="59" t="e">
        <f>IF('Surface Flux and Temperature'!#REF!&lt;&gt;"",'Surface Flux and Temperature'!#REF!,"")</f>
        <v>#REF!</v>
      </c>
      <c r="BC15" s="59" t="e">
        <f>IF('Surface Flux and Temperature'!#REF!&lt;&gt;"",'Surface Flux and Temperature'!#REF!,"")</f>
        <v>#REF!</v>
      </c>
      <c r="BD15" s="59" t="e">
        <f>IF('Surface Flux and Temperature'!#REF!&lt;&gt;"",'Surface Flux and Temperature'!#REF!,"")</f>
        <v>#REF!</v>
      </c>
      <c r="BE15" s="59" t="e">
        <f>IF('Surface Flux and Temperature'!#REF!&lt;&gt;"",'Surface Flux and Temperature'!#REF!,"")</f>
        <v>#REF!</v>
      </c>
      <c r="BF15" s="59" t="e">
        <f>IF('Surface Flux and Temperature'!#REF!&lt;&gt;"",'Surface Flux and Temperature'!#REF!,"")</f>
        <v>#REF!</v>
      </c>
      <c r="BH15" s="59">
        <v>0</v>
      </c>
    </row>
    <row r="16" spans="1:70">
      <c r="A16" s="59" t="s">
        <v>188</v>
      </c>
      <c r="B16" s="59">
        <f>IF('HGT &amp; HGL'!F18&lt;&gt;"",'HGT &amp; HGL'!F18,"")</f>
        <v>16.48302</v>
      </c>
      <c r="H16" s="59">
        <f>IF('HGT &amp; HGL'!I18&lt;&gt;"",'HGT &amp; HGL'!I18,"")</f>
        <v>-5.8195199999999998</v>
      </c>
      <c r="N16" s="59">
        <f>IF('Ceiling Jet'!F16&lt;&gt;"",'Ceiling Jet'!F16,"")</f>
        <v>3.2512300000000001</v>
      </c>
      <c r="R16" s="59">
        <f>IF('Gas Concentration'!I15&lt;&gt;"",'Gas Concentration'!I15,"")</f>
        <v>-14.19074</v>
      </c>
      <c r="W16" s="59">
        <f>IF('Gas Concentration'!F15&lt;&gt;"",'Gas Concentration'!F15,"")</f>
        <v>-10.90727</v>
      </c>
      <c r="Z16" s="59">
        <f>IF('Smoke Concentration'!E15&lt;&gt;"",'Smoke Concentration'!E15,"")</f>
        <v>20.461539999999999</v>
      </c>
      <c r="AA16" s="59">
        <f>IF(Pressure!E15&lt;&gt;"",Pressure!E15,"")</f>
        <v>9.6433599999999995</v>
      </c>
      <c r="AB16" s="59">
        <f>IF('Target Flux and Temperature'!L45&lt;&gt;"",'Target Flux and Temperature'!L45,"")</f>
        <v>-21.425699999999999</v>
      </c>
      <c r="AC16" s="59">
        <f>IF('Target Flux and Temperature'!L46&lt;&gt;"",'Target Flux and Temperature'!L46,"")</f>
        <v>-79.190809999999999</v>
      </c>
      <c r="AD16" s="59">
        <f>IF('Target Flux and Temperature'!L47&lt;&gt;"",'Target Flux and Temperature'!L47,"")</f>
        <v>-9.62791</v>
      </c>
      <c r="AE16" s="59" t="str">
        <f>IF('Target Flux and Temperature'!L48&lt;&gt;"",'Target Flux and Temperature'!L48,"")</f>
        <v/>
      </c>
      <c r="AH16" s="59">
        <f>IF('Target Flux and Temperature'!F45&lt;&gt;"",'Target Flux and Temperature'!F45,"")</f>
        <v>63.861800000000002</v>
      </c>
      <c r="AI16" s="59">
        <f>IF('Target Flux and Temperature'!F46&lt;&gt;"",'Target Flux and Temperature'!F46,"")</f>
        <v>-82.018000000000001</v>
      </c>
      <c r="AJ16" s="59">
        <f>IF('Target Flux and Temperature'!F47&lt;&gt;"",'Target Flux and Temperature'!F47,"")</f>
        <v>124.28352</v>
      </c>
      <c r="AK16" s="59" t="str">
        <f>IF('Target Flux and Temperature'!F48&lt;&gt;"",'Target Flux and Temperature'!F48,"")</f>
        <v/>
      </c>
      <c r="AL16" s="59">
        <f>IF('Target Flux and Temperature'!I45&lt;&gt;"",'Target Flux and Temperature'!I45,"")</f>
        <v>51.001440000000002</v>
      </c>
      <c r="AM16" s="59">
        <f>IF('Target Flux and Temperature'!I46&lt;&gt;"",'Target Flux and Temperature'!I46,"")</f>
        <v>-78.508769999999998</v>
      </c>
      <c r="AN16" s="59">
        <f>IF('Target Flux and Temperature'!I47&lt;&gt;"",'Target Flux and Temperature'!I47,"")</f>
        <v>36.131520000000002</v>
      </c>
      <c r="AO16" s="59" t="str">
        <f>IF('Target Flux and Temperature'!I48&lt;&gt;"",'Target Flux and Temperature'!I48,"")</f>
        <v/>
      </c>
      <c r="AQ16" s="59" t="e">
        <f>IF('Surface Flux and Temperature'!#REF!&lt;&gt;"",'Surface Flux and Temperature'!#REF!,"")</f>
        <v>#REF!</v>
      </c>
      <c r="AR16" s="59" t="e">
        <f>IF('Surface Flux and Temperature'!#REF!&lt;&gt;"",'Surface Flux and Temperature'!#REF!,"")</f>
        <v>#REF!</v>
      </c>
      <c r="AS16" s="59" t="e">
        <f>IF('Surface Flux and Temperature'!#REF!&lt;&gt;"",'Surface Flux and Temperature'!#REF!,"")</f>
        <v>#REF!</v>
      </c>
      <c r="AT16" s="59" t="e">
        <f>IF('Surface Flux and Temperature'!#REF!&lt;&gt;"",'Surface Flux and Temperature'!#REF!,"")</f>
        <v>#REF!</v>
      </c>
      <c r="AU16" s="59" t="e">
        <f>IF('Surface Flux and Temperature'!#REF!&lt;&gt;"",'Surface Flux and Temperature'!#REF!,"")</f>
        <v>#REF!</v>
      </c>
      <c r="AV16" s="59" t="e">
        <f>IF('Surface Flux and Temperature'!#REF!&lt;&gt;"",'Surface Flux and Temperature'!#REF!,"")</f>
        <v>#REF!</v>
      </c>
      <c r="AW16" s="59" t="e">
        <f>IF('Surface Flux and Temperature'!#REF!&lt;&gt;"",'Surface Flux and Temperature'!#REF!,"")</f>
        <v>#REF!</v>
      </c>
      <c r="AX16" s="59" t="e">
        <f>IF('Surface Flux and Temperature'!#REF!&lt;&gt;"",'Surface Flux and Temperature'!#REF!,"")</f>
        <v>#REF!</v>
      </c>
      <c r="AY16" s="59" t="e">
        <f>IF('Surface Flux and Temperature'!#REF!&lt;&gt;"",'Surface Flux and Temperature'!#REF!,"")</f>
        <v>#REF!</v>
      </c>
      <c r="AZ16" s="59" t="e">
        <f>IF('Surface Flux and Temperature'!#REF!&lt;&gt;"",'Surface Flux and Temperature'!#REF!,"")</f>
        <v>#REF!</v>
      </c>
      <c r="BA16" s="59" t="e">
        <f>IF('Surface Flux and Temperature'!#REF!&lt;&gt;"",'Surface Flux and Temperature'!#REF!,"")</f>
        <v>#REF!</v>
      </c>
      <c r="BB16" s="59" t="e">
        <f>IF('Surface Flux and Temperature'!#REF!&lt;&gt;"",'Surface Flux and Temperature'!#REF!,"")</f>
        <v>#REF!</v>
      </c>
      <c r="BC16" s="59" t="e">
        <f>IF('Surface Flux and Temperature'!#REF!&lt;&gt;"",'Surface Flux and Temperature'!#REF!,"")</f>
        <v>#REF!</v>
      </c>
      <c r="BD16" s="59" t="e">
        <f>IF('Surface Flux and Temperature'!#REF!&lt;&gt;"",'Surface Flux and Temperature'!#REF!,"")</f>
        <v>#REF!</v>
      </c>
      <c r="BE16" s="59" t="e">
        <f>IF('Surface Flux and Temperature'!#REF!&lt;&gt;"",'Surface Flux and Temperature'!#REF!,"")</f>
        <v>#REF!</v>
      </c>
      <c r="BF16" s="59" t="e">
        <f>IF('Surface Flux and Temperature'!#REF!&lt;&gt;"",'Surface Flux and Temperature'!#REF!,"")</f>
        <v>#REF!</v>
      </c>
      <c r="BH16" s="59">
        <v>0</v>
      </c>
    </row>
    <row r="17" spans="1:60">
      <c r="A17" s="59" t="s">
        <v>189</v>
      </c>
      <c r="B17" s="59">
        <f>IF('HGT &amp; HGL'!F19&lt;&gt;"",'HGT &amp; HGL'!F19,"")</f>
        <v>13.997490000000001</v>
      </c>
      <c r="H17" s="59">
        <f>IF('HGT &amp; HGL'!I19&lt;&gt;"",'HGT &amp; HGL'!I19,"")</f>
        <v>-14.196070000000001</v>
      </c>
      <c r="N17" s="59">
        <f>IF('Ceiling Jet'!F17&lt;&gt;"",'Ceiling Jet'!F17,"")</f>
        <v>1.19194</v>
      </c>
      <c r="R17" s="59">
        <f>IF('Gas Concentration'!I16&lt;&gt;"",'Gas Concentration'!I16,"")</f>
        <v>-8.3537199999999991</v>
      </c>
      <c r="W17" s="59">
        <f>IF('Gas Concentration'!F16&lt;&gt;"",'Gas Concentration'!F16,"")</f>
        <v>1.48065</v>
      </c>
      <c r="Z17" s="59">
        <f>IF('Smoke Concentration'!E16&lt;&gt;"",'Smoke Concentration'!E16,"")</f>
        <v>4.44834</v>
      </c>
      <c r="AA17" s="59">
        <f>IF(Pressure!E16&lt;&gt;"",Pressure!E16,"")</f>
        <v>11.008839999999999</v>
      </c>
      <c r="AB17" s="59">
        <f>IF('Target Flux and Temperature'!L49&lt;&gt;"",'Target Flux and Temperature'!L49,"")</f>
        <v>-12.976889999999999</v>
      </c>
      <c r="AC17" s="59">
        <f>IF('Target Flux and Temperature'!L50&lt;&gt;"",'Target Flux and Temperature'!L50,"")</f>
        <v>40.637700000000002</v>
      </c>
      <c r="AD17" s="59">
        <f>IF('Target Flux and Temperature'!L51&lt;&gt;"",'Target Flux and Temperature'!L51,"")</f>
        <v>27.14602</v>
      </c>
      <c r="AE17" s="59">
        <f>IF('Target Flux and Temperature'!L52&lt;&gt;"",'Target Flux and Temperature'!L52,"")</f>
        <v>27.76257</v>
      </c>
      <c r="AH17" s="59">
        <f>IF('Target Flux and Temperature'!F49&lt;&gt;"",'Target Flux and Temperature'!F49,"")</f>
        <v>21.89556</v>
      </c>
      <c r="AI17" s="59">
        <f>IF('Target Flux and Temperature'!F50&lt;&gt;"",'Target Flux and Temperature'!F50,"")</f>
        <v>8.4053000000000004</v>
      </c>
      <c r="AJ17" s="59">
        <f>IF('Target Flux and Temperature'!F51&lt;&gt;"",'Target Flux and Temperature'!F51,"")</f>
        <v>-25.854610000000001</v>
      </c>
      <c r="AK17" s="59">
        <f>IF('Target Flux and Temperature'!F52&lt;&gt;"",'Target Flux and Temperature'!F52,"")</f>
        <v>2.0132400000000001</v>
      </c>
      <c r="AL17" s="59">
        <f>IF('Target Flux and Temperature'!I49&lt;&gt;"",'Target Flux and Temperature'!I49,"")</f>
        <v>-7.2971300000000001</v>
      </c>
      <c r="AM17" s="59" t="str">
        <f>IF('Target Flux and Temperature'!I50&lt;&gt;"",'Target Flux and Temperature'!I50,"")</f>
        <v/>
      </c>
      <c r="AN17" s="59" t="str">
        <f>IF('Target Flux and Temperature'!I51&lt;&gt;"",'Target Flux and Temperature'!I51,"")</f>
        <v/>
      </c>
      <c r="AO17" s="59">
        <f>IF('Target Flux and Temperature'!I52&lt;&gt;"",'Target Flux and Temperature'!I52,"")</f>
        <v>5.8611199999999997</v>
      </c>
      <c r="AQ17" s="59" t="e">
        <f>IF('Surface Flux and Temperature'!#REF!&lt;&gt;"",'Surface Flux and Temperature'!#REF!,"")</f>
        <v>#REF!</v>
      </c>
      <c r="AR17" s="59" t="e">
        <f>IF('Surface Flux and Temperature'!#REF!&lt;&gt;"",'Surface Flux and Temperature'!#REF!,"")</f>
        <v>#REF!</v>
      </c>
      <c r="AS17" s="59" t="e">
        <f>IF('Surface Flux and Temperature'!#REF!&lt;&gt;"",'Surface Flux and Temperature'!#REF!,"")</f>
        <v>#REF!</v>
      </c>
      <c r="AT17" s="59" t="e">
        <f>IF('Surface Flux and Temperature'!#REF!&lt;&gt;"",'Surface Flux and Temperature'!#REF!,"")</f>
        <v>#REF!</v>
      </c>
      <c r="AU17" s="59" t="e">
        <f>IF('Surface Flux and Temperature'!#REF!&lt;&gt;"",'Surface Flux and Temperature'!#REF!,"")</f>
        <v>#REF!</v>
      </c>
      <c r="AV17" s="59" t="e">
        <f>IF('Surface Flux and Temperature'!#REF!&lt;&gt;"",'Surface Flux and Temperature'!#REF!,"")</f>
        <v>#REF!</v>
      </c>
      <c r="AW17" s="59" t="e">
        <f>IF('Surface Flux and Temperature'!#REF!&lt;&gt;"",'Surface Flux and Temperature'!#REF!,"")</f>
        <v>#REF!</v>
      </c>
      <c r="AX17" s="59" t="e">
        <f>IF('Surface Flux and Temperature'!#REF!&lt;&gt;"",'Surface Flux and Temperature'!#REF!,"")</f>
        <v>#REF!</v>
      </c>
      <c r="AY17" s="59" t="e">
        <f>IF('Surface Flux and Temperature'!#REF!&lt;&gt;"",'Surface Flux and Temperature'!#REF!,"")</f>
        <v>#REF!</v>
      </c>
      <c r="AZ17" s="59" t="e">
        <f>IF('Surface Flux and Temperature'!#REF!&lt;&gt;"",'Surface Flux and Temperature'!#REF!,"")</f>
        <v>#REF!</v>
      </c>
      <c r="BA17" s="59" t="e">
        <f>IF('Surface Flux and Temperature'!#REF!&lt;&gt;"",'Surface Flux and Temperature'!#REF!,"")</f>
        <v>#REF!</v>
      </c>
      <c r="BB17" s="59" t="e">
        <f>IF('Surface Flux and Temperature'!#REF!&lt;&gt;"",'Surface Flux and Temperature'!#REF!,"")</f>
        <v>#REF!</v>
      </c>
      <c r="BC17" s="59" t="e">
        <f>IF('Surface Flux and Temperature'!#REF!&lt;&gt;"",'Surface Flux and Temperature'!#REF!,"")</f>
        <v>#REF!</v>
      </c>
      <c r="BD17" s="59" t="e">
        <f>IF('Surface Flux and Temperature'!#REF!&lt;&gt;"",'Surface Flux and Temperature'!#REF!,"")</f>
        <v>#REF!</v>
      </c>
      <c r="BE17" s="59" t="e">
        <f>IF('Surface Flux and Temperature'!#REF!&lt;&gt;"",'Surface Flux and Temperature'!#REF!,"")</f>
        <v>#REF!</v>
      </c>
      <c r="BF17" s="59" t="e">
        <f>IF('Surface Flux and Temperature'!#REF!&lt;&gt;"",'Surface Flux and Temperature'!#REF!,"")</f>
        <v>#REF!</v>
      </c>
      <c r="BH17" s="59">
        <v>0</v>
      </c>
    </row>
    <row r="18" spans="1:60">
      <c r="A18" s="59" t="s">
        <v>190</v>
      </c>
      <c r="B18" s="59">
        <f>IF('HGT &amp; HGL'!F20&lt;&gt;"",'HGT &amp; HGL'!F20,"")</f>
        <v>15.10591</v>
      </c>
      <c r="H18" s="59">
        <f>IF('HGT &amp; HGL'!I20&lt;&gt;"",'HGT &amp; HGL'!I20,"")</f>
        <v>-5.3553300000000004</v>
      </c>
      <c r="N18" s="59">
        <f>IF('Ceiling Jet'!F18&lt;&gt;"",'Ceiling Jet'!F18,"")</f>
        <v>0.88785000000000003</v>
      </c>
      <c r="R18" s="59">
        <f>IF('Gas Concentration'!I17&lt;&gt;"",'Gas Concentration'!I17,"")</f>
        <v>-16.096589999999999</v>
      </c>
      <c r="W18" s="59">
        <f>IF('Gas Concentration'!F17&lt;&gt;"",'Gas Concentration'!F17,"")</f>
        <v>-12.00001</v>
      </c>
      <c r="Z18" s="59">
        <f>IF('Smoke Concentration'!E17&lt;&gt;"",'Smoke Concentration'!E17,"")</f>
        <v>54.892670000000003</v>
      </c>
      <c r="AA18" s="59">
        <f>IF(Pressure!E17&lt;&gt;"",Pressure!E17,"")</f>
        <v>5.7380500000000003</v>
      </c>
      <c r="AB18" s="59">
        <f>IF('Target Flux and Temperature'!L53&lt;&gt;"",'Target Flux and Temperature'!L53,"")</f>
        <v>23.62519</v>
      </c>
      <c r="AC18" s="59">
        <f>IF('Target Flux and Temperature'!L54&lt;&gt;"",'Target Flux and Temperature'!L54,"")</f>
        <v>19.935120000000001</v>
      </c>
      <c r="AD18" s="59">
        <f>IF('Target Flux and Temperature'!L55&lt;&gt;"",'Target Flux and Temperature'!L55,"")</f>
        <v>15.00854</v>
      </c>
      <c r="AE18" s="59">
        <f>IF('Target Flux and Temperature'!L56&lt;&gt;"",'Target Flux and Temperature'!L56,"")</f>
        <v>21.229569999999999</v>
      </c>
      <c r="AH18" s="59">
        <f>IF('Target Flux and Temperature'!F53&lt;&gt;"",'Target Flux and Temperature'!F53,"")</f>
        <v>-27.487500000000001</v>
      </c>
      <c r="AI18" s="59">
        <f>IF('Target Flux and Temperature'!F54&lt;&gt;"",'Target Flux and Temperature'!F54,"")</f>
        <v>-16.711739999999999</v>
      </c>
      <c r="AJ18" s="59">
        <f>IF('Target Flux and Temperature'!F55&lt;&gt;"",'Target Flux and Temperature'!F55,"")</f>
        <v>8.6666600000000003</v>
      </c>
      <c r="AK18" s="59">
        <f>IF('Target Flux and Temperature'!F56&lt;&gt;"",'Target Flux and Temperature'!F56,"")</f>
        <v>-27.587039999999998</v>
      </c>
      <c r="AL18" s="59">
        <f>IF('Target Flux and Temperature'!I53&lt;&gt;"",'Target Flux and Temperature'!I53,"")</f>
        <v>-10.539809999999999</v>
      </c>
      <c r="AM18" s="59">
        <f>IF('Target Flux and Temperature'!I54&lt;&gt;"",'Target Flux and Temperature'!I54,"")</f>
        <v>-14.36125</v>
      </c>
      <c r="AN18" s="59">
        <f>IF('Target Flux and Temperature'!I55&lt;&gt;"",'Target Flux and Temperature'!I55,"")</f>
        <v>22.15241</v>
      </c>
      <c r="AO18" s="59">
        <f>IF('Target Flux and Temperature'!I56&lt;&gt;"",'Target Flux and Temperature'!I56,"")</f>
        <v>-5.4188999999999998</v>
      </c>
      <c r="AQ18" s="59" t="e">
        <f>IF('Surface Flux and Temperature'!#REF!&lt;&gt;"",'Surface Flux and Temperature'!#REF!,"")</f>
        <v>#REF!</v>
      </c>
      <c r="AR18" s="59" t="e">
        <f>IF('Surface Flux and Temperature'!#REF!&lt;&gt;"",'Surface Flux and Temperature'!#REF!,"")</f>
        <v>#REF!</v>
      </c>
      <c r="AS18" s="59" t="e">
        <f>IF('Surface Flux and Temperature'!#REF!&lt;&gt;"",'Surface Flux and Temperature'!#REF!,"")</f>
        <v>#REF!</v>
      </c>
      <c r="AT18" s="59" t="e">
        <f>IF('Surface Flux and Temperature'!#REF!&lt;&gt;"",'Surface Flux and Temperature'!#REF!,"")</f>
        <v>#REF!</v>
      </c>
      <c r="AU18" s="59" t="e">
        <f>IF('Surface Flux and Temperature'!#REF!&lt;&gt;"",'Surface Flux and Temperature'!#REF!,"")</f>
        <v>#REF!</v>
      </c>
      <c r="AV18" s="59" t="e">
        <f>IF('Surface Flux and Temperature'!#REF!&lt;&gt;"",'Surface Flux and Temperature'!#REF!,"")</f>
        <v>#REF!</v>
      </c>
      <c r="AW18" s="59" t="e">
        <f>IF('Surface Flux and Temperature'!#REF!&lt;&gt;"",'Surface Flux and Temperature'!#REF!,"")</f>
        <v>#REF!</v>
      </c>
      <c r="AX18" s="59" t="e">
        <f>IF('Surface Flux and Temperature'!#REF!&lt;&gt;"",'Surface Flux and Temperature'!#REF!,"")</f>
        <v>#REF!</v>
      </c>
      <c r="AY18" s="59" t="e">
        <f>IF('Surface Flux and Temperature'!#REF!&lt;&gt;"",'Surface Flux and Temperature'!#REF!,"")</f>
        <v>#REF!</v>
      </c>
      <c r="AZ18" s="59" t="e">
        <f>IF('Surface Flux and Temperature'!#REF!&lt;&gt;"",'Surface Flux and Temperature'!#REF!,"")</f>
        <v>#REF!</v>
      </c>
      <c r="BA18" s="59" t="e">
        <f>IF('Surface Flux and Temperature'!#REF!&lt;&gt;"",'Surface Flux and Temperature'!#REF!,"")</f>
        <v>#REF!</v>
      </c>
      <c r="BB18" s="59" t="e">
        <f>IF('Surface Flux and Temperature'!#REF!&lt;&gt;"",'Surface Flux and Temperature'!#REF!,"")</f>
        <v>#REF!</v>
      </c>
      <c r="BC18" s="59" t="e">
        <f>IF('Surface Flux and Temperature'!#REF!&lt;&gt;"",'Surface Flux and Temperature'!#REF!,"")</f>
        <v>#REF!</v>
      </c>
      <c r="BD18" s="59" t="e">
        <f>IF('Surface Flux and Temperature'!#REF!&lt;&gt;"",'Surface Flux and Temperature'!#REF!,"")</f>
        <v>#REF!</v>
      </c>
      <c r="BE18" s="59" t="e">
        <f>IF('Surface Flux and Temperature'!#REF!&lt;&gt;"",'Surface Flux and Temperature'!#REF!,"")</f>
        <v>#REF!</v>
      </c>
      <c r="BF18" s="59" t="e">
        <f>IF('Surface Flux and Temperature'!#REF!&lt;&gt;"",'Surface Flux and Temperature'!#REF!,"")</f>
        <v>#REF!</v>
      </c>
      <c r="BH18" s="59">
        <v>0</v>
      </c>
    </row>
    <row r="19" spans="1:60">
      <c r="A19" s="59" t="s">
        <v>191</v>
      </c>
      <c r="B19" s="59">
        <f>IF('HGT &amp; HGL'!F21&lt;&gt;"",'HGT &amp; HGL'!F21,"")</f>
        <v>9.1395999999999997</v>
      </c>
      <c r="H19" s="59">
        <f>IF('HGT &amp; HGL'!I21&lt;&gt;"",'HGT &amp; HGL'!I21,"")</f>
        <v>-5.2408400000000004</v>
      </c>
      <c r="N19" s="59">
        <f>IF('Ceiling Jet'!F19&lt;&gt;"",'Ceiling Jet'!F19,"")</f>
        <v>-2.8963399999999999</v>
      </c>
      <c r="R19" s="59">
        <f>IF('Gas Concentration'!I18&lt;&gt;"",'Gas Concentration'!I18,"")</f>
        <v>-14.71442</v>
      </c>
      <c r="W19" s="59">
        <f>IF('Gas Concentration'!F18&lt;&gt;"",'Gas Concentration'!F18,"")</f>
        <v>-6.6346299999999996</v>
      </c>
      <c r="Z19" s="59">
        <f>IF('Smoke Concentration'!E18&lt;&gt;"",'Smoke Concentration'!E18,"")</f>
        <v>13.407999999999999</v>
      </c>
      <c r="AA19" s="59">
        <f>IF(Pressure!E18&lt;&gt;"",Pressure!E18,"")</f>
        <v>-4.2114900000000004</v>
      </c>
      <c r="AB19" s="59">
        <f>IF('Target Flux and Temperature'!L57&lt;&gt;"",'Target Flux and Temperature'!L57,"")</f>
        <v>27.821259999999999</v>
      </c>
      <c r="AC19" s="59">
        <f>IF('Target Flux and Temperature'!L58&lt;&gt;"",'Target Flux and Temperature'!L58,"")</f>
        <v>4.5625799999999996</v>
      </c>
      <c r="AD19" s="59">
        <f>IF('Target Flux and Temperature'!L59&lt;&gt;"",'Target Flux and Temperature'!L59,"")</f>
        <v>19.412929999999999</v>
      </c>
      <c r="AE19" s="59">
        <f>IF('Target Flux and Temperature'!L60&lt;&gt;"",'Target Flux and Temperature'!L60,"")</f>
        <v>-2.3359700000000001</v>
      </c>
      <c r="AH19" s="59">
        <f>IF('Target Flux and Temperature'!F57&lt;&gt;"",'Target Flux and Temperature'!F57,"")</f>
        <v>3.5264700000000002</v>
      </c>
      <c r="AI19" s="59">
        <f>IF('Target Flux and Temperature'!F58&lt;&gt;"",'Target Flux and Temperature'!F58,"")</f>
        <v>-20.297419999999999</v>
      </c>
      <c r="AJ19" s="59">
        <f>IF('Target Flux and Temperature'!F59&lt;&gt;"",'Target Flux and Temperature'!F59,"")</f>
        <v>-19.67109</v>
      </c>
      <c r="AK19" s="59">
        <f>IF('Target Flux and Temperature'!F60&lt;&gt;"",'Target Flux and Temperature'!F60,"")</f>
        <v>-27.72448</v>
      </c>
      <c r="AL19" s="59">
        <f>IF('Target Flux and Temperature'!I57&lt;&gt;"",'Target Flux and Temperature'!I57,"")</f>
        <v>4.4658800000000003</v>
      </c>
      <c r="AM19" s="59">
        <f>IF('Target Flux and Temperature'!I58&lt;&gt;"",'Target Flux and Temperature'!I58,"")</f>
        <v>-12.78078</v>
      </c>
      <c r="AN19" s="59">
        <f>IF('Target Flux and Temperature'!I59&lt;&gt;"",'Target Flux and Temperature'!I59,"")</f>
        <v>-18.737189999999998</v>
      </c>
      <c r="AO19" s="59">
        <f>IF('Target Flux and Temperature'!I60&lt;&gt;"",'Target Flux and Temperature'!I60,"")</f>
        <v>-18.124949999999998</v>
      </c>
      <c r="AQ19" s="59" t="e">
        <f>IF('Surface Flux and Temperature'!#REF!&lt;&gt;"",'Surface Flux and Temperature'!#REF!,"")</f>
        <v>#REF!</v>
      </c>
      <c r="AR19" s="59" t="e">
        <f>IF('Surface Flux and Temperature'!#REF!&lt;&gt;"",'Surface Flux and Temperature'!#REF!,"")</f>
        <v>#REF!</v>
      </c>
      <c r="AS19" s="59" t="e">
        <f>IF('Surface Flux and Temperature'!#REF!&lt;&gt;"",'Surface Flux and Temperature'!#REF!,"")</f>
        <v>#REF!</v>
      </c>
      <c r="AT19" s="59" t="e">
        <f>IF('Surface Flux and Temperature'!#REF!&lt;&gt;"",'Surface Flux and Temperature'!#REF!,"")</f>
        <v>#REF!</v>
      </c>
      <c r="AU19" s="59" t="e">
        <f>IF('Surface Flux and Temperature'!#REF!&lt;&gt;"",'Surface Flux and Temperature'!#REF!,"")</f>
        <v>#REF!</v>
      </c>
      <c r="AV19" s="59" t="e">
        <f>IF('Surface Flux and Temperature'!#REF!&lt;&gt;"",'Surface Flux and Temperature'!#REF!,"")</f>
        <v>#REF!</v>
      </c>
      <c r="AW19" s="59" t="e">
        <f>IF('Surface Flux and Temperature'!#REF!&lt;&gt;"",'Surface Flux and Temperature'!#REF!,"")</f>
        <v>#REF!</v>
      </c>
      <c r="AX19" s="59" t="e">
        <f>IF('Surface Flux and Temperature'!#REF!&lt;&gt;"",'Surface Flux and Temperature'!#REF!,"")</f>
        <v>#REF!</v>
      </c>
      <c r="AY19" s="59" t="e">
        <f>IF('Surface Flux and Temperature'!#REF!&lt;&gt;"",'Surface Flux and Temperature'!#REF!,"")</f>
        <v>#REF!</v>
      </c>
      <c r="AZ19" s="59" t="e">
        <f>IF('Surface Flux and Temperature'!#REF!&lt;&gt;"",'Surface Flux and Temperature'!#REF!,"")</f>
        <v>#REF!</v>
      </c>
      <c r="BA19" s="59" t="e">
        <f>IF('Surface Flux and Temperature'!#REF!&lt;&gt;"",'Surface Flux and Temperature'!#REF!,"")</f>
        <v>#REF!</v>
      </c>
      <c r="BB19" s="59" t="e">
        <f>IF('Surface Flux and Temperature'!#REF!&lt;&gt;"",'Surface Flux and Temperature'!#REF!,"")</f>
        <v>#REF!</v>
      </c>
      <c r="BC19" s="59" t="e">
        <f>IF('Surface Flux and Temperature'!#REF!&lt;&gt;"",'Surface Flux and Temperature'!#REF!,"")</f>
        <v>#REF!</v>
      </c>
      <c r="BD19" s="59" t="e">
        <f>IF('Surface Flux and Temperature'!#REF!&lt;&gt;"",'Surface Flux and Temperature'!#REF!,"")</f>
        <v>#REF!</v>
      </c>
      <c r="BE19" s="59" t="e">
        <f>IF('Surface Flux and Temperature'!#REF!&lt;&gt;"",'Surface Flux and Temperature'!#REF!,"")</f>
        <v>#REF!</v>
      </c>
      <c r="BF19" s="59" t="e">
        <f>IF('Surface Flux and Temperature'!#REF!&lt;&gt;"",'Surface Flux and Temperature'!#REF!,"")</f>
        <v>#REF!</v>
      </c>
      <c r="BH19" s="59">
        <v>0</v>
      </c>
    </row>
    <row r="20" spans="1:60">
      <c r="A20" s="59" t="s">
        <v>192</v>
      </c>
      <c r="B20" s="59">
        <f>IF('HGT &amp; HGL'!F22&lt;&gt;"",'HGT &amp; HGL'!F22,"")</f>
        <v>23.901060000000001</v>
      </c>
      <c r="H20" s="59">
        <f>IF('HGT &amp; HGL'!I22&lt;&gt;"",'HGT &amp; HGL'!I22,"")</f>
        <v>-5.1773199999999999</v>
      </c>
      <c r="N20" s="59">
        <f>IF('Ceiling Jet'!F20&lt;&gt;"",'Ceiling Jet'!F20,"")</f>
        <v>11.800840000000001</v>
      </c>
      <c r="R20" s="59">
        <f>IF('Gas Concentration'!I19&lt;&gt;"",'Gas Concentration'!I19,"")</f>
        <v>-11.39739</v>
      </c>
      <c r="W20" s="59">
        <f>IF('Gas Concentration'!F19&lt;&gt;"",'Gas Concentration'!F19,"")</f>
        <v>-3.1725400000000001</v>
      </c>
      <c r="Z20" s="59">
        <f>IF('Smoke Concentration'!E19&lt;&gt;"",'Smoke Concentration'!E19,"")</f>
        <v>29.158190000000001</v>
      </c>
      <c r="AA20" s="59">
        <f>IF(Pressure!E19&lt;&gt;"",Pressure!E19,"")</f>
        <v>9.14527</v>
      </c>
      <c r="AB20" s="59">
        <f>IF('Target Flux and Temperature'!L61&lt;&gt;"",'Target Flux and Temperature'!L61,"")</f>
        <v>57.620370000000001</v>
      </c>
      <c r="AC20" s="59">
        <f>IF('Target Flux and Temperature'!L62&lt;&gt;"",'Target Flux and Temperature'!L62,"")</f>
        <v>-6.1074700000000002</v>
      </c>
      <c r="AD20" s="59" t="str">
        <f>IF('Target Flux and Temperature'!L63&lt;&gt;"",'Target Flux and Temperature'!L63,"")</f>
        <v/>
      </c>
      <c r="AE20" s="59">
        <f>IF('Target Flux and Temperature'!L64&lt;&gt;"",'Target Flux and Temperature'!L64,"")</f>
        <v>70.172169999999994</v>
      </c>
      <c r="AH20" s="59">
        <f>IF('Target Flux and Temperature'!F61&lt;&gt;"",'Target Flux and Temperature'!F61,"")</f>
        <v>101.71288</v>
      </c>
      <c r="AI20" s="59">
        <f>IF('Target Flux and Temperature'!F62&lt;&gt;"",'Target Flux and Temperature'!F62,"")</f>
        <v>-38.483310000000003</v>
      </c>
      <c r="AJ20" s="59" t="str">
        <f>IF('Target Flux and Temperature'!F63&lt;&gt;"",'Target Flux and Temperature'!F63,"")</f>
        <v/>
      </c>
      <c r="AK20" s="59">
        <f>IF('Target Flux and Temperature'!F64&lt;&gt;"",'Target Flux and Temperature'!F64,"")</f>
        <v>41.880629999999996</v>
      </c>
      <c r="AL20" s="59">
        <f>IF('Target Flux and Temperature'!I61&lt;&gt;"",'Target Flux and Temperature'!I61,"")</f>
        <v>71.9315</v>
      </c>
      <c r="AM20" s="59">
        <f>IF('Target Flux and Temperature'!I62&lt;&gt;"",'Target Flux and Temperature'!I62,"")</f>
        <v>-27.317779999999999</v>
      </c>
      <c r="AN20" s="59" t="str">
        <f>IF('Target Flux and Temperature'!I63&lt;&gt;"",'Target Flux and Temperature'!I63,"")</f>
        <v/>
      </c>
      <c r="AO20" s="59">
        <f>IF('Target Flux and Temperature'!I64&lt;&gt;"",'Target Flux and Temperature'!I64,"")</f>
        <v>20.50695</v>
      </c>
      <c r="AQ20" s="59" t="e">
        <f>IF('Surface Flux and Temperature'!#REF!&lt;&gt;"",'Surface Flux and Temperature'!#REF!,"")</f>
        <v>#REF!</v>
      </c>
      <c r="AR20" s="59" t="e">
        <f>IF('Surface Flux and Temperature'!#REF!&lt;&gt;"",'Surface Flux and Temperature'!#REF!,"")</f>
        <v>#REF!</v>
      </c>
      <c r="AS20" s="59" t="e">
        <f>IF('Surface Flux and Temperature'!#REF!&lt;&gt;"",'Surface Flux and Temperature'!#REF!,"")</f>
        <v>#REF!</v>
      </c>
      <c r="AT20" s="59" t="e">
        <f>IF('Surface Flux and Temperature'!#REF!&lt;&gt;"",'Surface Flux and Temperature'!#REF!,"")</f>
        <v>#REF!</v>
      </c>
      <c r="AU20" s="59" t="e">
        <f>IF('Surface Flux and Temperature'!#REF!&lt;&gt;"",'Surface Flux and Temperature'!#REF!,"")</f>
        <v>#REF!</v>
      </c>
      <c r="AV20" s="59" t="e">
        <f>IF('Surface Flux and Temperature'!#REF!&lt;&gt;"",'Surface Flux and Temperature'!#REF!,"")</f>
        <v>#REF!</v>
      </c>
      <c r="AW20" s="59" t="e">
        <f>IF('Surface Flux and Temperature'!#REF!&lt;&gt;"",'Surface Flux and Temperature'!#REF!,"")</f>
        <v>#REF!</v>
      </c>
      <c r="AX20" s="59" t="e">
        <f>IF('Surface Flux and Temperature'!#REF!&lt;&gt;"",'Surface Flux and Temperature'!#REF!,"")</f>
        <v>#REF!</v>
      </c>
      <c r="AY20" s="59" t="e">
        <f>IF('Surface Flux and Temperature'!#REF!&lt;&gt;"",'Surface Flux and Temperature'!#REF!,"")</f>
        <v>#REF!</v>
      </c>
      <c r="AZ20" s="59" t="e">
        <f>IF('Surface Flux and Temperature'!#REF!&lt;&gt;"",'Surface Flux and Temperature'!#REF!,"")</f>
        <v>#REF!</v>
      </c>
      <c r="BA20" s="59" t="e">
        <f>IF('Surface Flux and Temperature'!#REF!&lt;&gt;"",'Surface Flux and Temperature'!#REF!,"")</f>
        <v>#REF!</v>
      </c>
      <c r="BB20" s="59" t="e">
        <f>IF('Surface Flux and Temperature'!#REF!&lt;&gt;"",'Surface Flux and Temperature'!#REF!,"")</f>
        <v>#REF!</v>
      </c>
      <c r="BC20" s="59" t="e">
        <f>IF('Surface Flux and Temperature'!#REF!&lt;&gt;"",'Surface Flux and Temperature'!#REF!,"")</f>
        <v>#REF!</v>
      </c>
      <c r="BD20" s="59" t="e">
        <f>IF('Surface Flux and Temperature'!#REF!&lt;&gt;"",'Surface Flux and Temperature'!#REF!,"")</f>
        <v>#REF!</v>
      </c>
      <c r="BE20" s="59" t="e">
        <f>IF('Surface Flux and Temperature'!#REF!&lt;&gt;"",'Surface Flux and Temperature'!#REF!,"")</f>
        <v>#REF!</v>
      </c>
      <c r="BF20" s="59" t="e">
        <f>IF('Surface Flux and Temperature'!#REF!&lt;&gt;"",'Surface Flux and Temperature'!#REF!,"")</f>
        <v>#REF!</v>
      </c>
      <c r="BH20" s="59">
        <v>0</v>
      </c>
    </row>
    <row r="21" spans="1:60">
      <c r="A21" s="59" t="s">
        <v>193</v>
      </c>
      <c r="B21" s="59">
        <f>IF('HGT &amp; HGL'!F23&lt;&gt;"",'HGT &amp; HGL'!F23,"")</f>
        <v>-19.638190000000002</v>
      </c>
      <c r="H21" s="59">
        <f>IF('HGT &amp; HGL'!I23&lt;&gt;"",'HGT &amp; HGL'!I23,"")</f>
        <v>-20.58304</v>
      </c>
      <c r="AB21" s="59" t="e">
        <f>IF('Target Flux and Temperature'!#REF!&lt;&gt;"",'Target Flux and Temperature'!#REF!,"")</f>
        <v>#REF!</v>
      </c>
      <c r="AC21" s="59" t="e">
        <f>IF('Target Flux and Temperature'!#REF!&lt;&gt;"",'Target Flux and Temperature'!#REF!,"")</f>
        <v>#REF!</v>
      </c>
      <c r="AD21" s="59" t="e">
        <f>IF('Target Flux and Temperature'!#REF!&lt;&gt;"",'Target Flux and Temperature'!#REF!,"")</f>
        <v>#REF!</v>
      </c>
      <c r="AL21" s="59" t="e">
        <f>IF('Target Flux and Temperature'!#REF!&lt;&gt;"",'Target Flux and Temperature'!#REF!,"")</f>
        <v>#REF!</v>
      </c>
      <c r="AM21" s="59" t="e">
        <f>IF('Target Flux and Temperature'!#REF!&lt;&gt;"",'Target Flux and Temperature'!#REF!,"")</f>
        <v>#REF!</v>
      </c>
      <c r="AN21" s="59" t="e">
        <f>IF('Target Flux and Temperature'!#REF!&lt;&gt;"",'Target Flux and Temperature'!#REF!,"")</f>
        <v>#REF!</v>
      </c>
      <c r="AQ21" s="59" t="e">
        <f>IF('Surface Flux and Temperature'!#REF!&lt;&gt;"",'Surface Flux and Temperature'!#REF!,"")</f>
        <v>#REF!</v>
      </c>
      <c r="AR21" s="59" t="e">
        <f>IF('Surface Flux and Temperature'!#REF!&lt;&gt;"",'Surface Flux and Temperature'!#REF!,"")</f>
        <v>#REF!</v>
      </c>
      <c r="BH21" s="59">
        <v>0</v>
      </c>
    </row>
    <row r="22" spans="1:60">
      <c r="A22" s="59" t="s">
        <v>194</v>
      </c>
      <c r="B22" s="59">
        <f>IF('HGT &amp; HGL'!F24&lt;&gt;"",'HGT &amp; HGL'!F24,"")</f>
        <v>-13.844480000000001</v>
      </c>
      <c r="H22" s="59">
        <f>IF('HGT &amp; HGL'!I24&lt;&gt;"",'HGT &amp; HGL'!I24,"")</f>
        <v>21.06915</v>
      </c>
      <c r="R22" s="59">
        <f>IF('Gas Concentration'!I20&lt;&gt;"",'Gas Concentration'!I20,"")</f>
        <v>-65.726979999999998</v>
      </c>
      <c r="AB22" s="59" t="e">
        <f>IF('Target Flux and Temperature'!#REF!&lt;&gt;"",'Target Flux and Temperature'!#REF!,"")</f>
        <v>#REF!</v>
      </c>
      <c r="AC22" s="59" t="e">
        <f>IF('Target Flux and Temperature'!#REF!&lt;&gt;"",'Target Flux and Temperature'!#REF!,"")</f>
        <v>#REF!</v>
      </c>
      <c r="AD22" s="59" t="e">
        <f>IF('Target Flux and Temperature'!#REF!&lt;&gt;"",'Target Flux and Temperature'!#REF!,"")</f>
        <v>#REF!</v>
      </c>
      <c r="AE22" s="59" t="e">
        <f>IF('Target Flux and Temperature'!#REF!&lt;&gt;"",'Target Flux and Temperature'!#REF!,"")</f>
        <v>#REF!</v>
      </c>
      <c r="AF22" s="59" t="e">
        <f>IF('Target Flux and Temperature'!#REF!&lt;&gt;"",'Target Flux and Temperature'!#REF!,"")</f>
        <v>#REF!</v>
      </c>
      <c r="AG22" s="59" t="e">
        <f>IF('Target Flux and Temperature'!#REF!&lt;&gt;"",'Target Flux and Temperature'!#REF!,"")</f>
        <v>#REF!</v>
      </c>
      <c r="AL22" s="59" t="e">
        <f>IF('Target Flux and Temperature'!#REF!&lt;&gt;"",'Target Flux and Temperature'!#REF!,"")</f>
        <v>#REF!</v>
      </c>
      <c r="AM22" s="59" t="e">
        <f>IF('Target Flux and Temperature'!#REF!&lt;&gt;"",'Target Flux and Temperature'!#REF!,"")</f>
        <v>#REF!</v>
      </c>
      <c r="AN22" s="59" t="e">
        <f>IF('Target Flux and Temperature'!#REF!&lt;&gt;"",'Target Flux and Temperature'!#REF!,"")</f>
        <v>#REF!</v>
      </c>
      <c r="AO22" s="59" t="e">
        <f>IF('Target Flux and Temperature'!#REF!&lt;&gt;"",'Target Flux and Temperature'!#REF!,"")</f>
        <v>#REF!</v>
      </c>
      <c r="AP22" s="59" t="e">
        <f>IF('Target Flux and Temperature'!#REF!&lt;&gt;"",'Target Flux and Temperature'!#REF!,"")</f>
        <v>#REF!</v>
      </c>
      <c r="AQ22" s="59" t="e">
        <f>IF('Surface Flux and Temperature'!#REF!&lt;&gt;"",'Surface Flux and Temperature'!#REF!,"")</f>
        <v>#REF!</v>
      </c>
      <c r="AR22" s="59" t="e">
        <f>IF('Surface Flux and Temperature'!#REF!&lt;&gt;"",'Surface Flux and Temperature'!#REF!,"")</f>
        <v>#REF!</v>
      </c>
      <c r="AS22" s="59" t="e">
        <f>IF('Surface Flux and Temperature'!#REF!&lt;&gt;"",'Surface Flux and Temperature'!#REF!,"")</f>
        <v>#REF!</v>
      </c>
      <c r="AT22" s="59" t="e">
        <f>IF('Surface Flux and Temperature'!#REF!&lt;&gt;"",'Surface Flux and Temperature'!#REF!,"")</f>
        <v>#REF!</v>
      </c>
      <c r="AU22" s="59" t="e">
        <f>IF('Surface Flux and Temperature'!#REF!&lt;&gt;"",'Surface Flux and Temperature'!#REF!,"")</f>
        <v>#REF!</v>
      </c>
      <c r="AV22" s="59" t="e">
        <f>IF('Surface Flux and Temperature'!#REF!&lt;&gt;"",'Surface Flux and Temperature'!#REF!,"")</f>
        <v>#REF!</v>
      </c>
      <c r="BH22" s="59">
        <v>0</v>
      </c>
    </row>
    <row r="23" spans="1:60">
      <c r="A23" s="59" t="s">
        <v>195</v>
      </c>
      <c r="B23" s="59">
        <f>IF('HGT &amp; HGL'!F25&lt;&gt;"",'HGT &amp; HGL'!F25,"")</f>
        <v>-2.4747499999999998</v>
      </c>
      <c r="H23" s="59" t="str">
        <f>IF('HGT &amp; HGL'!I25&lt;&gt;"",'HGT &amp; HGL'!I25,"")</f>
        <v/>
      </c>
      <c r="N23" s="59">
        <f>IF('Ceiling Jet'!F21&lt;&gt;"",'Ceiling Jet'!F21,"")</f>
        <v>13.93901</v>
      </c>
      <c r="O23" s="59">
        <f>IF('Ceiling Jet'!F22&lt;&gt;"",'Ceiling Jet'!F22,"")</f>
        <v>94.445350000000005</v>
      </c>
      <c r="Q23" s="59">
        <f>IF('Plume Temp'!F11&lt;&gt;"",'Plume Temp'!F11,"")</f>
        <v>7.2202200000000003</v>
      </c>
      <c r="BH23" s="59">
        <v>0</v>
      </c>
    </row>
    <row r="24" spans="1:60">
      <c r="A24" s="59" t="s">
        <v>196</v>
      </c>
      <c r="B24" s="59">
        <f>IF('HGT &amp; HGL'!F26&lt;&gt;"",'HGT &amp; HGL'!F26,"")</f>
        <v>-2.4904299999999999</v>
      </c>
      <c r="H24" s="59" t="str">
        <f>IF('HGT &amp; HGL'!I26&lt;&gt;"",'HGT &amp; HGL'!I26,"")</f>
        <v/>
      </c>
      <c r="N24" s="59">
        <f>IF('Ceiling Jet'!F23&lt;&gt;"",'Ceiling Jet'!F23,"")</f>
        <v>20.04016</v>
      </c>
      <c r="O24" s="59">
        <f>IF('Ceiling Jet'!F24&lt;&gt;"",'Ceiling Jet'!F24,"")</f>
        <v>124.05078</v>
      </c>
      <c r="Q24" s="59">
        <f>IF('Plume Temp'!F12&lt;&gt;"",'Plume Temp'!F12,"")</f>
        <v>19.534120000000001</v>
      </c>
      <c r="BH24" s="59">
        <v>0</v>
      </c>
    </row>
    <row r="25" spans="1:60">
      <c r="A25" s="59" t="s">
        <v>197</v>
      </c>
      <c r="B25" s="59">
        <f>IF('HGT &amp; HGL'!F27&lt;&gt;"",'HGT &amp; HGL'!F27,"")</f>
        <v>15.964370000000001</v>
      </c>
      <c r="H25" s="59" t="str">
        <f>IF('HGT &amp; HGL'!I27&lt;&gt;"",'HGT &amp; HGL'!I27,"")</f>
        <v/>
      </c>
      <c r="N25" s="59" t="str">
        <f>IF('Ceiling Jet'!F25&lt;&gt;"",'Ceiling Jet'!F25,"")</f>
        <v/>
      </c>
      <c r="O25" s="59" t="str">
        <f>IF('Ceiling Jet'!F26&lt;&gt;"",'Ceiling Jet'!F26,"")</f>
        <v/>
      </c>
      <c r="Q25" s="59">
        <f>IF('Plume Temp'!F13&lt;&gt;"",'Plume Temp'!F13,"")</f>
        <v>19.03791</v>
      </c>
      <c r="BH25" s="59">
        <v>0</v>
      </c>
    </row>
    <row r="26" spans="1:60">
      <c r="A26" s="59" t="s">
        <v>198</v>
      </c>
      <c r="B26" s="59">
        <f>IF('HGT &amp; HGL'!F28&lt;&gt;"",'HGT &amp; HGL'!F28,"")</f>
        <v>14.07751</v>
      </c>
      <c r="C26" s="59">
        <f>IF('HGT &amp; HGL'!F29&lt;&gt;"",'HGT &amp; HGL'!F29,"")</f>
        <v>42.379829999999998</v>
      </c>
      <c r="D26" s="59">
        <f>IF('HGT &amp; HGL'!F30&lt;&gt;"",'HGT &amp; HGL'!F30,"")</f>
        <v>31.258769999999998</v>
      </c>
      <c r="E26" s="59">
        <f>IF('HGT &amp; HGL'!F31&lt;&gt;"",'HGT &amp; HGL'!F31,"")</f>
        <v>2.2471000000000001</v>
      </c>
      <c r="F26" s="59">
        <f>IF('HGT &amp; HGL'!F32&lt;&gt;"",'HGT &amp; HGL'!F32,"")</f>
        <v>-25.174189999999999</v>
      </c>
      <c r="G26" s="59">
        <f>IF('HGT &amp; HGL'!F33&lt;&gt;"",'HGT &amp; HGL'!F33,"")</f>
        <v>7.9837800000000003</v>
      </c>
      <c r="H26" s="59">
        <f>IF('HGT &amp; HGL'!I28&lt;&gt;"",'HGT &amp; HGL'!I28,"")</f>
        <v>-30.869050000000001</v>
      </c>
      <c r="I26" s="59">
        <f>IF('HGT &amp; HGL'!I29&lt;&gt;"",'HGT &amp; HGL'!I29,"")</f>
        <v>16.422440000000002</v>
      </c>
      <c r="J26" s="59">
        <f>IF('HGT &amp; HGL'!I30&lt;&gt;"",'HGT &amp; HGL'!I30,"")</f>
        <v>16.363959999999999</v>
      </c>
      <c r="K26" s="59">
        <f>IF('HGT &amp; HGL'!I31&lt;&gt;"",'HGT &amp; HGL'!I31,"")</f>
        <v>19.97963</v>
      </c>
      <c r="L26" s="59">
        <f>IF('HGT &amp; HGL'!I32&lt;&gt;"",'HGT &amp; HGL'!I32,"")</f>
        <v>21.057259999999999</v>
      </c>
      <c r="M26" s="59">
        <f>IF('HGT &amp; HGL'!I33&lt;&gt;"",'HGT &amp; HGL'!I33,"")</f>
        <v>16.370080000000002</v>
      </c>
      <c r="R26" s="59">
        <f>IF('Gas Concentration'!$I21&lt;&gt;"",'Gas Concentration'!$I21,"")</f>
        <v>8.1363299999999992</v>
      </c>
      <c r="S26" s="59">
        <f>IF('Gas Concentration'!$I22&lt;&gt;"",'Gas Concentration'!$I22,"")</f>
        <v>-18.516739999999999</v>
      </c>
      <c r="U26" s="59">
        <f>IF('Gas Concentration'!$I23&lt;&gt;"",'Gas Concentration'!$I23,"")</f>
        <v>-17.7254</v>
      </c>
      <c r="V26" s="59">
        <f>IF('Gas Concentration'!$I24&lt;&gt;"",'Gas Concentration'!$I24,"")</f>
        <v>-22.9603</v>
      </c>
      <c r="W26" s="59">
        <f>IF('Gas Concentration'!$F21&lt;&gt;"",'Gas Concentration'!$F21,"")</f>
        <v>56.238259999999997</v>
      </c>
      <c r="X26" s="59">
        <f>IF('Gas Concentration'!$F22&lt;&gt;"",'Gas Concentration'!$F22,"")</f>
        <v>-11.22143</v>
      </c>
      <c r="BH26" s="59">
        <v>0</v>
      </c>
    </row>
    <row r="27" spans="1:60">
      <c r="A27" s="59" t="s">
        <v>199</v>
      </c>
      <c r="B27" s="59">
        <f>IF('HGT &amp; HGL'!F34&lt;&gt;"",'HGT &amp; HGL'!F34,"")</f>
        <v>-13.806950000000001</v>
      </c>
      <c r="C27" s="59">
        <f>IF('HGT &amp; HGL'!F35&lt;&gt;"",'HGT &amp; HGL'!F35,"")</f>
        <v>9.6784700000000008</v>
      </c>
      <c r="D27" s="59">
        <f>IF('HGT &amp; HGL'!F36&lt;&gt;"",'HGT &amp; HGL'!F36,"")</f>
        <v>-2.0184799999999998</v>
      </c>
      <c r="E27" s="59">
        <f>IF('HGT &amp; HGL'!F37&lt;&gt;"",'HGT &amp; HGL'!F37,"")</f>
        <v>-21.318300000000001</v>
      </c>
      <c r="F27" s="59">
        <f>IF('HGT &amp; HGL'!F38&lt;&gt;"",'HGT &amp; HGL'!F38,"")</f>
        <v>-33.046230000000001</v>
      </c>
      <c r="G27" s="59">
        <f>IF('HGT &amp; HGL'!F39&lt;&gt;"",'HGT &amp; HGL'!F39,"")</f>
        <v>-6.6528999999999998</v>
      </c>
      <c r="H27" s="59">
        <f>IF('HGT &amp; HGL'!I34&lt;&gt;"",'HGT &amp; HGL'!I34,"")</f>
        <v>-3.9900500000000001</v>
      </c>
      <c r="I27" s="59">
        <f>IF('HGT &amp; HGL'!I35&lt;&gt;"",'HGT &amp; HGL'!I35,"")</f>
        <v>13.09066</v>
      </c>
      <c r="J27" s="59">
        <f>IF('HGT &amp; HGL'!I36&lt;&gt;"",'HGT &amp; HGL'!I36,"")</f>
        <v>13.09066</v>
      </c>
      <c r="K27" s="59">
        <f>IF('HGT &amp; HGL'!I37&lt;&gt;"",'HGT &amp; HGL'!I37,"")</f>
        <v>16.40063</v>
      </c>
      <c r="L27" s="59">
        <f>IF('HGT &amp; HGL'!I38&lt;&gt;"",'HGT &amp; HGL'!I38,"")</f>
        <v>14.54166</v>
      </c>
      <c r="M27" s="59">
        <f>IF('HGT &amp; HGL'!I39&lt;&gt;"",'HGT &amp; HGL'!I39,"")</f>
        <v>13.73198</v>
      </c>
      <c r="R27" s="59">
        <f>IF('Gas Concentration'!$I25&lt;&gt;"",'Gas Concentration'!$I25,"")</f>
        <v>41.530610000000003</v>
      </c>
      <c r="S27" s="59">
        <f>IF('Gas Concentration'!$I26&lt;&gt;"",'Gas Concentration'!$I26,"")</f>
        <v>-5.5209799999999998</v>
      </c>
      <c r="T27" s="59">
        <f>IF('Gas Concentration'!$I27&lt;&gt;"",'Gas Concentration'!$I27,"")</f>
        <v>-10.148960000000001</v>
      </c>
      <c r="U27" s="59">
        <f>IF('Gas Concentration'!$I28&lt;&gt;"",'Gas Concentration'!$I28,"")</f>
        <v>-9.0808999999999997</v>
      </c>
      <c r="V27" s="59">
        <f>IF('Gas Concentration'!$I29&lt;&gt;"",'Gas Concentration'!$I29,"")</f>
        <v>-65.726979999999998</v>
      </c>
      <c r="W27" s="59">
        <f>IF('Gas Concentration'!$F25&lt;&gt;"",'Gas Concentration'!$F25,"")</f>
        <v>114.82823999999999</v>
      </c>
      <c r="X27" s="59">
        <f>IF('Gas Concentration'!$F26&lt;&gt;"",'Gas Concentration'!$F26,"")</f>
        <v>35.23753</v>
      </c>
      <c r="BH27" s="59">
        <v>0</v>
      </c>
    </row>
    <row r="28" spans="1:60">
      <c r="A28" s="59" t="s">
        <v>200</v>
      </c>
      <c r="B28" s="59">
        <f>IF('HGT &amp; HGL'!F40&lt;&gt;"",'HGT &amp; HGL'!F40,"")</f>
        <v>-7.2655099999999999</v>
      </c>
      <c r="C28" s="59">
        <f>IF('HGT &amp; HGL'!F41&lt;&gt;"",'HGT &amp; HGL'!F41,"")</f>
        <v>5.7103000000000002</v>
      </c>
      <c r="D28" s="59">
        <f>IF('HGT &amp; HGL'!F42&lt;&gt;"",'HGT &amp; HGL'!F42,"")</f>
        <v>16.440809999999999</v>
      </c>
      <c r="E28" s="59">
        <f>IF('HGT &amp; HGL'!F43&lt;&gt;"",'HGT &amp; HGL'!F43,"")</f>
        <v>22.584119999999999</v>
      </c>
      <c r="H28" s="59">
        <f>IF('HGT &amp; HGL'!I40&lt;&gt;"",'HGT &amp; HGL'!I40,"")</f>
        <v>-7.9115900000000003</v>
      </c>
      <c r="I28" s="59">
        <f>IF('HGT &amp; HGL'!I41&lt;&gt;"",'HGT &amp; HGL'!I41,"")</f>
        <v>-5.7706799999999996</v>
      </c>
      <c r="J28" s="59">
        <f>IF('HGT &amp; HGL'!I42&lt;&gt;"",'HGT &amp; HGL'!I42,"")</f>
        <v>-8.5219000000000005</v>
      </c>
      <c r="K28" s="59">
        <f>IF('HGT &amp; HGL'!I43&lt;&gt;"",'HGT &amp; HGL'!I43,"")</f>
        <v>-15.32095</v>
      </c>
      <c r="BH28" s="59">
        <v>0</v>
      </c>
    </row>
    <row r="29" spans="1:60">
      <c r="A29" s="59" t="s">
        <v>201</v>
      </c>
      <c r="B29" s="59">
        <f>IF('HGT &amp; HGL'!F44&lt;&gt;"",'HGT &amp; HGL'!F44,"")</f>
        <v>5.4865399999999998</v>
      </c>
      <c r="C29" s="59">
        <f>IF('HGT &amp; HGL'!F45&lt;&gt;"",'HGT &amp; HGL'!F45,"")</f>
        <v>-30.937660000000001</v>
      </c>
      <c r="D29" s="59">
        <f>IF('HGT &amp; HGL'!F46&lt;&gt;"",'HGT &amp; HGL'!F46,"")</f>
        <v>-26.161079999999998</v>
      </c>
      <c r="E29" s="59">
        <f>IF('HGT &amp; HGL'!F47&lt;&gt;"",'HGT &amp; HGL'!F47,"")</f>
        <v>-2.1555499999999999</v>
      </c>
      <c r="H29" s="59" t="str">
        <f>IF('HGT &amp; HGL'!I44&lt;&gt;"",'HGT &amp; HGL'!I44,"")</f>
        <v/>
      </c>
      <c r="I29" s="59" t="str">
        <f>IF('HGT &amp; HGL'!I45&lt;&gt;"",'HGT &amp; HGL'!I45,"")</f>
        <v/>
      </c>
      <c r="J29" s="59" t="str">
        <f>IF('HGT &amp; HGL'!I46&lt;&gt;"",'HGT &amp; HGL'!I46,"")</f>
        <v/>
      </c>
      <c r="K29" s="59" t="str">
        <f>IF('HGT &amp; HGL'!I47&lt;&gt;"",'HGT &amp; HGL'!I47,"")</f>
        <v/>
      </c>
      <c r="BH29" s="59">
        <v>0</v>
      </c>
    </row>
    <row r="30" spans="1:60">
      <c r="A30" s="59" t="s">
        <v>202</v>
      </c>
      <c r="B30" s="59">
        <f>IF('HGT &amp; HGL'!F48&lt;&gt;"",'HGT &amp; HGL'!F48,"")</f>
        <v>-15.157360000000001</v>
      </c>
      <c r="C30" s="59">
        <f>IF('HGT &amp; HGL'!F49&lt;&gt;"",'HGT &amp; HGL'!F49,"")</f>
        <v>-3.2792300000000001</v>
      </c>
      <c r="D30" s="59">
        <f>IF('HGT &amp; HGL'!F50&lt;&gt;"",'HGT &amp; HGL'!F50,"")</f>
        <v>-2.7501500000000001</v>
      </c>
      <c r="E30" s="59">
        <f>IF('HGT &amp; HGL'!F51&lt;&gt;"",'HGT &amp; HGL'!F51,"")</f>
        <v>-33.191040000000001</v>
      </c>
      <c r="H30" s="59">
        <f>IF('HGT &amp; HGL'!I48&lt;&gt;"",'HGT &amp; HGL'!I48,"")</f>
        <v>-14.38406</v>
      </c>
      <c r="I30" s="59">
        <f>IF('HGT &amp; HGL'!I49&lt;&gt;"",'HGT &amp; HGL'!I49,"")</f>
        <v>15.757490000000001</v>
      </c>
      <c r="J30" s="59">
        <f>IF('HGT &amp; HGL'!I50&lt;&gt;"",'HGT &amp; HGL'!I50,"")</f>
        <v>27.430499999999999</v>
      </c>
      <c r="K30" s="59">
        <f>IF('HGT &amp; HGL'!I51&lt;&gt;"",'HGT &amp; HGL'!I51,"")</f>
        <v>73.554079999999999</v>
      </c>
      <c r="BH30" s="59">
        <v>0</v>
      </c>
    </row>
    <row r="31" spans="1:60">
      <c r="A31" s="59" t="s">
        <v>203</v>
      </c>
      <c r="B31" s="59">
        <f>IF('HGT &amp; HGL'!F52&lt;&gt;"",'HGT &amp; HGL'!F52,"")</f>
        <v>-4.3708499999999999</v>
      </c>
      <c r="C31" s="59">
        <f>IF('HGT &amp; HGL'!F53&lt;&gt;"",'HGT &amp; HGL'!F53,"")</f>
        <v>-17.949179999999998</v>
      </c>
      <c r="H31" s="59">
        <f>IF('HGT &amp; HGL'!I52&lt;&gt;"",'HGT &amp; HGL'!I52,"")</f>
        <v>-0.70892999999999995</v>
      </c>
      <c r="I31" s="59">
        <f>IF('HGT &amp; HGL'!I53&lt;&gt;"",'HGT &amp; HGL'!I53,"")</f>
        <v>-7.7068300000000001</v>
      </c>
      <c r="R31" s="59" t="str">
        <f>IF('Gas Concentration'!I30&lt;&gt;"",'Gas Concentration'!I30,"")</f>
        <v/>
      </c>
      <c r="S31" s="59" t="str">
        <f>IF('Gas Concentration'!I31&lt;&gt;"",'Gas Concentration'!I31,"")</f>
        <v/>
      </c>
      <c r="W31" s="59">
        <f>IF('Gas Concentration'!$F30&lt;&gt;"",'Gas Concentration'!$F30,"")</f>
        <v>-30.66995</v>
      </c>
      <c r="X31" s="59">
        <f>IF('Gas Concentration'!$F31&lt;&gt;"",'Gas Concentration'!$F31,"")</f>
        <v>-25.83813</v>
      </c>
      <c r="BH31" s="59">
        <v>0</v>
      </c>
    </row>
    <row r="32" spans="1:60">
      <c r="A32" s="59" t="s">
        <v>204</v>
      </c>
      <c r="B32" s="59">
        <f>IF('HGT &amp; HGL'!F54&lt;&gt;"",'HGT &amp; HGL'!F54,"")</f>
        <v>30.550609999999999</v>
      </c>
      <c r="C32" s="59">
        <f>IF('HGT &amp; HGL'!F55&lt;&gt;"",'HGT &amp; HGL'!F55,"")</f>
        <v>-16.180779999999999</v>
      </c>
      <c r="H32" s="59">
        <f>IF('HGT &amp; HGL'!I54&lt;&gt;"",'HGT &amp; HGL'!I54,"")</f>
        <v>-7.9138500000000001</v>
      </c>
      <c r="I32" s="59">
        <f>IF('HGT &amp; HGL'!I55&lt;&gt;"",'HGT &amp; HGL'!I55,"")</f>
        <v>42.811669999999999</v>
      </c>
      <c r="R32" s="59" t="str">
        <f>IF('Gas Concentration'!I32&lt;&gt;"",'Gas Concentration'!I32,"")</f>
        <v/>
      </c>
      <c r="S32" s="59" t="str">
        <f>IF('Gas Concentration'!I33&lt;&gt;"",'Gas Concentration'!I33,"")</f>
        <v/>
      </c>
      <c r="W32" s="59">
        <f>IF('Gas Concentration'!$F32&lt;&gt;"",'Gas Concentration'!$F32,"")</f>
        <v>-24.096340000000001</v>
      </c>
      <c r="X32" s="59">
        <f>IF('Gas Concentration'!$F33&lt;&gt;"",'Gas Concentration'!$F33,"")</f>
        <v>7.1884100000000002</v>
      </c>
      <c r="BH32" s="59">
        <v>0</v>
      </c>
    </row>
    <row r="33" spans="1:60">
      <c r="A33" s="59" t="s">
        <v>205</v>
      </c>
      <c r="B33" s="59">
        <f>IF('HGT &amp; HGL'!F56&lt;&gt;"",'HGT &amp; HGL'!F56,"")</f>
        <v>-23.884499999999999</v>
      </c>
      <c r="H33" s="59">
        <f>IF('HGT &amp; HGL'!I56&lt;&gt;"",'HGT &amp; HGL'!I56,"")</f>
        <v>-104.90864999999999</v>
      </c>
      <c r="AA33" s="59">
        <f>IF(Pressure!E20&lt;&gt;"",Pressure!E20,"")</f>
        <v>154.40428</v>
      </c>
      <c r="BH33" s="59">
        <v>0</v>
      </c>
    </row>
    <row r="34" spans="1:60">
      <c r="A34" s="59" t="s">
        <v>206</v>
      </c>
      <c r="B34" s="59">
        <f>IF('HGT &amp; HGL'!F57&lt;&gt;"",'HGT &amp; HGL'!F57,"")</f>
        <v>52.568350000000002</v>
      </c>
      <c r="H34" s="59">
        <f>IF('HGT &amp; HGL'!I57&lt;&gt;"",'HGT &amp; HGL'!I57,"")</f>
        <v>-106.62669</v>
      </c>
      <c r="AA34" s="59">
        <f>IF(Pressure!E21&lt;&gt;"",Pressure!E21,"")</f>
        <v>247.00810000000001</v>
      </c>
      <c r="BH34" s="59">
        <v>0</v>
      </c>
    </row>
    <row r="35" spans="1:60">
      <c r="A35" s="59" t="s">
        <v>119</v>
      </c>
      <c r="B35" s="59">
        <f>IF('HGT &amp; HGL'!F58&lt;&gt;"",'HGT &amp; HGL'!F58,"")</f>
        <v>7.7701000000000002</v>
      </c>
      <c r="C35" s="59">
        <f>IF('HGT &amp; HGL'!F59&lt;&gt;"",'HGT &amp; HGL'!F59,"")</f>
        <v>-8.6127599999999997</v>
      </c>
      <c r="D35" s="59">
        <f>IF('HGT &amp; HGL'!F60&lt;&gt;"",'HGT &amp; HGL'!F60,"")</f>
        <v>291.58078</v>
      </c>
      <c r="H35" s="59" t="str">
        <f>IF('HGT &amp; HGL'!I58&lt;&gt;"",'HGT &amp; HGL'!I58,"")</f>
        <v/>
      </c>
      <c r="I35" s="59" t="str">
        <f>IF('HGT &amp; HGL'!I59&lt;&gt;"",'HGT &amp; HGL'!I59,"")</f>
        <v/>
      </c>
      <c r="J35" s="59" t="str">
        <f>IF('HGT &amp; HGL'!I60&lt;&gt;"",'HGT &amp; HGL'!I60,"")</f>
        <v/>
      </c>
      <c r="R35" s="59">
        <f>IF('Gas Concentration'!I34&lt;&gt;"",'Gas Concentration'!I34,"")</f>
        <v>-28.90869</v>
      </c>
      <c r="W35" s="59">
        <f>IF('Gas Concentration'!$F34&lt;&gt;"",'Gas Concentration'!$F34,"")</f>
        <v>-20.6433</v>
      </c>
      <c r="BH35" s="59">
        <v>0</v>
      </c>
    </row>
    <row r="36" spans="1:60">
      <c r="A36" s="125" t="s">
        <v>212</v>
      </c>
      <c r="Q36" s="59">
        <f>IF('Plume Temp'!F14&lt;&gt;"",'Plume Temp'!F14,"")</f>
        <v>73.182680000000005</v>
      </c>
    </row>
    <row r="37" spans="1:60">
      <c r="A37" s="126" t="s">
        <v>213</v>
      </c>
      <c r="Q37" s="59">
        <f>IF('Plume Temp'!F15&lt;&gt;"",'Plume Temp'!F15,"")</f>
        <v>36.751559999999998</v>
      </c>
    </row>
    <row r="38" spans="1:60">
      <c r="A38" s="126" t="s">
        <v>214</v>
      </c>
      <c r="Q38" s="59">
        <f>IF('Plume Temp'!F16&lt;&gt;"",'Plume Temp'!F16,"")</f>
        <v>5.4253400000000003</v>
      </c>
    </row>
    <row r="39" spans="1:60">
      <c r="A39" s="126" t="s">
        <v>215</v>
      </c>
      <c r="Q39" s="59">
        <f>IF('Plume Temp'!F17&lt;&gt;"",'Plume Temp'!F17,"")</f>
        <v>19.03791</v>
      </c>
    </row>
    <row r="40" spans="1:60">
      <c r="A40" s="126" t="s">
        <v>216</v>
      </c>
      <c r="Q40" s="59">
        <f>IF('Plume Temp'!F18&lt;&gt;"",'Plume Temp'!F18,"")</f>
        <v>19.81738</v>
      </c>
    </row>
    <row r="41" spans="1:60">
      <c r="A41" s="126" t="s">
        <v>217</v>
      </c>
      <c r="Q41" s="59">
        <f>IF('Plume Temp'!F19&lt;&gt;"",'Plume Temp'!F19,"")</f>
        <v>15.832409999999999</v>
      </c>
    </row>
    <row r="42" spans="1:60">
      <c r="A42" s="126" t="s">
        <v>218</v>
      </c>
      <c r="Q42" s="59">
        <f>IF('Plume Temp'!F20&lt;&gt;"",'Plume Temp'!F20,"")</f>
        <v>24.273109999999999</v>
      </c>
    </row>
    <row r="43" spans="1:60">
      <c r="A43" s="126" t="s">
        <v>219</v>
      </c>
      <c r="Q43" s="59">
        <f>IF('Plume Temp'!F21&lt;&gt;"",'Plume Temp'!F21,"")</f>
        <v>13.04311</v>
      </c>
    </row>
    <row r="44" spans="1:60">
      <c r="A44" s="126" t="s">
        <v>220</v>
      </c>
      <c r="Q44" s="59">
        <f>IF('Plume Temp'!F22&lt;&gt;"",'Plume Temp'!F22,"")</f>
        <v>8.4418199999999999</v>
      </c>
    </row>
    <row r="133" spans="2:17" ht="12.75" customHeight="1">
      <c r="B133" s="106"/>
      <c r="C133" s="106"/>
      <c r="D133" s="106"/>
      <c r="E133" s="106"/>
      <c r="F133" s="106"/>
      <c r="G133" s="106"/>
    </row>
    <row r="136" spans="2:17" ht="12.75" customHeight="1"/>
    <row r="142" spans="2:17" s="19" customFormat="1" ht="12.75" customHeight="1"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2:17" s="19" customFormat="1"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</row>
    <row r="144" spans="2:17" s="19" customFormat="1"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</row>
    <row r="145" spans="2:17" s="19" customFormat="1"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</row>
    <row r="146" spans="2:17" s="19" customFormat="1"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</row>
    <row r="147" spans="2:17" s="19" customFormat="1"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</row>
    <row r="148" spans="2:17" s="23" customFormat="1" ht="12.75" customHeight="1"/>
    <row r="149" spans="2:17" s="23" customFormat="1"/>
    <row r="150" spans="2:17" s="23" customFormat="1"/>
    <row r="151" spans="2:17" s="23" customFormat="1"/>
    <row r="152" spans="2:17" s="23" customFormat="1"/>
    <row r="153" spans="2:17" s="23" customFormat="1"/>
    <row r="154" spans="2:17" s="23" customFormat="1"/>
    <row r="155" spans="2:17" s="23" customFormat="1"/>
    <row r="156" spans="2:17" s="23" customFormat="1"/>
    <row r="157" spans="2:17" s="23" customFormat="1"/>
    <row r="158" spans="2:17" s="23" customFormat="1"/>
    <row r="159" spans="2:17" s="23" customFormat="1"/>
    <row r="160" spans="2:17" ht="12.75" customHeight="1"/>
    <row r="178" ht="12.75" customHeight="1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6"/>
  <sheetViews>
    <sheetView topLeftCell="A28" workbookViewId="0">
      <selection activeCell="K65" sqref="K65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12.7109375" customWidth="1"/>
    <col min="4" max="5" width="9.140625" style="6"/>
    <col min="6" max="6" width="9.140625" style="7" bestFit="1"/>
    <col min="7" max="8" width="9.140625" style="6"/>
    <col min="9" max="9" width="9.140625" style="7"/>
    <col min="11" max="11" width="11.28515625" style="52" bestFit="1" customWidth="1"/>
    <col min="12" max="12" width="10.140625" style="52" bestFit="1" customWidth="1"/>
    <col min="14" max="14" width="6.28515625" style="3" bestFit="1" customWidth="1"/>
    <col min="15" max="15" width="11.5703125" customWidth="1"/>
  </cols>
  <sheetData>
    <row r="1" spans="1:16">
      <c r="K1" s="196" t="s">
        <v>131</v>
      </c>
      <c r="L1" s="196"/>
      <c r="O1" s="183" t="s">
        <v>133</v>
      </c>
      <c r="P1" s="184"/>
    </row>
    <row r="2" spans="1:16" s="4" customFormat="1" ht="25.5">
      <c r="D2" s="177" t="s">
        <v>59</v>
      </c>
      <c r="E2" s="177"/>
      <c r="F2" s="177"/>
      <c r="G2" s="177" t="s">
        <v>58</v>
      </c>
      <c r="H2" s="177"/>
      <c r="I2" s="177"/>
      <c r="K2" s="92" t="s">
        <v>1</v>
      </c>
      <c r="L2" s="92" t="s">
        <v>132</v>
      </c>
      <c r="M2" s="83"/>
      <c r="O2" s="82" t="s">
        <v>1</v>
      </c>
      <c r="P2" s="82" t="s">
        <v>132</v>
      </c>
    </row>
    <row r="3" spans="1:16" s="12" customFormat="1" ht="25.5">
      <c r="A3" s="178" t="s">
        <v>17</v>
      </c>
      <c r="B3" s="178" t="s">
        <v>0</v>
      </c>
      <c r="C3" s="182" t="s">
        <v>48</v>
      </c>
      <c r="D3" s="29" t="s">
        <v>60</v>
      </c>
      <c r="E3" s="29" t="s">
        <v>61</v>
      </c>
      <c r="F3" s="31" t="s">
        <v>16</v>
      </c>
      <c r="G3" s="29" t="s">
        <v>60</v>
      </c>
      <c r="H3" s="29" t="s">
        <v>61</v>
      </c>
      <c r="I3" s="131" t="s">
        <v>16</v>
      </c>
      <c r="K3" s="93" t="str">
        <f>F3</f>
        <v>Relative Difference</v>
      </c>
      <c r="L3" s="93" t="str">
        <f>I3</f>
        <v>Relative Difference</v>
      </c>
      <c r="N3" s="178" t="s">
        <v>17</v>
      </c>
      <c r="O3" s="31" t="str">
        <f>I3</f>
        <v>Relative Difference</v>
      </c>
      <c r="P3" s="31" t="str">
        <f>L3</f>
        <v>Relative Difference</v>
      </c>
    </row>
    <row r="4" spans="1:16" s="4" customFormat="1">
      <c r="A4" s="181"/>
      <c r="B4" s="181"/>
      <c r="C4" s="181"/>
      <c r="D4" s="30" t="s">
        <v>22</v>
      </c>
      <c r="E4" s="30" t="s">
        <v>22</v>
      </c>
      <c r="F4" s="120" t="s">
        <v>23</v>
      </c>
      <c r="G4" s="30" t="s">
        <v>70</v>
      </c>
      <c r="H4" s="30" t="s">
        <v>70</v>
      </c>
      <c r="I4" s="120" t="s">
        <v>23</v>
      </c>
      <c r="K4" s="93" t="str">
        <f>F4</f>
        <v>(%)</v>
      </c>
      <c r="L4" s="93" t="str">
        <f>I4</f>
        <v>(%)</v>
      </c>
      <c r="N4" s="181"/>
      <c r="O4" s="31" t="str">
        <f>I4</f>
        <v>(%)</v>
      </c>
      <c r="P4" s="31" t="str">
        <f>L4</f>
        <v>(%)</v>
      </c>
    </row>
    <row r="5" spans="1:16" ht="12.75" customHeight="1">
      <c r="A5" s="178" t="s">
        <v>156</v>
      </c>
      <c r="B5" s="8" t="s">
        <v>19</v>
      </c>
      <c r="C5" s="9"/>
      <c r="D5" s="16">
        <f>'Sorted Output'!H409</f>
        <v>54.76</v>
      </c>
      <c r="E5" s="16">
        <f>'Sorted Output'!I409</f>
        <v>59.504199999999997</v>
      </c>
      <c r="F5" s="121">
        <f>'Sorted Output'!J409</f>
        <v>8.6636199999999999</v>
      </c>
      <c r="G5" s="10"/>
      <c r="H5" s="10"/>
      <c r="I5" s="121"/>
      <c r="K5" s="94">
        <f>IF(F5&lt;&gt;"",ABS(F5),"")</f>
        <v>8.6636199999999999</v>
      </c>
      <c r="L5" s="94" t="str">
        <f>IF(I5&lt;&gt;"",ABS(I5),"")</f>
        <v/>
      </c>
      <c r="N5" s="199" t="s">
        <v>18</v>
      </c>
      <c r="O5" s="24">
        <f>AVERAGE(K5:K7)</f>
        <v>8.1377600000000001</v>
      </c>
      <c r="P5" s="24">
        <f>AVERAGE(L5:L7)</f>
        <v>7.4961799999999998</v>
      </c>
    </row>
    <row r="6" spans="1:16">
      <c r="A6" s="179"/>
      <c r="B6" s="8" t="s">
        <v>20</v>
      </c>
      <c r="C6" s="9"/>
      <c r="D6" s="16">
        <f>'Sorted Output'!H410</f>
        <v>86.35</v>
      </c>
      <c r="E6" s="16">
        <f>'Sorted Output'!I410</f>
        <v>94.731999999999999</v>
      </c>
      <c r="F6" s="121">
        <f>'Sorted Output'!J410</f>
        <v>9.7070100000000004</v>
      </c>
      <c r="G6" s="10"/>
      <c r="H6" s="10"/>
      <c r="I6" s="121"/>
      <c r="K6" s="94">
        <f t="shared" ref="K6:K60" si="0">IF(F6&lt;&gt;"",ABS(F6),"")</f>
        <v>9.7070100000000004</v>
      </c>
      <c r="L6" s="94" t="str">
        <f t="shared" ref="L6:L60" si="1">IF(I6&lt;&gt;"",ABS(I6),"")</f>
        <v/>
      </c>
      <c r="N6" s="200"/>
      <c r="O6" s="85"/>
      <c r="P6" s="85"/>
    </row>
    <row r="7" spans="1:16">
      <c r="A7" s="180"/>
      <c r="B7" s="8" t="s">
        <v>21</v>
      </c>
      <c r="C7" s="9"/>
      <c r="D7" s="16">
        <f>'Sorted Output'!H411</f>
        <v>82.53</v>
      </c>
      <c r="E7" s="16">
        <f>'Sorted Output'!I411</f>
        <v>87.516999999999996</v>
      </c>
      <c r="F7" s="121">
        <f>'Sorted Output'!J411</f>
        <v>6.0426500000000001</v>
      </c>
      <c r="G7" s="10">
        <f>'Sorted Output'!H355</f>
        <v>-13.86</v>
      </c>
      <c r="H7" s="10">
        <f>'Sorted Output'!I355</f>
        <v>-14.899000000000001</v>
      </c>
      <c r="I7" s="130">
        <f>'Sorted Output'!J355</f>
        <v>7.4961799999999998</v>
      </c>
      <c r="K7" s="94">
        <f t="shared" si="0"/>
        <v>6.0426500000000001</v>
      </c>
      <c r="L7" s="94">
        <f t="shared" si="1"/>
        <v>7.4961799999999998</v>
      </c>
      <c r="N7" s="201"/>
      <c r="O7" s="86"/>
      <c r="P7" s="86"/>
    </row>
    <row r="8" spans="1:16" ht="12.75" customHeight="1">
      <c r="A8" s="172" t="s">
        <v>157</v>
      </c>
      <c r="B8" s="8" t="s">
        <v>24</v>
      </c>
      <c r="C8" s="9"/>
      <c r="D8" s="16">
        <f>'Sorted Output'!H391</f>
        <v>122.88</v>
      </c>
      <c r="E8" s="16">
        <f>'Sorted Output'!I391</f>
        <v>130.077</v>
      </c>
      <c r="F8" s="121">
        <f>'Sorted Output'!J391</f>
        <v>5.8569300000000002</v>
      </c>
      <c r="G8" s="10"/>
      <c r="H8" s="10"/>
      <c r="I8" s="121"/>
      <c r="K8" s="94">
        <f t="shared" si="0"/>
        <v>5.8569300000000002</v>
      </c>
      <c r="L8" s="94" t="str">
        <f t="shared" si="1"/>
        <v/>
      </c>
      <c r="N8" s="199" t="s">
        <v>39</v>
      </c>
      <c r="O8" s="24">
        <f>AVERAGE(K8:K22)</f>
        <v>10.617706666666665</v>
      </c>
      <c r="P8" s="24">
        <f>AVERAGE(L8:L22)</f>
        <v>6.7952033333333333</v>
      </c>
    </row>
    <row r="9" spans="1:16">
      <c r="A9" s="173"/>
      <c r="B9" s="8" t="s">
        <v>29</v>
      </c>
      <c r="C9" s="9"/>
      <c r="D9" s="16">
        <f>'Sorted Output'!H396</f>
        <v>116.77999999999999</v>
      </c>
      <c r="E9" s="16">
        <f>'Sorted Output'!I396</f>
        <v>128.78100000000001</v>
      </c>
      <c r="F9" s="121">
        <f>'Sorted Output'!J396</f>
        <v>10.2766</v>
      </c>
      <c r="G9" s="10"/>
      <c r="H9" s="10"/>
      <c r="I9" s="121"/>
      <c r="K9" s="94">
        <f t="shared" si="0"/>
        <v>10.2766</v>
      </c>
      <c r="L9" s="94" t="str">
        <f t="shared" si="1"/>
        <v/>
      </c>
      <c r="N9" s="200"/>
      <c r="O9" s="85"/>
      <c r="P9" s="85"/>
    </row>
    <row r="10" spans="1:16">
      <c r="A10" s="173"/>
      <c r="B10" s="8" t="s">
        <v>25</v>
      </c>
      <c r="C10" s="9"/>
      <c r="D10" s="16">
        <f>'Sorted Output'!H392</f>
        <v>229.24</v>
      </c>
      <c r="E10" s="16">
        <f>'Sorted Output'!I392</f>
        <v>230.89699999999999</v>
      </c>
      <c r="F10" s="121">
        <f>'Sorted Output'!J392</f>
        <v>0.72282000000000002</v>
      </c>
      <c r="G10" s="10"/>
      <c r="H10" s="10"/>
      <c r="I10" s="121"/>
      <c r="K10" s="94">
        <f t="shared" si="0"/>
        <v>0.72282000000000002</v>
      </c>
      <c r="L10" s="94" t="str">
        <f t="shared" si="1"/>
        <v/>
      </c>
      <c r="N10" s="200"/>
      <c r="O10" s="85"/>
      <c r="P10" s="85"/>
    </row>
    <row r="11" spans="1:16">
      <c r="A11" s="173"/>
      <c r="B11" s="8" t="s">
        <v>30</v>
      </c>
      <c r="C11" s="9"/>
      <c r="D11" s="16">
        <f>'Sorted Output'!H397</f>
        <v>217.72</v>
      </c>
      <c r="E11" s="16">
        <f>'Sorted Output'!I397</f>
        <v>228.45500000000001</v>
      </c>
      <c r="F11" s="121">
        <f>'Sorted Output'!J397</f>
        <v>4.9306400000000004</v>
      </c>
      <c r="G11" s="10"/>
      <c r="H11" s="10"/>
      <c r="I11" s="121"/>
      <c r="K11" s="94">
        <f t="shared" si="0"/>
        <v>4.9306400000000004</v>
      </c>
      <c r="L11" s="94" t="str">
        <f t="shared" si="1"/>
        <v/>
      </c>
      <c r="N11" s="200"/>
      <c r="O11" s="85"/>
      <c r="P11" s="85"/>
    </row>
    <row r="12" spans="1:16">
      <c r="A12" s="173"/>
      <c r="B12" s="8" t="s">
        <v>27</v>
      </c>
      <c r="C12" s="9"/>
      <c r="D12" s="16">
        <f>'Sorted Output'!H394</f>
        <v>204.31</v>
      </c>
      <c r="E12" s="16">
        <f>'Sorted Output'!I394</f>
        <v>219.32499999999999</v>
      </c>
      <c r="F12" s="121">
        <f>'Sorted Output'!J394</f>
        <v>7.3491200000000001</v>
      </c>
      <c r="G12" s="10"/>
      <c r="H12" s="10"/>
      <c r="I12" s="121"/>
      <c r="K12" s="94">
        <f t="shared" si="0"/>
        <v>7.3491200000000001</v>
      </c>
      <c r="L12" s="94" t="str">
        <f t="shared" si="1"/>
        <v/>
      </c>
      <c r="N12" s="200"/>
      <c r="O12" s="85"/>
      <c r="P12" s="85"/>
    </row>
    <row r="13" spans="1:16">
      <c r="A13" s="173"/>
      <c r="B13" s="8" t="s">
        <v>32</v>
      </c>
      <c r="C13" s="9"/>
      <c r="D13" s="16">
        <f>'Sorted Output'!H399</f>
        <v>197.85000000000002</v>
      </c>
      <c r="E13" s="16">
        <f>'Sorted Output'!I399</f>
        <v>218.654</v>
      </c>
      <c r="F13" s="121">
        <f>'Sorted Output'!J399</f>
        <v>10.515040000000001</v>
      </c>
      <c r="G13" s="10"/>
      <c r="H13" s="10"/>
      <c r="I13" s="121"/>
      <c r="K13" s="94">
        <f t="shared" si="0"/>
        <v>10.515040000000001</v>
      </c>
      <c r="L13" s="94" t="str">
        <f t="shared" si="1"/>
        <v/>
      </c>
      <c r="N13" s="200"/>
      <c r="O13" s="85"/>
      <c r="P13" s="85"/>
    </row>
    <row r="14" spans="1:16">
      <c r="A14" s="173"/>
      <c r="B14" s="8" t="s">
        <v>33</v>
      </c>
      <c r="C14" s="9"/>
      <c r="D14" s="16">
        <f>'Sorted Output'!H400</f>
        <v>290.45999999999998</v>
      </c>
      <c r="E14" s="16">
        <f>'Sorted Output'!I400</f>
        <v>310</v>
      </c>
      <c r="F14" s="121">
        <f>'Sorted Output'!J400</f>
        <v>6.7272600000000002</v>
      </c>
      <c r="G14" s="10"/>
      <c r="H14" s="10"/>
      <c r="I14" s="121"/>
      <c r="K14" s="94">
        <f t="shared" si="0"/>
        <v>6.7272600000000002</v>
      </c>
      <c r="L14" s="94" t="str">
        <f t="shared" si="1"/>
        <v/>
      </c>
      <c r="N14" s="200"/>
      <c r="O14" s="85"/>
      <c r="P14" s="85"/>
    </row>
    <row r="15" spans="1:16">
      <c r="A15" s="173"/>
      <c r="B15" s="8" t="s">
        <v>36</v>
      </c>
      <c r="C15" s="9"/>
      <c r="D15" s="16">
        <f>'Sorted Output'!H403</f>
        <v>268.46000000000004</v>
      </c>
      <c r="E15" s="16">
        <f>'Sorted Output'!I403</f>
        <v>282.41699999999997</v>
      </c>
      <c r="F15" s="121">
        <f>'Sorted Output'!J403</f>
        <v>5.1989200000000002</v>
      </c>
      <c r="G15" s="10"/>
      <c r="H15" s="10"/>
      <c r="I15" s="121"/>
      <c r="K15" s="94">
        <f t="shared" si="0"/>
        <v>5.1989200000000002</v>
      </c>
      <c r="L15" s="94" t="str">
        <f t="shared" si="1"/>
        <v/>
      </c>
      <c r="N15" s="200"/>
      <c r="O15" s="85"/>
      <c r="P15" s="85"/>
    </row>
    <row r="16" spans="1:16">
      <c r="A16" s="173"/>
      <c r="B16" s="8" t="s">
        <v>37</v>
      </c>
      <c r="C16" s="9"/>
      <c r="D16" s="16">
        <f>'Sorted Output'!H404</f>
        <v>135.33000000000001</v>
      </c>
      <c r="E16" s="16">
        <f>'Sorted Output'!I404</f>
        <v>151.114</v>
      </c>
      <c r="F16" s="121">
        <f>'Sorted Output'!J404</f>
        <v>11.66334</v>
      </c>
      <c r="G16" s="10"/>
      <c r="H16" s="10"/>
      <c r="I16" s="121"/>
      <c r="K16" s="94">
        <f t="shared" si="0"/>
        <v>11.66334</v>
      </c>
      <c r="L16" s="94" t="str">
        <f t="shared" si="1"/>
        <v/>
      </c>
      <c r="N16" s="200"/>
      <c r="O16" s="85"/>
      <c r="P16" s="85"/>
    </row>
    <row r="17" spans="1:16">
      <c r="A17" s="173"/>
      <c r="B17" s="8" t="s">
        <v>26</v>
      </c>
      <c r="C17" s="9"/>
      <c r="D17" s="16">
        <f>'Sorted Output'!H393</f>
        <v>207.29</v>
      </c>
      <c r="E17" s="16">
        <f>'Sorted Output'!I393</f>
        <v>243.35399999999998</v>
      </c>
      <c r="F17" s="121">
        <f>'Sorted Output'!J393</f>
        <v>17.397849999999998</v>
      </c>
      <c r="G17" s="10">
        <f>'Sorted Output'!H340</f>
        <v>-2.9099999999999997</v>
      </c>
      <c r="H17" s="10">
        <f>'Sorted Output'!I340</f>
        <v>-2.7649999999999997</v>
      </c>
      <c r="I17" s="130">
        <f>'Sorted Output'!J340</f>
        <v>-4.9821400000000002</v>
      </c>
      <c r="K17" s="94">
        <f t="shared" si="0"/>
        <v>17.397849999999998</v>
      </c>
      <c r="L17" s="94">
        <f t="shared" si="1"/>
        <v>4.9821400000000002</v>
      </c>
      <c r="N17" s="200"/>
      <c r="O17" s="85"/>
      <c r="P17" s="85"/>
    </row>
    <row r="18" spans="1:16">
      <c r="A18" s="173"/>
      <c r="B18" s="8" t="s">
        <v>31</v>
      </c>
      <c r="C18" s="9"/>
      <c r="D18" s="16">
        <f>'Sorted Output'!H398</f>
        <v>204.01000000000002</v>
      </c>
      <c r="E18" s="16">
        <f>'Sorted Output'!I398</f>
        <v>237.637</v>
      </c>
      <c r="F18" s="121">
        <f>'Sorted Output'!J398</f>
        <v>16.48302</v>
      </c>
      <c r="G18" s="10">
        <f>'Sorted Output'!H345</f>
        <v>-2.92</v>
      </c>
      <c r="H18" s="10">
        <f>'Sorted Output'!I345</f>
        <v>-2.7500999999999998</v>
      </c>
      <c r="I18" s="130">
        <f>'Sorted Output'!J345</f>
        <v>-5.8195199999999998</v>
      </c>
      <c r="K18" s="94">
        <f t="shared" si="0"/>
        <v>16.48302</v>
      </c>
      <c r="L18" s="94">
        <f t="shared" si="1"/>
        <v>5.8195199999999998</v>
      </c>
      <c r="N18" s="200"/>
      <c r="O18" s="85"/>
      <c r="P18" s="85"/>
    </row>
    <row r="19" spans="1:16">
      <c r="A19" s="173"/>
      <c r="B19" s="8" t="s">
        <v>28</v>
      </c>
      <c r="C19" s="9"/>
      <c r="D19" s="16">
        <f>'Sorted Output'!H395</f>
        <v>175.51</v>
      </c>
      <c r="E19" s="16">
        <f>'Sorted Output'!I395</f>
        <v>200.077</v>
      </c>
      <c r="F19" s="121">
        <f>'Sorted Output'!J395</f>
        <v>13.997490000000001</v>
      </c>
      <c r="G19" s="10">
        <f>'Sorted Output'!H342</f>
        <v>-3.05</v>
      </c>
      <c r="H19" s="10">
        <f>'Sorted Output'!I342</f>
        <v>-2.617</v>
      </c>
      <c r="I19" s="130">
        <f>'Sorted Output'!J342</f>
        <v>-14.196070000000001</v>
      </c>
      <c r="K19" s="94">
        <f t="shared" si="0"/>
        <v>13.997490000000001</v>
      </c>
      <c r="L19" s="94">
        <f t="shared" si="1"/>
        <v>14.196070000000001</v>
      </c>
      <c r="N19" s="200"/>
      <c r="O19" s="85"/>
      <c r="P19" s="85"/>
    </row>
    <row r="20" spans="1:16">
      <c r="A20" s="173"/>
      <c r="B20" s="8" t="s">
        <v>34</v>
      </c>
      <c r="C20" s="9"/>
      <c r="D20" s="16">
        <f>'Sorted Output'!H401</f>
        <v>208.19</v>
      </c>
      <c r="E20" s="16">
        <f>'Sorted Output'!I401</f>
        <v>239.63900000000001</v>
      </c>
      <c r="F20" s="121">
        <f>'Sorted Output'!J401</f>
        <v>15.10591</v>
      </c>
      <c r="G20" s="10">
        <f>'Sorted Output'!H348</f>
        <v>-2.9099999999999997</v>
      </c>
      <c r="H20" s="10">
        <f>'Sorted Output'!I348</f>
        <v>-2.7542</v>
      </c>
      <c r="I20" s="130">
        <f>'Sorted Output'!J348</f>
        <v>-5.3553300000000004</v>
      </c>
      <c r="K20" s="94">
        <f t="shared" si="0"/>
        <v>15.10591</v>
      </c>
      <c r="L20" s="94">
        <f t="shared" si="1"/>
        <v>5.3553300000000004</v>
      </c>
      <c r="N20" s="200"/>
      <c r="O20" s="85"/>
      <c r="P20" s="85"/>
    </row>
    <row r="21" spans="1:16">
      <c r="A21" s="173"/>
      <c r="B21" s="8" t="s">
        <v>35</v>
      </c>
      <c r="C21" s="9"/>
      <c r="D21" s="16">
        <f>'Sorted Output'!H402</f>
        <v>210.6</v>
      </c>
      <c r="E21" s="16">
        <f>'Sorted Output'!I402</f>
        <v>229.84800000000001</v>
      </c>
      <c r="F21" s="121">
        <f>'Sorted Output'!J402</f>
        <v>9.1395999999999997</v>
      </c>
      <c r="G21" s="10">
        <f>'Sorted Output'!H349</f>
        <v>-2.8899999999999997</v>
      </c>
      <c r="H21" s="10">
        <f>'Sorted Output'!I349</f>
        <v>-2.7384999999999997</v>
      </c>
      <c r="I21" s="130">
        <f>'Sorted Output'!J349</f>
        <v>-5.2408400000000004</v>
      </c>
      <c r="K21" s="94">
        <f t="shared" si="0"/>
        <v>9.1395999999999997</v>
      </c>
      <c r="L21" s="94">
        <f t="shared" si="1"/>
        <v>5.2408400000000004</v>
      </c>
      <c r="N21" s="200"/>
      <c r="O21" s="85"/>
      <c r="P21" s="85"/>
    </row>
    <row r="22" spans="1:16">
      <c r="A22" s="173"/>
      <c r="B22" s="8" t="s">
        <v>38</v>
      </c>
      <c r="C22" s="9"/>
      <c r="D22" s="16">
        <f>'Sorted Output'!H405</f>
        <v>193.46</v>
      </c>
      <c r="E22" s="16">
        <f>'Sorted Output'!I405</f>
        <v>239.69900000000001</v>
      </c>
      <c r="F22" s="121">
        <f>'Sorted Output'!J405</f>
        <v>23.901060000000001</v>
      </c>
      <c r="G22" s="10">
        <f>'Sorted Output'!H352</f>
        <v>-2.9099999999999997</v>
      </c>
      <c r="H22" s="10">
        <f>'Sorted Output'!I352</f>
        <v>-2.7592999999999996</v>
      </c>
      <c r="I22" s="130">
        <f>'Sorted Output'!J352</f>
        <v>-5.1773199999999999</v>
      </c>
      <c r="K22" s="94">
        <f t="shared" si="0"/>
        <v>23.901060000000001</v>
      </c>
      <c r="L22" s="94">
        <f t="shared" si="1"/>
        <v>5.1773199999999999</v>
      </c>
      <c r="N22" s="201"/>
      <c r="O22" s="86"/>
      <c r="P22" s="86"/>
    </row>
    <row r="23" spans="1:16">
      <c r="A23" s="55" t="s">
        <v>158</v>
      </c>
      <c r="B23" s="123" t="s">
        <v>304</v>
      </c>
      <c r="C23" s="9"/>
      <c r="D23" s="16">
        <f>'Sorted Output'!H371</f>
        <v>249.3</v>
      </c>
      <c r="E23" s="16">
        <f>'Sorted Output'!I371</f>
        <v>200.34200000000001</v>
      </c>
      <c r="F23" s="121">
        <f>'Sorted Output'!J371</f>
        <v>-19.638190000000002</v>
      </c>
      <c r="G23" s="10">
        <f>'Sorted Output'!H318</f>
        <v>-4.5999999999999996</v>
      </c>
      <c r="H23" s="10">
        <f>'Sorted Output'!I318</f>
        <v>-3.6531999999999996</v>
      </c>
      <c r="I23" s="130">
        <f>'Sorted Output'!J318</f>
        <v>-20.58304</v>
      </c>
      <c r="K23" s="94">
        <f t="shared" si="0"/>
        <v>19.638190000000002</v>
      </c>
      <c r="L23" s="94">
        <f t="shared" si="1"/>
        <v>20.58304</v>
      </c>
      <c r="N23" s="11" t="s">
        <v>40</v>
      </c>
      <c r="O23" s="17">
        <f>K23</f>
        <v>19.638190000000002</v>
      </c>
      <c r="P23" s="17">
        <f>L23</f>
        <v>20.58304</v>
      </c>
    </row>
    <row r="24" spans="1:16">
      <c r="A24" s="55" t="s">
        <v>158</v>
      </c>
      <c r="B24" s="123" t="s">
        <v>305</v>
      </c>
      <c r="C24" s="9"/>
      <c r="D24" s="16">
        <f>'Sorted Output'!H372</f>
        <v>700.9</v>
      </c>
      <c r="E24" s="16">
        <f>'Sorted Output'!I372</f>
        <v>603.86400000000003</v>
      </c>
      <c r="F24" s="121">
        <f>'Sorted Output'!J372</f>
        <v>-13.844480000000001</v>
      </c>
      <c r="G24" s="10">
        <f>'Sorted Output'!H319</f>
        <v>-4.2</v>
      </c>
      <c r="H24" s="10">
        <f>'Sorted Output'!I319</f>
        <v>-5.0849000000000002</v>
      </c>
      <c r="I24" s="130">
        <f>'Sorted Output'!J319</f>
        <v>21.06915</v>
      </c>
      <c r="K24" s="94">
        <f t="shared" si="0"/>
        <v>13.844480000000001</v>
      </c>
      <c r="L24" s="94">
        <f t="shared" si="1"/>
        <v>21.06915</v>
      </c>
      <c r="N24" s="11" t="s">
        <v>41</v>
      </c>
      <c r="O24" s="17">
        <f>K24</f>
        <v>13.844480000000001</v>
      </c>
      <c r="P24" s="17">
        <f>L24</f>
        <v>21.06915</v>
      </c>
    </row>
    <row r="25" spans="1:16" ht="12.75" customHeight="1">
      <c r="A25" s="191" t="s">
        <v>42</v>
      </c>
      <c r="B25" s="8" t="s">
        <v>27</v>
      </c>
      <c r="C25" s="9"/>
      <c r="D25" s="16">
        <f>'Sorted Output'!H368</f>
        <v>59.42</v>
      </c>
      <c r="E25" s="16">
        <f>'Sorted Output'!I368</f>
        <v>57.9495</v>
      </c>
      <c r="F25" s="121">
        <f>'Sorted Output'!J368</f>
        <v>-2.4747499999999998</v>
      </c>
      <c r="G25" s="10"/>
      <c r="H25" s="10"/>
      <c r="I25" s="121"/>
      <c r="K25" s="94">
        <f t="shared" si="0"/>
        <v>2.4747499999999998</v>
      </c>
      <c r="L25" s="94" t="str">
        <f t="shared" si="1"/>
        <v/>
      </c>
      <c r="N25" s="192" t="s">
        <v>42</v>
      </c>
      <c r="O25" s="24">
        <f>AVERAGE(K25:K27)</f>
        <v>6.976516666666666</v>
      </c>
      <c r="P25" s="24"/>
    </row>
    <row r="26" spans="1:16">
      <c r="A26" s="191"/>
      <c r="B26" s="8" t="s">
        <v>28</v>
      </c>
      <c r="C26" s="9"/>
      <c r="D26" s="16">
        <f>'Sorted Output'!H369</f>
        <v>47.06</v>
      </c>
      <c r="E26" s="16">
        <f>'Sorted Output'!I369</f>
        <v>45.888000000000005</v>
      </c>
      <c r="F26" s="121">
        <f>'Sorted Output'!J369</f>
        <v>-2.4904299999999999</v>
      </c>
      <c r="G26" s="10"/>
      <c r="H26" s="10"/>
      <c r="I26" s="121"/>
      <c r="K26" s="94">
        <f t="shared" si="0"/>
        <v>2.4904299999999999</v>
      </c>
      <c r="L26" s="94" t="str">
        <f t="shared" si="1"/>
        <v/>
      </c>
      <c r="N26" s="193"/>
      <c r="O26" s="85"/>
      <c r="P26" s="85"/>
    </row>
    <row r="27" spans="1:16">
      <c r="A27" s="191"/>
      <c r="B27" s="8" t="s">
        <v>44</v>
      </c>
      <c r="C27" s="9"/>
      <c r="D27" s="16">
        <f>'Sorted Output'!H370</f>
        <v>65.98</v>
      </c>
      <c r="E27" s="16">
        <f>'Sorted Output'!I370</f>
        <v>76.513300000000001</v>
      </c>
      <c r="F27" s="121">
        <f>'Sorted Output'!J370</f>
        <v>15.964370000000001</v>
      </c>
      <c r="G27" s="10"/>
      <c r="H27" s="10"/>
      <c r="I27" s="121"/>
      <c r="K27" s="94">
        <f t="shared" si="0"/>
        <v>15.964370000000001</v>
      </c>
      <c r="L27" s="94" t="str">
        <f t="shared" si="1"/>
        <v/>
      </c>
      <c r="N27" s="202"/>
      <c r="O27" s="86"/>
      <c r="P27" s="86"/>
    </row>
    <row r="28" spans="1:16" ht="12.75" customHeight="1">
      <c r="A28" s="172" t="s">
        <v>123</v>
      </c>
      <c r="B28" s="171" t="s">
        <v>122</v>
      </c>
      <c r="C28" s="53" t="s">
        <v>45</v>
      </c>
      <c r="D28" s="10">
        <f>'Sorted Output'!H356</f>
        <v>250.3</v>
      </c>
      <c r="E28" s="10">
        <f>'Sorted Output'!I356</f>
        <v>285.536</v>
      </c>
      <c r="F28" s="130">
        <f>'Sorted Output'!J356</f>
        <v>14.07751</v>
      </c>
      <c r="G28" s="10">
        <f>'Sorted Output'!H303</f>
        <v>-2.016</v>
      </c>
      <c r="H28" s="10">
        <f>'Sorted Output'!I303</f>
        <v>-1.3936999999999999</v>
      </c>
      <c r="I28" s="130">
        <f>'Sorted Output'!J303</f>
        <v>-30.869050000000001</v>
      </c>
      <c r="K28" s="94">
        <f t="shared" si="0"/>
        <v>14.07751</v>
      </c>
      <c r="L28" s="94">
        <f t="shared" si="1"/>
        <v>30.869050000000001</v>
      </c>
      <c r="N28" s="203" t="s">
        <v>123</v>
      </c>
      <c r="O28" s="17">
        <f>AVERAGE(K28:K39)</f>
        <v>17.470209166666667</v>
      </c>
      <c r="P28" s="17">
        <f>AVERAGE(L28:L39)</f>
        <v>16.325671666666668</v>
      </c>
    </row>
    <row r="29" spans="1:16">
      <c r="A29" s="173"/>
      <c r="B29" s="170"/>
      <c r="C29" s="53" t="s">
        <v>117</v>
      </c>
      <c r="D29" s="10">
        <f>'Sorted Output'!H357</f>
        <v>57.833299999999994</v>
      </c>
      <c r="E29" s="10">
        <f>'Sorted Output'!I357</f>
        <v>82.343000000000004</v>
      </c>
      <c r="F29" s="130">
        <f>'Sorted Output'!J357</f>
        <v>42.379829999999998</v>
      </c>
      <c r="G29" s="10">
        <f>'Sorted Output'!H304</f>
        <v>-1.9900000000000002</v>
      </c>
      <c r="H29" s="10">
        <f>'Sorted Output'!I304</f>
        <v>-2.3167999999999997</v>
      </c>
      <c r="I29" s="130">
        <f>'Sorted Output'!J304</f>
        <v>16.422440000000002</v>
      </c>
      <c r="K29" s="94">
        <f t="shared" si="0"/>
        <v>42.379829999999998</v>
      </c>
      <c r="L29" s="94">
        <f t="shared" si="1"/>
        <v>16.422440000000002</v>
      </c>
      <c r="N29" s="197"/>
      <c r="O29" s="24"/>
      <c r="P29" s="24"/>
    </row>
    <row r="30" spans="1:16">
      <c r="A30" s="173"/>
      <c r="B30" s="170"/>
      <c r="C30" s="53" t="s">
        <v>117</v>
      </c>
      <c r="D30" s="10">
        <f>'Sorted Output'!H358</f>
        <v>62.7333</v>
      </c>
      <c r="E30" s="10">
        <f>'Sorted Output'!I358</f>
        <v>82.343000000000004</v>
      </c>
      <c r="F30" s="130">
        <f>'Sorted Output'!J358</f>
        <v>31.258769999999998</v>
      </c>
      <c r="G30" s="10">
        <f>'Sorted Output'!H305</f>
        <v>-1.9910000000000001</v>
      </c>
      <c r="H30" s="10">
        <f>'Sorted Output'!I305</f>
        <v>-2.3167999999999997</v>
      </c>
      <c r="I30" s="130">
        <f>'Sorted Output'!J305</f>
        <v>16.363959999999999</v>
      </c>
      <c r="K30" s="94">
        <f t="shared" si="0"/>
        <v>31.258769999999998</v>
      </c>
      <c r="L30" s="94">
        <f t="shared" si="1"/>
        <v>16.363959999999999</v>
      </c>
      <c r="N30" s="197"/>
      <c r="O30" s="85"/>
      <c r="P30" s="85"/>
    </row>
    <row r="31" spans="1:16">
      <c r="A31" s="173"/>
      <c r="B31" s="170"/>
      <c r="C31" s="53" t="s">
        <v>117</v>
      </c>
      <c r="D31" s="10">
        <f>'Sorted Output'!H359</f>
        <v>80.533299999999997</v>
      </c>
      <c r="E31" s="10">
        <f>'Sorted Output'!I359</f>
        <v>82.343000000000004</v>
      </c>
      <c r="F31" s="130">
        <f>'Sorted Output'!J359</f>
        <v>2.2471000000000001</v>
      </c>
      <c r="G31" s="10">
        <f>'Sorted Output'!H306</f>
        <v>-1.931</v>
      </c>
      <c r="H31" s="10">
        <f>'Sorted Output'!I306</f>
        <v>-2.3167999999999997</v>
      </c>
      <c r="I31" s="130">
        <f>'Sorted Output'!J306</f>
        <v>19.97963</v>
      </c>
      <c r="K31" s="94">
        <f t="shared" si="0"/>
        <v>2.2471000000000001</v>
      </c>
      <c r="L31" s="94">
        <f t="shared" si="1"/>
        <v>19.97963</v>
      </c>
      <c r="N31" s="197"/>
      <c r="O31" s="85"/>
      <c r="P31" s="85"/>
    </row>
    <row r="32" spans="1:16">
      <c r="A32" s="173"/>
      <c r="B32" s="170"/>
      <c r="C32" s="55" t="s">
        <v>121</v>
      </c>
      <c r="D32" s="10">
        <f>'Sorted Output'!H360</f>
        <v>52.3</v>
      </c>
      <c r="E32" s="10">
        <f>'Sorted Output'!I360</f>
        <v>39.133899999999997</v>
      </c>
      <c r="F32" s="130">
        <f>'Sorted Output'!J360</f>
        <v>-25.174189999999999</v>
      </c>
      <c r="G32" s="10">
        <f>'Sorted Output'!H307</f>
        <v>-1.9700000000000002</v>
      </c>
      <c r="H32" s="10">
        <f>'Sorted Output'!I307</f>
        <v>-2.3847999999999998</v>
      </c>
      <c r="I32" s="130">
        <f>'Sorted Output'!J307</f>
        <v>21.057259999999999</v>
      </c>
      <c r="K32" s="94">
        <f t="shared" si="0"/>
        <v>25.174189999999999</v>
      </c>
      <c r="L32" s="94">
        <f t="shared" si="1"/>
        <v>21.057259999999999</v>
      </c>
      <c r="N32" s="197"/>
      <c r="O32" s="85"/>
      <c r="P32" s="85"/>
    </row>
    <row r="33" spans="1:16">
      <c r="A33" s="173"/>
      <c r="B33" s="170"/>
      <c r="C33" s="53" t="s">
        <v>120</v>
      </c>
      <c r="D33" s="10">
        <f>'Sorted Output'!H361</f>
        <v>37</v>
      </c>
      <c r="E33" s="10">
        <f>'Sorted Output'!I361</f>
        <v>39.954000000000001</v>
      </c>
      <c r="F33" s="130">
        <f>'Sorted Output'!J361</f>
        <v>7.9837800000000003</v>
      </c>
      <c r="G33" s="10">
        <f>'Sorted Output'!H308</f>
        <v>-2.0500000000000003</v>
      </c>
      <c r="H33" s="10">
        <f>'Sorted Output'!I308</f>
        <v>-2.3855999999999997</v>
      </c>
      <c r="I33" s="130">
        <f>'Sorted Output'!J308</f>
        <v>16.370080000000002</v>
      </c>
      <c r="K33" s="94">
        <f t="shared" si="0"/>
        <v>7.9837800000000003</v>
      </c>
      <c r="L33" s="94">
        <f t="shared" si="1"/>
        <v>16.370080000000002</v>
      </c>
      <c r="N33" s="197"/>
      <c r="O33" s="85"/>
      <c r="P33" s="85"/>
    </row>
    <row r="34" spans="1:16">
      <c r="A34" s="173"/>
      <c r="B34" s="171" t="s">
        <v>124</v>
      </c>
      <c r="C34" s="53" t="s">
        <v>45</v>
      </c>
      <c r="D34" s="10">
        <f>'Sorted Output'!H362</f>
        <v>345.5</v>
      </c>
      <c r="E34" s="10">
        <f>'Sorted Output'!I362</f>
        <v>297.79700000000003</v>
      </c>
      <c r="F34" s="130">
        <f>'Sorted Output'!J362</f>
        <v>-13.806950000000001</v>
      </c>
      <c r="G34" s="10">
        <f>'Sorted Output'!H309</f>
        <v>-1.8900000000000001</v>
      </c>
      <c r="H34" s="10">
        <f>'Sorted Output'!I309</f>
        <v>-1.8146</v>
      </c>
      <c r="I34" s="130">
        <f>'Sorted Output'!J309</f>
        <v>-3.9900500000000001</v>
      </c>
      <c r="K34" s="94">
        <f t="shared" si="0"/>
        <v>13.806950000000001</v>
      </c>
      <c r="L34" s="94">
        <f t="shared" si="1"/>
        <v>3.9900500000000001</v>
      </c>
      <c r="N34" s="197"/>
      <c r="O34" s="85"/>
      <c r="P34" s="85"/>
    </row>
    <row r="35" spans="1:16">
      <c r="A35" s="173"/>
      <c r="B35" s="170"/>
      <c r="C35" s="53" t="s">
        <v>117</v>
      </c>
      <c r="D35" s="10">
        <f>'Sorted Output'!H363</f>
        <v>83.7667</v>
      </c>
      <c r="E35" s="10">
        <f>'Sorted Output'!I363</f>
        <v>91.873999999999995</v>
      </c>
      <c r="F35" s="130">
        <f>'Sorted Output'!J363</f>
        <v>9.6784700000000008</v>
      </c>
      <c r="G35" s="10">
        <f>'Sorted Output'!H310</f>
        <v>-2.1100000000000003</v>
      </c>
      <c r="H35" s="10">
        <f>'Sorted Output'!I310</f>
        <v>-2.3862000000000001</v>
      </c>
      <c r="I35" s="130">
        <f>'Sorted Output'!J310</f>
        <v>13.09066</v>
      </c>
      <c r="K35" s="94">
        <f t="shared" si="0"/>
        <v>9.6784700000000008</v>
      </c>
      <c r="L35" s="94">
        <f t="shared" si="1"/>
        <v>13.09066</v>
      </c>
      <c r="N35" s="197"/>
      <c r="O35" s="85"/>
      <c r="P35" s="85"/>
    </row>
    <row r="36" spans="1:16">
      <c r="A36" s="173"/>
      <c r="B36" s="170"/>
      <c r="C36" s="53" t="s">
        <v>117</v>
      </c>
      <c r="D36" s="10">
        <f>'Sorted Output'!H364</f>
        <v>93.7667</v>
      </c>
      <c r="E36" s="10">
        <f>'Sorted Output'!I364</f>
        <v>91.873999999999995</v>
      </c>
      <c r="F36" s="130">
        <f>'Sorted Output'!J364</f>
        <v>-2.0184799999999998</v>
      </c>
      <c r="G36" s="10">
        <f>'Sorted Output'!H311</f>
        <v>-2.1100000000000003</v>
      </c>
      <c r="H36" s="10">
        <f>'Sorted Output'!I311</f>
        <v>-2.3862000000000001</v>
      </c>
      <c r="I36" s="130">
        <f>'Sorted Output'!J311</f>
        <v>13.09066</v>
      </c>
      <c r="K36" s="94">
        <f t="shared" si="0"/>
        <v>2.0184799999999998</v>
      </c>
      <c r="L36" s="94">
        <f t="shared" si="1"/>
        <v>13.09066</v>
      </c>
      <c r="N36" s="197"/>
      <c r="O36" s="85"/>
      <c r="P36" s="85"/>
    </row>
    <row r="37" spans="1:16">
      <c r="A37" s="173"/>
      <c r="B37" s="170"/>
      <c r="C37" s="53" t="s">
        <v>117</v>
      </c>
      <c r="D37" s="10">
        <f>'Sorted Output'!H365</f>
        <v>116.7667</v>
      </c>
      <c r="E37" s="10">
        <f>'Sorted Output'!I365</f>
        <v>91.873999999999995</v>
      </c>
      <c r="F37" s="130">
        <f>'Sorted Output'!J365</f>
        <v>-21.318300000000001</v>
      </c>
      <c r="G37" s="10">
        <f>'Sorted Output'!H312</f>
        <v>-2.0500000000000003</v>
      </c>
      <c r="H37" s="10">
        <f>'Sorted Output'!I312</f>
        <v>-2.3862000000000001</v>
      </c>
      <c r="I37" s="130">
        <f>'Sorted Output'!J312</f>
        <v>16.40063</v>
      </c>
      <c r="K37" s="94">
        <f t="shared" si="0"/>
        <v>21.318300000000001</v>
      </c>
      <c r="L37" s="94">
        <f t="shared" si="1"/>
        <v>16.40063</v>
      </c>
      <c r="N37" s="197"/>
      <c r="O37" s="85"/>
      <c r="P37" s="85"/>
    </row>
    <row r="38" spans="1:16">
      <c r="A38" s="173"/>
      <c r="B38" s="170"/>
      <c r="C38" s="55" t="s">
        <v>121</v>
      </c>
      <c r="D38" s="10">
        <f>'Sorted Output'!H366</f>
        <v>75.5</v>
      </c>
      <c r="E38" s="10">
        <f>'Sorted Output'!I366</f>
        <v>50.5501</v>
      </c>
      <c r="F38" s="130">
        <f>'Sorted Output'!J366</f>
        <v>-33.046230000000001</v>
      </c>
      <c r="G38" s="10">
        <f>'Sorted Output'!H313</f>
        <v>-2.0950000000000002</v>
      </c>
      <c r="H38" s="10">
        <f>'Sorted Output'!I313</f>
        <v>-2.3996</v>
      </c>
      <c r="I38" s="130">
        <f>'Sorted Output'!J313</f>
        <v>14.54166</v>
      </c>
      <c r="K38" s="94">
        <f t="shared" si="0"/>
        <v>33.046230000000001</v>
      </c>
      <c r="L38" s="94">
        <f t="shared" si="1"/>
        <v>14.54166</v>
      </c>
      <c r="N38" s="197"/>
      <c r="O38" s="85"/>
      <c r="P38" s="85"/>
    </row>
    <row r="39" spans="1:16">
      <c r="A39" s="173"/>
      <c r="B39" s="170"/>
      <c r="C39" s="53" t="s">
        <v>120</v>
      </c>
      <c r="D39" s="10">
        <f>'Sorted Output'!H367</f>
        <v>55.2</v>
      </c>
      <c r="E39" s="10">
        <f>'Sorted Output'!I367</f>
        <v>51.527600000000007</v>
      </c>
      <c r="F39" s="130">
        <f>'Sorted Output'!J367</f>
        <v>-6.6528999999999998</v>
      </c>
      <c r="G39" s="10">
        <f>'Sorted Output'!H314</f>
        <v>-2.1100000000000003</v>
      </c>
      <c r="H39" s="10">
        <f>'Sorted Output'!I314</f>
        <v>-2.3996999999999997</v>
      </c>
      <c r="I39" s="130">
        <f>'Sorted Output'!J314</f>
        <v>13.73198</v>
      </c>
      <c r="K39" s="94">
        <f t="shared" si="0"/>
        <v>6.6528999999999998</v>
      </c>
      <c r="L39" s="94">
        <f t="shared" si="1"/>
        <v>13.73198</v>
      </c>
      <c r="N39" s="198"/>
      <c r="O39" s="86"/>
      <c r="P39" s="86"/>
    </row>
    <row r="40" spans="1:16" ht="12.75" customHeight="1">
      <c r="A40" s="192" t="s">
        <v>43</v>
      </c>
      <c r="B40" s="174" t="s">
        <v>5</v>
      </c>
      <c r="C40" s="9" t="s">
        <v>45</v>
      </c>
      <c r="D40" s="16">
        <f>'Sorted Output'!H379</f>
        <v>259.39</v>
      </c>
      <c r="E40" s="16">
        <f>'Sorted Output'!I379</f>
        <v>240.54399999999998</v>
      </c>
      <c r="F40" s="121">
        <f>'Sorted Output'!J379</f>
        <v>-7.2655099999999999</v>
      </c>
      <c r="G40" s="10">
        <f>'Sorted Output'!H326</f>
        <v>-1.5099999999999998</v>
      </c>
      <c r="H40" s="10">
        <f>'Sorted Output'!I326</f>
        <v>-1.3905000000000003</v>
      </c>
      <c r="I40" s="130">
        <f>'Sorted Output'!J326</f>
        <v>-7.9115900000000003</v>
      </c>
      <c r="K40" s="94">
        <f t="shared" si="0"/>
        <v>7.2655099999999999</v>
      </c>
      <c r="L40" s="94">
        <f t="shared" si="1"/>
        <v>7.9115900000000003</v>
      </c>
      <c r="N40" s="192" t="s">
        <v>43</v>
      </c>
      <c r="O40" s="24">
        <f>AVERAGE(K40:K51)</f>
        <v>14.259945833333333</v>
      </c>
      <c r="P40" s="24">
        <f>AVERAGE(L40:L51)</f>
        <v>21.081406250000001</v>
      </c>
    </row>
    <row r="41" spans="1:16">
      <c r="A41" s="193"/>
      <c r="B41" s="175"/>
      <c r="C41" s="9" t="s">
        <v>62</v>
      </c>
      <c r="D41" s="16">
        <f>'Sorted Output'!H380</f>
        <v>86.16</v>
      </c>
      <c r="E41" s="16">
        <f>'Sorted Output'!I380</f>
        <v>91.08</v>
      </c>
      <c r="F41" s="121">
        <f>'Sorted Output'!J380</f>
        <v>5.7103000000000002</v>
      </c>
      <c r="G41" s="10">
        <f>'Sorted Output'!H327</f>
        <v>-1.3299999999999998</v>
      </c>
      <c r="H41" s="10">
        <f>'Sorted Output'!I327</f>
        <v>-1.2531999999999999</v>
      </c>
      <c r="I41" s="130">
        <f>'Sorted Output'!J327</f>
        <v>-5.7706799999999996</v>
      </c>
      <c r="K41" s="94">
        <f t="shared" si="0"/>
        <v>5.7103000000000002</v>
      </c>
      <c r="L41" s="94">
        <f t="shared" si="1"/>
        <v>5.7706799999999996</v>
      </c>
      <c r="N41" s="197"/>
      <c r="O41" s="85"/>
      <c r="P41" s="85"/>
    </row>
    <row r="42" spans="1:16">
      <c r="A42" s="193"/>
      <c r="B42" s="175"/>
      <c r="C42" s="9" t="s">
        <v>63</v>
      </c>
      <c r="D42" s="16">
        <f>'Sorted Output'!H381</f>
        <v>78.22</v>
      </c>
      <c r="E42" s="16">
        <f>'Sorted Output'!I381</f>
        <v>91.08</v>
      </c>
      <c r="F42" s="121">
        <f>'Sorted Output'!J381</f>
        <v>16.440809999999999</v>
      </c>
      <c r="G42" s="10">
        <f>'Sorted Output'!H328</f>
        <v>-1.3699999999999999</v>
      </c>
      <c r="H42" s="10">
        <f>'Sorted Output'!I328</f>
        <v>-1.2531999999999999</v>
      </c>
      <c r="I42" s="130">
        <f>'Sorted Output'!J328</f>
        <v>-8.5219000000000005</v>
      </c>
      <c r="K42" s="94">
        <f t="shared" si="0"/>
        <v>16.440809999999999</v>
      </c>
      <c r="L42" s="94">
        <f t="shared" si="1"/>
        <v>8.5219000000000005</v>
      </c>
      <c r="N42" s="197"/>
      <c r="O42" s="85"/>
      <c r="P42" s="85"/>
    </row>
    <row r="43" spans="1:16">
      <c r="A43" s="193"/>
      <c r="B43" s="176"/>
      <c r="C43" s="9" t="s">
        <v>46</v>
      </c>
      <c r="D43" s="16">
        <f>'Sorted Output'!H382</f>
        <v>74.3</v>
      </c>
      <c r="E43" s="16">
        <f>'Sorted Output'!I382</f>
        <v>91.08</v>
      </c>
      <c r="F43" s="121">
        <f>'Sorted Output'!J382</f>
        <v>22.584119999999999</v>
      </c>
      <c r="G43" s="10">
        <f>'Sorted Output'!H329</f>
        <v>-1.48</v>
      </c>
      <c r="H43" s="10">
        <f>'Sorted Output'!I329</f>
        <v>-1.2531999999999999</v>
      </c>
      <c r="I43" s="130">
        <f>'Sorted Output'!J329</f>
        <v>-15.32095</v>
      </c>
      <c r="K43" s="94">
        <f t="shared" si="0"/>
        <v>22.584119999999999</v>
      </c>
      <c r="L43" s="94">
        <f t="shared" si="1"/>
        <v>15.32095</v>
      </c>
      <c r="N43" s="197"/>
      <c r="O43" s="85"/>
      <c r="P43" s="85"/>
    </row>
    <row r="44" spans="1:16">
      <c r="A44" s="193"/>
      <c r="B44" s="174" t="s">
        <v>6</v>
      </c>
      <c r="C44" s="9" t="s">
        <v>45</v>
      </c>
      <c r="D44" s="16">
        <f>'Sorted Output'!H383</f>
        <v>312</v>
      </c>
      <c r="E44" s="16">
        <f>'Sorted Output'!I383</f>
        <v>329.11799999999999</v>
      </c>
      <c r="F44" s="121">
        <f>'Sorted Output'!J383</f>
        <v>5.4865399999999998</v>
      </c>
      <c r="G44" s="10"/>
      <c r="H44" s="10"/>
      <c r="I44" s="121"/>
      <c r="K44" s="94">
        <f t="shared" si="0"/>
        <v>5.4865399999999998</v>
      </c>
      <c r="L44" s="94" t="str">
        <f t="shared" si="1"/>
        <v/>
      </c>
      <c r="N44" s="197"/>
      <c r="O44" s="85"/>
      <c r="P44" s="85"/>
    </row>
    <row r="45" spans="1:16">
      <c r="A45" s="193"/>
      <c r="B45" s="175"/>
      <c r="C45" s="9" t="s">
        <v>62</v>
      </c>
      <c r="D45" s="16">
        <f>'Sorted Output'!H384</f>
        <v>106.2</v>
      </c>
      <c r="E45" s="16">
        <f>'Sorted Output'!I384</f>
        <v>73.344200000000001</v>
      </c>
      <c r="F45" s="121">
        <f>'Sorted Output'!J384</f>
        <v>-30.937660000000001</v>
      </c>
      <c r="G45" s="10"/>
      <c r="H45" s="10"/>
      <c r="I45" s="121"/>
      <c r="K45" s="94">
        <f t="shared" si="0"/>
        <v>30.937660000000001</v>
      </c>
      <c r="L45" s="94" t="str">
        <f t="shared" si="1"/>
        <v/>
      </c>
      <c r="N45" s="197"/>
      <c r="O45" s="85"/>
      <c r="P45" s="85"/>
    </row>
    <row r="46" spans="1:16">
      <c r="A46" s="193"/>
      <c r="B46" s="175"/>
      <c r="C46" s="9" t="s">
        <v>63</v>
      </c>
      <c r="D46" s="16">
        <f>'Sorted Output'!H385</f>
        <v>99.33</v>
      </c>
      <c r="E46" s="16">
        <f>'Sorted Output'!I385</f>
        <v>73.344200000000001</v>
      </c>
      <c r="F46" s="121">
        <f>'Sorted Output'!J385</f>
        <v>-26.161079999999998</v>
      </c>
      <c r="G46" s="10"/>
      <c r="H46" s="10"/>
      <c r="I46" s="121"/>
      <c r="K46" s="94">
        <f t="shared" si="0"/>
        <v>26.161079999999998</v>
      </c>
      <c r="L46" s="94" t="str">
        <f t="shared" si="1"/>
        <v/>
      </c>
      <c r="N46" s="197"/>
      <c r="O46" s="85"/>
      <c r="P46" s="85"/>
    </row>
    <row r="47" spans="1:16">
      <c r="A47" s="193"/>
      <c r="B47" s="176"/>
      <c r="C47" s="9" t="s">
        <v>46</v>
      </c>
      <c r="D47" s="16">
        <f>'Sorted Output'!H386</f>
        <v>74.959999999999994</v>
      </c>
      <c r="E47" s="16">
        <f>'Sorted Output'!I386</f>
        <v>73.344200000000001</v>
      </c>
      <c r="F47" s="121">
        <f>'Sorted Output'!J386</f>
        <v>-2.1555499999999999</v>
      </c>
      <c r="G47" s="10"/>
      <c r="H47" s="10"/>
      <c r="I47" s="121"/>
      <c r="K47" s="94">
        <f t="shared" si="0"/>
        <v>2.1555499999999999</v>
      </c>
      <c r="L47" s="94" t="str">
        <f t="shared" si="1"/>
        <v/>
      </c>
      <c r="N47" s="197"/>
      <c r="O47" s="85"/>
      <c r="P47" s="85"/>
    </row>
    <row r="48" spans="1:16">
      <c r="A48" s="193"/>
      <c r="B48" s="174" t="s">
        <v>7</v>
      </c>
      <c r="C48" s="9" t="s">
        <v>45</v>
      </c>
      <c r="D48" s="16">
        <f>'Sorted Output'!H387</f>
        <v>285.67</v>
      </c>
      <c r="E48" s="16">
        <f>'Sorted Output'!I387</f>
        <v>242.37</v>
      </c>
      <c r="F48" s="121">
        <f>'Sorted Output'!J387</f>
        <v>-15.157360000000001</v>
      </c>
      <c r="G48" s="10">
        <f>'Sorted Output'!H334</f>
        <v>-1.58</v>
      </c>
      <c r="H48" s="10">
        <f>'Sorted Output'!I334</f>
        <v>-1.3527</v>
      </c>
      <c r="I48" s="130">
        <f>'Sorted Output'!J334</f>
        <v>-14.38406</v>
      </c>
      <c r="K48" s="94">
        <f t="shared" si="0"/>
        <v>15.157360000000001</v>
      </c>
      <c r="L48" s="94">
        <f t="shared" si="1"/>
        <v>14.38406</v>
      </c>
      <c r="N48" s="197"/>
      <c r="O48" s="85"/>
      <c r="P48" s="85"/>
    </row>
    <row r="49" spans="1:16">
      <c r="A49" s="193"/>
      <c r="B49" s="175"/>
      <c r="C49" s="9" t="s">
        <v>62</v>
      </c>
      <c r="D49" s="16">
        <f>'Sorted Output'!H388</f>
        <v>68.010000000000005</v>
      </c>
      <c r="E49" s="16">
        <f>'Sorted Output'!I388</f>
        <v>65.779799999999994</v>
      </c>
      <c r="F49" s="121">
        <f>'Sorted Output'!J388</f>
        <v>-3.2792300000000001</v>
      </c>
      <c r="G49" s="10">
        <f>'Sorted Output'!H335</f>
        <v>-1.3099999999999998</v>
      </c>
      <c r="H49" s="10">
        <f>'Sorted Output'!I335</f>
        <v>-1.5164</v>
      </c>
      <c r="I49" s="130">
        <f>'Sorted Output'!J335</f>
        <v>15.757490000000001</v>
      </c>
      <c r="K49" s="94">
        <f t="shared" si="0"/>
        <v>3.2792300000000001</v>
      </c>
      <c r="L49" s="94">
        <f t="shared" si="1"/>
        <v>15.757490000000001</v>
      </c>
      <c r="N49" s="197"/>
      <c r="O49" s="85"/>
      <c r="P49" s="85"/>
    </row>
    <row r="50" spans="1:16">
      <c r="A50" s="193"/>
      <c r="B50" s="175"/>
      <c r="C50" s="9" t="s">
        <v>63</v>
      </c>
      <c r="D50" s="16">
        <f>'Sorted Output'!H389</f>
        <v>67.64</v>
      </c>
      <c r="E50" s="16">
        <f>'Sorted Output'!I389</f>
        <v>65.779799999999994</v>
      </c>
      <c r="F50" s="121">
        <f>'Sorted Output'!J389</f>
        <v>-2.7501500000000001</v>
      </c>
      <c r="G50" s="10">
        <f>'Sorted Output'!H336</f>
        <v>-1.19</v>
      </c>
      <c r="H50" s="10">
        <f>'Sorted Output'!I336</f>
        <v>-1.5164</v>
      </c>
      <c r="I50" s="130">
        <f>'Sorted Output'!J336</f>
        <v>27.430499999999999</v>
      </c>
      <c r="K50" s="94">
        <f t="shared" si="0"/>
        <v>2.7501500000000001</v>
      </c>
      <c r="L50" s="94">
        <f t="shared" si="1"/>
        <v>27.430499999999999</v>
      </c>
      <c r="N50" s="197"/>
      <c r="O50" s="85"/>
      <c r="P50" s="85"/>
    </row>
    <row r="51" spans="1:16">
      <c r="A51" s="193"/>
      <c r="B51" s="176"/>
      <c r="C51" s="9" t="s">
        <v>47</v>
      </c>
      <c r="D51" s="16">
        <f>'Sorted Output'!H390</f>
        <v>36.590000000000003</v>
      </c>
      <c r="E51" s="16">
        <f>'Sorted Output'!I390</f>
        <v>24.445399999999999</v>
      </c>
      <c r="F51" s="121">
        <f>'Sorted Output'!J390</f>
        <v>-33.191040000000001</v>
      </c>
      <c r="G51" s="10">
        <f>'Sorted Output'!H337</f>
        <v>-1.4</v>
      </c>
      <c r="H51" s="10">
        <f>'Sorted Output'!I337</f>
        <v>-2.4298000000000002</v>
      </c>
      <c r="I51" s="130">
        <f>'Sorted Output'!J337</f>
        <v>73.554079999999999</v>
      </c>
      <c r="K51" s="94">
        <f t="shared" si="0"/>
        <v>33.191040000000001</v>
      </c>
      <c r="L51" s="94">
        <f t="shared" si="1"/>
        <v>73.554079999999999</v>
      </c>
      <c r="N51" s="197"/>
      <c r="O51" s="86"/>
      <c r="P51" s="86"/>
    </row>
    <row r="52" spans="1:16">
      <c r="A52" s="194"/>
      <c r="B52" s="171" t="s">
        <v>125</v>
      </c>
      <c r="C52" s="169" t="s">
        <v>45</v>
      </c>
      <c r="D52" s="10">
        <f>'Sorted Output'!H373</f>
        <v>769.85</v>
      </c>
      <c r="E52" s="10">
        <f>'Sorted Output'!I373</f>
        <v>736.20100000000002</v>
      </c>
      <c r="F52" s="130">
        <f>'Sorted Output'!J373</f>
        <v>-4.3708499999999999</v>
      </c>
      <c r="G52" s="10">
        <f>'Sorted Output'!H320</f>
        <v>-2.0714000000000001</v>
      </c>
      <c r="H52" s="10">
        <f>'Sorted Output'!I320</f>
        <v>-2.0566999999999998</v>
      </c>
      <c r="I52" s="130">
        <f>'Sorted Output'!J320</f>
        <v>-0.70892999999999995</v>
      </c>
      <c r="K52" s="94">
        <f t="shared" si="0"/>
        <v>4.3708499999999999</v>
      </c>
      <c r="L52" s="94">
        <f t="shared" si="1"/>
        <v>0.70892999999999995</v>
      </c>
      <c r="N52" s="197"/>
      <c r="O52" s="24">
        <f>AVERAGE(K52:K55)</f>
        <v>17.262854999999998</v>
      </c>
      <c r="P52" s="24">
        <f>AVERAGE(L52:L55)</f>
        <v>14.78532</v>
      </c>
    </row>
    <row r="53" spans="1:16">
      <c r="A53" s="194"/>
      <c r="B53" s="170"/>
      <c r="C53" s="170"/>
      <c r="D53" s="10">
        <f>'Sorted Output'!H374</f>
        <v>897.25</v>
      </c>
      <c r="E53" s="10">
        <f>'Sorted Output'!I374</f>
        <v>736.20100000000002</v>
      </c>
      <c r="F53" s="130">
        <f>'Sorted Output'!J374</f>
        <v>-17.949179999999998</v>
      </c>
      <c r="G53" s="10">
        <f>'Sorted Output'!H321</f>
        <v>-2.2284999999999999</v>
      </c>
      <c r="H53" s="10">
        <f>'Sorted Output'!I321</f>
        <v>-2.0566999999999998</v>
      </c>
      <c r="I53" s="130">
        <f>'Sorted Output'!J321</f>
        <v>-7.7068300000000001</v>
      </c>
      <c r="K53" s="94">
        <f t="shared" si="0"/>
        <v>17.949179999999998</v>
      </c>
      <c r="L53" s="94">
        <f t="shared" si="1"/>
        <v>7.7068300000000001</v>
      </c>
      <c r="N53" s="197"/>
      <c r="O53" s="85"/>
      <c r="P53" s="85"/>
    </row>
    <row r="54" spans="1:16">
      <c r="A54" s="194"/>
      <c r="B54" s="171" t="s">
        <v>126</v>
      </c>
      <c r="C54" s="169" t="s">
        <v>45</v>
      </c>
      <c r="D54" s="10">
        <f>'Sorted Output'!H375</f>
        <v>563.92000000000007</v>
      </c>
      <c r="E54" s="10">
        <f>'Sorted Output'!I375</f>
        <v>736.20100000000002</v>
      </c>
      <c r="F54" s="130">
        <f>'Sorted Output'!J375</f>
        <v>30.550609999999999</v>
      </c>
      <c r="G54" s="10">
        <f>'Sorted Output'!H322</f>
        <v>-2.2335000000000003</v>
      </c>
      <c r="H54" s="10">
        <f>'Sorted Output'!I322</f>
        <v>-2.0566999999999998</v>
      </c>
      <c r="I54" s="130">
        <f>'Sorted Output'!J322</f>
        <v>-7.9138500000000001</v>
      </c>
      <c r="K54" s="94">
        <f t="shared" si="0"/>
        <v>30.550609999999999</v>
      </c>
      <c r="L54" s="94">
        <f t="shared" si="1"/>
        <v>7.9138500000000001</v>
      </c>
      <c r="N54" s="197"/>
      <c r="O54" s="85"/>
      <c r="P54" s="85"/>
    </row>
    <row r="55" spans="1:16">
      <c r="A55" s="194"/>
      <c r="B55" s="170"/>
      <c r="C55" s="170"/>
      <c r="D55" s="10">
        <f>'Sorted Output'!H376</f>
        <v>878.32</v>
      </c>
      <c r="E55" s="10">
        <f>'Sorted Output'!I376</f>
        <v>736.20100000000002</v>
      </c>
      <c r="F55" s="130">
        <f>'Sorted Output'!J376</f>
        <v>-16.180779999999999</v>
      </c>
      <c r="G55" s="10">
        <f>'Sorted Output'!H323</f>
        <v>-1.4401999999999999</v>
      </c>
      <c r="H55" s="10">
        <f>'Sorted Output'!I323</f>
        <v>-2.0566999999999998</v>
      </c>
      <c r="I55" s="130">
        <f>'Sorted Output'!J323</f>
        <v>42.811669999999999</v>
      </c>
      <c r="K55" s="94">
        <f t="shared" si="0"/>
        <v>16.180779999999999</v>
      </c>
      <c r="L55" s="94">
        <f t="shared" si="1"/>
        <v>42.811669999999999</v>
      </c>
      <c r="N55" s="197"/>
      <c r="O55" s="86"/>
      <c r="P55" s="86"/>
    </row>
    <row r="56" spans="1:16">
      <c r="A56" s="194"/>
      <c r="B56" s="54" t="s">
        <v>127</v>
      </c>
      <c r="C56" s="56" t="s">
        <v>45</v>
      </c>
      <c r="D56" s="10">
        <f>'Sorted Output'!H377</f>
        <v>777.5</v>
      </c>
      <c r="E56" s="10">
        <f>'Sorted Output'!I377</f>
        <v>591.798</v>
      </c>
      <c r="F56" s="130">
        <f>'Sorted Output'!J377</f>
        <v>-23.884499999999999</v>
      </c>
      <c r="G56" s="10">
        <f>'Sorted Output'!H324</f>
        <v>-0.81</v>
      </c>
      <c r="H56" s="10">
        <f>'Sorted Output'!I324</f>
        <v>3.9800000000000058E-2</v>
      </c>
      <c r="I56" s="130">
        <f>'Sorted Output'!J324</f>
        <v>-104.90864999999999</v>
      </c>
      <c r="K56" s="94">
        <f t="shared" si="0"/>
        <v>23.884499999999999</v>
      </c>
      <c r="L56" s="94">
        <f t="shared" si="1"/>
        <v>104.90864999999999</v>
      </c>
      <c r="N56" s="197"/>
      <c r="O56" s="24">
        <f>AVERAGE(K56:K57)</f>
        <v>38.226424999999999</v>
      </c>
      <c r="P56" s="24">
        <f>AVERAGE(L56:L57)</f>
        <v>105.76767</v>
      </c>
    </row>
    <row r="57" spans="1:16">
      <c r="A57" s="195"/>
      <c r="B57" s="54" t="s">
        <v>128</v>
      </c>
      <c r="C57" s="56" t="s">
        <v>45</v>
      </c>
      <c r="D57" s="10">
        <f>'Sorted Output'!H378</f>
        <v>783.38</v>
      </c>
      <c r="E57" s="10">
        <f>'Sorted Output'!I378</f>
        <v>1195.1899000000001</v>
      </c>
      <c r="F57" s="130">
        <f>'Sorted Output'!J378</f>
        <v>52.568350000000002</v>
      </c>
      <c r="G57" s="10">
        <f>'Sorted Output'!H325</f>
        <v>-0.60000000000000009</v>
      </c>
      <c r="H57" s="10">
        <f>'Sorted Output'!I325</f>
        <v>3.9800000000000058E-2</v>
      </c>
      <c r="I57" s="130">
        <f>'Sorted Output'!J325</f>
        <v>-106.62669</v>
      </c>
      <c r="K57" s="94">
        <f t="shared" si="0"/>
        <v>52.568350000000002</v>
      </c>
      <c r="L57" s="94">
        <f t="shared" si="1"/>
        <v>106.62669</v>
      </c>
      <c r="N57" s="198"/>
      <c r="O57" s="86"/>
      <c r="P57" s="86"/>
    </row>
    <row r="58" spans="1:16" ht="12.75" customHeight="1">
      <c r="A58" s="185" t="s">
        <v>119</v>
      </c>
      <c r="B58" s="188" t="s">
        <v>29</v>
      </c>
      <c r="C58" s="53" t="s">
        <v>45</v>
      </c>
      <c r="D58" s="10">
        <f>'Sorted Output'!H406</f>
        <v>154.541</v>
      </c>
      <c r="E58" s="10">
        <f>'Sorted Output'!I406</f>
        <v>166.54900000000001</v>
      </c>
      <c r="F58" s="130">
        <f>'Sorted Output'!J406</f>
        <v>7.7701000000000002</v>
      </c>
      <c r="G58" s="10"/>
      <c r="H58" s="10"/>
      <c r="I58" s="121"/>
      <c r="K58" s="94">
        <f t="shared" si="0"/>
        <v>7.7701000000000002</v>
      </c>
      <c r="L58" s="94" t="str">
        <f t="shared" si="1"/>
        <v/>
      </c>
      <c r="N58" s="185" t="s">
        <v>119</v>
      </c>
      <c r="O58" s="24">
        <f>AVERAGE(K58:K59)</f>
        <v>8.1914300000000004</v>
      </c>
      <c r="P58" s="24"/>
    </row>
    <row r="59" spans="1:16">
      <c r="A59" s="186"/>
      <c r="B59" s="189"/>
      <c r="C59" s="53" t="s">
        <v>117</v>
      </c>
      <c r="D59" s="10">
        <f>'Sorted Output'!H407</f>
        <v>424.02199999999999</v>
      </c>
      <c r="E59" s="10">
        <f>'Sorted Output'!I407</f>
        <v>387.50200000000001</v>
      </c>
      <c r="F59" s="130">
        <f>'Sorted Output'!J407</f>
        <v>-8.6127599999999997</v>
      </c>
      <c r="G59" s="10"/>
      <c r="H59" s="10"/>
      <c r="I59" s="121"/>
      <c r="K59" s="94">
        <f t="shared" si="0"/>
        <v>8.6127599999999997</v>
      </c>
      <c r="L59" s="94" t="str">
        <f t="shared" si="1"/>
        <v/>
      </c>
      <c r="N59" s="197"/>
      <c r="O59" s="85"/>
      <c r="P59" s="85"/>
    </row>
    <row r="60" spans="1:16">
      <c r="A60" s="187"/>
      <c r="B60" s="190"/>
      <c r="C60" s="53" t="s">
        <v>118</v>
      </c>
      <c r="D60" s="10">
        <f>'Sorted Output'!H408</f>
        <v>0.58199999999999896</v>
      </c>
      <c r="E60" s="10">
        <f>'Sorted Output'!I408</f>
        <v>2.2789999999999999</v>
      </c>
      <c r="F60" s="130">
        <f>'Sorted Output'!J408</f>
        <v>291.58078</v>
      </c>
      <c r="G60" s="10"/>
      <c r="H60" s="10"/>
      <c r="I60" s="121"/>
      <c r="K60" s="94">
        <f t="shared" si="0"/>
        <v>291.58078</v>
      </c>
      <c r="L60" s="94" t="str">
        <f t="shared" si="1"/>
        <v/>
      </c>
      <c r="N60" s="198"/>
      <c r="O60" s="86"/>
      <c r="P60" s="86"/>
    </row>
    <row r="62" spans="1:16">
      <c r="A62" s="107" t="s">
        <v>136</v>
      </c>
      <c r="B62" s="96"/>
      <c r="C62" s="97"/>
      <c r="D62" s="98"/>
      <c r="E62" s="98"/>
      <c r="F62" s="101">
        <f>AVERAGE(F5:F59)</f>
        <v>2.1094361818181802</v>
      </c>
      <c r="G62" s="98"/>
      <c r="H62" s="98"/>
      <c r="I62" s="101">
        <f>AVERAGE(I5:I59)</f>
        <v>-0.76627028571428635</v>
      </c>
      <c r="J62" s="97"/>
      <c r="K62" s="101">
        <f>AVERAGE(K5:K59)</f>
        <v>14.195274363636363</v>
      </c>
      <c r="L62" s="101">
        <f>AVERAGE(L5:L59)</f>
        <v>20.718729142857143</v>
      </c>
      <c r="N62"/>
    </row>
    <row r="63" spans="1:16">
      <c r="A63" s="107" t="s">
        <v>135</v>
      </c>
      <c r="B63" s="96"/>
      <c r="C63" s="97"/>
      <c r="D63" s="98"/>
      <c r="E63" s="98"/>
      <c r="F63" s="101">
        <f>STDEV(F5:F59)</f>
        <v>17.974343774650382</v>
      </c>
      <c r="G63" s="98"/>
      <c r="H63" s="98"/>
      <c r="I63" s="101">
        <f>STDEV(I5:I59)</f>
        <v>32.641777209462141</v>
      </c>
      <c r="J63" s="97"/>
      <c r="K63" s="101">
        <f>STDEV(K5:K59)</f>
        <v>11.062176728088305</v>
      </c>
      <c r="L63" s="101">
        <f>STDEV(L5:L59)</f>
        <v>24.983972044023531</v>
      </c>
      <c r="N63"/>
    </row>
    <row r="64" spans="1:16">
      <c r="A64" s="107" t="s">
        <v>145</v>
      </c>
      <c r="B64" s="96"/>
      <c r="C64" s="97"/>
      <c r="D64" s="98"/>
      <c r="E64" s="98"/>
      <c r="F64" s="101">
        <f>MEDIAN(F5:F60)</f>
        <v>5.59842</v>
      </c>
      <c r="G64" s="98"/>
      <c r="H64" s="98"/>
      <c r="I64" s="101">
        <f>MEDIAN(I5:I60)</f>
        <v>-3.9900500000000001</v>
      </c>
      <c r="J64" s="97"/>
      <c r="K64" s="101">
        <f>MEDIAN(K5:K60)</f>
        <v>11.08919</v>
      </c>
      <c r="L64" s="101">
        <f>MEDIAN(L5:L60)</f>
        <v>14.38406</v>
      </c>
      <c r="N64"/>
    </row>
    <row r="65" spans="1:12" s="3" customFormat="1">
      <c r="A65" s="107" t="s">
        <v>148</v>
      </c>
      <c r="B65" s="96"/>
      <c r="C65" s="97"/>
      <c r="D65" s="98"/>
      <c r="E65" s="98"/>
      <c r="F65" s="99"/>
      <c r="G65" s="98"/>
      <c r="H65" s="98"/>
      <c r="I65" s="99"/>
      <c r="J65" s="97"/>
      <c r="K65" s="100">
        <f>PERCENTRANK(K5:K60,14)</f>
        <v>0.56399999999999995</v>
      </c>
      <c r="L65" s="100">
        <f>PERCENTRANK(L5:L60,13)</f>
        <v>0.38100000000000001</v>
      </c>
    </row>
    <row r="66" spans="1:12">
      <c r="A66" s="107" t="s">
        <v>150</v>
      </c>
      <c r="B66" s="96"/>
      <c r="C66" s="97"/>
      <c r="D66" s="98"/>
      <c r="E66" s="98"/>
      <c r="F66" s="99"/>
      <c r="G66" s="98"/>
      <c r="H66" s="98"/>
      <c r="I66" s="99"/>
      <c r="J66" s="97"/>
      <c r="K66" s="101">
        <f>PERCENTILE(K5:K60,0.9)</f>
        <v>31.098215</v>
      </c>
      <c r="L66" s="101">
        <f>PERCENTILE(L5:L60,0.9)</f>
        <v>38.03462200000002</v>
      </c>
    </row>
  </sheetData>
  <mergeCells count="30">
    <mergeCell ref="O1:P1"/>
    <mergeCell ref="N3:N4"/>
    <mergeCell ref="A58:A60"/>
    <mergeCell ref="B58:B60"/>
    <mergeCell ref="A25:A27"/>
    <mergeCell ref="B40:B43"/>
    <mergeCell ref="B44:B47"/>
    <mergeCell ref="A40:A57"/>
    <mergeCell ref="B28:B33"/>
    <mergeCell ref="K1:L1"/>
    <mergeCell ref="N58:N60"/>
    <mergeCell ref="N8:N22"/>
    <mergeCell ref="N5:N7"/>
    <mergeCell ref="N25:N27"/>
    <mergeCell ref="N28:N39"/>
    <mergeCell ref="N40:N57"/>
    <mergeCell ref="G2:I2"/>
    <mergeCell ref="A5:A7"/>
    <mergeCell ref="A8:A22"/>
    <mergeCell ref="A3:A4"/>
    <mergeCell ref="B3:B4"/>
    <mergeCell ref="D2:F2"/>
    <mergeCell ref="C3:C4"/>
    <mergeCell ref="C54:C55"/>
    <mergeCell ref="B54:B55"/>
    <mergeCell ref="B34:B39"/>
    <mergeCell ref="A28:A39"/>
    <mergeCell ref="B52:B53"/>
    <mergeCell ref="C52:C53"/>
    <mergeCell ref="B48:B51"/>
  </mergeCells>
  <phoneticPr fontId="3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8"/>
  <sheetViews>
    <sheetView workbookViewId="0">
      <selection activeCell="H12" sqref="H12:H13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12.7109375" customWidth="1"/>
    <col min="4" max="5" width="9.140625" style="6"/>
    <col min="6" max="6" width="9.140625" style="7"/>
    <col min="8" max="8" width="11.28515625" style="52" bestFit="1" customWidth="1"/>
    <col min="10" max="10" width="6.28515625" style="3" bestFit="1" customWidth="1"/>
    <col min="11" max="11" width="11.5703125" customWidth="1"/>
  </cols>
  <sheetData>
    <row r="1" spans="1:11">
      <c r="H1" s="119" t="s">
        <v>131</v>
      </c>
      <c r="K1" s="118" t="s">
        <v>133</v>
      </c>
    </row>
    <row r="2" spans="1:11" s="4" customFormat="1" ht="25.5">
      <c r="D2" s="177" t="s">
        <v>159</v>
      </c>
      <c r="E2" s="177"/>
      <c r="F2" s="177"/>
      <c r="H2" s="92" t="s">
        <v>160</v>
      </c>
      <c r="I2" s="83"/>
      <c r="K2" s="82" t="s">
        <v>1</v>
      </c>
    </row>
    <row r="3" spans="1:11" s="12" customFormat="1" ht="25.5">
      <c r="A3" s="178" t="s">
        <v>17</v>
      </c>
      <c r="B3" s="178" t="s">
        <v>0</v>
      </c>
      <c r="C3" s="182" t="s">
        <v>48</v>
      </c>
      <c r="D3" s="29" t="s">
        <v>60</v>
      </c>
      <c r="E3" s="29" t="s">
        <v>61</v>
      </c>
      <c r="F3" s="131" t="s">
        <v>16</v>
      </c>
      <c r="H3" s="93" t="str">
        <f>F3</f>
        <v>Relative Difference</v>
      </c>
      <c r="J3" s="178" t="s">
        <v>17</v>
      </c>
      <c r="K3" s="31" t="str">
        <f>H3</f>
        <v>Relative Difference</v>
      </c>
    </row>
    <row r="4" spans="1:11" s="4" customFormat="1">
      <c r="A4" s="181"/>
      <c r="B4" s="181"/>
      <c r="C4" s="181"/>
      <c r="D4" s="30" t="s">
        <v>22</v>
      </c>
      <c r="E4" s="30" t="s">
        <v>22</v>
      </c>
      <c r="F4" s="120" t="s">
        <v>23</v>
      </c>
      <c r="H4" s="122" t="str">
        <f>F4</f>
        <v>(%)</v>
      </c>
      <c r="J4" s="181"/>
      <c r="K4" s="37" t="str">
        <f>H4</f>
        <v>(%)</v>
      </c>
    </row>
    <row r="5" spans="1:11" ht="12.75" customHeight="1">
      <c r="A5" s="178" t="s">
        <v>156</v>
      </c>
      <c r="B5" s="174" t="s">
        <v>19</v>
      </c>
      <c r="C5" s="123" t="s">
        <v>161</v>
      </c>
      <c r="D5" s="16">
        <f>'Sorted Output'!H508</f>
        <v>166</v>
      </c>
      <c r="E5" s="16">
        <f>'Sorted Output'!I508</f>
        <v>234.40299999999999</v>
      </c>
      <c r="F5" s="121">
        <f>'Sorted Output'!J508</f>
        <v>41.206629999999997</v>
      </c>
      <c r="H5" s="94">
        <f>IF(F5&lt;&gt;"",ABS(F5),"")</f>
        <v>41.206629999999997</v>
      </c>
      <c r="J5" s="178" t="s">
        <v>156</v>
      </c>
      <c r="K5" s="204">
        <f>AVERAGE(H5:H10)</f>
        <v>34.870991666666669</v>
      </c>
    </row>
    <row r="6" spans="1:11">
      <c r="A6" s="179"/>
      <c r="B6" s="176"/>
      <c r="C6" s="123" t="s">
        <v>162</v>
      </c>
      <c r="D6" s="16">
        <f>'Sorted Output'!H509</f>
        <v>79</v>
      </c>
      <c r="E6" s="16">
        <f>'Sorted Output'!I509</f>
        <v>111.226</v>
      </c>
      <c r="F6" s="121">
        <f>'Sorted Output'!J509</f>
        <v>40.792400000000001</v>
      </c>
      <c r="H6" s="94">
        <f t="shared" ref="H6:H22" si="0">IF(F6&lt;&gt;"",ABS(F6),"")</f>
        <v>40.792400000000001</v>
      </c>
      <c r="J6" s="179"/>
      <c r="K6" s="205"/>
    </row>
    <row r="7" spans="1:11">
      <c r="A7" s="179"/>
      <c r="B7" s="174" t="s">
        <v>20</v>
      </c>
      <c r="C7" s="123" t="s">
        <v>161</v>
      </c>
      <c r="D7" s="16">
        <f>'Sorted Output'!H510</f>
        <v>288</v>
      </c>
      <c r="E7" s="16">
        <f>'Sorted Output'!I510</f>
        <v>375.803</v>
      </c>
      <c r="F7" s="121">
        <f>'Sorted Output'!J510</f>
        <v>30.487159999999999</v>
      </c>
      <c r="H7" s="94">
        <f t="shared" si="0"/>
        <v>30.487159999999999</v>
      </c>
      <c r="J7" s="179"/>
      <c r="K7" s="205"/>
    </row>
    <row r="8" spans="1:11" ht="12.75" customHeight="1">
      <c r="A8" s="175"/>
      <c r="B8" s="176"/>
      <c r="C8" s="123" t="s">
        <v>162</v>
      </c>
      <c r="D8" s="16">
        <f>'Sorted Output'!H511</f>
        <v>128</v>
      </c>
      <c r="E8" s="16">
        <f>'Sorted Output'!I511</f>
        <v>180.703</v>
      </c>
      <c r="F8" s="121">
        <f>'Sorted Output'!J511</f>
        <v>41.174219999999998</v>
      </c>
      <c r="H8" s="94">
        <f t="shared" si="0"/>
        <v>41.174219999999998</v>
      </c>
      <c r="J8" s="175"/>
      <c r="K8" s="205"/>
    </row>
    <row r="9" spans="1:11">
      <c r="A9" s="175"/>
      <c r="B9" s="174" t="s">
        <v>21</v>
      </c>
      <c r="C9" s="123" t="s">
        <v>161</v>
      </c>
      <c r="D9" s="16">
        <f>'Sorted Output'!H512</f>
        <v>252</v>
      </c>
      <c r="E9" s="16">
        <f>'Sorted Output'!I512</f>
        <v>325.08499999999998</v>
      </c>
      <c r="F9" s="121">
        <f>'Sorted Output'!J512</f>
        <v>29.00198</v>
      </c>
      <c r="H9" s="94">
        <f t="shared" si="0"/>
        <v>29.00198</v>
      </c>
      <c r="J9" s="175"/>
      <c r="K9" s="205"/>
    </row>
    <row r="10" spans="1:11">
      <c r="A10" s="176"/>
      <c r="B10" s="176"/>
      <c r="C10" s="123" t="s">
        <v>162</v>
      </c>
      <c r="D10" s="16">
        <f>'Sorted Output'!H513</f>
        <v>129</v>
      </c>
      <c r="E10" s="16">
        <f>'Sorted Output'!I513</f>
        <v>163.267</v>
      </c>
      <c r="F10" s="121">
        <f>'Sorted Output'!J513</f>
        <v>26.563559999999999</v>
      </c>
      <c r="H10" s="94">
        <f t="shared" si="0"/>
        <v>26.563559999999999</v>
      </c>
      <c r="J10" s="176"/>
      <c r="K10" s="206"/>
    </row>
    <row r="11" spans="1:11">
      <c r="A11" s="191" t="s">
        <v>42</v>
      </c>
      <c r="B11" s="8" t="s">
        <v>27</v>
      </c>
      <c r="C11" s="123" t="s">
        <v>163</v>
      </c>
      <c r="D11" s="16">
        <f>'Sorted Output'!H497</f>
        <v>115.8</v>
      </c>
      <c r="E11" s="16">
        <f>'Sorted Output'!I497</f>
        <v>124.161</v>
      </c>
      <c r="F11" s="121">
        <f>'Sorted Output'!J497</f>
        <v>7.2202200000000003</v>
      </c>
      <c r="H11" s="94">
        <f t="shared" si="0"/>
        <v>7.2202200000000003</v>
      </c>
      <c r="J11" s="191" t="s">
        <v>42</v>
      </c>
      <c r="K11" s="204">
        <f>AVERAGE(H11:H13)</f>
        <v>15.264083333333334</v>
      </c>
    </row>
    <row r="12" spans="1:11">
      <c r="A12" s="191"/>
      <c r="B12" s="8" t="s">
        <v>28</v>
      </c>
      <c r="C12" s="123" t="s">
        <v>163</v>
      </c>
      <c r="D12" s="16">
        <f>'Sorted Output'!H498</f>
        <v>93.8</v>
      </c>
      <c r="E12" s="16">
        <f>'Sorted Output'!I498</f>
        <v>112.12299999999999</v>
      </c>
      <c r="F12" s="121">
        <f>'Sorted Output'!J498</f>
        <v>19.534120000000001</v>
      </c>
      <c r="H12" s="94">
        <f t="shared" si="0"/>
        <v>19.534120000000001</v>
      </c>
      <c r="J12" s="191"/>
      <c r="K12" s="205"/>
    </row>
    <row r="13" spans="1:11">
      <c r="A13" s="191"/>
      <c r="B13" s="8" t="s">
        <v>44</v>
      </c>
      <c r="C13" s="123" t="s">
        <v>164</v>
      </c>
      <c r="D13" s="16">
        <f>'Sorted Output'!H499</f>
        <v>67</v>
      </c>
      <c r="E13" s="16">
        <f>'Sorted Output'!I499</f>
        <v>79.755399999999995</v>
      </c>
      <c r="F13" s="121">
        <f>'Sorted Output'!J499</f>
        <v>19.03791</v>
      </c>
      <c r="H13" s="94">
        <f t="shared" si="0"/>
        <v>19.03791</v>
      </c>
      <c r="J13" s="191"/>
      <c r="K13" s="206"/>
    </row>
    <row r="14" spans="1:11">
      <c r="A14" s="185" t="s">
        <v>208</v>
      </c>
      <c r="B14" s="123" t="s">
        <v>28</v>
      </c>
      <c r="C14" s="123" t="s">
        <v>211</v>
      </c>
      <c r="D14" s="16">
        <f>'Sorted Output'!H505</f>
        <v>15</v>
      </c>
      <c r="E14" s="16">
        <f>'Sorted Output'!I505</f>
        <v>25.977400000000003</v>
      </c>
      <c r="F14" s="121">
        <f>'Sorted Output'!J505</f>
        <v>73.182680000000005</v>
      </c>
      <c r="H14" s="46">
        <f t="shared" si="0"/>
        <v>73.182680000000005</v>
      </c>
      <c r="J14" s="192" t="str">
        <f>A14</f>
        <v>NIST High Bay</v>
      </c>
      <c r="K14" s="204">
        <f>AVERAGE(H14:H22)</f>
        <v>23.978368888888895</v>
      </c>
    </row>
    <row r="15" spans="1:11">
      <c r="A15" s="207"/>
      <c r="B15" s="123" t="s">
        <v>209</v>
      </c>
      <c r="C15" s="123" t="s">
        <v>211</v>
      </c>
      <c r="D15" s="16">
        <f>'Sorted Output'!H506</f>
        <v>13</v>
      </c>
      <c r="E15" s="16">
        <f>'Sorted Output'!I506</f>
        <v>17.777700000000003</v>
      </c>
      <c r="F15" s="121">
        <f>'Sorted Output'!J506</f>
        <v>36.751559999999998</v>
      </c>
      <c r="H15" s="46">
        <f t="shared" si="0"/>
        <v>36.751559999999998</v>
      </c>
      <c r="J15" s="193"/>
      <c r="K15" s="205"/>
    </row>
    <row r="16" spans="1:11">
      <c r="A16" s="207"/>
      <c r="B16" s="123" t="s">
        <v>29</v>
      </c>
      <c r="C16" s="123" t="s">
        <v>211</v>
      </c>
      <c r="D16" s="16">
        <f>'Sorted Output'!H507</f>
        <v>30</v>
      </c>
      <c r="E16" s="16">
        <f>'Sorted Output'!I507</f>
        <v>31.627600000000001</v>
      </c>
      <c r="F16" s="121">
        <f>'Sorted Output'!J507</f>
        <v>5.4253400000000003</v>
      </c>
      <c r="H16" s="46">
        <f t="shared" si="0"/>
        <v>5.4253400000000003</v>
      </c>
      <c r="J16" s="193"/>
      <c r="K16" s="205"/>
    </row>
    <row r="17" spans="1:11">
      <c r="A17" s="207"/>
      <c r="B17" s="123" t="s">
        <v>34</v>
      </c>
      <c r="C17" s="123" t="s">
        <v>211</v>
      </c>
      <c r="D17" s="16">
        <f>'Sorted Output'!H499</f>
        <v>67</v>
      </c>
      <c r="E17" s="16">
        <f>'Sorted Output'!I499</f>
        <v>79.755399999999995</v>
      </c>
      <c r="F17" s="121">
        <f>'Sorted Output'!J499</f>
        <v>19.03791</v>
      </c>
      <c r="H17" s="46">
        <f t="shared" si="0"/>
        <v>19.03791</v>
      </c>
      <c r="J17" s="193"/>
      <c r="K17" s="205"/>
    </row>
    <row r="18" spans="1:11">
      <c r="A18" s="207"/>
      <c r="B18" s="123" t="s">
        <v>35</v>
      </c>
      <c r="C18" s="123" t="s">
        <v>211</v>
      </c>
      <c r="D18" s="16">
        <f>'Sorted Output'!H500</f>
        <v>115</v>
      </c>
      <c r="E18" s="16">
        <f>'Sorted Output'!I500</f>
        <v>137.79</v>
      </c>
      <c r="F18" s="121">
        <f>'Sorted Output'!J500</f>
        <v>19.81738</v>
      </c>
      <c r="H18" s="46">
        <f t="shared" si="0"/>
        <v>19.81738</v>
      </c>
      <c r="J18" s="193"/>
      <c r="K18" s="205"/>
    </row>
    <row r="19" spans="1:11">
      <c r="A19" s="207"/>
      <c r="B19" s="123" t="s">
        <v>37</v>
      </c>
      <c r="C19" s="123" t="s">
        <v>211</v>
      </c>
      <c r="D19" s="16">
        <f>'Sorted Output'!H501</f>
        <v>108</v>
      </c>
      <c r="E19" s="16">
        <f>'Sorted Output'!I501</f>
        <v>125.09899999999999</v>
      </c>
      <c r="F19" s="121">
        <f>'Sorted Output'!J501</f>
        <v>15.832409999999999</v>
      </c>
      <c r="H19" s="46">
        <f t="shared" si="0"/>
        <v>15.832409999999999</v>
      </c>
      <c r="J19" s="193"/>
      <c r="K19" s="205"/>
    </row>
    <row r="20" spans="1:11">
      <c r="A20" s="207"/>
      <c r="B20" s="123" t="s">
        <v>38</v>
      </c>
      <c r="C20" s="123" t="s">
        <v>211</v>
      </c>
      <c r="D20" s="16">
        <f>'Sorted Output'!H502</f>
        <v>45</v>
      </c>
      <c r="E20" s="16">
        <f>'Sorted Output'!I502</f>
        <v>55.922899999999998</v>
      </c>
      <c r="F20" s="121">
        <f>'Sorted Output'!J502</f>
        <v>24.273109999999999</v>
      </c>
      <c r="H20" s="46">
        <f t="shared" si="0"/>
        <v>24.273109999999999</v>
      </c>
      <c r="J20" s="193"/>
      <c r="K20" s="205"/>
    </row>
    <row r="21" spans="1:11">
      <c r="A21" s="207"/>
      <c r="B21" s="123" t="s">
        <v>210</v>
      </c>
      <c r="C21" s="123" t="s">
        <v>211</v>
      </c>
      <c r="D21" s="16">
        <f>'Sorted Output'!H503</f>
        <v>116</v>
      </c>
      <c r="E21" s="16">
        <f>'Sorted Output'!I503</f>
        <v>131.13</v>
      </c>
      <c r="F21" s="121">
        <f>'Sorted Output'!J503</f>
        <v>13.04311</v>
      </c>
      <c r="H21" s="46">
        <f t="shared" si="0"/>
        <v>13.04311</v>
      </c>
      <c r="J21" s="193"/>
      <c r="K21" s="205"/>
    </row>
    <row r="22" spans="1:11">
      <c r="A22" s="208"/>
      <c r="B22" s="123" t="s">
        <v>44</v>
      </c>
      <c r="C22" s="123" t="s">
        <v>211</v>
      </c>
      <c r="D22" s="16">
        <f>'Sorted Output'!H504</f>
        <v>220</v>
      </c>
      <c r="E22" s="16">
        <f>'Sorted Output'!I504</f>
        <v>238.572</v>
      </c>
      <c r="F22" s="121">
        <f>'Sorted Output'!J504</f>
        <v>8.4418199999999999</v>
      </c>
      <c r="H22" s="46">
        <f t="shared" si="0"/>
        <v>8.4418199999999999</v>
      </c>
      <c r="J22" s="202"/>
      <c r="K22" s="206"/>
    </row>
    <row r="23" spans="1:11">
      <c r="A23" s="124"/>
      <c r="J23"/>
    </row>
    <row r="24" spans="1:11" s="3" customFormat="1">
      <c r="A24" s="107" t="s">
        <v>136</v>
      </c>
      <c r="B24" s="96"/>
      <c r="C24" s="97"/>
      <c r="D24" s="98"/>
      <c r="E24" s="98"/>
      <c r="F24" s="101">
        <f>AVERAGE(F5:F12,F14:F22)</f>
        <v>26.57562411764706</v>
      </c>
      <c r="G24" s="97"/>
      <c r="H24" s="101">
        <f>AVERAGE(H5:H12,H14:H22)</f>
        <v>26.57562411764706</v>
      </c>
    </row>
    <row r="25" spans="1:11">
      <c r="A25" s="107" t="s">
        <v>135</v>
      </c>
      <c r="B25" s="96"/>
      <c r="C25" s="97"/>
      <c r="D25" s="98"/>
      <c r="E25" s="98"/>
      <c r="F25" s="101">
        <f>STDEV(F5:F12,F14:F22)</f>
        <v>16.831850049672596</v>
      </c>
      <c r="G25" s="97"/>
      <c r="H25" s="101">
        <f>STDEV(H5:H12,H14:H22)</f>
        <v>16.831850049672596</v>
      </c>
    </row>
    <row r="26" spans="1:11">
      <c r="A26" s="107" t="s">
        <v>145</v>
      </c>
      <c r="B26" s="96"/>
      <c r="C26" s="97"/>
      <c r="D26" s="98"/>
      <c r="E26" s="98"/>
      <c r="F26" s="101">
        <f>MEDIAN(F5:F12,F14:F22)</f>
        <v>24.273109999999999</v>
      </c>
      <c r="G26" s="97"/>
      <c r="H26" s="101">
        <f>MEDIAN(H5:H12,H14:H22)</f>
        <v>24.273109999999999</v>
      </c>
    </row>
    <row r="27" spans="1:11">
      <c r="A27" s="107" t="s">
        <v>148</v>
      </c>
      <c r="B27" s="96"/>
      <c r="C27" s="97"/>
      <c r="D27" s="98"/>
      <c r="E27" s="98"/>
      <c r="F27" s="99"/>
      <c r="G27" s="97"/>
      <c r="H27" s="100">
        <f>PERCENTRANK(H5:H22,14)</f>
        <v>0.19600000000000001</v>
      </c>
    </row>
    <row r="28" spans="1:11">
      <c r="A28" s="107" t="s">
        <v>150</v>
      </c>
      <c r="B28" s="96"/>
      <c r="C28" s="97"/>
      <c r="D28" s="98"/>
      <c r="E28" s="98"/>
      <c r="F28" s="99"/>
      <c r="G28" s="97"/>
      <c r="H28" s="101">
        <f>PERCENTILE(H5:H22,0.9)</f>
        <v>41.183942999999999</v>
      </c>
    </row>
  </sheetData>
  <mergeCells count="17">
    <mergeCell ref="J11:J13"/>
    <mergeCell ref="K5:K10"/>
    <mergeCell ref="A14:A22"/>
    <mergeCell ref="J14:J22"/>
    <mergeCell ref="K14:K22"/>
    <mergeCell ref="K11:K13"/>
    <mergeCell ref="A11:A13"/>
    <mergeCell ref="B5:B6"/>
    <mergeCell ref="B7:B8"/>
    <mergeCell ref="B9:B10"/>
    <mergeCell ref="A5:A10"/>
    <mergeCell ref="J5:J10"/>
    <mergeCell ref="D2:F2"/>
    <mergeCell ref="A3:A4"/>
    <mergeCell ref="B3:B4"/>
    <mergeCell ref="C3:C4"/>
    <mergeCell ref="J3:J4"/>
  </mergeCells>
  <printOptions horizontalCentered="1" verticalCentered="1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3"/>
  <sheetViews>
    <sheetView workbookViewId="0">
      <selection activeCell="H33" sqref="H33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12.7109375" customWidth="1"/>
    <col min="4" max="5" width="9.140625" style="6"/>
    <col min="6" max="6" width="9.140625" style="7"/>
    <col min="12" max="12" width="13.85546875" customWidth="1"/>
  </cols>
  <sheetData>
    <row r="1" spans="1:16">
      <c r="J1" s="50" t="s">
        <v>113</v>
      </c>
    </row>
    <row r="3" spans="1:16" ht="25.5">
      <c r="A3" s="4"/>
      <c r="B3" s="4"/>
      <c r="C3" s="4"/>
      <c r="D3" s="177" t="s">
        <v>110</v>
      </c>
      <c r="E3" s="177"/>
      <c r="F3" s="177"/>
      <c r="H3" s="82" t="s">
        <v>131</v>
      </c>
      <c r="I3" s="83"/>
      <c r="J3" s="88"/>
      <c r="K3" s="4"/>
      <c r="L3" s="4"/>
      <c r="M3" s="211"/>
      <c r="N3" s="212"/>
      <c r="O3" s="213"/>
    </row>
    <row r="4" spans="1:16" ht="25.5">
      <c r="A4" s="178" t="s">
        <v>17</v>
      </c>
      <c r="B4" s="178" t="s">
        <v>0</v>
      </c>
      <c r="C4" s="182" t="s">
        <v>48</v>
      </c>
      <c r="D4" s="29" t="s">
        <v>60</v>
      </c>
      <c r="E4" s="29" t="s">
        <v>61</v>
      </c>
      <c r="F4" s="131" t="s">
        <v>16</v>
      </c>
      <c r="H4" s="31" t="s">
        <v>16</v>
      </c>
      <c r="J4" s="178" t="s">
        <v>17</v>
      </c>
      <c r="K4" s="178" t="s">
        <v>0</v>
      </c>
      <c r="L4" s="182" t="s">
        <v>48</v>
      </c>
      <c r="M4" s="29" t="s">
        <v>114</v>
      </c>
      <c r="N4" s="29" t="s">
        <v>115</v>
      </c>
      <c r="O4" s="31" t="s">
        <v>116</v>
      </c>
    </row>
    <row r="5" spans="1:16">
      <c r="A5" s="181"/>
      <c r="B5" s="181"/>
      <c r="C5" s="181"/>
      <c r="D5" s="30" t="s">
        <v>22</v>
      </c>
      <c r="E5" s="30" t="s">
        <v>22</v>
      </c>
      <c r="F5" s="120" t="s">
        <v>23</v>
      </c>
      <c r="H5" s="32" t="s">
        <v>23</v>
      </c>
      <c r="J5" s="181"/>
      <c r="K5" s="181"/>
      <c r="L5" s="181"/>
      <c r="M5" s="30" t="s">
        <v>22</v>
      </c>
      <c r="N5" s="30" t="s">
        <v>22</v>
      </c>
      <c r="O5" s="51" t="s">
        <v>22</v>
      </c>
    </row>
    <row r="6" spans="1:16">
      <c r="A6" s="172" t="s">
        <v>157</v>
      </c>
      <c r="B6" s="8" t="s">
        <v>24</v>
      </c>
      <c r="C6" s="9"/>
      <c r="D6" s="16">
        <f>'Sorted Output'!H183</f>
        <v>155</v>
      </c>
      <c r="E6" s="16">
        <f>'Sorted Output'!I183</f>
        <v>137.43199999999999</v>
      </c>
      <c r="F6" s="121">
        <f>'Sorted Output'!J183</f>
        <v>-11.33419</v>
      </c>
      <c r="H6" s="32">
        <f>ABS(F6)</f>
        <v>11.33419</v>
      </c>
      <c r="I6" s="47"/>
      <c r="J6" s="173" t="s">
        <v>39</v>
      </c>
      <c r="K6" s="8" t="s">
        <v>24</v>
      </c>
      <c r="L6" s="9"/>
      <c r="M6" s="16">
        <f>D6</f>
        <v>155</v>
      </c>
      <c r="N6" s="16">
        <f>'HGT &amp; HGL'!D8</f>
        <v>122.88</v>
      </c>
      <c r="O6" s="17">
        <f>M6-N6</f>
        <v>32.120000000000005</v>
      </c>
      <c r="P6" s="47"/>
    </row>
    <row r="7" spans="1:16">
      <c r="A7" s="173"/>
      <c r="B7" s="8" t="s">
        <v>29</v>
      </c>
      <c r="C7" s="9"/>
      <c r="D7" s="16">
        <f>'Sorted Output'!H188</f>
        <v>141</v>
      </c>
      <c r="E7" s="16">
        <f>'Sorted Output'!I188</f>
        <v>136.006</v>
      </c>
      <c r="F7" s="121">
        <f>'Sorted Output'!J188</f>
        <v>-3.5418500000000002</v>
      </c>
      <c r="H7" s="32">
        <f t="shared" ref="H7:H24" si="0">ABS(F7)</f>
        <v>3.5418500000000002</v>
      </c>
      <c r="J7" s="173"/>
      <c r="K7" s="8" t="s">
        <v>29</v>
      </c>
      <c r="L7" s="9"/>
      <c r="M7" s="16">
        <f t="shared" ref="M7:M20" si="1">D7</f>
        <v>141</v>
      </c>
      <c r="N7" s="16">
        <f>'HGT &amp; HGL'!D9</f>
        <v>116.77999999999999</v>
      </c>
      <c r="O7" s="17">
        <f t="shared" ref="O7:O26" si="2">M7-N7</f>
        <v>24.220000000000013</v>
      </c>
    </row>
    <row r="8" spans="1:16">
      <c r="A8" s="173"/>
      <c r="B8" s="8" t="s">
        <v>25</v>
      </c>
      <c r="C8" s="9"/>
      <c r="D8" s="16">
        <f>'Sorted Output'!H184</f>
        <v>274</v>
      </c>
      <c r="E8" s="16">
        <f>'Sorted Output'!I184</f>
        <v>252.238</v>
      </c>
      <c r="F8" s="121">
        <f>'Sorted Output'!J184</f>
        <v>-7.9423300000000001</v>
      </c>
      <c r="H8" s="32">
        <f t="shared" si="0"/>
        <v>7.9423300000000001</v>
      </c>
      <c r="J8" s="173"/>
      <c r="K8" s="8" t="s">
        <v>25</v>
      </c>
      <c r="L8" s="9"/>
      <c r="M8" s="16">
        <f t="shared" si="1"/>
        <v>274</v>
      </c>
      <c r="N8" s="16">
        <f>'HGT &amp; HGL'!D10</f>
        <v>229.24</v>
      </c>
      <c r="O8" s="17">
        <f t="shared" si="2"/>
        <v>44.759999999999991</v>
      </c>
    </row>
    <row r="9" spans="1:16">
      <c r="A9" s="173"/>
      <c r="B9" s="8" t="s">
        <v>30</v>
      </c>
      <c r="C9" s="9"/>
      <c r="D9" s="16">
        <f>'Sorted Output'!H189</f>
        <v>258</v>
      </c>
      <c r="E9" s="16">
        <f>'Sorted Output'!I189</f>
        <v>249.589</v>
      </c>
      <c r="F9" s="121">
        <f>'Sorted Output'!J189</f>
        <v>-3.2600799999999999</v>
      </c>
      <c r="H9" s="32">
        <f t="shared" si="0"/>
        <v>3.2600799999999999</v>
      </c>
      <c r="J9" s="173"/>
      <c r="K9" s="8" t="s">
        <v>30</v>
      </c>
      <c r="L9" s="9"/>
      <c r="M9" s="16">
        <f t="shared" si="1"/>
        <v>258</v>
      </c>
      <c r="N9" s="16">
        <f>'HGT &amp; HGL'!D11</f>
        <v>217.72</v>
      </c>
      <c r="O9" s="17">
        <f t="shared" si="2"/>
        <v>40.28</v>
      </c>
    </row>
    <row r="10" spans="1:16">
      <c r="A10" s="173"/>
      <c r="B10" s="8" t="s">
        <v>27</v>
      </c>
      <c r="C10" s="9"/>
      <c r="D10" s="16">
        <f>'Sorted Output'!H186</f>
        <v>232</v>
      </c>
      <c r="E10" s="16">
        <f>'Sorted Output'!I186</f>
        <v>241.18099999999998</v>
      </c>
      <c r="F10" s="121">
        <f>'Sorted Output'!J186</f>
        <v>3.9573299999999998</v>
      </c>
      <c r="H10" s="32">
        <f t="shared" si="0"/>
        <v>3.9573299999999998</v>
      </c>
      <c r="J10" s="173"/>
      <c r="K10" s="8" t="s">
        <v>27</v>
      </c>
      <c r="L10" s="9"/>
      <c r="M10" s="16">
        <f t="shared" si="1"/>
        <v>232</v>
      </c>
      <c r="N10" s="16">
        <f>'HGT &amp; HGL'!D12</f>
        <v>204.31</v>
      </c>
      <c r="O10" s="17">
        <f t="shared" si="2"/>
        <v>27.689999999999998</v>
      </c>
    </row>
    <row r="11" spans="1:16">
      <c r="A11" s="173"/>
      <c r="B11" s="8" t="s">
        <v>32</v>
      </c>
      <c r="C11" s="9"/>
      <c r="D11" s="16">
        <f>'Sorted Output'!H191</f>
        <v>220</v>
      </c>
      <c r="E11" s="16">
        <f>'Sorted Output'!I191</f>
        <v>240.34199999999998</v>
      </c>
      <c r="F11" s="121">
        <f>'Sorted Output'!J191</f>
        <v>9.2463499999999996</v>
      </c>
      <c r="H11" s="32">
        <f t="shared" si="0"/>
        <v>9.2463499999999996</v>
      </c>
      <c r="J11" s="173"/>
      <c r="K11" s="8" t="s">
        <v>32</v>
      </c>
      <c r="L11" s="9"/>
      <c r="M11" s="16">
        <f t="shared" si="1"/>
        <v>220</v>
      </c>
      <c r="N11" s="16">
        <f>'HGT &amp; HGL'!D13</f>
        <v>197.85000000000002</v>
      </c>
      <c r="O11" s="17">
        <f t="shared" si="2"/>
        <v>22.149999999999977</v>
      </c>
    </row>
    <row r="12" spans="1:16">
      <c r="A12" s="173"/>
      <c r="B12" s="8" t="s">
        <v>33</v>
      </c>
      <c r="C12" s="9"/>
      <c r="D12" s="16">
        <f>'Sorted Output'!H192</f>
        <v>344</v>
      </c>
      <c r="E12" s="16">
        <f>'Sorted Output'!I192</f>
        <v>350.435</v>
      </c>
      <c r="F12" s="16">
        <f>'Sorted Output'!J192</f>
        <v>1.8706400000000001</v>
      </c>
      <c r="H12" s="32">
        <f t="shared" si="0"/>
        <v>1.8706400000000001</v>
      </c>
      <c r="J12" s="173"/>
      <c r="K12" s="8" t="s">
        <v>33</v>
      </c>
      <c r="L12" s="9"/>
      <c r="M12" s="16">
        <f t="shared" si="1"/>
        <v>344</v>
      </c>
      <c r="N12" s="16">
        <f>'HGT &amp; HGL'!D14</f>
        <v>290.45999999999998</v>
      </c>
      <c r="O12" s="17">
        <f t="shared" si="2"/>
        <v>53.54000000000002</v>
      </c>
    </row>
    <row r="13" spans="1:16">
      <c r="A13" s="173"/>
      <c r="B13" s="8" t="s">
        <v>36</v>
      </c>
      <c r="C13" s="9"/>
      <c r="D13" s="16">
        <f>'Sorted Output'!H195</f>
        <v>278</v>
      </c>
      <c r="E13" s="16">
        <f>'Sorted Output'!I195</f>
        <v>321.18400000000003</v>
      </c>
      <c r="F13" s="121">
        <f>'Sorted Output'!J195</f>
        <v>15.533810000000001</v>
      </c>
      <c r="H13" s="32">
        <f t="shared" si="0"/>
        <v>15.533810000000001</v>
      </c>
      <c r="J13" s="173"/>
      <c r="K13" s="8" t="s">
        <v>36</v>
      </c>
      <c r="L13" s="9"/>
      <c r="M13" s="16">
        <f t="shared" si="1"/>
        <v>278</v>
      </c>
      <c r="N13" s="16">
        <f>'HGT &amp; HGL'!D15</f>
        <v>268.46000000000004</v>
      </c>
      <c r="O13" s="17">
        <f t="shared" si="2"/>
        <v>9.5399999999999636</v>
      </c>
    </row>
    <row r="14" spans="1:16">
      <c r="A14" s="173"/>
      <c r="B14" s="8" t="s">
        <v>37</v>
      </c>
      <c r="C14" s="9"/>
      <c r="D14" s="16">
        <f>'Sorted Output'!H196</f>
        <v>160</v>
      </c>
      <c r="E14" s="16">
        <f>'Sorted Output'!I196</f>
        <v>161.88200000000001</v>
      </c>
      <c r="F14" s="121">
        <f>'Sorted Output'!J196</f>
        <v>1.17625</v>
      </c>
      <c r="H14" s="32">
        <f t="shared" si="0"/>
        <v>1.17625</v>
      </c>
      <c r="J14" s="173"/>
      <c r="K14" s="8" t="s">
        <v>37</v>
      </c>
      <c r="L14" s="9"/>
      <c r="M14" s="16">
        <f t="shared" si="1"/>
        <v>160</v>
      </c>
      <c r="N14" s="16">
        <f>'HGT &amp; HGL'!D16</f>
        <v>135.33000000000001</v>
      </c>
      <c r="O14" s="17">
        <f t="shared" si="2"/>
        <v>24.669999999999987</v>
      </c>
    </row>
    <row r="15" spans="1:16">
      <c r="A15" s="173"/>
      <c r="B15" s="8" t="s">
        <v>26</v>
      </c>
      <c r="C15" s="9"/>
      <c r="D15" s="16">
        <f>'Sorted Output'!H185</f>
        <v>248</v>
      </c>
      <c r="E15" s="16">
        <f>'Sorted Output'!I185</f>
        <v>255.964</v>
      </c>
      <c r="F15" s="121">
        <f>'Sorted Output'!J185</f>
        <v>3.21129</v>
      </c>
      <c r="H15" s="32">
        <f t="shared" si="0"/>
        <v>3.21129</v>
      </c>
      <c r="J15" s="173"/>
      <c r="K15" s="8" t="s">
        <v>26</v>
      </c>
      <c r="L15" s="9"/>
      <c r="M15" s="16">
        <f t="shared" si="1"/>
        <v>248</v>
      </c>
      <c r="N15" s="16">
        <f>'HGT &amp; HGL'!D17</f>
        <v>207.29</v>
      </c>
      <c r="O15" s="17">
        <f t="shared" si="2"/>
        <v>40.710000000000008</v>
      </c>
    </row>
    <row r="16" spans="1:16">
      <c r="A16" s="173"/>
      <c r="B16" s="8" t="s">
        <v>31</v>
      </c>
      <c r="C16" s="9"/>
      <c r="D16" s="16">
        <f>'Sorted Output'!H190</f>
        <v>242</v>
      </c>
      <c r="E16" s="16">
        <f>'Sorted Output'!I190</f>
        <v>249.86799999999999</v>
      </c>
      <c r="F16" s="121">
        <f>'Sorted Output'!J190</f>
        <v>3.2512300000000001</v>
      </c>
      <c r="H16" s="32">
        <f t="shared" si="0"/>
        <v>3.2512300000000001</v>
      </c>
      <c r="J16" s="173"/>
      <c r="K16" s="8" t="s">
        <v>31</v>
      </c>
      <c r="L16" s="9"/>
      <c r="M16" s="16">
        <f t="shared" si="1"/>
        <v>242</v>
      </c>
      <c r="N16" s="16">
        <f>'HGT &amp; HGL'!D18</f>
        <v>204.01000000000002</v>
      </c>
      <c r="O16" s="17">
        <f t="shared" si="2"/>
        <v>37.989999999999981</v>
      </c>
    </row>
    <row r="17" spans="1:16">
      <c r="A17" s="173"/>
      <c r="B17" s="8" t="s">
        <v>28</v>
      </c>
      <c r="C17" s="9"/>
      <c r="D17" s="16">
        <f>'Sorted Output'!H187</f>
        <v>211</v>
      </c>
      <c r="E17" s="16">
        <f>'Sorted Output'!I187</f>
        <v>213.51499999999999</v>
      </c>
      <c r="F17" s="121">
        <f>'Sorted Output'!J187</f>
        <v>1.19194</v>
      </c>
      <c r="H17" s="32">
        <f t="shared" si="0"/>
        <v>1.19194</v>
      </c>
      <c r="J17" s="173"/>
      <c r="K17" s="8" t="s">
        <v>28</v>
      </c>
      <c r="L17" s="9"/>
      <c r="M17" s="16">
        <f t="shared" si="1"/>
        <v>211</v>
      </c>
      <c r="N17" s="16">
        <f>'HGT &amp; HGL'!D19</f>
        <v>175.51</v>
      </c>
      <c r="O17" s="17">
        <f t="shared" si="2"/>
        <v>35.490000000000009</v>
      </c>
    </row>
    <row r="18" spans="1:16">
      <c r="A18" s="173"/>
      <c r="B18" s="8" t="s">
        <v>34</v>
      </c>
      <c r="C18" s="9"/>
      <c r="D18" s="16">
        <f>'Sorted Output'!H193</f>
        <v>247</v>
      </c>
      <c r="E18" s="16">
        <f>'Sorted Output'!I193</f>
        <v>249.19299999999998</v>
      </c>
      <c r="F18" s="121">
        <f>'Sorted Output'!J193</f>
        <v>0.88785000000000003</v>
      </c>
      <c r="H18" s="32">
        <f t="shared" si="0"/>
        <v>0.88785000000000003</v>
      </c>
      <c r="J18" s="173"/>
      <c r="K18" s="8" t="s">
        <v>34</v>
      </c>
      <c r="L18" s="9"/>
      <c r="M18" s="16">
        <f t="shared" si="1"/>
        <v>247</v>
      </c>
      <c r="N18" s="16">
        <f>'HGT &amp; HGL'!D20</f>
        <v>208.19</v>
      </c>
      <c r="O18" s="17">
        <f t="shared" si="2"/>
        <v>38.81</v>
      </c>
    </row>
    <row r="19" spans="1:16">
      <c r="A19" s="173"/>
      <c r="B19" s="8" t="s">
        <v>35</v>
      </c>
      <c r="C19" s="9"/>
      <c r="D19" s="16">
        <f>'Sorted Output'!H194</f>
        <v>246</v>
      </c>
      <c r="E19" s="16">
        <f>'Sorted Output'!I194</f>
        <v>238.875</v>
      </c>
      <c r="F19" s="121">
        <f>'Sorted Output'!J194</f>
        <v>-2.8963399999999999</v>
      </c>
      <c r="H19" s="32">
        <f t="shared" si="0"/>
        <v>2.8963399999999999</v>
      </c>
      <c r="J19" s="173"/>
      <c r="K19" s="8" t="s">
        <v>35</v>
      </c>
      <c r="L19" s="9"/>
      <c r="M19" s="16">
        <f t="shared" si="1"/>
        <v>246</v>
      </c>
      <c r="N19" s="16">
        <f>'HGT &amp; HGL'!D21</f>
        <v>210.6</v>
      </c>
      <c r="O19" s="17">
        <f t="shared" si="2"/>
        <v>35.400000000000006</v>
      </c>
    </row>
    <row r="20" spans="1:16">
      <c r="A20" s="173"/>
      <c r="B20" s="8" t="s">
        <v>38</v>
      </c>
      <c r="C20" s="9"/>
      <c r="D20" s="16">
        <f>'Sorted Output'!H197</f>
        <v>239</v>
      </c>
      <c r="E20" s="16">
        <f>'Sorted Output'!I197</f>
        <v>267.20400000000001</v>
      </c>
      <c r="F20" s="121">
        <f>'Sorted Output'!J197</f>
        <v>11.800840000000001</v>
      </c>
      <c r="H20" s="32">
        <f t="shared" si="0"/>
        <v>11.800840000000001</v>
      </c>
      <c r="J20" s="173"/>
      <c r="K20" s="8" t="s">
        <v>38</v>
      </c>
      <c r="L20" s="9"/>
      <c r="M20" s="16">
        <f t="shared" si="1"/>
        <v>239</v>
      </c>
      <c r="N20" s="16">
        <f>'HGT &amp; HGL'!D22</f>
        <v>193.46</v>
      </c>
      <c r="O20" s="17">
        <f t="shared" si="2"/>
        <v>45.539999999999992</v>
      </c>
    </row>
    <row r="21" spans="1:16">
      <c r="A21" s="192" t="s">
        <v>42</v>
      </c>
      <c r="B21" s="174" t="s">
        <v>27</v>
      </c>
      <c r="C21" s="8" t="s">
        <v>111</v>
      </c>
      <c r="D21" s="16">
        <f>'Sorted Output'!H177</f>
        <v>78.7</v>
      </c>
      <c r="E21" s="16">
        <f>'Sorted Output'!I177</f>
        <v>89.67</v>
      </c>
      <c r="F21" s="121">
        <f>'Sorted Output'!J177</f>
        <v>13.93901</v>
      </c>
      <c r="H21" s="32">
        <f t="shared" si="0"/>
        <v>13.93901</v>
      </c>
      <c r="J21" s="192" t="s">
        <v>42</v>
      </c>
      <c r="K21" s="174" t="s">
        <v>27</v>
      </c>
      <c r="L21" s="8" t="s">
        <v>111</v>
      </c>
      <c r="M21" s="16">
        <f t="shared" ref="M21:M26" si="3">D21</f>
        <v>78.7</v>
      </c>
      <c r="N21" s="16">
        <f>'HGT &amp; HGL'!D25</f>
        <v>59.42</v>
      </c>
      <c r="O21" s="17">
        <f t="shared" si="2"/>
        <v>19.28</v>
      </c>
      <c r="P21" s="47"/>
    </row>
    <row r="22" spans="1:16">
      <c r="A22" s="193"/>
      <c r="B22" s="176"/>
      <c r="C22" s="8" t="s">
        <v>112</v>
      </c>
      <c r="D22" s="16">
        <f>'Sorted Output'!H178</f>
        <v>61.3</v>
      </c>
      <c r="E22" s="16">
        <f>'Sorted Output'!I178</f>
        <v>119.19499999999999</v>
      </c>
      <c r="F22" s="121">
        <f>'Sorted Output'!J178</f>
        <v>94.445350000000005</v>
      </c>
      <c r="H22" s="32">
        <f t="shared" si="0"/>
        <v>94.445350000000005</v>
      </c>
      <c r="J22" s="193"/>
      <c r="K22" s="176"/>
      <c r="L22" s="8" t="s">
        <v>112</v>
      </c>
      <c r="M22" s="16">
        <f t="shared" si="3"/>
        <v>61.3</v>
      </c>
      <c r="N22" s="16">
        <f>'HGT &amp; HGL'!D25</f>
        <v>59.42</v>
      </c>
      <c r="O22" s="17">
        <f t="shared" si="2"/>
        <v>1.8799999999999955</v>
      </c>
    </row>
    <row r="23" spans="1:16">
      <c r="A23" s="193"/>
      <c r="B23" s="174" t="s">
        <v>28</v>
      </c>
      <c r="C23" s="8" t="s">
        <v>111</v>
      </c>
      <c r="D23" s="16">
        <f>'Sorted Output'!H179</f>
        <v>74.7</v>
      </c>
      <c r="E23" s="16">
        <f>'Sorted Output'!I179</f>
        <v>89.67</v>
      </c>
      <c r="F23" s="121">
        <f>'Sorted Output'!J179</f>
        <v>20.04016</v>
      </c>
      <c r="H23" s="32">
        <f t="shared" si="0"/>
        <v>20.04016</v>
      </c>
      <c r="J23" s="193"/>
      <c r="K23" s="174" t="s">
        <v>28</v>
      </c>
      <c r="L23" s="8" t="s">
        <v>111</v>
      </c>
      <c r="M23" s="16">
        <f t="shared" si="3"/>
        <v>74.7</v>
      </c>
      <c r="N23" s="16">
        <f>'HGT &amp; HGL'!D26</f>
        <v>47.06</v>
      </c>
      <c r="O23" s="17">
        <f t="shared" si="2"/>
        <v>27.64</v>
      </c>
    </row>
    <row r="24" spans="1:16">
      <c r="A24" s="209"/>
      <c r="B24" s="176"/>
      <c r="C24" s="8" t="s">
        <v>112</v>
      </c>
      <c r="D24" s="16">
        <f>'Sorted Output'!H180</f>
        <v>53.2</v>
      </c>
      <c r="E24" s="16">
        <f>'Sorted Output'!I180</f>
        <v>119.19499999999999</v>
      </c>
      <c r="F24" s="121">
        <f>'Sorted Output'!J180</f>
        <v>124.05078</v>
      </c>
      <c r="H24" s="32">
        <f t="shared" si="0"/>
        <v>124.05078</v>
      </c>
      <c r="J24" s="209"/>
      <c r="K24" s="176"/>
      <c r="L24" s="8" t="s">
        <v>112</v>
      </c>
      <c r="M24" s="16">
        <f t="shared" si="3"/>
        <v>53.2</v>
      </c>
      <c r="N24" s="16">
        <f>'HGT &amp; HGL'!D26</f>
        <v>47.06</v>
      </c>
      <c r="O24" s="17">
        <f t="shared" si="2"/>
        <v>6.1400000000000006</v>
      </c>
    </row>
    <row r="25" spans="1:16">
      <c r="A25" s="209"/>
      <c r="B25" s="174" t="s">
        <v>44</v>
      </c>
      <c r="C25" s="8" t="s">
        <v>111</v>
      </c>
      <c r="D25" s="16"/>
      <c r="E25" s="16"/>
      <c r="F25" s="121"/>
      <c r="H25" s="32"/>
      <c r="J25" s="209"/>
      <c r="K25" s="174" t="s">
        <v>44</v>
      </c>
      <c r="L25" s="8" t="s">
        <v>111</v>
      </c>
      <c r="M25" s="16">
        <f t="shared" si="3"/>
        <v>0</v>
      </c>
      <c r="N25" s="16">
        <f>'HGT &amp; HGL'!D27</f>
        <v>65.98</v>
      </c>
      <c r="O25" s="17">
        <f t="shared" si="2"/>
        <v>-65.98</v>
      </c>
    </row>
    <row r="26" spans="1:16">
      <c r="A26" s="210"/>
      <c r="B26" s="176"/>
      <c r="C26" s="8" t="s">
        <v>112</v>
      </c>
      <c r="D26" s="16"/>
      <c r="E26" s="16"/>
      <c r="F26" s="121"/>
      <c r="H26" s="32"/>
      <c r="J26" s="210"/>
      <c r="K26" s="176"/>
      <c r="L26" s="8" t="s">
        <v>112</v>
      </c>
      <c r="M26" s="16">
        <f t="shared" si="3"/>
        <v>0</v>
      </c>
      <c r="N26" s="16">
        <f>'HGT &amp; HGL'!D27</f>
        <v>65.98</v>
      </c>
      <c r="O26" s="17">
        <f t="shared" si="2"/>
        <v>-65.98</v>
      </c>
    </row>
    <row r="28" spans="1:16">
      <c r="A28" s="107" t="s">
        <v>136</v>
      </c>
      <c r="B28" s="96"/>
      <c r="C28" s="97"/>
      <c r="D28" s="98"/>
      <c r="E28" s="98"/>
      <c r="F28" s="102">
        <f>AVERAGE(F6:F26)</f>
        <v>14.506738947368424</v>
      </c>
      <c r="G28" s="97"/>
      <c r="H28" s="102">
        <f>AVERAGE(H6:H26)</f>
        <v>17.556716842105264</v>
      </c>
    </row>
    <row r="29" spans="1:16">
      <c r="A29" s="107" t="s">
        <v>135</v>
      </c>
      <c r="B29" s="96"/>
      <c r="C29" s="97"/>
      <c r="D29" s="98"/>
      <c r="E29" s="98"/>
      <c r="F29" s="102">
        <f>STDEV(F6:F26)</f>
        <v>34.672079293559328</v>
      </c>
      <c r="G29" s="97"/>
      <c r="H29" s="102">
        <f>STDEV(H6:H26)</f>
        <v>33.150072640569825</v>
      </c>
    </row>
    <row r="30" spans="1:16">
      <c r="A30" s="107" t="s">
        <v>145</v>
      </c>
      <c r="B30" s="96"/>
      <c r="C30" s="97"/>
      <c r="D30" s="98"/>
      <c r="E30" s="98"/>
      <c r="F30" s="99"/>
      <c r="G30" s="97"/>
      <c r="H30" s="102">
        <f>MEDIAN(H6:H26)</f>
        <v>3.9573299999999998</v>
      </c>
    </row>
    <row r="31" spans="1:16">
      <c r="A31" s="107" t="s">
        <v>148</v>
      </c>
      <c r="B31" s="96"/>
      <c r="C31" s="97"/>
      <c r="D31" s="98"/>
      <c r="E31" s="98"/>
      <c r="F31" s="99"/>
      <c r="G31" s="97"/>
      <c r="H31" s="97">
        <f>PERCENTRANK(H6:H26,16)</f>
        <v>0.83899999999999997</v>
      </c>
    </row>
    <row r="32" spans="1:16">
      <c r="A32" s="107" t="s">
        <v>150</v>
      </c>
      <c r="H32" s="47">
        <f>PERCENTILE(H6:H26,0.9)</f>
        <v>34.921197999999947</v>
      </c>
    </row>
    <row r="33" spans="1:8">
      <c r="A33" s="107" t="s">
        <v>151</v>
      </c>
      <c r="H33" s="47">
        <f>PERCENTILE(H6:H20,0.9)</f>
        <v>11.614180000000001</v>
      </c>
    </row>
  </sheetData>
  <mergeCells count="18">
    <mergeCell ref="A4:A5"/>
    <mergeCell ref="B4:B5"/>
    <mergeCell ref="M3:O3"/>
    <mergeCell ref="J4:J5"/>
    <mergeCell ref="K4:K5"/>
    <mergeCell ref="L4:L5"/>
    <mergeCell ref="A21:A26"/>
    <mergeCell ref="B21:B22"/>
    <mergeCell ref="B23:B24"/>
    <mergeCell ref="B25:B26"/>
    <mergeCell ref="A6:A20"/>
    <mergeCell ref="K21:K22"/>
    <mergeCell ref="K23:K24"/>
    <mergeCell ref="K25:K26"/>
    <mergeCell ref="D3:F3"/>
    <mergeCell ref="C4:C5"/>
    <mergeCell ref="J6:J20"/>
    <mergeCell ref="J21:J26"/>
  </mergeCells>
  <phoneticPr fontId="3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activeCell="N21" sqref="N21"/>
    </sheetView>
  </sheetViews>
  <sheetFormatPr defaultRowHeight="12.75"/>
  <cols>
    <col min="1" max="1" width="6.28515625" style="3" bestFit="1" customWidth="1"/>
    <col min="2" max="2" width="8.28515625" style="1" bestFit="1" customWidth="1"/>
    <col min="3" max="3" width="12.7109375" customWidth="1"/>
    <col min="4" max="4" width="9.140625" style="15"/>
    <col min="5" max="5" width="9.140625" style="5"/>
    <col min="6" max="6" width="9.140625" style="7"/>
    <col min="7" max="7" width="9.140625" style="15"/>
    <col min="8" max="8" width="9.140625" style="5"/>
    <col min="9" max="9" width="9.140625" style="7"/>
  </cols>
  <sheetData>
    <row r="1" spans="1:15">
      <c r="K1" s="221" t="s">
        <v>134</v>
      </c>
      <c r="L1" s="221"/>
      <c r="N1" s="87" t="s">
        <v>139</v>
      </c>
    </row>
    <row r="2" spans="1:15" s="12" customFormat="1" ht="25.5" customHeight="1">
      <c r="C2" s="4"/>
      <c r="D2" s="220" t="s">
        <v>64</v>
      </c>
      <c r="E2" s="220"/>
      <c r="F2" s="220"/>
      <c r="G2" s="220" t="s">
        <v>65</v>
      </c>
      <c r="H2" s="220"/>
      <c r="I2" s="220"/>
      <c r="K2" s="84" t="s">
        <v>137</v>
      </c>
      <c r="L2" s="84" t="s">
        <v>138</v>
      </c>
      <c r="M2" s="90"/>
      <c r="N2" s="90"/>
    </row>
    <row r="3" spans="1:15" s="12" customFormat="1" ht="25.5">
      <c r="A3" s="178" t="s">
        <v>17</v>
      </c>
      <c r="B3" s="178" t="s">
        <v>0</v>
      </c>
      <c r="C3" s="182" t="s">
        <v>48</v>
      </c>
      <c r="D3" s="33" t="s">
        <v>60</v>
      </c>
      <c r="E3" s="34" t="s">
        <v>61</v>
      </c>
      <c r="F3" s="31" t="s">
        <v>16</v>
      </c>
      <c r="G3" s="33" t="s">
        <v>60</v>
      </c>
      <c r="H3" s="34" t="s">
        <v>61</v>
      </c>
      <c r="I3" s="31" t="s">
        <v>16</v>
      </c>
      <c r="K3" s="89" t="str">
        <f>F3</f>
        <v>Relative Difference</v>
      </c>
      <c r="L3" s="89" t="str">
        <f>I3</f>
        <v>Relative Difference</v>
      </c>
    </row>
    <row r="4" spans="1:15" s="13" customFormat="1" ht="25.5">
      <c r="A4" s="181"/>
      <c r="B4" s="181"/>
      <c r="C4" s="181"/>
      <c r="D4" s="35" t="s">
        <v>49</v>
      </c>
      <c r="E4" s="36" t="s">
        <v>49</v>
      </c>
      <c r="F4" s="132" t="s">
        <v>23</v>
      </c>
      <c r="G4" s="35" t="s">
        <v>49</v>
      </c>
      <c r="H4" s="36" t="s">
        <v>49</v>
      </c>
      <c r="I4" s="132" t="s">
        <v>23</v>
      </c>
      <c r="K4" s="37" t="str">
        <f>F4</f>
        <v>(%)</v>
      </c>
      <c r="L4" s="37" t="str">
        <f>I4</f>
        <v>(%)</v>
      </c>
    </row>
    <row r="5" spans="1:15">
      <c r="A5" s="172" t="s">
        <v>157</v>
      </c>
      <c r="B5" s="8" t="s">
        <v>24</v>
      </c>
      <c r="C5" s="9"/>
      <c r="D5" s="14">
        <f>AVERAGE('Sorted Output'!H472:H473)</f>
        <v>-6.0999999999999999E-2</v>
      </c>
      <c r="E5" s="14">
        <f>AVERAGE('Sorted Output'!I472:I473)</f>
        <v>-7.9699999999999993E-2</v>
      </c>
      <c r="F5" s="133">
        <f>AVERAGE('Sorted Output'!J472:J473)</f>
        <v>31.478414999999998</v>
      </c>
      <c r="G5" s="14">
        <f>'Sorted Output'!H235</f>
        <v>3.8399999999999997E-2</v>
      </c>
      <c r="H5" s="14">
        <f>'Sorted Output'!I235</f>
        <v>4.3799999999999999E-2</v>
      </c>
      <c r="I5" s="133">
        <f>'Sorted Output'!J235</f>
        <v>14.030720000000001</v>
      </c>
      <c r="K5" s="17">
        <f>IF(F5&lt;&gt;"",ABS(F5),"")</f>
        <v>31.478414999999998</v>
      </c>
      <c r="L5" s="17">
        <f>IF(I5&lt;&gt;"",ABS(I5),"")</f>
        <v>14.030720000000001</v>
      </c>
      <c r="N5" s="47">
        <f>AVERAGE(K5:K19)</f>
        <v>14.762464333333332</v>
      </c>
      <c r="O5" s="47">
        <f>AVERAGE(L5:L19)</f>
        <v>14.108491333333335</v>
      </c>
    </row>
    <row r="6" spans="1:15">
      <c r="A6" s="173"/>
      <c r="B6" s="8" t="s">
        <v>29</v>
      </c>
      <c r="C6" s="9"/>
      <c r="D6" s="14">
        <f>AVERAGE('Sorted Output'!H480:H481)</f>
        <v>-0.06</v>
      </c>
      <c r="E6" s="14">
        <f>AVERAGE('Sorted Output'!I480:I481)</f>
        <v>-7.8299999999999981E-2</v>
      </c>
      <c r="F6" s="133">
        <f>AVERAGE('Sorted Output'!J480:J481)</f>
        <v>31.355554999999999</v>
      </c>
      <c r="G6" s="14">
        <f>'Sorted Output'!H240</f>
        <v>3.7999999999999999E-2</v>
      </c>
      <c r="H6" s="14">
        <f>'Sorted Output'!I240</f>
        <v>4.2000000000000003E-2</v>
      </c>
      <c r="I6" s="133">
        <f>'Sorted Output'!J240</f>
        <v>10.569470000000001</v>
      </c>
      <c r="K6" s="17">
        <f t="shared" ref="K6:K34" si="0">IF(F6&lt;&gt;"",ABS(F6),"")</f>
        <v>31.355554999999999</v>
      </c>
      <c r="L6" s="17">
        <f t="shared" ref="L6:L34" si="1">IF(I6&lt;&gt;"",ABS(I6),"")</f>
        <v>10.569470000000001</v>
      </c>
    </row>
    <row r="7" spans="1:15">
      <c r="A7" s="173"/>
      <c r="B7" s="8" t="s">
        <v>25</v>
      </c>
      <c r="C7" s="9"/>
      <c r="D7" s="14">
        <f>AVERAGE('Sorted Output'!H474:H475)</f>
        <v>-8.3499999999999991E-2</v>
      </c>
      <c r="E7" s="14">
        <f>AVERAGE('Sorted Output'!I474:I475)</f>
        <v>-0.1055</v>
      </c>
      <c r="F7" s="133">
        <f>AVERAGE('Sorted Output'!J474:J475)</f>
        <v>28.00179</v>
      </c>
      <c r="G7" s="14">
        <f>'Sorted Output'!H236</f>
        <v>5.5800000000000002E-2</v>
      </c>
      <c r="H7" s="14">
        <f>'Sorted Output'!I236</f>
        <v>5.8500000000000003E-2</v>
      </c>
      <c r="I7" s="133">
        <f>'Sorted Output'!J236</f>
        <v>4.8276000000000003</v>
      </c>
      <c r="K7" s="17">
        <f t="shared" si="0"/>
        <v>28.00179</v>
      </c>
      <c r="L7" s="17">
        <f t="shared" si="1"/>
        <v>4.8276000000000003</v>
      </c>
    </row>
    <row r="8" spans="1:15">
      <c r="A8" s="173"/>
      <c r="B8" s="8" t="s">
        <v>30</v>
      </c>
      <c r="C8" s="9"/>
      <c r="D8" s="14">
        <f>AVERAGE('Sorted Output'!H482:H483)</f>
        <v>-8.8499999999999995E-2</v>
      </c>
      <c r="E8" s="14">
        <f>AVERAGE('Sorted Output'!I482:I483)</f>
        <v>-0.10369999999999999</v>
      </c>
      <c r="F8" s="133">
        <f>AVERAGE('Sorted Output'!J482:J483)</f>
        <v>18.296900000000001</v>
      </c>
      <c r="G8" s="14">
        <f>'Sorted Output'!H241</f>
        <v>5.79E-2</v>
      </c>
      <c r="H8" s="14">
        <f>'Sorted Output'!I241</f>
        <v>5.6599999999999998E-2</v>
      </c>
      <c r="I8" s="133">
        <f>'Sorted Output'!J241</f>
        <v>-2.3039700000000001</v>
      </c>
      <c r="K8" s="17">
        <f t="shared" si="0"/>
        <v>18.296900000000001</v>
      </c>
      <c r="L8" s="17">
        <f t="shared" si="1"/>
        <v>2.3039700000000001</v>
      </c>
    </row>
    <row r="9" spans="1:15">
      <c r="A9" s="173"/>
      <c r="B9" s="8" t="s">
        <v>27</v>
      </c>
      <c r="C9" s="9"/>
      <c r="D9" s="14">
        <f>AVERAGE('Sorted Output'!H477:H478)</f>
        <v>-7.3999999999999996E-2</v>
      </c>
      <c r="E9" s="14">
        <f>AVERAGE('Sorted Output'!I477:I478)</f>
        <v>-6.5299999999999997E-2</v>
      </c>
      <c r="F9" s="133">
        <f>AVERAGE('Sorted Output'!J477:J478)</f>
        <v>-11.40771</v>
      </c>
      <c r="G9" s="14">
        <f>'Sorted Output'!H238</f>
        <v>4.7399999999999998E-2</v>
      </c>
      <c r="H9" s="14">
        <f>'Sorted Output'!I238</f>
        <v>3.4599999999999999E-2</v>
      </c>
      <c r="I9" s="133">
        <f>'Sorted Output'!J238</f>
        <v>-26.92511</v>
      </c>
      <c r="K9" s="17">
        <f t="shared" si="0"/>
        <v>11.40771</v>
      </c>
      <c r="L9" s="17">
        <f t="shared" si="1"/>
        <v>26.92511</v>
      </c>
    </row>
    <row r="10" spans="1:15">
      <c r="A10" s="173"/>
      <c r="B10" s="8" t="s">
        <v>32</v>
      </c>
      <c r="C10" s="9"/>
      <c r="D10" s="14">
        <f>AVERAGE('Sorted Output'!H485:H486)</f>
        <v>-7.3499999999999996E-2</v>
      </c>
      <c r="E10" s="14">
        <f>AVERAGE('Sorted Output'!I485:I486)</f>
        <v>-6.6199999999999981E-2</v>
      </c>
      <c r="F10" s="133">
        <f>AVERAGE('Sorted Output'!J485:J486)</f>
        <v>-9.2864550000000001</v>
      </c>
      <c r="G10" s="14">
        <f>'Sorted Output'!H243</f>
        <v>4.65E-2</v>
      </c>
      <c r="H10" s="14">
        <f>'Sorted Output'!I243</f>
        <v>3.44E-2</v>
      </c>
      <c r="I10" s="133">
        <f>'Sorted Output'!J243</f>
        <v>-26.00667</v>
      </c>
      <c r="K10" s="17">
        <f t="shared" si="0"/>
        <v>9.2864550000000001</v>
      </c>
      <c r="L10" s="17">
        <f t="shared" si="1"/>
        <v>26.00667</v>
      </c>
    </row>
    <row r="11" spans="1:15">
      <c r="A11" s="173"/>
      <c r="B11" s="8" t="s">
        <v>33</v>
      </c>
      <c r="C11" s="9"/>
      <c r="D11" s="14">
        <f>AVERAGE('Sorted Output'!H487:H488)</f>
        <v>-9.0999999999999998E-2</v>
      </c>
      <c r="E11" s="14">
        <f>AVERAGE('Sorted Output'!I487:I488)</f>
        <v>-0.1166</v>
      </c>
      <c r="F11" s="133">
        <f>AVERAGE('Sorted Output'!J487:J488)</f>
        <v>30.083159999999999</v>
      </c>
      <c r="G11" s="14">
        <f>'Sorted Output'!H244</f>
        <v>6.0100000000000001E-2</v>
      </c>
      <c r="H11" s="14">
        <f>'Sorted Output'!I244</f>
        <v>6.3700000000000007E-2</v>
      </c>
      <c r="I11" s="133">
        <f>'Sorted Output'!J244</f>
        <v>6.0286200000000001</v>
      </c>
      <c r="K11" s="17">
        <f t="shared" si="0"/>
        <v>30.083159999999999</v>
      </c>
      <c r="L11" s="17">
        <f t="shared" si="1"/>
        <v>6.0286200000000001</v>
      </c>
    </row>
    <row r="12" spans="1:15">
      <c r="A12" s="173"/>
      <c r="B12" s="8" t="s">
        <v>36</v>
      </c>
      <c r="C12" s="9"/>
      <c r="D12" s="14">
        <f>AVERAGE('Sorted Output'!H491:H492)</f>
        <v>-8.4999999999999992E-2</v>
      </c>
      <c r="E12" s="14">
        <f>AVERAGE('Sorted Output'!I491:I492)</f>
        <v>-8.14E-2</v>
      </c>
      <c r="F12" s="133">
        <f>AVERAGE('Sorted Output'!J491:J492)</f>
        <v>-3.5458399999999997</v>
      </c>
      <c r="G12" s="14">
        <f>'Sorted Output'!H247</f>
        <v>5.5199999999999999E-2</v>
      </c>
      <c r="H12" s="14">
        <f>'Sorted Output'!I247</f>
        <v>4.3700000000000003E-2</v>
      </c>
      <c r="I12" s="133">
        <f>'Sorted Output'!J247</f>
        <v>-20.782060000000001</v>
      </c>
      <c r="K12" s="17">
        <f t="shared" si="0"/>
        <v>3.5458399999999997</v>
      </c>
      <c r="L12" s="17">
        <f t="shared" si="1"/>
        <v>20.782060000000001</v>
      </c>
    </row>
    <row r="13" spans="1:15">
      <c r="A13" s="173"/>
      <c r="B13" s="8" t="s">
        <v>37</v>
      </c>
      <c r="C13" s="9"/>
      <c r="D13" s="14">
        <f>AVERAGE('Sorted Output'!H493:H494)</f>
        <v>-3.15E-2</v>
      </c>
      <c r="E13" s="14">
        <f>AVERAGE('Sorted Output'!I493:I494)</f>
        <v>-3.6799999999999999E-2</v>
      </c>
      <c r="F13" s="133">
        <f>AVERAGE('Sorted Output'!J493:J494)</f>
        <v>17.44453</v>
      </c>
      <c r="G13" s="14">
        <f>'Sorted Output'!H248</f>
        <v>2.1600000000000001E-2</v>
      </c>
      <c r="H13" s="14">
        <f>'Sorted Output'!I248</f>
        <v>1.66E-2</v>
      </c>
      <c r="I13" s="133">
        <f>'Sorted Output'!J248</f>
        <v>-23.05463</v>
      </c>
      <c r="K13" s="17">
        <f t="shared" si="0"/>
        <v>17.44453</v>
      </c>
      <c r="L13" s="17">
        <f t="shared" si="1"/>
        <v>23.05463</v>
      </c>
    </row>
    <row r="14" spans="1:15">
      <c r="A14" s="173"/>
      <c r="B14" s="8" t="s">
        <v>26</v>
      </c>
      <c r="C14" s="9"/>
      <c r="D14" s="14">
        <f>AVERAGE('Sorted Output'!H476)</f>
        <v>-5.2999999999999992E-2</v>
      </c>
      <c r="E14" s="14">
        <f>AVERAGE('Sorted Output'!I476)</f>
        <v>-4.9600000000000005E-2</v>
      </c>
      <c r="F14" s="133">
        <f>AVERAGE('Sorted Output'!J476)</f>
        <v>-6.3415100000000004</v>
      </c>
      <c r="G14" s="14">
        <f>'Sorted Output'!H237</f>
        <v>3.1099999999999999E-2</v>
      </c>
      <c r="H14" s="14">
        <f>'Sorted Output'!I237</f>
        <v>2.7300000000000001E-2</v>
      </c>
      <c r="I14" s="133">
        <f>'Sorted Output'!J237</f>
        <v>-12.345660000000001</v>
      </c>
      <c r="K14" s="17">
        <f t="shared" si="0"/>
        <v>6.3415100000000004</v>
      </c>
      <c r="L14" s="17">
        <f t="shared" si="1"/>
        <v>12.345660000000001</v>
      </c>
    </row>
    <row r="15" spans="1:15">
      <c r="A15" s="173"/>
      <c r="B15" s="8" t="s">
        <v>31</v>
      </c>
      <c r="C15" s="9"/>
      <c r="D15" s="14">
        <f>AVERAGE('Sorted Output'!H484)</f>
        <v>-5.4999999999999993E-2</v>
      </c>
      <c r="E15" s="14">
        <f>AVERAGE('Sorted Output'!I484)</f>
        <v>-4.8999999999999988E-2</v>
      </c>
      <c r="F15" s="133">
        <f>AVERAGE('Sorted Output'!J484)</f>
        <v>-10.90727</v>
      </c>
      <c r="G15" s="14">
        <f>'Sorted Output'!H242</f>
        <v>3.1300000000000001E-2</v>
      </c>
      <c r="H15" s="14">
        <f>'Sorted Output'!I242</f>
        <v>2.69E-2</v>
      </c>
      <c r="I15" s="133">
        <f>'Sorted Output'!J242</f>
        <v>-14.19074</v>
      </c>
      <c r="K15" s="17">
        <f t="shared" si="0"/>
        <v>10.90727</v>
      </c>
      <c r="L15" s="17">
        <f t="shared" si="1"/>
        <v>14.19074</v>
      </c>
    </row>
    <row r="16" spans="1:15">
      <c r="A16" s="173"/>
      <c r="B16" s="8" t="s">
        <v>28</v>
      </c>
      <c r="C16" s="9"/>
      <c r="D16" s="14">
        <f>AVERAGE('Sorted Output'!H479)</f>
        <v>-3.1E-2</v>
      </c>
      <c r="E16" s="14">
        <f>AVERAGE('Sorted Output'!I479)</f>
        <v>-3.15E-2</v>
      </c>
      <c r="F16" s="133">
        <f>AVERAGE('Sorted Output'!J479)</f>
        <v>1.48065</v>
      </c>
      <c r="G16" s="14">
        <f>'Sorted Output'!H239</f>
        <v>1.7500000000000002E-2</v>
      </c>
      <c r="H16" s="14">
        <f>'Sorted Output'!I239</f>
        <v>1.6E-2</v>
      </c>
      <c r="I16" s="133">
        <f>'Sorted Output'!J239</f>
        <v>-8.3537199999999991</v>
      </c>
      <c r="K16" s="17">
        <f t="shared" si="0"/>
        <v>1.48065</v>
      </c>
      <c r="L16" s="17">
        <f t="shared" si="1"/>
        <v>8.3537199999999991</v>
      </c>
    </row>
    <row r="17" spans="1:15">
      <c r="A17" s="173"/>
      <c r="B17" s="8" t="s">
        <v>34</v>
      </c>
      <c r="C17" s="9"/>
      <c r="D17" s="14">
        <f>AVERAGE('Sorted Output'!H489)</f>
        <v>-5.5999999999999994E-2</v>
      </c>
      <c r="E17" s="14">
        <f>AVERAGE('Sorted Output'!I489)</f>
        <v>-4.9299999999999983E-2</v>
      </c>
      <c r="F17" s="133">
        <f>AVERAGE('Sorted Output'!J489)</f>
        <v>-12.00001</v>
      </c>
      <c r="G17" s="14">
        <f>'Sorted Output'!H245</f>
        <v>3.2199999999999999E-2</v>
      </c>
      <c r="H17" s="14">
        <f>'Sorted Output'!I245</f>
        <v>2.7E-2</v>
      </c>
      <c r="I17" s="133">
        <f>'Sorted Output'!J245</f>
        <v>-16.096589999999999</v>
      </c>
      <c r="K17" s="17">
        <f t="shared" si="0"/>
        <v>12.00001</v>
      </c>
      <c r="L17" s="17">
        <f t="shared" si="1"/>
        <v>16.096589999999999</v>
      </c>
    </row>
    <row r="18" spans="1:15">
      <c r="A18" s="173"/>
      <c r="B18" s="8" t="s">
        <v>35</v>
      </c>
      <c r="C18" s="9"/>
      <c r="D18" s="14">
        <f>AVERAGE('Sorted Output'!H490)</f>
        <v>-5.1999999999999991E-2</v>
      </c>
      <c r="E18" s="14">
        <f>AVERAGE('Sorted Output'!I490)</f>
        <v>-4.8600000000000004E-2</v>
      </c>
      <c r="F18" s="133">
        <f>AVERAGE('Sorted Output'!J490)</f>
        <v>-6.6346299999999996</v>
      </c>
      <c r="G18" s="14">
        <f>'Sorted Output'!H246</f>
        <v>3.1199999999999999E-2</v>
      </c>
      <c r="H18" s="14">
        <f>'Sorted Output'!I246</f>
        <v>2.6599999999999999E-2</v>
      </c>
      <c r="I18" s="133">
        <f>'Sorted Output'!J246</f>
        <v>-14.71442</v>
      </c>
      <c r="K18" s="17">
        <f t="shared" si="0"/>
        <v>6.6346299999999996</v>
      </c>
      <c r="L18" s="17">
        <f t="shared" si="1"/>
        <v>14.71442</v>
      </c>
    </row>
    <row r="19" spans="1:15">
      <c r="A19" s="173"/>
      <c r="B19" s="8" t="s">
        <v>38</v>
      </c>
      <c r="C19" s="9"/>
      <c r="D19" s="14">
        <f>AVERAGE('Sorted Output'!H495)</f>
        <v>-5.099999999999999E-2</v>
      </c>
      <c r="E19" s="14">
        <f>AVERAGE('Sorted Output'!I495)</f>
        <v>-4.9399999999999999E-2</v>
      </c>
      <c r="F19" s="133">
        <f>AVERAGE('Sorted Output'!J495)</f>
        <v>-3.1725400000000001</v>
      </c>
      <c r="G19" s="14">
        <f>'Sorted Output'!H249</f>
        <v>3.0599999999999999E-2</v>
      </c>
      <c r="H19" s="14">
        <f>'Sorted Output'!I249</f>
        <v>2.7099999999999999E-2</v>
      </c>
      <c r="I19" s="133">
        <f>'Sorted Output'!J249</f>
        <v>-11.39739</v>
      </c>
      <c r="K19" s="17">
        <f t="shared" si="0"/>
        <v>3.1725400000000001</v>
      </c>
      <c r="L19" s="17">
        <f t="shared" si="1"/>
        <v>11.39739</v>
      </c>
    </row>
    <row r="20" spans="1:15">
      <c r="A20" s="55" t="s">
        <v>158</v>
      </c>
      <c r="B20" s="123" t="s">
        <v>304</v>
      </c>
      <c r="C20" s="9"/>
      <c r="D20" s="14">
        <f>'Sorted Output'!H467</f>
        <v>-6.7000000000000004E-2</v>
      </c>
      <c r="E20" s="14">
        <f>'Sorted Output'!I467</f>
        <v>-2.8200000000000003E-2</v>
      </c>
      <c r="F20" s="133">
        <f>'Sorted Output'!J467</f>
        <v>-57.911940000000001</v>
      </c>
      <c r="G20" s="14">
        <f>'Sorted Output'!H234</f>
        <v>4.0399999999999998E-2</v>
      </c>
      <c r="H20" s="14">
        <f>'Sorted Output'!I234</f>
        <v>1.38E-2</v>
      </c>
      <c r="I20" s="133">
        <f>'Sorted Output'!J234</f>
        <v>-65.726979999999998</v>
      </c>
      <c r="K20" s="17">
        <f t="shared" si="0"/>
        <v>57.911940000000001</v>
      </c>
      <c r="L20" s="17">
        <f t="shared" si="1"/>
        <v>65.726979999999998</v>
      </c>
      <c r="N20" s="47">
        <f>K20</f>
        <v>57.911940000000001</v>
      </c>
      <c r="O20" s="47">
        <f>L20</f>
        <v>65.726979999999998</v>
      </c>
    </row>
    <row r="21" spans="1:15">
      <c r="A21" s="185" t="s">
        <v>123</v>
      </c>
      <c r="B21" s="171" t="s">
        <v>129</v>
      </c>
      <c r="C21" s="53" t="s">
        <v>45</v>
      </c>
      <c r="D21" s="14">
        <f>'Sorted Output'!H463</f>
        <v>-3.4000000000000002E-2</v>
      </c>
      <c r="E21" s="14">
        <f>'Sorted Output'!I463</f>
        <v>-5.3099999999999981E-2</v>
      </c>
      <c r="F21" s="133">
        <f>'Sorted Output'!J463</f>
        <v>56.238259999999997</v>
      </c>
      <c r="G21" s="14">
        <f>'Sorted Output'!H226</f>
        <v>2.3400000000000001E-2</v>
      </c>
      <c r="H21" s="14">
        <f>'Sorted Output'!I226</f>
        <v>2.53E-2</v>
      </c>
      <c r="I21" s="133">
        <f>'Sorted Output'!J226</f>
        <v>8.1363299999999992</v>
      </c>
      <c r="K21" s="17">
        <f t="shared" si="0"/>
        <v>56.238259999999997</v>
      </c>
      <c r="L21" s="17">
        <f t="shared" si="1"/>
        <v>8.1363299999999992</v>
      </c>
      <c r="N21" s="47">
        <f>AVERAGE(K21:K29)</f>
        <v>54.381364999999995</v>
      </c>
      <c r="O21" s="47">
        <f>AVERAGE(L21:L29)</f>
        <v>22.149688888888889</v>
      </c>
    </row>
    <row r="22" spans="1:15">
      <c r="A22" s="193"/>
      <c r="B22" s="170"/>
      <c r="C22" s="53" t="s">
        <v>117</v>
      </c>
      <c r="D22" s="14">
        <f>'Sorted Output'!H464</f>
        <v>-4.1999999999999982E-2</v>
      </c>
      <c r="E22" s="14">
        <f>'Sorted Output'!I464</f>
        <v>-3.73E-2</v>
      </c>
      <c r="F22" s="133">
        <f>'Sorted Output'!J464</f>
        <v>-11.22143</v>
      </c>
      <c r="G22" s="14">
        <f>'Sorted Output'!H227</f>
        <v>2.0899999999999998E-2</v>
      </c>
      <c r="H22" s="14">
        <f>'Sorted Output'!I227</f>
        <v>1.7000000000000001E-2</v>
      </c>
      <c r="I22" s="133">
        <f>'Sorted Output'!J227</f>
        <v>-18.516739999999999</v>
      </c>
      <c r="K22" s="17">
        <f t="shared" si="0"/>
        <v>11.22143</v>
      </c>
      <c r="L22" s="17">
        <f t="shared" si="1"/>
        <v>18.516739999999999</v>
      </c>
    </row>
    <row r="23" spans="1:15">
      <c r="A23" s="193"/>
      <c r="B23" s="170"/>
      <c r="C23" s="55" t="s">
        <v>121</v>
      </c>
      <c r="D23" s="14"/>
      <c r="E23" s="45"/>
      <c r="F23" s="121"/>
      <c r="G23" s="14">
        <f>'Sorted Output'!H228</f>
        <v>1.8499999999999999E-2</v>
      </c>
      <c r="H23" s="14">
        <f>'Sorted Output'!I228</f>
        <v>1.52E-2</v>
      </c>
      <c r="I23" s="133">
        <f>'Sorted Output'!J228</f>
        <v>-17.7254</v>
      </c>
      <c r="K23" s="17" t="str">
        <f t="shared" si="0"/>
        <v/>
      </c>
      <c r="L23" s="17">
        <f t="shared" si="1"/>
        <v>17.7254</v>
      </c>
    </row>
    <row r="24" spans="1:15">
      <c r="A24" s="193"/>
      <c r="B24" s="170"/>
      <c r="C24" s="53" t="s">
        <v>120</v>
      </c>
      <c r="D24" s="14"/>
      <c r="E24" s="45"/>
      <c r="F24" s="121"/>
      <c r="G24" s="14">
        <f>'Sorted Output'!H229</f>
        <v>1.9900000000000001E-2</v>
      </c>
      <c r="H24" s="14">
        <f>'Sorted Output'!I229</f>
        <v>1.5299999999999999E-2</v>
      </c>
      <c r="I24" s="133">
        <f>'Sorted Output'!J229</f>
        <v>-22.9603</v>
      </c>
      <c r="K24" s="17" t="str">
        <f t="shared" si="0"/>
        <v/>
      </c>
      <c r="L24" s="17">
        <f t="shared" si="1"/>
        <v>22.9603</v>
      </c>
    </row>
    <row r="25" spans="1:15">
      <c r="A25" s="186"/>
      <c r="B25" s="171" t="s">
        <v>130</v>
      </c>
      <c r="C25" s="53" t="s">
        <v>45</v>
      </c>
      <c r="D25" s="14">
        <f>'Sorted Output'!H465</f>
        <v>-4.5999999999999985E-2</v>
      </c>
      <c r="E25" s="14">
        <f>'Sorted Output'!I465</f>
        <v>-9.8799999999999999E-2</v>
      </c>
      <c r="F25" s="133">
        <f>'Sorted Output'!J465</f>
        <v>114.82823999999999</v>
      </c>
      <c r="G25" s="14">
        <f>'Sorted Output'!H230</f>
        <v>3.4299999999999997E-2</v>
      </c>
      <c r="H25" s="14">
        <f>'Sorted Output'!I230</f>
        <v>4.8500000000000001E-2</v>
      </c>
      <c r="I25" s="133">
        <f>'Sorted Output'!J230</f>
        <v>41.530610000000003</v>
      </c>
      <c r="K25" s="17">
        <f t="shared" si="0"/>
        <v>114.82823999999999</v>
      </c>
      <c r="L25" s="17">
        <f t="shared" si="1"/>
        <v>41.530610000000003</v>
      </c>
    </row>
    <row r="26" spans="1:15">
      <c r="A26" s="186"/>
      <c r="B26" s="170"/>
      <c r="C26" s="53" t="s">
        <v>117</v>
      </c>
      <c r="D26" s="14">
        <f>'Sorted Output'!H466</f>
        <v>-4.7999999999999987E-2</v>
      </c>
      <c r="E26" s="14">
        <f>'Sorted Output'!I466</f>
        <v>-6.4899999999999985E-2</v>
      </c>
      <c r="F26" s="133">
        <f>'Sorted Output'!J466</f>
        <v>35.23753</v>
      </c>
      <c r="G26" s="14">
        <f>'Sorted Output'!H231</f>
        <v>3.2899999999999999E-2</v>
      </c>
      <c r="H26" s="14">
        <f>'Sorted Output'!I231</f>
        <v>3.1099999999999999E-2</v>
      </c>
      <c r="I26" s="133">
        <f>'Sorted Output'!J231</f>
        <v>-5.5209799999999998</v>
      </c>
      <c r="K26" s="17">
        <f t="shared" si="0"/>
        <v>35.23753</v>
      </c>
      <c r="L26" s="17">
        <f t="shared" si="1"/>
        <v>5.5209799999999998</v>
      </c>
    </row>
    <row r="27" spans="1:15">
      <c r="A27" s="186"/>
      <c r="B27" s="170"/>
      <c r="C27" s="53" t="s">
        <v>117</v>
      </c>
      <c r="D27" s="14"/>
      <c r="E27" s="14"/>
      <c r="F27" s="121"/>
      <c r="G27" s="14">
        <f>'Sorted Output'!H232</f>
        <v>2.8799999999999999E-2</v>
      </c>
      <c r="H27" s="14">
        <f>'Sorted Output'!I232</f>
        <v>2.5899999999999999E-2</v>
      </c>
      <c r="I27" s="133">
        <f>'Sorted Output'!J232</f>
        <v>-10.148960000000001</v>
      </c>
      <c r="K27" s="17" t="str">
        <f t="shared" si="0"/>
        <v/>
      </c>
      <c r="L27" s="17">
        <f t="shared" si="1"/>
        <v>10.148960000000001</v>
      </c>
    </row>
    <row r="28" spans="1:15">
      <c r="A28" s="186"/>
      <c r="B28" s="170"/>
      <c r="C28" s="55" t="s">
        <v>121</v>
      </c>
      <c r="D28" s="14"/>
      <c r="E28" s="45"/>
      <c r="F28" s="121"/>
      <c r="G28" s="14">
        <f>'Sorted Output'!H233</f>
        <v>2.8799999999999999E-2</v>
      </c>
      <c r="H28" s="14">
        <f>'Sorted Output'!I233</f>
        <v>2.6200000000000001E-2</v>
      </c>
      <c r="I28" s="133">
        <f>'Sorted Output'!J233</f>
        <v>-9.0808999999999997</v>
      </c>
      <c r="K28" s="17" t="str">
        <f t="shared" si="0"/>
        <v/>
      </c>
      <c r="L28" s="17">
        <f t="shared" si="1"/>
        <v>9.0808999999999997</v>
      </c>
    </row>
    <row r="29" spans="1:15">
      <c r="A29" s="187"/>
      <c r="B29" s="170"/>
      <c r="C29" s="53" t="s">
        <v>120</v>
      </c>
      <c r="D29" s="14"/>
      <c r="E29" s="45"/>
      <c r="F29" s="121"/>
      <c r="G29" s="14">
        <f>'Sorted Output'!H234</f>
        <v>4.0399999999999998E-2</v>
      </c>
      <c r="H29" s="14">
        <f>'Sorted Output'!I234</f>
        <v>1.38E-2</v>
      </c>
      <c r="I29" s="133">
        <f>'Sorted Output'!J234</f>
        <v>-65.726979999999998</v>
      </c>
      <c r="K29" s="17" t="str">
        <f t="shared" si="0"/>
        <v/>
      </c>
      <c r="L29" s="17">
        <f t="shared" si="1"/>
        <v>65.726979999999998</v>
      </c>
    </row>
    <row r="30" spans="1:15">
      <c r="A30" s="185" t="s">
        <v>43</v>
      </c>
      <c r="B30" s="218" t="s">
        <v>125</v>
      </c>
      <c r="C30" s="216" t="s">
        <v>45</v>
      </c>
      <c r="D30" s="14">
        <f>'Sorted Output'!H468</f>
        <v>-0.21</v>
      </c>
      <c r="E30" s="14">
        <f>'Sorted Output'!I468</f>
        <v>-0.14560000000000001</v>
      </c>
      <c r="F30" s="133">
        <f>'Sorted Output'!J468</f>
        <v>-30.66995</v>
      </c>
      <c r="G30" s="14"/>
      <c r="H30" s="14"/>
      <c r="I30" s="121"/>
      <c r="K30" s="17">
        <f t="shared" si="0"/>
        <v>30.66995</v>
      </c>
      <c r="L30" s="17" t="str">
        <f t="shared" si="1"/>
        <v/>
      </c>
      <c r="N30" s="47">
        <f>AVERAGE(K30:K33)</f>
        <v>21.948207500000002</v>
      </c>
      <c r="O30" s="47"/>
    </row>
    <row r="31" spans="1:15">
      <c r="A31" s="186"/>
      <c r="B31" s="219"/>
      <c r="C31" s="217"/>
      <c r="D31" s="14">
        <f>'Sorted Output'!H469</f>
        <v>-0.1963</v>
      </c>
      <c r="E31" s="14">
        <f>'Sorted Output'!I469</f>
        <v>-0.14560000000000001</v>
      </c>
      <c r="F31" s="133">
        <f>'Sorted Output'!J469</f>
        <v>-25.83813</v>
      </c>
      <c r="G31" s="14"/>
      <c r="H31" s="14"/>
      <c r="I31" s="121"/>
      <c r="K31" s="17">
        <f t="shared" si="0"/>
        <v>25.83813</v>
      </c>
      <c r="L31" s="17" t="str">
        <f t="shared" si="1"/>
        <v/>
      </c>
    </row>
    <row r="32" spans="1:15">
      <c r="A32" s="186"/>
      <c r="B32" s="218" t="s">
        <v>126</v>
      </c>
      <c r="C32" s="216" t="s">
        <v>45</v>
      </c>
      <c r="D32" s="14">
        <f>'Sorted Output'!H470</f>
        <v>-0.14129999999999998</v>
      </c>
      <c r="E32" s="14">
        <f>'Sorted Output'!I470</f>
        <v>-0.10719999999999999</v>
      </c>
      <c r="F32" s="133">
        <f>'Sorted Output'!J470</f>
        <v>-24.096340000000001</v>
      </c>
      <c r="G32" s="14"/>
      <c r="H32" s="14"/>
      <c r="I32" s="121"/>
      <c r="K32" s="17">
        <f t="shared" si="0"/>
        <v>24.096340000000001</v>
      </c>
      <c r="L32" s="17" t="str">
        <f t="shared" si="1"/>
        <v/>
      </c>
    </row>
    <row r="33" spans="1:15">
      <c r="A33" s="187"/>
      <c r="B33" s="219"/>
      <c r="C33" s="217"/>
      <c r="D33" s="14">
        <f>'Sorted Output'!H471</f>
        <v>-0.10009999999999999</v>
      </c>
      <c r="E33" s="14">
        <f>'Sorted Output'!I471</f>
        <v>-0.10719999999999999</v>
      </c>
      <c r="F33" s="133">
        <f>'Sorted Output'!J471</f>
        <v>7.1884100000000002</v>
      </c>
      <c r="G33" s="14"/>
      <c r="H33" s="14"/>
      <c r="I33" s="121"/>
      <c r="K33" s="17">
        <f t="shared" si="0"/>
        <v>7.1884100000000002</v>
      </c>
      <c r="L33" s="17" t="str">
        <f t="shared" si="1"/>
        <v/>
      </c>
    </row>
    <row r="34" spans="1:15">
      <c r="A34" s="214" t="s">
        <v>119</v>
      </c>
      <c r="B34" s="215"/>
      <c r="C34" s="9"/>
      <c r="D34" s="14">
        <f>'Sorted Output'!H496</f>
        <v>-0.1113</v>
      </c>
      <c r="E34" s="14">
        <f>'Sorted Output'!I496</f>
        <v>-8.829999999999999E-2</v>
      </c>
      <c r="F34" s="133">
        <f>'Sorted Output'!J496</f>
        <v>-20.6433</v>
      </c>
      <c r="G34" s="14">
        <f>'Sorted Output'!H250</f>
        <v>4.0300000000000002E-2</v>
      </c>
      <c r="H34" s="14">
        <f>'Sorted Output'!I250</f>
        <v>2.86E-2</v>
      </c>
      <c r="I34" s="133">
        <f>'Sorted Output'!J250</f>
        <v>-28.90869</v>
      </c>
      <c r="K34" s="17">
        <f t="shared" si="0"/>
        <v>20.6433</v>
      </c>
      <c r="L34" s="17">
        <f t="shared" si="1"/>
        <v>28.90869</v>
      </c>
      <c r="N34" s="47">
        <f>K34</f>
        <v>20.6433</v>
      </c>
      <c r="O34" s="47">
        <f>L34</f>
        <v>28.90869</v>
      </c>
    </row>
    <row r="36" spans="1:15">
      <c r="A36" s="107" t="s">
        <v>136</v>
      </c>
      <c r="B36" s="96"/>
      <c r="C36" s="97"/>
      <c r="D36" s="103"/>
      <c r="E36" s="104"/>
      <c r="F36" s="102">
        <f>AVERAGE(F5:F33)</f>
        <v>6.6083202083333328</v>
      </c>
      <c r="G36" s="103"/>
      <c r="H36" s="104"/>
      <c r="I36" s="102">
        <f>AVERAGE(I5:I33)</f>
        <v>-12.258193999999998</v>
      </c>
      <c r="J36" s="97"/>
      <c r="K36" s="102">
        <f>AVERAGE(K5:K33)</f>
        <v>24.361133124999999</v>
      </c>
      <c r="L36" s="102">
        <f>AVERAGE(L5:L33)</f>
        <v>19.068062000000001</v>
      </c>
    </row>
    <row r="37" spans="1:15">
      <c r="A37" s="107" t="s">
        <v>135</v>
      </c>
      <c r="B37" s="96"/>
      <c r="C37" s="97"/>
      <c r="D37" s="103"/>
      <c r="E37" s="104"/>
      <c r="F37" s="99"/>
      <c r="G37" s="103"/>
      <c r="H37" s="104"/>
      <c r="I37" s="99"/>
      <c r="J37" s="97"/>
      <c r="K37" s="102">
        <f>STDEV(K5:K34)</f>
        <v>24.12725954816942</v>
      </c>
      <c r="L37" s="102">
        <f>STDEV(L5:L34)</f>
        <v>16.250446810291294</v>
      </c>
    </row>
    <row r="38" spans="1:15">
      <c r="A38" s="107" t="s">
        <v>145</v>
      </c>
      <c r="B38" s="96"/>
      <c r="C38" s="97"/>
      <c r="D38" s="103"/>
      <c r="E38" s="104"/>
      <c r="F38" s="99"/>
      <c r="G38" s="103"/>
      <c r="H38" s="104"/>
      <c r="I38" s="99"/>
      <c r="J38" s="97"/>
      <c r="K38" s="102">
        <f>MEDIAN(K5:K34)</f>
        <v>18.296900000000001</v>
      </c>
      <c r="L38" s="102">
        <f>MEDIAN(L5:L34)</f>
        <v>14.452580000000001</v>
      </c>
    </row>
    <row r="39" spans="1:15">
      <c r="A39" s="107" t="s">
        <v>148</v>
      </c>
      <c r="B39" s="96"/>
      <c r="C39" s="97"/>
      <c r="D39" s="103"/>
      <c r="E39" s="104"/>
      <c r="F39" s="99"/>
      <c r="G39" s="103"/>
      <c r="H39" s="104"/>
      <c r="I39" s="99"/>
      <c r="J39" s="97"/>
      <c r="K39" s="117">
        <f>PERCENTRANK(K5:K34,9)</f>
        <v>0.24399999999999999</v>
      </c>
      <c r="L39" s="97">
        <f>PERCENTRANK(L5:L34,9)</f>
        <v>0.23499999999999999</v>
      </c>
    </row>
    <row r="40" spans="1:15">
      <c r="A40" s="107" t="s">
        <v>150</v>
      </c>
      <c r="B40" s="96"/>
      <c r="C40" s="97"/>
      <c r="D40" s="103"/>
      <c r="E40" s="104"/>
      <c r="F40" s="99"/>
      <c r="G40" s="103"/>
      <c r="H40" s="104"/>
      <c r="I40" s="99"/>
      <c r="J40" s="97"/>
      <c r="K40" s="102">
        <f>PERCENTILE(K5:K34,0.9)</f>
        <v>47.837968000000032</v>
      </c>
      <c r="L40" s="102">
        <f>PERCENTILE(L5:L34,0.9)</f>
        <v>35.219650000000001</v>
      </c>
    </row>
  </sheetData>
  <mergeCells count="16">
    <mergeCell ref="D2:F2"/>
    <mergeCell ref="K1:L1"/>
    <mergeCell ref="G2:I2"/>
    <mergeCell ref="A5:A19"/>
    <mergeCell ref="A3:A4"/>
    <mergeCell ref="B3:B4"/>
    <mergeCell ref="A34:B34"/>
    <mergeCell ref="C3:C4"/>
    <mergeCell ref="C32:C33"/>
    <mergeCell ref="B32:B33"/>
    <mergeCell ref="C30:C31"/>
    <mergeCell ref="B30:B31"/>
    <mergeCell ref="A30:A33"/>
    <mergeCell ref="B21:B24"/>
    <mergeCell ref="B25:B29"/>
    <mergeCell ref="A21:A29"/>
  </mergeCells>
  <phoneticPr fontId="3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Processed Output</vt:lpstr>
      <vt:lpstr>Sorted Output</vt:lpstr>
      <vt:lpstr>Summary</vt:lpstr>
      <vt:lpstr>Mod vs Exp</vt:lpstr>
      <vt:lpstr>Rel Diffs</vt:lpstr>
      <vt:lpstr>HGT &amp; HGL</vt:lpstr>
      <vt:lpstr>Plume Temp</vt:lpstr>
      <vt:lpstr>Ceiling Jet</vt:lpstr>
      <vt:lpstr>Gas Concentration</vt:lpstr>
      <vt:lpstr>Smoke Concentration</vt:lpstr>
      <vt:lpstr>Pressure</vt:lpstr>
      <vt:lpstr>Target Flux and Temperature</vt:lpstr>
      <vt:lpstr>Surface Flux and Temperature</vt:lpstr>
    </vt:vector>
  </TitlesOfParts>
  <Company>BFRL / 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Richard Peacock</cp:lastModifiedBy>
  <cp:lastPrinted>2009-06-09T17:27:54Z</cp:lastPrinted>
  <dcterms:created xsi:type="dcterms:W3CDTF">2005-09-21T17:32:36Z</dcterms:created>
  <dcterms:modified xsi:type="dcterms:W3CDTF">2009-06-09T19:31:44Z</dcterms:modified>
</cp:coreProperties>
</file>