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21720" windowHeight="5250" tabRatio="743" firstSheet="1" activeTab="2"/>
  </bookViews>
  <sheets>
    <sheet name="CompareList" sheetId="1" r:id="rId1"/>
    <sheet name="Output" sheetId="2" r:id="rId2"/>
    <sheet name="Mod vs Exp" sheetId="13" r:id="rId3"/>
    <sheet name="Rel Diffs" sheetId="16" r:id="rId4"/>
    <sheet name="HGT &amp; HGL" sheetId="5" r:id="rId5"/>
    <sheet name="Plume Temp" sheetId="14" r:id="rId6"/>
    <sheet name="Ceiling Jet" sheetId="12" r:id="rId7"/>
    <sheet name="Gas Concentration" sheetId="6" r:id="rId8"/>
    <sheet name="Smoke Concentration" sheetId="7" r:id="rId9"/>
    <sheet name="Pressure" sheetId="8" r:id="rId10"/>
    <sheet name="Target Flux and Temperature" sheetId="9" r:id="rId11"/>
    <sheet name="Surface Flux and Temperature" sheetId="10" r:id="rId12"/>
  </sheets>
  <calcPr calcId="125725"/>
</workbook>
</file>

<file path=xl/calcChain.xml><?xml version="1.0" encoding="utf-8"?>
<calcChain xmlns="http://schemas.openxmlformats.org/spreadsheetml/2006/main">
  <c r="I146" i="13"/>
  <c r="I147"/>
  <c r="I148"/>
  <c r="H147"/>
  <c r="H148"/>
  <c r="H146"/>
  <c r="I3"/>
  <c r="I4"/>
  <c r="I5"/>
  <c r="I6"/>
  <c r="I7"/>
  <c r="I8"/>
  <c r="H4"/>
  <c r="H5"/>
  <c r="H6"/>
  <c r="H7"/>
  <c r="H8"/>
  <c r="H3"/>
  <c r="BF20" i="16"/>
  <c r="BE20"/>
  <c r="BD20"/>
  <c r="BC20"/>
  <c r="BB20"/>
  <c r="BA20"/>
  <c r="AZ20"/>
  <c r="AY20"/>
  <c r="BF19"/>
  <c r="BE19"/>
  <c r="BD19"/>
  <c r="BC19"/>
  <c r="BB19"/>
  <c r="BA19"/>
  <c r="AZ19"/>
  <c r="AY19"/>
  <c r="BF18"/>
  <c r="BE18"/>
  <c r="BD18"/>
  <c r="BC18"/>
  <c r="BB18"/>
  <c r="BA18"/>
  <c r="AZ18"/>
  <c r="AY18"/>
  <c r="BF17"/>
  <c r="BE17"/>
  <c r="BD17"/>
  <c r="BC17"/>
  <c r="BB17"/>
  <c r="BA17"/>
  <c r="AZ17"/>
  <c r="AY17"/>
  <c r="BF16"/>
  <c r="BE16"/>
  <c r="BD16"/>
  <c r="BC16"/>
  <c r="BB16"/>
  <c r="BA16"/>
  <c r="AZ16"/>
  <c r="AY16"/>
  <c r="BF15"/>
  <c r="BE15"/>
  <c r="BD15"/>
  <c r="BC15"/>
  <c r="BB15"/>
  <c r="BA15"/>
  <c r="AZ15"/>
  <c r="AY15"/>
  <c r="BF14"/>
  <c r="BE14"/>
  <c r="BD14"/>
  <c r="BC14"/>
  <c r="BB14"/>
  <c r="BA14"/>
  <c r="AZ14"/>
  <c r="AY14"/>
  <c r="BF13"/>
  <c r="BE13"/>
  <c r="BD13"/>
  <c r="BC13"/>
  <c r="BB13"/>
  <c r="BA13"/>
  <c r="AZ13"/>
  <c r="AY13"/>
  <c r="BF12"/>
  <c r="BE12"/>
  <c r="BD12"/>
  <c r="BC12"/>
  <c r="BB12"/>
  <c r="BA12"/>
  <c r="AZ12"/>
  <c r="AY12"/>
  <c r="BF11"/>
  <c r="BE11"/>
  <c r="BD11"/>
  <c r="BC11"/>
  <c r="BB11"/>
  <c r="BA11"/>
  <c r="AZ11"/>
  <c r="AY11"/>
  <c r="BF10"/>
  <c r="BE10"/>
  <c r="BD10"/>
  <c r="BC10"/>
  <c r="BB10"/>
  <c r="BA10"/>
  <c r="AZ10"/>
  <c r="AY10"/>
  <c r="BF9"/>
  <c r="BE9"/>
  <c r="BD9"/>
  <c r="BC9"/>
  <c r="BB9"/>
  <c r="BA9"/>
  <c r="AZ9"/>
  <c r="AY9"/>
  <c r="BF8"/>
  <c r="BE8"/>
  <c r="BD8"/>
  <c r="BC8"/>
  <c r="BB8"/>
  <c r="BA8"/>
  <c r="AZ8"/>
  <c r="AY8"/>
  <c r="BF7"/>
  <c r="BE7"/>
  <c r="BD7"/>
  <c r="BC7"/>
  <c r="BB7"/>
  <c r="BA7"/>
  <c r="AZ7"/>
  <c r="AY7"/>
  <c r="BF6"/>
  <c r="BE6"/>
  <c r="BD6"/>
  <c r="BC6"/>
  <c r="BB6"/>
  <c r="BA6"/>
  <c r="AZ6"/>
  <c r="AY6"/>
  <c r="AV22"/>
  <c r="AU22"/>
  <c r="AT22"/>
  <c r="AS22"/>
  <c r="AR22"/>
  <c r="AQ22"/>
  <c r="AR21"/>
  <c r="AQ21"/>
  <c r="AX20"/>
  <c r="AW20"/>
  <c r="AV20"/>
  <c r="AU20"/>
  <c r="AT20"/>
  <c r="AS20"/>
  <c r="AR20"/>
  <c r="AQ20"/>
  <c r="AX19"/>
  <c r="AW19"/>
  <c r="AV19"/>
  <c r="AU19"/>
  <c r="AT19"/>
  <c r="AS19"/>
  <c r="AR19"/>
  <c r="AQ19"/>
  <c r="AX18"/>
  <c r="AW18"/>
  <c r="AV18"/>
  <c r="AU18"/>
  <c r="AT18"/>
  <c r="AS18"/>
  <c r="AR18"/>
  <c r="AQ18"/>
  <c r="AX17"/>
  <c r="AW17"/>
  <c r="AV17"/>
  <c r="AU17"/>
  <c r="AT17"/>
  <c r="AS17"/>
  <c r="AR17"/>
  <c r="AQ17"/>
  <c r="AX16"/>
  <c r="AW16"/>
  <c r="AV16"/>
  <c r="AU16"/>
  <c r="AT16"/>
  <c r="AS16"/>
  <c r="AR16"/>
  <c r="AQ16"/>
  <c r="AX15"/>
  <c r="AW15"/>
  <c r="AV15"/>
  <c r="AU15"/>
  <c r="AT15"/>
  <c r="AS15"/>
  <c r="AR15"/>
  <c r="AQ15"/>
  <c r="AX14"/>
  <c r="AW14"/>
  <c r="AV14"/>
  <c r="AU14"/>
  <c r="AT14"/>
  <c r="AS14"/>
  <c r="AR14"/>
  <c r="AQ14"/>
  <c r="AQ13"/>
  <c r="AR13"/>
  <c r="AS13"/>
  <c r="AT13"/>
  <c r="AU13"/>
  <c r="AV13"/>
  <c r="AW13"/>
  <c r="AX13"/>
  <c r="AX12"/>
  <c r="AW12"/>
  <c r="AV12"/>
  <c r="AU12"/>
  <c r="AT12"/>
  <c r="AS12"/>
  <c r="AR12"/>
  <c r="AQ12"/>
  <c r="AX11"/>
  <c r="AW11"/>
  <c r="AV11"/>
  <c r="AU11"/>
  <c r="AS11"/>
  <c r="AT11"/>
  <c r="AR11"/>
  <c r="AQ11"/>
  <c r="AX10"/>
  <c r="AW10"/>
  <c r="AV10"/>
  <c r="AU10"/>
  <c r="AT10"/>
  <c r="AS10"/>
  <c r="AR10"/>
  <c r="AQ10"/>
  <c r="AX9"/>
  <c r="AW9"/>
  <c r="AV9"/>
  <c r="AU9"/>
  <c r="AT9"/>
  <c r="AS9"/>
  <c r="AR9"/>
  <c r="AQ9"/>
  <c r="AX8"/>
  <c r="AW8"/>
  <c r="AV8"/>
  <c r="AU8"/>
  <c r="AT8"/>
  <c r="AS8"/>
  <c r="AR8"/>
  <c r="AQ8"/>
  <c r="AX7"/>
  <c r="AW7"/>
  <c r="AV7"/>
  <c r="AU7"/>
  <c r="AT7"/>
  <c r="AS7"/>
  <c r="AR7"/>
  <c r="AQ7"/>
  <c r="AX6"/>
  <c r="AW6"/>
  <c r="AV6"/>
  <c r="AU6"/>
  <c r="AT6"/>
  <c r="AS6"/>
  <c r="AR6"/>
  <c r="AQ6"/>
  <c r="AP22"/>
  <c r="AO22"/>
  <c r="AN22"/>
  <c r="AM22"/>
  <c r="AL22"/>
  <c r="AN21"/>
  <c r="AM21"/>
  <c r="AL21"/>
  <c r="AO20"/>
  <c r="AN20"/>
  <c r="AM20"/>
  <c r="AL20"/>
  <c r="AO19"/>
  <c r="AN19"/>
  <c r="AM19"/>
  <c r="AL19"/>
  <c r="AO18"/>
  <c r="AN18"/>
  <c r="AM18"/>
  <c r="AL18"/>
  <c r="AO17"/>
  <c r="AN17"/>
  <c r="AM17"/>
  <c r="AL17"/>
  <c r="AO16"/>
  <c r="AN16"/>
  <c r="AM16"/>
  <c r="AL16"/>
  <c r="AO15"/>
  <c r="AN15"/>
  <c r="AM15"/>
  <c r="AL15"/>
  <c r="AO14"/>
  <c r="AN14"/>
  <c r="AM14"/>
  <c r="AL14"/>
  <c r="AO13"/>
  <c r="AN13"/>
  <c r="AM13"/>
  <c r="AL13"/>
  <c r="AO12"/>
  <c r="AN12"/>
  <c r="AM12"/>
  <c r="AL12"/>
  <c r="AO11"/>
  <c r="AN11"/>
  <c r="AM11"/>
  <c r="AL11"/>
  <c r="AO10"/>
  <c r="AN10"/>
  <c r="AM10"/>
  <c r="AL10"/>
  <c r="AO9"/>
  <c r="AN9"/>
  <c r="AM9"/>
  <c r="AL9"/>
  <c r="AO8"/>
  <c r="AN8"/>
  <c r="AM8"/>
  <c r="AL8"/>
  <c r="AO7"/>
  <c r="AN7"/>
  <c r="AM7"/>
  <c r="AL7"/>
  <c r="AO6"/>
  <c r="AN6"/>
  <c r="AM6"/>
  <c r="AL6"/>
  <c r="AK20"/>
  <c r="AJ20"/>
  <c r="AI20"/>
  <c r="AH20"/>
  <c r="AK19"/>
  <c r="AJ19"/>
  <c r="AI19"/>
  <c r="AH19"/>
  <c r="AK18"/>
  <c r="AJ18"/>
  <c r="AI18"/>
  <c r="AH18"/>
  <c r="AK17"/>
  <c r="AJ17"/>
  <c r="AI17"/>
  <c r="AH17"/>
  <c r="AK16"/>
  <c r="AJ16"/>
  <c r="AI16"/>
  <c r="AH16"/>
  <c r="AK15"/>
  <c r="AJ15"/>
  <c r="AI15"/>
  <c r="AH15"/>
  <c r="AK14"/>
  <c r="AJ14"/>
  <c r="AI14"/>
  <c r="AH14"/>
  <c r="AK13"/>
  <c r="AJ13"/>
  <c r="AI13"/>
  <c r="AH13"/>
  <c r="AK12"/>
  <c r="AJ12"/>
  <c r="AI12"/>
  <c r="AH12"/>
  <c r="AK11"/>
  <c r="AJ11"/>
  <c r="AI11"/>
  <c r="AH11"/>
  <c r="AK10"/>
  <c r="AJ10"/>
  <c r="AI10"/>
  <c r="AH10"/>
  <c r="AK9"/>
  <c r="AJ9"/>
  <c r="AI9"/>
  <c r="AH9"/>
  <c r="AK8"/>
  <c r="AJ8"/>
  <c r="AI8"/>
  <c r="AH8"/>
  <c r="AK7"/>
  <c r="AJ7"/>
  <c r="AI7"/>
  <c r="AH7"/>
  <c r="AK6"/>
  <c r="AJ6"/>
  <c r="AI6"/>
  <c r="AH6"/>
  <c r="AG22"/>
  <c r="AF22"/>
  <c r="AE22"/>
  <c r="AD22"/>
  <c r="AC22"/>
  <c r="AB22"/>
  <c r="AD21"/>
  <c r="AC21"/>
  <c r="AB21"/>
  <c r="AE20"/>
  <c r="AD20"/>
  <c r="AC20"/>
  <c r="AB20"/>
  <c r="AE19"/>
  <c r="AD19"/>
  <c r="AC19"/>
  <c r="AB19"/>
  <c r="AE18"/>
  <c r="AD18"/>
  <c r="AC18"/>
  <c r="AB18"/>
  <c r="AE17"/>
  <c r="AD17"/>
  <c r="AC17"/>
  <c r="AB17"/>
  <c r="AE16"/>
  <c r="AD16"/>
  <c r="AC16"/>
  <c r="AB16"/>
  <c r="AE15"/>
  <c r="AE14"/>
  <c r="AD15"/>
  <c r="AC15"/>
  <c r="AB15"/>
  <c r="AB14"/>
  <c r="AC14"/>
  <c r="AD14"/>
  <c r="AE13"/>
  <c r="AD13"/>
  <c r="AC13"/>
  <c r="AB13"/>
  <c r="AA13"/>
  <c r="AA14"/>
  <c r="AA15"/>
  <c r="AA16"/>
  <c r="AA17"/>
  <c r="AA18"/>
  <c r="AA19"/>
  <c r="AA20"/>
  <c r="AE12"/>
  <c r="AD12"/>
  <c r="AC12"/>
  <c r="AB12"/>
  <c r="AE11"/>
  <c r="AD11"/>
  <c r="AC11"/>
  <c r="AB11"/>
  <c r="AE10"/>
  <c r="AD10"/>
  <c r="AC10"/>
  <c r="AB10"/>
  <c r="AE9"/>
  <c r="AD9"/>
  <c r="AC9"/>
  <c r="AB9"/>
  <c r="AE8"/>
  <c r="AD8"/>
  <c r="AC8"/>
  <c r="AB8"/>
  <c r="AE7"/>
  <c r="AD7"/>
  <c r="AC7"/>
  <c r="AB7"/>
  <c r="AE6"/>
  <c r="AD6"/>
  <c r="AC6"/>
  <c r="AB6"/>
  <c r="AA34"/>
  <c r="AA33"/>
  <c r="AA7"/>
  <c r="AA8"/>
  <c r="AA9"/>
  <c r="AA10"/>
  <c r="AA11"/>
  <c r="AA12"/>
  <c r="AA6"/>
  <c r="Z16"/>
  <c r="Z17"/>
  <c r="Z18"/>
  <c r="Z19"/>
  <c r="Z20"/>
  <c r="Z15"/>
  <c r="Y7"/>
  <c r="Y8"/>
  <c r="Y9"/>
  <c r="Y10"/>
  <c r="Y11"/>
  <c r="Y12"/>
  <c r="Y13"/>
  <c r="Y14"/>
  <c r="Y6"/>
  <c r="W35"/>
  <c r="X32"/>
  <c r="W32"/>
  <c r="X31"/>
  <c r="W31"/>
  <c r="X27"/>
  <c r="W27"/>
  <c r="X26"/>
  <c r="W26"/>
  <c r="W20"/>
  <c r="W19"/>
  <c r="W18"/>
  <c r="W17"/>
  <c r="W16"/>
  <c r="W15"/>
  <c r="W14"/>
  <c r="W13"/>
  <c r="W12"/>
  <c r="W11"/>
  <c r="W10"/>
  <c r="W9"/>
  <c r="W8"/>
  <c r="W7"/>
  <c r="W6"/>
  <c r="R35"/>
  <c r="S32"/>
  <c r="R32"/>
  <c r="S31"/>
  <c r="R31"/>
  <c r="V27"/>
  <c r="U27"/>
  <c r="T27"/>
  <c r="S27"/>
  <c r="R27"/>
  <c r="V26"/>
  <c r="U26"/>
  <c r="S26"/>
  <c r="R26"/>
  <c r="R22"/>
  <c r="R7"/>
  <c r="R8"/>
  <c r="R9"/>
  <c r="R10"/>
  <c r="R11"/>
  <c r="R12"/>
  <c r="R13"/>
  <c r="R14"/>
  <c r="R15"/>
  <c r="R16"/>
  <c r="R17"/>
  <c r="R18"/>
  <c r="R19"/>
  <c r="R20"/>
  <c r="R6"/>
  <c r="Q24"/>
  <c r="Q25"/>
  <c r="Q23"/>
  <c r="Q5"/>
  <c r="P5"/>
  <c r="Q4"/>
  <c r="P4"/>
  <c r="Q3"/>
  <c r="P3"/>
  <c r="O25"/>
  <c r="N25"/>
  <c r="O24"/>
  <c r="N24"/>
  <c r="O23"/>
  <c r="N23"/>
  <c r="N7"/>
  <c r="N8"/>
  <c r="N9"/>
  <c r="N10"/>
  <c r="N11"/>
  <c r="N12"/>
  <c r="N13"/>
  <c r="N14"/>
  <c r="N15"/>
  <c r="N16"/>
  <c r="N17"/>
  <c r="N18"/>
  <c r="N19"/>
  <c r="N20"/>
  <c r="N6"/>
  <c r="BK7"/>
  <c r="BL7"/>
  <c r="BM7"/>
  <c r="BN7"/>
  <c r="BO7"/>
  <c r="BP7"/>
  <c r="BQ7"/>
  <c r="BR7"/>
  <c r="BK6"/>
  <c r="BL6"/>
  <c r="BM6"/>
  <c r="BN6"/>
  <c r="BO6"/>
  <c r="BP6"/>
  <c r="BQ6"/>
  <c r="BR6"/>
  <c r="BK4"/>
  <c r="BL4"/>
  <c r="BM4"/>
  <c r="BN4"/>
  <c r="BO4"/>
  <c r="BP4"/>
  <c r="BQ4"/>
  <c r="BR4"/>
  <c r="BK3"/>
  <c r="BL3"/>
  <c r="BM3"/>
  <c r="BN3"/>
  <c r="BO3"/>
  <c r="BP3"/>
  <c r="BQ3"/>
  <c r="BR3"/>
  <c r="BJ6"/>
  <c r="BJ4"/>
  <c r="BJ3"/>
  <c r="BJ7"/>
  <c r="BI4"/>
  <c r="BI7" s="1"/>
  <c r="J35"/>
  <c r="I35"/>
  <c r="K30"/>
  <c r="J30"/>
  <c r="K29"/>
  <c r="J29"/>
  <c r="K28"/>
  <c r="J28"/>
  <c r="M27"/>
  <c r="L27"/>
  <c r="K27"/>
  <c r="J27"/>
  <c r="M26"/>
  <c r="L26"/>
  <c r="K26"/>
  <c r="J26"/>
  <c r="I32"/>
  <c r="I31"/>
  <c r="I30"/>
  <c r="I29"/>
  <c r="I28"/>
  <c r="I27"/>
  <c r="I2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D35"/>
  <c r="C35"/>
  <c r="B34"/>
  <c r="B35"/>
  <c r="B33"/>
  <c r="C32"/>
  <c r="B32"/>
  <c r="C31"/>
  <c r="B31"/>
  <c r="E30"/>
  <c r="D30"/>
  <c r="C30"/>
  <c r="B30"/>
  <c r="E29"/>
  <c r="D29"/>
  <c r="C29"/>
  <c r="B29"/>
  <c r="E28"/>
  <c r="D28"/>
  <c r="C28"/>
  <c r="B28"/>
  <c r="G27"/>
  <c r="F27"/>
  <c r="E27"/>
  <c r="D27"/>
  <c r="C27"/>
  <c r="B27"/>
  <c r="G26"/>
  <c r="F26"/>
  <c r="E26"/>
  <c r="D26"/>
  <c r="C26"/>
  <c r="B2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6"/>
  <c r="B4"/>
  <c r="B5"/>
  <c r="B3"/>
  <c r="E11" i="14"/>
  <c r="F11"/>
  <c r="E12"/>
  <c r="F12"/>
  <c r="E13"/>
  <c r="F13"/>
  <c r="D13"/>
  <c r="D12"/>
  <c r="D11"/>
  <c r="E9"/>
  <c r="F9"/>
  <c r="E10"/>
  <c r="F10"/>
  <c r="D10"/>
  <c r="D9"/>
  <c r="E7"/>
  <c r="F7"/>
  <c r="E8"/>
  <c r="F8"/>
  <c r="D8"/>
  <c r="D7"/>
  <c r="E5"/>
  <c r="F5"/>
  <c r="E6"/>
  <c r="F6"/>
  <c r="D6"/>
  <c r="D5"/>
  <c r="H6"/>
  <c r="H7"/>
  <c r="H9"/>
  <c r="H13"/>
  <c r="H12"/>
  <c r="H11"/>
  <c r="K11"/>
  <c r="H10"/>
  <c r="H8"/>
  <c r="H4"/>
  <c r="K4"/>
  <c r="H3"/>
  <c r="K3"/>
  <c r="K20" i="10"/>
  <c r="K52"/>
  <c r="K53"/>
  <c r="K54"/>
  <c r="K55"/>
  <c r="K56"/>
  <c r="K57"/>
  <c r="K58"/>
  <c r="K59"/>
  <c r="K60"/>
  <c r="K61"/>
  <c r="K62"/>
  <c r="K63"/>
  <c r="K64"/>
  <c r="K65"/>
  <c r="K66"/>
  <c r="K67"/>
  <c r="K68"/>
  <c r="K75"/>
  <c r="K76"/>
  <c r="K88"/>
  <c r="K115"/>
  <c r="K116"/>
  <c r="K118"/>
  <c r="K124"/>
  <c r="K125"/>
  <c r="K126"/>
  <c r="K127"/>
  <c r="K128"/>
  <c r="K129"/>
  <c r="K130"/>
  <c r="K131"/>
  <c r="K132"/>
  <c r="O6" i="9"/>
  <c r="P6"/>
  <c r="O8"/>
  <c r="O16"/>
  <c r="P37"/>
  <c r="P38"/>
  <c r="P39"/>
  <c r="P40"/>
  <c r="N42"/>
  <c r="N54"/>
  <c r="N58"/>
  <c r="N62"/>
  <c r="P64"/>
  <c r="N65"/>
  <c r="N66"/>
  <c r="N67"/>
  <c r="N68"/>
  <c r="N69"/>
  <c r="O69"/>
  <c r="N70"/>
  <c r="N71"/>
  <c r="O71"/>
  <c r="N72"/>
  <c r="N73"/>
  <c r="O73"/>
  <c r="N4"/>
  <c r="N3"/>
  <c r="K23" i="6"/>
  <c r="K24"/>
  <c r="K27"/>
  <c r="K28"/>
  <c r="K29"/>
  <c r="K4"/>
  <c r="K3"/>
  <c r="L4"/>
  <c r="L3"/>
  <c r="O4" i="5"/>
  <c r="O3"/>
  <c r="L3"/>
  <c r="P3"/>
  <c r="L4"/>
  <c r="P4"/>
  <c r="L6"/>
  <c r="L8"/>
  <c r="L9"/>
  <c r="L10"/>
  <c r="L11"/>
  <c r="L12"/>
  <c r="L13"/>
  <c r="L14"/>
  <c r="L15"/>
  <c r="L16"/>
  <c r="L25"/>
  <c r="L26"/>
  <c r="L27"/>
  <c r="L44"/>
  <c r="L45"/>
  <c r="L46"/>
  <c r="K47"/>
  <c r="L47"/>
  <c r="L58"/>
  <c r="L59"/>
  <c r="L60"/>
  <c r="L5"/>
  <c r="K4"/>
  <c r="K3"/>
  <c r="F36"/>
  <c r="K36" s="1"/>
  <c r="E36"/>
  <c r="D36"/>
  <c r="B160" i="13" s="1"/>
  <c r="B3" i="2"/>
  <c r="C3" s="1"/>
  <c r="D3" s="1"/>
  <c r="E3" s="1"/>
  <c r="F3" s="1"/>
  <c r="G3" s="1"/>
  <c r="H3" s="1"/>
  <c r="I3" s="1"/>
  <c r="J3" s="1"/>
  <c r="K3" s="1"/>
  <c r="L3" s="1"/>
  <c r="B3" i="1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AK12" i="13"/>
  <c r="AK9"/>
  <c r="AE4"/>
  <c r="AM7"/>
  <c r="AL7"/>
  <c r="AK7"/>
  <c r="AK13" s="1"/>
  <c r="AJ7"/>
  <c r="AI7"/>
  <c r="AH7"/>
  <c r="AG7"/>
  <c r="AF7"/>
  <c r="AE7"/>
  <c r="AM4"/>
  <c r="AL4"/>
  <c r="AK4"/>
  <c r="AK10" s="1"/>
  <c r="AJ4"/>
  <c r="AI4"/>
  <c r="AH4"/>
  <c r="AG4"/>
  <c r="AF4"/>
  <c r="L154"/>
  <c r="M154"/>
  <c r="L155"/>
  <c r="M155"/>
  <c r="L158"/>
  <c r="M158"/>
  <c r="L159"/>
  <c r="M159"/>
  <c r="H57" i="5"/>
  <c r="E181" i="13" s="1"/>
  <c r="G57" i="5"/>
  <c r="D181" i="13" s="1"/>
  <c r="H56" i="5"/>
  <c r="G56"/>
  <c r="D180" i="13" s="1"/>
  <c r="H55" i="5"/>
  <c r="E179" i="13" s="1"/>
  <c r="G55" i="5"/>
  <c r="D179" i="13" s="1"/>
  <c r="H54" i="5"/>
  <c r="E178" i="13" s="1"/>
  <c r="G54" i="5"/>
  <c r="D178" i="13" s="1"/>
  <c r="H53" i="5"/>
  <c r="E177" i="13" s="1"/>
  <c r="G53" i="5"/>
  <c r="D177" i="13" s="1"/>
  <c r="H52" i="5"/>
  <c r="E176" i="13" s="1"/>
  <c r="G52" i="5"/>
  <c r="D176" i="13" s="1"/>
  <c r="H39" i="5"/>
  <c r="E163" i="13" s="1"/>
  <c r="G39" i="5"/>
  <c r="D163" i="13" s="1"/>
  <c r="H38" i="5"/>
  <c r="E162" i="13" s="1"/>
  <c r="G38" i="5"/>
  <c r="D162" i="13" s="1"/>
  <c r="H37" i="5"/>
  <c r="E161" i="13" s="1"/>
  <c r="G37" i="5"/>
  <c r="D161" i="13" s="1"/>
  <c r="H36" i="5"/>
  <c r="E160" i="13" s="1"/>
  <c r="G36" i="5"/>
  <c r="D160" i="13" s="1"/>
  <c r="H35" i="5"/>
  <c r="E159" i="13" s="1"/>
  <c r="G35" i="5"/>
  <c r="D159" i="13" s="1"/>
  <c r="H34" i="5"/>
  <c r="E158" i="13" s="1"/>
  <c r="G34" i="5"/>
  <c r="D158" i="13" s="1"/>
  <c r="H33" i="5"/>
  <c r="E157" i="13" s="1"/>
  <c r="G33" i="5"/>
  <c r="D157" i="13" s="1"/>
  <c r="H32" i="5"/>
  <c r="E156" i="13" s="1"/>
  <c r="G32" i="5"/>
  <c r="D156" i="13" s="1"/>
  <c r="H31" i="5"/>
  <c r="E155" i="13" s="1"/>
  <c r="G31" i="5"/>
  <c r="D155" i="13" s="1"/>
  <c r="H30" i="5"/>
  <c r="E154" i="13" s="1"/>
  <c r="G30" i="5"/>
  <c r="D154" i="13" s="1"/>
  <c r="H29" i="5"/>
  <c r="E153" i="13" s="1"/>
  <c r="G29" i="5"/>
  <c r="D153" i="13" s="1"/>
  <c r="H28" i="5"/>
  <c r="E152" i="13" s="1"/>
  <c r="G28" i="5"/>
  <c r="D152" i="13" s="1"/>
  <c r="E39" i="5"/>
  <c r="C163" i="13" s="1"/>
  <c r="D39" i="5"/>
  <c r="B163" i="13" s="1"/>
  <c r="J178"/>
  <c r="K178"/>
  <c r="L178"/>
  <c r="M178"/>
  <c r="J179"/>
  <c r="K179"/>
  <c r="L179"/>
  <c r="M179"/>
  <c r="J180"/>
  <c r="K180"/>
  <c r="L180"/>
  <c r="M180"/>
  <c r="J181"/>
  <c r="K181"/>
  <c r="L181"/>
  <c r="M181"/>
  <c r="E25" i="6"/>
  <c r="M156" i="13" s="1"/>
  <c r="E26" i="6"/>
  <c r="M157" i="13" s="1"/>
  <c r="D26" i="6"/>
  <c r="L157" i="13" s="1"/>
  <c r="D25" i="6"/>
  <c r="L156" i="13" s="1"/>
  <c r="E30" i="6"/>
  <c r="K164" i="13" s="1"/>
  <c r="E31" i="6"/>
  <c r="K165" i="13" s="1"/>
  <c r="E32" i="6"/>
  <c r="K166" i="13" s="1"/>
  <c r="E33" i="6"/>
  <c r="K167" i="13" s="1"/>
  <c r="E34" i="6"/>
  <c r="M182" i="13" s="1"/>
  <c r="E21" i="6"/>
  <c r="M152" i="13" s="1"/>
  <c r="E22" i="6"/>
  <c r="M153" i="13" s="1"/>
  <c r="D22" i="6"/>
  <c r="L153" i="13" s="1"/>
  <c r="D21" i="6"/>
  <c r="L152" i="13" s="1"/>
  <c r="D34" i="6"/>
  <c r="L182" i="13" s="1"/>
  <c r="D33" i="6"/>
  <c r="J167" i="13" s="1"/>
  <c r="D32" i="6"/>
  <c r="J166" i="13" s="1"/>
  <c r="D31" i="6"/>
  <c r="J165" i="13" s="1"/>
  <c r="D30" i="6"/>
  <c r="J164" i="13" s="1"/>
  <c r="D168"/>
  <c r="E168"/>
  <c r="D169"/>
  <c r="E169"/>
  <c r="D170"/>
  <c r="E170"/>
  <c r="B171"/>
  <c r="C171"/>
  <c r="D171"/>
  <c r="E171"/>
  <c r="V141"/>
  <c r="W141"/>
  <c r="V143"/>
  <c r="W143"/>
  <c r="V145"/>
  <c r="W145"/>
  <c r="A137"/>
  <c r="Z24"/>
  <c r="AA24"/>
  <c r="Z56"/>
  <c r="AA56"/>
  <c r="Z57"/>
  <c r="AA57"/>
  <c r="Z58"/>
  <c r="AA58"/>
  <c r="Z59"/>
  <c r="AA59"/>
  <c r="Z60"/>
  <c r="AA60"/>
  <c r="Z61"/>
  <c r="AA61"/>
  <c r="Z62"/>
  <c r="AA62"/>
  <c r="Z63"/>
  <c r="AA63"/>
  <c r="Z64"/>
  <c r="AA64"/>
  <c r="Z65"/>
  <c r="AA65"/>
  <c r="Z66"/>
  <c r="AA66"/>
  <c r="Z67"/>
  <c r="AA67"/>
  <c r="Z68"/>
  <c r="AA68"/>
  <c r="Z69"/>
  <c r="AA69"/>
  <c r="Z70"/>
  <c r="AA70"/>
  <c r="Z71"/>
  <c r="AA71"/>
  <c r="Z72"/>
  <c r="AA72"/>
  <c r="Z79"/>
  <c r="AA79"/>
  <c r="Z80"/>
  <c r="AA80"/>
  <c r="Z92"/>
  <c r="AA92"/>
  <c r="Z119"/>
  <c r="AA119"/>
  <c r="Z120"/>
  <c r="AA120"/>
  <c r="Z122"/>
  <c r="AA122"/>
  <c r="Z128"/>
  <c r="AA128"/>
  <c r="Z129"/>
  <c r="AA129"/>
  <c r="Z130"/>
  <c r="AA130"/>
  <c r="Z131"/>
  <c r="AA131"/>
  <c r="Z132"/>
  <c r="AA132"/>
  <c r="Z133"/>
  <c r="AA133"/>
  <c r="Z134"/>
  <c r="AA134"/>
  <c r="Z135"/>
  <c r="AA135"/>
  <c r="Z136"/>
  <c r="AA136"/>
  <c r="R78"/>
  <c r="S78"/>
  <c r="T78"/>
  <c r="U78"/>
  <c r="V78"/>
  <c r="W78"/>
  <c r="V10"/>
  <c r="W10"/>
  <c r="V12"/>
  <c r="W12"/>
  <c r="V20"/>
  <c r="W20"/>
  <c r="T46"/>
  <c r="U46"/>
  <c r="T58"/>
  <c r="U58"/>
  <c r="T62"/>
  <c r="U62"/>
  <c r="T66"/>
  <c r="U66"/>
  <c r="T69"/>
  <c r="U69"/>
  <c r="T70"/>
  <c r="U70"/>
  <c r="T71"/>
  <c r="U71"/>
  <c r="T72"/>
  <c r="U72"/>
  <c r="T73"/>
  <c r="U73"/>
  <c r="V73"/>
  <c r="W73"/>
  <c r="T74"/>
  <c r="U74"/>
  <c r="T75"/>
  <c r="U75"/>
  <c r="V75"/>
  <c r="W75"/>
  <c r="T76"/>
  <c r="U76"/>
  <c r="T77"/>
  <c r="U77"/>
  <c r="V77"/>
  <c r="W77"/>
  <c r="R10"/>
  <c r="S10"/>
  <c r="R41"/>
  <c r="S41"/>
  <c r="R42"/>
  <c r="S42"/>
  <c r="R43"/>
  <c r="S43"/>
  <c r="R44"/>
  <c r="S44"/>
  <c r="R68"/>
  <c r="S68"/>
  <c r="D4"/>
  <c r="E4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E3"/>
  <c r="D3"/>
  <c r="D20" i="8"/>
  <c r="Q164" i="13" s="1"/>
  <c r="E20" i="8"/>
  <c r="G20" s="1"/>
  <c r="D21"/>
  <c r="Q165" i="13" s="1"/>
  <c r="E21" i="8"/>
  <c r="G21" s="1"/>
  <c r="C21"/>
  <c r="P165" i="13" s="1"/>
  <c r="C20" i="8"/>
  <c r="P164" i="13" s="1"/>
  <c r="I33" i="6"/>
  <c r="L33" s="1"/>
  <c r="I32"/>
  <c r="L32" s="1"/>
  <c r="I31"/>
  <c r="L31" s="1"/>
  <c r="I30"/>
  <c r="L30" s="1"/>
  <c r="H30"/>
  <c r="M164" i="13" s="1"/>
  <c r="H31" i="6"/>
  <c r="M165" i="13" s="1"/>
  <c r="H32" i="6"/>
  <c r="M166" i="13" s="1"/>
  <c r="H33" i="6"/>
  <c r="M167" i="13" s="1"/>
  <c r="G33" i="6"/>
  <c r="G32"/>
  <c r="G31"/>
  <c r="G30"/>
  <c r="L164" i="13" s="1"/>
  <c r="F33" i="6"/>
  <c r="K33" s="1"/>
  <c r="F32"/>
  <c r="K32" s="1"/>
  <c r="F31"/>
  <c r="K31" s="1"/>
  <c r="F30"/>
  <c r="K30" s="1"/>
  <c r="G27"/>
  <c r="J158" i="13" s="1"/>
  <c r="H27" i="6"/>
  <c r="K158" i="13" s="1"/>
  <c r="I27" i="6"/>
  <c r="L27" s="1"/>
  <c r="I29"/>
  <c r="L29" s="1"/>
  <c r="I28"/>
  <c r="L28" s="1"/>
  <c r="I26"/>
  <c r="L26" s="1"/>
  <c r="I25"/>
  <c r="L25" s="1"/>
  <c r="H25"/>
  <c r="K156" i="13" s="1"/>
  <c r="H26" i="6"/>
  <c r="K157" i="13" s="1"/>
  <c r="H28" i="6"/>
  <c r="K159" i="13" s="1"/>
  <c r="H29" i="6"/>
  <c r="G26"/>
  <c r="J157" i="13" s="1"/>
  <c r="G29" i="6"/>
  <c r="G28"/>
  <c r="J159" i="13" s="1"/>
  <c r="G25" i="6"/>
  <c r="J156" i="13" s="1"/>
  <c r="F26" i="6"/>
  <c r="K26" s="1"/>
  <c r="F25"/>
  <c r="K25" s="1"/>
  <c r="I24"/>
  <c r="L24" s="1"/>
  <c r="I23"/>
  <c r="L23" s="1"/>
  <c r="I22"/>
  <c r="L22" s="1"/>
  <c r="I21"/>
  <c r="L21" s="1"/>
  <c r="H21"/>
  <c r="K152" i="13" s="1"/>
  <c r="H22" i="6"/>
  <c r="K153" i="13" s="1"/>
  <c r="H23" i="6"/>
  <c r="K154" i="13" s="1"/>
  <c r="H24" i="6"/>
  <c r="K155" i="13" s="1"/>
  <c r="F22" i="6"/>
  <c r="K22" s="1"/>
  <c r="F21"/>
  <c r="K21" s="1"/>
  <c r="G24"/>
  <c r="J155" i="13" s="1"/>
  <c r="G23" i="6"/>
  <c r="J154" i="13" s="1"/>
  <c r="G22" i="6"/>
  <c r="J153" i="13" s="1"/>
  <c r="G21" i="6"/>
  <c r="J152" i="13" s="1"/>
  <c r="I34" i="6"/>
  <c r="L34" s="1"/>
  <c r="O34" s="1"/>
  <c r="H34"/>
  <c r="K182" i="13" s="1"/>
  <c r="G34" i="6"/>
  <c r="J182" i="13" s="1"/>
  <c r="F34" i="6"/>
  <c r="K34" s="1"/>
  <c r="N34" s="1"/>
  <c r="E57" i="5"/>
  <c r="C181" i="13" s="1"/>
  <c r="F57" i="5"/>
  <c r="K57" s="1"/>
  <c r="I57"/>
  <c r="L57" s="1"/>
  <c r="D57"/>
  <c r="B181" i="13" s="1"/>
  <c r="E56" i="5"/>
  <c r="C180" i="13" s="1"/>
  <c r="F56" i="5"/>
  <c r="K56" s="1"/>
  <c r="O56" s="1"/>
  <c r="E180" i="13"/>
  <c r="I56" i="5"/>
  <c r="L56" s="1"/>
  <c r="D56"/>
  <c r="B180" i="13" s="1"/>
  <c r="I52" i="5"/>
  <c r="L52" s="1"/>
  <c r="I53"/>
  <c r="L53" s="1"/>
  <c r="I54"/>
  <c r="L54" s="1"/>
  <c r="I55"/>
  <c r="L55" s="1"/>
  <c r="E52"/>
  <c r="C176" i="13" s="1"/>
  <c r="F52" i="5"/>
  <c r="K52" s="1"/>
  <c r="E53"/>
  <c r="C177" i="13" s="1"/>
  <c r="F53" i="5"/>
  <c r="K53" s="1"/>
  <c r="E54"/>
  <c r="C178" i="13" s="1"/>
  <c r="F54" i="5"/>
  <c r="K54" s="1"/>
  <c r="E55"/>
  <c r="C179" i="13" s="1"/>
  <c r="F55" i="5"/>
  <c r="K55" s="1"/>
  <c r="D55"/>
  <c r="B179" i="13" s="1"/>
  <c r="D54" i="5"/>
  <c r="B178" i="13" s="1"/>
  <c r="D53" i="5"/>
  <c r="B177" i="13" s="1"/>
  <c r="D52" i="5"/>
  <c r="B176" i="13" s="1"/>
  <c r="I28" i="5"/>
  <c r="L28" s="1"/>
  <c r="I29"/>
  <c r="L29" s="1"/>
  <c r="I30"/>
  <c r="L30" s="1"/>
  <c r="I31"/>
  <c r="L31" s="1"/>
  <c r="I32"/>
  <c r="L32" s="1"/>
  <c r="I33"/>
  <c r="L33" s="1"/>
  <c r="I34"/>
  <c r="L34" s="1"/>
  <c r="I35"/>
  <c r="L35" s="1"/>
  <c r="I36"/>
  <c r="L36" s="1"/>
  <c r="I37"/>
  <c r="L37" s="1"/>
  <c r="I38"/>
  <c r="L38" s="1"/>
  <c r="I39"/>
  <c r="L39" s="1"/>
  <c r="F39"/>
  <c r="K39" s="1"/>
  <c r="F33"/>
  <c r="K33" s="1"/>
  <c r="E34"/>
  <c r="C158" i="13" s="1"/>
  <c r="F34" i="5"/>
  <c r="K34" s="1"/>
  <c r="E35"/>
  <c r="C159" i="13" s="1"/>
  <c r="F35" i="5"/>
  <c r="K35" s="1"/>
  <c r="C160" i="13"/>
  <c r="E37" i="5"/>
  <c r="C161" i="13" s="1"/>
  <c r="F37" i="5"/>
  <c r="K37" s="1"/>
  <c r="E38"/>
  <c r="C162" i="13" s="1"/>
  <c r="F38" i="5"/>
  <c r="K38" s="1"/>
  <c r="D38"/>
  <c r="B162" i="13" s="1"/>
  <c r="D37" i="5"/>
  <c r="B161" i="13" s="1"/>
  <c r="D35" i="5"/>
  <c r="B159" i="13" s="1"/>
  <c r="D34" i="5"/>
  <c r="B158" i="13" s="1"/>
  <c r="E28" i="5"/>
  <c r="C152" i="13" s="1"/>
  <c r="F28" i="5"/>
  <c r="K28" s="1"/>
  <c r="E29"/>
  <c r="C153" i="13" s="1"/>
  <c r="F29" i="5"/>
  <c r="K29" s="1"/>
  <c r="E30"/>
  <c r="C154" i="13" s="1"/>
  <c r="F30" i="5"/>
  <c r="K30" s="1"/>
  <c r="E31"/>
  <c r="C155" i="13" s="1"/>
  <c r="F31" i="5"/>
  <c r="K31" s="1"/>
  <c r="E32"/>
  <c r="C156" i="13" s="1"/>
  <c r="F32" i="5"/>
  <c r="K32" s="1"/>
  <c r="E33"/>
  <c r="C157" i="13" s="1"/>
  <c r="D33" i="5"/>
  <c r="B157" i="13" s="1"/>
  <c r="D32" i="5"/>
  <c r="B156" i="13" s="1"/>
  <c r="D31" i="5"/>
  <c r="B155" i="13" s="1"/>
  <c r="D30" i="5"/>
  <c r="B154" i="13" s="1"/>
  <c r="D29" i="5"/>
  <c r="B153" i="13" s="1"/>
  <c r="D28" i="5"/>
  <c r="B152" i="13" s="1"/>
  <c r="E58" i="5"/>
  <c r="C182" i="13" s="1"/>
  <c r="F58" i="5"/>
  <c r="K58" s="1"/>
  <c r="E59"/>
  <c r="C183" i="13" s="1"/>
  <c r="F59" i="5"/>
  <c r="K59" s="1"/>
  <c r="E60"/>
  <c r="C184" i="13" s="1"/>
  <c r="F60" i="5"/>
  <c r="K60" s="1"/>
  <c r="D60"/>
  <c r="B184" i="13" s="1"/>
  <c r="D59" i="5"/>
  <c r="B183" i="13" s="1"/>
  <c r="D58" i="5"/>
  <c r="B182" i="13" s="1"/>
  <c r="F48" i="5"/>
  <c r="K48" s="1"/>
  <c r="I70" i="9"/>
  <c r="O70" s="1"/>
  <c r="I68"/>
  <c r="O68" s="1"/>
  <c r="I67"/>
  <c r="O67" s="1"/>
  <c r="F51" i="5"/>
  <c r="K51" s="1"/>
  <c r="H51"/>
  <c r="E175" i="13" s="1"/>
  <c r="I51" i="5"/>
  <c r="L51" s="1"/>
  <c r="G51"/>
  <c r="D175" i="13" s="1"/>
  <c r="E51" i="5"/>
  <c r="C175" i="13" s="1"/>
  <c r="D51" i="5"/>
  <c r="B175" i="13" s="1"/>
  <c r="D7" i="12"/>
  <c r="F10" i="13" s="1"/>
  <c r="D9" i="5"/>
  <c r="B10" i="13" s="1"/>
  <c r="D8" i="12"/>
  <c r="F11" i="13" s="1"/>
  <c r="D10" i="5"/>
  <c r="B11" i="13" s="1"/>
  <c r="D9" i="12"/>
  <c r="F12" i="13" s="1"/>
  <c r="D11" i="5"/>
  <c r="N9" i="12" s="1"/>
  <c r="D10"/>
  <c r="F13" i="13" s="1"/>
  <c r="D12" i="5"/>
  <c r="B13" i="13" s="1"/>
  <c r="D11" i="12"/>
  <c r="F14" i="13" s="1"/>
  <c r="D13" i="5"/>
  <c r="B14" i="13" s="1"/>
  <c r="D12" i="12"/>
  <c r="F15" i="13" s="1"/>
  <c r="D14" i="5"/>
  <c r="B15" i="13" s="1"/>
  <c r="D13" i="12"/>
  <c r="F16" i="13" s="1"/>
  <c r="D15" i="5"/>
  <c r="N13" i="12" s="1"/>
  <c r="D16" i="5"/>
  <c r="B17" i="13" s="1"/>
  <c r="D14" i="12"/>
  <c r="F17" i="13" s="1"/>
  <c r="D15" i="12"/>
  <c r="F18" i="13" s="1"/>
  <c r="D17" i="5"/>
  <c r="N15" i="12" s="1"/>
  <c r="D16"/>
  <c r="F19" i="13" s="1"/>
  <c r="D18" i="5"/>
  <c r="B19" i="13" s="1"/>
  <c r="D17" i="12"/>
  <c r="F20" i="13" s="1"/>
  <c r="D19" i="5"/>
  <c r="N17" i="12" s="1"/>
  <c r="D18"/>
  <c r="F21" i="13" s="1"/>
  <c r="D20" i="5"/>
  <c r="B21" i="13" s="1"/>
  <c r="D19" i="12"/>
  <c r="F22" i="13" s="1"/>
  <c r="D21" i="5"/>
  <c r="N19" i="12" s="1"/>
  <c r="D20"/>
  <c r="F23" i="13" s="1"/>
  <c r="D22" i="5"/>
  <c r="B23" i="13" s="1"/>
  <c r="D21" i="12"/>
  <c r="F146" i="13" s="1"/>
  <c r="D25" i="5"/>
  <c r="B146" i="13" s="1"/>
  <c r="D22" i="12"/>
  <c r="F147" i="13" s="1"/>
  <c r="D23" i="12"/>
  <c r="F148" i="13" s="1"/>
  <c r="D26" i="5"/>
  <c r="B147" i="13" s="1"/>
  <c r="D24" i="12"/>
  <c r="F149" i="13" s="1"/>
  <c r="D25" i="12"/>
  <c r="F150" i="13" s="1"/>
  <c r="D27" i="5"/>
  <c r="B148" i="13" s="1"/>
  <c r="D26" i="12"/>
  <c r="F151" i="13" s="1"/>
  <c r="D6" i="12"/>
  <c r="F9" i="13" s="1"/>
  <c r="D8" i="5"/>
  <c r="B9" i="13" s="1"/>
  <c r="E7" i="12"/>
  <c r="G10" i="13" s="1"/>
  <c r="E8" i="12"/>
  <c r="G11" i="13" s="1"/>
  <c r="E9" i="12"/>
  <c r="G12" i="13" s="1"/>
  <c r="E10" i="12"/>
  <c r="G13" i="13" s="1"/>
  <c r="E11" i="12"/>
  <c r="G14" i="13" s="1"/>
  <c r="E12" i="12"/>
  <c r="G15" i="13" s="1"/>
  <c r="E13" i="12"/>
  <c r="G16" i="13" s="1"/>
  <c r="E14" i="12"/>
  <c r="G17" i="13" s="1"/>
  <c r="E15" i="12"/>
  <c r="G18" i="13" s="1"/>
  <c r="E16" i="12"/>
  <c r="G19" i="13" s="1"/>
  <c r="E17" i="12"/>
  <c r="G20" i="13" s="1"/>
  <c r="E18" i="12"/>
  <c r="G21" i="13" s="1"/>
  <c r="E19" i="12"/>
  <c r="G22" i="13" s="1"/>
  <c r="E20" i="12"/>
  <c r="G23" i="13" s="1"/>
  <c r="E21" i="12"/>
  <c r="G146" i="13" s="1"/>
  <c r="E22" i="12"/>
  <c r="G147" i="13" s="1"/>
  <c r="E23" i="12"/>
  <c r="G148" i="13" s="1"/>
  <c r="E24" i="12"/>
  <c r="G149" i="13" s="1"/>
  <c r="E25" i="12"/>
  <c r="G150" i="13" s="1"/>
  <c r="E26" i="12"/>
  <c r="G151" i="13" s="1"/>
  <c r="E6" i="12"/>
  <c r="G9" i="13" s="1"/>
  <c r="F6" i="12"/>
  <c r="F7"/>
  <c r="H7" s="1"/>
  <c r="F8"/>
  <c r="H8" s="1"/>
  <c r="F9"/>
  <c r="H9" s="1"/>
  <c r="F10"/>
  <c r="H10" s="1"/>
  <c r="F11"/>
  <c r="H11" s="1"/>
  <c r="F12"/>
  <c r="H12" s="1"/>
  <c r="F13"/>
  <c r="H13" s="1"/>
  <c r="F14"/>
  <c r="H14" s="1"/>
  <c r="F15"/>
  <c r="H15" s="1"/>
  <c r="F16"/>
  <c r="H16" s="1"/>
  <c r="F17"/>
  <c r="H17" s="1"/>
  <c r="F18"/>
  <c r="H18" s="1"/>
  <c r="F19"/>
  <c r="H19" s="1"/>
  <c r="F20"/>
  <c r="H20" s="1"/>
  <c r="F21"/>
  <c r="H21" s="1"/>
  <c r="F22"/>
  <c r="H22" s="1"/>
  <c r="F23"/>
  <c r="H23" s="1"/>
  <c r="F24"/>
  <c r="H24" s="1"/>
  <c r="F25"/>
  <c r="H25" s="1"/>
  <c r="F26"/>
  <c r="H26" s="1"/>
  <c r="E5" i="10"/>
  <c r="AA9" i="13" s="1"/>
  <c r="E6" i="10"/>
  <c r="AA10" i="13" s="1"/>
  <c r="E7" i="10"/>
  <c r="AA11" i="13" s="1"/>
  <c r="E8" i="10"/>
  <c r="AA12" i="13" s="1"/>
  <c r="E9" i="10"/>
  <c r="AA13" i="13" s="1"/>
  <c r="E10" i="10"/>
  <c r="AA14" i="13" s="1"/>
  <c r="E11" i="10"/>
  <c r="AA15" i="13" s="1"/>
  <c r="E12" i="10"/>
  <c r="AA16" i="13" s="1"/>
  <c r="E13" i="10"/>
  <c r="AA17" i="13" s="1"/>
  <c r="E14" i="10"/>
  <c r="AA18" i="13" s="1"/>
  <c r="E15" i="10"/>
  <c r="AA19" i="13" s="1"/>
  <c r="E16" i="10"/>
  <c r="AA20" i="13" s="1"/>
  <c r="E17" i="10"/>
  <c r="AA21" i="13" s="1"/>
  <c r="E18" i="10"/>
  <c r="AA22" i="13" s="1"/>
  <c r="E19" i="10"/>
  <c r="AA23" i="13" s="1"/>
  <c r="E21" i="10"/>
  <c r="AA25" i="13" s="1"/>
  <c r="E22" i="10"/>
  <c r="AA26" i="13" s="1"/>
  <c r="E23" i="10"/>
  <c r="AA27" i="13" s="1"/>
  <c r="E24" i="10"/>
  <c r="AA28" i="13" s="1"/>
  <c r="E25" i="10"/>
  <c r="AA29" i="13" s="1"/>
  <c r="E26" i="10"/>
  <c r="AA30" i="13" s="1"/>
  <c r="E27" i="10"/>
  <c r="AA31" i="13" s="1"/>
  <c r="E28" i="10"/>
  <c r="AA32" i="13" s="1"/>
  <c r="E29" i="10"/>
  <c r="AA33" i="13" s="1"/>
  <c r="E30" i="10"/>
  <c r="AA34" i="13" s="1"/>
  <c r="E31" i="10"/>
  <c r="AA35" i="13" s="1"/>
  <c r="E32" i="10"/>
  <c r="AA36" i="13" s="1"/>
  <c r="E33" i="10"/>
  <c r="AA37" i="13" s="1"/>
  <c r="E34" i="10"/>
  <c r="AA38" i="13" s="1"/>
  <c r="E35" i="10"/>
  <c r="AA39" i="13" s="1"/>
  <c r="E36" i="10"/>
  <c r="AA40" i="13" s="1"/>
  <c r="E37" i="10"/>
  <c r="AA41" i="13" s="1"/>
  <c r="E38" i="10"/>
  <c r="AA42" i="13" s="1"/>
  <c r="E39" i="10"/>
  <c r="AA43" i="13" s="1"/>
  <c r="E40" i="10"/>
  <c r="AA44" i="13" s="1"/>
  <c r="E41" i="10"/>
  <c r="AA45" i="13" s="1"/>
  <c r="E42" i="10"/>
  <c r="AA46" i="13" s="1"/>
  <c r="E43" i="10"/>
  <c r="AA47" i="13" s="1"/>
  <c r="E44" i="10"/>
  <c r="AA48" i="13" s="1"/>
  <c r="E45" i="10"/>
  <c r="AA49" i="13" s="1"/>
  <c r="E46" i="10"/>
  <c r="AA50" i="13" s="1"/>
  <c r="E47" i="10"/>
  <c r="AA51" i="13" s="1"/>
  <c r="E48" i="10"/>
  <c r="AA52" i="13" s="1"/>
  <c r="E49" i="10"/>
  <c r="AA53" i="13" s="1"/>
  <c r="E50" i="10"/>
  <c r="AA54" i="13" s="1"/>
  <c r="E51" i="10"/>
  <c r="AA55" i="13" s="1"/>
  <c r="E69" i="10"/>
  <c r="AA73" i="13" s="1"/>
  <c r="E70" i="10"/>
  <c r="AA74" i="13" s="1"/>
  <c r="E71" i="10"/>
  <c r="AA75" i="13" s="1"/>
  <c r="E72" i="10"/>
  <c r="AA76" i="13" s="1"/>
  <c r="E73" i="10"/>
  <c r="AA77" i="13" s="1"/>
  <c r="E74" i="10"/>
  <c r="AA78" i="13" s="1"/>
  <c r="E77" i="10"/>
  <c r="AA81" i="13" s="1"/>
  <c r="E78" i="10"/>
  <c r="AA82" i="13" s="1"/>
  <c r="E79" i="10"/>
  <c r="AA83" i="13" s="1"/>
  <c r="E80" i="10"/>
  <c r="AA84" i="13" s="1"/>
  <c r="E81" i="10"/>
  <c r="AA85" i="13" s="1"/>
  <c r="E82" i="10"/>
  <c r="AA86" i="13" s="1"/>
  <c r="E83" i="10"/>
  <c r="AA87" i="13" s="1"/>
  <c r="E84" i="10"/>
  <c r="AA88" i="13" s="1"/>
  <c r="E85" i="10"/>
  <c r="AA89" i="13" s="1"/>
  <c r="E86" i="10"/>
  <c r="AA90" i="13" s="1"/>
  <c r="E87" i="10"/>
  <c r="AA91" i="13" s="1"/>
  <c r="E89" i="10"/>
  <c r="AA93" i="13" s="1"/>
  <c r="E90" i="10"/>
  <c r="AA94" i="13" s="1"/>
  <c r="E91" i="10"/>
  <c r="AA95" i="13" s="1"/>
  <c r="E92" i="10"/>
  <c r="AA96" i="13" s="1"/>
  <c r="E93" i="10"/>
  <c r="AA97" i="13" s="1"/>
  <c r="E94" i="10"/>
  <c r="AA98" i="13" s="1"/>
  <c r="E95" i="10"/>
  <c r="AA99" i="13" s="1"/>
  <c r="E96" i="10"/>
  <c r="AA100" i="13" s="1"/>
  <c r="E97" i="10"/>
  <c r="AA101" i="13" s="1"/>
  <c r="E98" i="10"/>
  <c r="AA102" i="13" s="1"/>
  <c r="E99" i="10"/>
  <c r="AA103" i="13" s="1"/>
  <c r="E100" i="10"/>
  <c r="AA104" i="13" s="1"/>
  <c r="E101" i="10"/>
  <c r="AA105" i="13" s="1"/>
  <c r="E102" i="10"/>
  <c r="AA106" i="13" s="1"/>
  <c r="E103" i="10"/>
  <c r="AA107" i="13" s="1"/>
  <c r="E104" i="10"/>
  <c r="AA108" i="13" s="1"/>
  <c r="E105" i="10"/>
  <c r="AA109" i="13" s="1"/>
  <c r="E106" i="10"/>
  <c r="AA110" i="13" s="1"/>
  <c r="E107" i="10"/>
  <c r="AA111" i="13" s="1"/>
  <c r="E108" i="10"/>
  <c r="AA112" i="13" s="1"/>
  <c r="E109" i="10"/>
  <c r="AA113" i="13" s="1"/>
  <c r="E110" i="10"/>
  <c r="AA114" i="13" s="1"/>
  <c r="E111" i="10"/>
  <c r="AA115" i="13" s="1"/>
  <c r="E112" i="10"/>
  <c r="AA116" i="13" s="1"/>
  <c r="E113" i="10"/>
  <c r="AA117" i="13" s="1"/>
  <c r="E114" i="10"/>
  <c r="AA118" i="13" s="1"/>
  <c r="E117" i="10"/>
  <c r="AA121" i="13" s="1"/>
  <c r="E119" i="10"/>
  <c r="AA123" i="13" s="1"/>
  <c r="E120" i="10"/>
  <c r="AA124" i="13" s="1"/>
  <c r="E121" i="10"/>
  <c r="AA125" i="13" s="1"/>
  <c r="E122" i="10"/>
  <c r="AA126" i="13" s="1"/>
  <c r="E123" i="10"/>
  <c r="AA127" i="13" s="1"/>
  <c r="D6" i="10"/>
  <c r="Z10" i="13" s="1"/>
  <c r="D7" i="10"/>
  <c r="Z11" i="13" s="1"/>
  <c r="D8" i="10"/>
  <c r="Z12" i="13" s="1"/>
  <c r="D9" i="10"/>
  <c r="Z13" i="13" s="1"/>
  <c r="D10" i="10"/>
  <c r="Z14" i="13" s="1"/>
  <c r="D11" i="10"/>
  <c r="Z15" i="13" s="1"/>
  <c r="D12" i="10"/>
  <c r="Z16" i="13" s="1"/>
  <c r="D13" i="10"/>
  <c r="Z17" i="13" s="1"/>
  <c r="D14" i="10"/>
  <c r="Z18" i="13" s="1"/>
  <c r="D15" i="10"/>
  <c r="Z19" i="13" s="1"/>
  <c r="D16" i="10"/>
  <c r="Z20" i="13" s="1"/>
  <c r="D17" i="10"/>
  <c r="Z21" i="13" s="1"/>
  <c r="D18" i="10"/>
  <c r="Z22" i="13" s="1"/>
  <c r="D19" i="10"/>
  <c r="Z23" i="13" s="1"/>
  <c r="D21" i="10"/>
  <c r="Z25" i="13" s="1"/>
  <c r="D22" i="10"/>
  <c r="Z26" i="13" s="1"/>
  <c r="D23" i="10"/>
  <c r="Z27" i="13" s="1"/>
  <c r="D24" i="10"/>
  <c r="Z28" i="13" s="1"/>
  <c r="D25" i="10"/>
  <c r="Z29" i="13" s="1"/>
  <c r="D26" i="10"/>
  <c r="Z30" i="13" s="1"/>
  <c r="D27" i="10"/>
  <c r="Z31" i="13" s="1"/>
  <c r="D28" i="10"/>
  <c r="Z32" i="13" s="1"/>
  <c r="D29" i="10"/>
  <c r="Z33" i="13" s="1"/>
  <c r="D30" i="10"/>
  <c r="Z34" i="13" s="1"/>
  <c r="D31" i="10"/>
  <c r="Z35" i="13" s="1"/>
  <c r="D32" i="10"/>
  <c r="Z36" i="13" s="1"/>
  <c r="D33" i="10"/>
  <c r="Z37" i="13" s="1"/>
  <c r="D34" i="10"/>
  <c r="Z38" i="13" s="1"/>
  <c r="D35" i="10"/>
  <c r="Z39" i="13" s="1"/>
  <c r="D36" i="10"/>
  <c r="Z40" i="13" s="1"/>
  <c r="D37" i="10"/>
  <c r="Z41" i="13" s="1"/>
  <c r="D38" i="10"/>
  <c r="Z42" i="13" s="1"/>
  <c r="D39" i="10"/>
  <c r="Z43" i="13" s="1"/>
  <c r="D40" i="10"/>
  <c r="Z44" i="13" s="1"/>
  <c r="D41" i="10"/>
  <c r="Z45" i="13" s="1"/>
  <c r="D42" i="10"/>
  <c r="Z46" i="13" s="1"/>
  <c r="D43" i="10"/>
  <c r="Z47" i="13" s="1"/>
  <c r="D44" i="10"/>
  <c r="Z48" i="13" s="1"/>
  <c r="D45" i="10"/>
  <c r="Z49" i="13" s="1"/>
  <c r="D46" i="10"/>
  <c r="Z50" i="13" s="1"/>
  <c r="D47" i="10"/>
  <c r="Z51" i="13" s="1"/>
  <c r="D48" i="10"/>
  <c r="Z52" i="13" s="1"/>
  <c r="D49" i="10"/>
  <c r="Z53" i="13" s="1"/>
  <c r="D50" i="10"/>
  <c r="Z54" i="13" s="1"/>
  <c r="D51" i="10"/>
  <c r="Z55" i="13" s="1"/>
  <c r="D69" i="10"/>
  <c r="Z73" i="13" s="1"/>
  <c r="D70" i="10"/>
  <c r="Z74" i="13" s="1"/>
  <c r="D71" i="10"/>
  <c r="Z75" i="13" s="1"/>
  <c r="D72" i="10"/>
  <c r="Z76" i="13" s="1"/>
  <c r="D73" i="10"/>
  <c r="Z77" i="13" s="1"/>
  <c r="D74" i="10"/>
  <c r="Z78" i="13" s="1"/>
  <c r="D77" i="10"/>
  <c r="Z81" i="13" s="1"/>
  <c r="D78" i="10"/>
  <c r="Z82" i="13" s="1"/>
  <c r="D79" i="10"/>
  <c r="Z83" i="13" s="1"/>
  <c r="D80" i="10"/>
  <c r="Z84" i="13" s="1"/>
  <c r="D81" i="10"/>
  <c r="Z85" i="13" s="1"/>
  <c r="D82" i="10"/>
  <c r="Z86" i="13" s="1"/>
  <c r="D83" i="10"/>
  <c r="Z87" i="13" s="1"/>
  <c r="D84" i="10"/>
  <c r="Z88" i="13" s="1"/>
  <c r="D85" i="10"/>
  <c r="Z89" i="13" s="1"/>
  <c r="D86" i="10"/>
  <c r="Z90" i="13" s="1"/>
  <c r="D87" i="10"/>
  <c r="Z91" i="13" s="1"/>
  <c r="D89" i="10"/>
  <c r="Z93" i="13" s="1"/>
  <c r="D90" i="10"/>
  <c r="Z94" i="13" s="1"/>
  <c r="D91" i="10"/>
  <c r="Z95" i="13" s="1"/>
  <c r="D92" i="10"/>
  <c r="Z96" i="13" s="1"/>
  <c r="D93" i="10"/>
  <c r="Z97" i="13" s="1"/>
  <c r="D94" i="10"/>
  <c r="Z98" i="13" s="1"/>
  <c r="D95" i="10"/>
  <c r="Z99" i="13" s="1"/>
  <c r="D96" i="10"/>
  <c r="Z100" i="13" s="1"/>
  <c r="D97" i="10"/>
  <c r="Z101" i="13" s="1"/>
  <c r="D98" i="10"/>
  <c r="Z102" i="13" s="1"/>
  <c r="D99" i="10"/>
  <c r="Z103" i="13" s="1"/>
  <c r="D100" i="10"/>
  <c r="Z104" i="13" s="1"/>
  <c r="D101" i="10"/>
  <c r="Z105" i="13" s="1"/>
  <c r="D102" i="10"/>
  <c r="Z106" i="13" s="1"/>
  <c r="D103" i="10"/>
  <c r="Z107" i="13" s="1"/>
  <c r="D104" i="10"/>
  <c r="Z108" i="13" s="1"/>
  <c r="D105" i="10"/>
  <c r="Z109" i="13" s="1"/>
  <c r="D106" i="10"/>
  <c r="Z110" i="13" s="1"/>
  <c r="D107" i="10"/>
  <c r="Z111" i="13" s="1"/>
  <c r="D108" i="10"/>
  <c r="Z112" i="13" s="1"/>
  <c r="D109" i="10"/>
  <c r="Z113" i="13" s="1"/>
  <c r="D110" i="10"/>
  <c r="Z114" i="13" s="1"/>
  <c r="D111" i="10"/>
  <c r="Z115" i="13" s="1"/>
  <c r="D112" i="10"/>
  <c r="Z116" i="13" s="1"/>
  <c r="D113" i="10"/>
  <c r="Z117" i="13" s="1"/>
  <c r="D114" i="10"/>
  <c r="Z118" i="13" s="1"/>
  <c r="D117" i="10"/>
  <c r="Z121" i="13" s="1"/>
  <c r="D119" i="10"/>
  <c r="Z123" i="13" s="1"/>
  <c r="D120" i="10"/>
  <c r="Z124" i="13" s="1"/>
  <c r="D121" i="10"/>
  <c r="Z125" i="13" s="1"/>
  <c r="D122" i="10"/>
  <c r="Z126" i="13" s="1"/>
  <c r="D123" i="10"/>
  <c r="Z127" i="13" s="1"/>
  <c r="D5" i="10"/>
  <c r="Z9" i="13" s="1"/>
  <c r="H5" i="10"/>
  <c r="Y9" i="13" s="1"/>
  <c r="H6" i="10"/>
  <c r="Y10" i="13" s="1"/>
  <c r="H7" i="10"/>
  <c r="Y11" i="13" s="1"/>
  <c r="H8" i="10"/>
  <c r="Y12" i="13" s="1"/>
  <c r="H9" i="10"/>
  <c r="Y13" i="13" s="1"/>
  <c r="H10" i="10"/>
  <c r="Y14" i="13" s="1"/>
  <c r="H11" i="10"/>
  <c r="Y15" i="13" s="1"/>
  <c r="H12" i="10"/>
  <c r="Y16" i="13" s="1"/>
  <c r="H13" i="10"/>
  <c r="Y17" i="13" s="1"/>
  <c r="H14" i="10"/>
  <c r="Y18" i="13" s="1"/>
  <c r="H15" i="10"/>
  <c r="Y19" i="13" s="1"/>
  <c r="H16" i="10"/>
  <c r="Y20" i="13" s="1"/>
  <c r="H17" i="10"/>
  <c r="Y21" i="13" s="1"/>
  <c r="H18" i="10"/>
  <c r="Y22" i="13" s="1"/>
  <c r="H19" i="10"/>
  <c r="Y23" i="13" s="1"/>
  <c r="H20" i="10"/>
  <c r="Y24" i="13" s="1"/>
  <c r="H21" i="10"/>
  <c r="Y25" i="13" s="1"/>
  <c r="H22" i="10"/>
  <c r="Y26" i="13" s="1"/>
  <c r="H23" i="10"/>
  <c r="Y27" i="13" s="1"/>
  <c r="H24" i="10"/>
  <c r="Y28" i="13" s="1"/>
  <c r="H25" i="10"/>
  <c r="Y29" i="13" s="1"/>
  <c r="H26" i="10"/>
  <c r="Y30" i="13" s="1"/>
  <c r="H27" i="10"/>
  <c r="Y31" i="13" s="1"/>
  <c r="H28" i="10"/>
  <c r="Y32" i="13" s="1"/>
  <c r="H29" i="10"/>
  <c r="Y33" i="13" s="1"/>
  <c r="H30" i="10"/>
  <c r="Y34" i="13" s="1"/>
  <c r="H31" i="10"/>
  <c r="Y35" i="13" s="1"/>
  <c r="H32" i="10"/>
  <c r="Y36" i="13" s="1"/>
  <c r="H33" i="10"/>
  <c r="Y37" i="13" s="1"/>
  <c r="H34" i="10"/>
  <c r="Y38" i="13" s="1"/>
  <c r="H35" i="10"/>
  <c r="Y39" i="13" s="1"/>
  <c r="H36" i="10"/>
  <c r="Y40" i="13" s="1"/>
  <c r="H37" i="10"/>
  <c r="Y41" i="13" s="1"/>
  <c r="H38" i="10"/>
  <c r="Y42" i="13" s="1"/>
  <c r="H39" i="10"/>
  <c r="Y43" i="13" s="1"/>
  <c r="H40" i="10"/>
  <c r="Y44" i="13" s="1"/>
  <c r="H41" i="10"/>
  <c r="Y45" i="13" s="1"/>
  <c r="H42" i="10"/>
  <c r="Y46" i="13" s="1"/>
  <c r="H43" i="10"/>
  <c r="Y47" i="13" s="1"/>
  <c r="H44" i="10"/>
  <c r="Y48" i="13" s="1"/>
  <c r="H45" i="10"/>
  <c r="Y49" i="13" s="1"/>
  <c r="H46" i="10"/>
  <c r="Y50" i="13" s="1"/>
  <c r="H47" i="10"/>
  <c r="Y51" i="13" s="1"/>
  <c r="H48" i="10"/>
  <c r="Y52" i="13" s="1"/>
  <c r="H49" i="10"/>
  <c r="Y53" i="13" s="1"/>
  <c r="H50" i="10"/>
  <c r="Y54" i="13" s="1"/>
  <c r="H51" i="10"/>
  <c r="Y55" i="13" s="1"/>
  <c r="H52" i="10"/>
  <c r="Y56" i="13" s="1"/>
  <c r="H53" i="10"/>
  <c r="Y57" i="13" s="1"/>
  <c r="H54" i="10"/>
  <c r="Y58" i="13" s="1"/>
  <c r="H55" i="10"/>
  <c r="Y59" i="13" s="1"/>
  <c r="H56" i="10"/>
  <c r="Y60" i="13" s="1"/>
  <c r="H57" i="10"/>
  <c r="Y61" i="13" s="1"/>
  <c r="H58" i="10"/>
  <c r="Y62" i="13" s="1"/>
  <c r="H59" i="10"/>
  <c r="Y63" i="13" s="1"/>
  <c r="H60" i="10"/>
  <c r="Y64" i="13" s="1"/>
  <c r="H61" i="10"/>
  <c r="Y65" i="13" s="1"/>
  <c r="H62" i="10"/>
  <c r="Y66" i="13" s="1"/>
  <c r="H63" i="10"/>
  <c r="Y67" i="13" s="1"/>
  <c r="H64" i="10"/>
  <c r="Y68" i="13" s="1"/>
  <c r="H65" i="10"/>
  <c r="Y69" i="13" s="1"/>
  <c r="H66" i="10"/>
  <c r="Y70" i="13" s="1"/>
  <c r="H67" i="10"/>
  <c r="Y71" i="13" s="1"/>
  <c r="H68" i="10"/>
  <c r="Y72" i="13" s="1"/>
  <c r="H69" i="10"/>
  <c r="Y73" i="13" s="1"/>
  <c r="H70" i="10"/>
  <c r="Y74" i="13" s="1"/>
  <c r="H71" i="10"/>
  <c r="Y75" i="13" s="1"/>
  <c r="H72" i="10"/>
  <c r="Y76" i="13" s="1"/>
  <c r="H73" i="10"/>
  <c r="Y77" i="13" s="1"/>
  <c r="H74" i="10"/>
  <c r="Y78" i="13" s="1"/>
  <c r="H75" i="10"/>
  <c r="Y79" i="13" s="1"/>
  <c r="H76" i="10"/>
  <c r="Y80" i="13" s="1"/>
  <c r="H77" i="10"/>
  <c r="Y81" i="13" s="1"/>
  <c r="H78" i="10"/>
  <c r="Y82" i="13" s="1"/>
  <c r="H79" i="10"/>
  <c r="Y83" i="13" s="1"/>
  <c r="H80" i="10"/>
  <c r="Y84" i="13" s="1"/>
  <c r="H81" i="10"/>
  <c r="Y85" i="13" s="1"/>
  <c r="H82" i="10"/>
  <c r="Y86" i="13" s="1"/>
  <c r="H83" i="10"/>
  <c r="Y87" i="13" s="1"/>
  <c r="H84" i="10"/>
  <c r="Y88" i="13" s="1"/>
  <c r="H85" i="10"/>
  <c r="Y89" i="13" s="1"/>
  <c r="H86" i="10"/>
  <c r="Y90" i="13" s="1"/>
  <c r="H87" i="10"/>
  <c r="Y91" i="13" s="1"/>
  <c r="H88" i="10"/>
  <c r="Y92" i="13" s="1"/>
  <c r="H89" i="10"/>
  <c r="Y93" i="13" s="1"/>
  <c r="H90" i="10"/>
  <c r="Y94" i="13" s="1"/>
  <c r="H91" i="10"/>
  <c r="Y95" i="13" s="1"/>
  <c r="H92" i="10"/>
  <c r="Y96" i="13" s="1"/>
  <c r="H93" i="10"/>
  <c r="Y97" i="13" s="1"/>
  <c r="H94" i="10"/>
  <c r="Y98" i="13" s="1"/>
  <c r="H95" i="10"/>
  <c r="Y99" i="13" s="1"/>
  <c r="H96" i="10"/>
  <c r="Y100" i="13" s="1"/>
  <c r="H97" i="10"/>
  <c r="Y101" i="13" s="1"/>
  <c r="H98" i="10"/>
  <c r="Y102" i="13" s="1"/>
  <c r="H99" i="10"/>
  <c r="Y103" i="13" s="1"/>
  <c r="H100" i="10"/>
  <c r="Y104" i="13" s="1"/>
  <c r="H101" i="10"/>
  <c r="Y105" i="13" s="1"/>
  <c r="H102" i="10"/>
  <c r="Y106" i="13" s="1"/>
  <c r="H103" i="10"/>
  <c r="Y107" i="13" s="1"/>
  <c r="H104" i="10"/>
  <c r="Y108" i="13" s="1"/>
  <c r="H105" i="10"/>
  <c r="Y109" i="13" s="1"/>
  <c r="H106" i="10"/>
  <c r="Y110" i="13" s="1"/>
  <c r="H107" i="10"/>
  <c r="Y111" i="13" s="1"/>
  <c r="H108" i="10"/>
  <c r="Y112" i="13" s="1"/>
  <c r="H109" i="10"/>
  <c r="Y113" i="13" s="1"/>
  <c r="H110" i="10"/>
  <c r="Y114" i="13" s="1"/>
  <c r="H111" i="10"/>
  <c r="Y115" i="13" s="1"/>
  <c r="H112" i="10"/>
  <c r="Y116" i="13" s="1"/>
  <c r="H113" i="10"/>
  <c r="Y117" i="13" s="1"/>
  <c r="H114" i="10"/>
  <c r="Y118" i="13" s="1"/>
  <c r="H115" i="10"/>
  <c r="Y119" i="13" s="1"/>
  <c r="H116" i="10"/>
  <c r="Y120" i="13" s="1"/>
  <c r="H117" i="10"/>
  <c r="Y121" i="13" s="1"/>
  <c r="H118" i="10"/>
  <c r="Y122" i="13" s="1"/>
  <c r="H119" i="10"/>
  <c r="Y123" i="13" s="1"/>
  <c r="H120" i="10"/>
  <c r="Y124" i="13" s="1"/>
  <c r="H121" i="10"/>
  <c r="Y125" i="13" s="1"/>
  <c r="H122" i="10"/>
  <c r="Y126" i="13" s="1"/>
  <c r="H123" i="10"/>
  <c r="Y127" i="13" s="1"/>
  <c r="H124" i="10"/>
  <c r="Y128" i="13" s="1"/>
  <c r="H125" i="10"/>
  <c r="H126"/>
  <c r="H127"/>
  <c r="Y131" i="13" s="1"/>
  <c r="H128" i="10"/>
  <c r="H129"/>
  <c r="H130"/>
  <c r="H131"/>
  <c r="H132"/>
  <c r="G6"/>
  <c r="X10" i="13" s="1"/>
  <c r="G7" i="10"/>
  <c r="X11" i="13" s="1"/>
  <c r="G8" i="10"/>
  <c r="X12" i="13" s="1"/>
  <c r="G9" i="10"/>
  <c r="X13" i="13" s="1"/>
  <c r="G10" i="10"/>
  <c r="X14" i="13" s="1"/>
  <c r="G11" i="10"/>
  <c r="X15" i="13" s="1"/>
  <c r="G12" i="10"/>
  <c r="X16" i="13" s="1"/>
  <c r="G13" i="10"/>
  <c r="X17" i="13" s="1"/>
  <c r="G14" i="10"/>
  <c r="X18" i="13" s="1"/>
  <c r="G15" i="10"/>
  <c r="X19" i="13" s="1"/>
  <c r="G16" i="10"/>
  <c r="X20" i="13" s="1"/>
  <c r="G17" i="10"/>
  <c r="X21" i="13" s="1"/>
  <c r="G18" i="10"/>
  <c r="X22" i="13" s="1"/>
  <c r="G19" i="10"/>
  <c r="X23" i="13" s="1"/>
  <c r="G20" i="10"/>
  <c r="X24" i="13" s="1"/>
  <c r="G21" i="10"/>
  <c r="X25" i="13" s="1"/>
  <c r="G22" i="10"/>
  <c r="X26" i="13" s="1"/>
  <c r="G23" i="10"/>
  <c r="X27" i="13" s="1"/>
  <c r="G24" i="10"/>
  <c r="X28" i="13" s="1"/>
  <c r="G25" i="10"/>
  <c r="X29" i="13" s="1"/>
  <c r="G26" i="10"/>
  <c r="X30" i="13" s="1"/>
  <c r="G27" i="10"/>
  <c r="X31" i="13" s="1"/>
  <c r="G28" i="10"/>
  <c r="X32" i="13" s="1"/>
  <c r="G29" i="10"/>
  <c r="X33" i="13" s="1"/>
  <c r="G30" i="10"/>
  <c r="X34" i="13" s="1"/>
  <c r="G31" i="10"/>
  <c r="X35" i="13" s="1"/>
  <c r="G32" i="10"/>
  <c r="X36" i="13" s="1"/>
  <c r="G33" i="10"/>
  <c r="X37" i="13" s="1"/>
  <c r="G34" i="10"/>
  <c r="X38" i="13" s="1"/>
  <c r="G35" i="10"/>
  <c r="X39" i="13" s="1"/>
  <c r="G36" i="10"/>
  <c r="X40" i="13" s="1"/>
  <c r="G37" i="10"/>
  <c r="X41" i="13" s="1"/>
  <c r="G38" i="10"/>
  <c r="X42" i="13" s="1"/>
  <c r="G39" i="10"/>
  <c r="X43" i="13" s="1"/>
  <c r="G40" i="10"/>
  <c r="X44" i="13" s="1"/>
  <c r="G41" i="10"/>
  <c r="X45" i="13" s="1"/>
  <c r="G42" i="10"/>
  <c r="X46" i="13" s="1"/>
  <c r="G43" i="10"/>
  <c r="X47" i="13" s="1"/>
  <c r="G44" i="10"/>
  <c r="X48" i="13" s="1"/>
  <c r="G45" i="10"/>
  <c r="X49" i="13" s="1"/>
  <c r="G46" i="10"/>
  <c r="X50" i="13" s="1"/>
  <c r="G47" i="10"/>
  <c r="X51" i="13" s="1"/>
  <c r="G48" i="10"/>
  <c r="X52" i="13" s="1"/>
  <c r="G49" i="10"/>
  <c r="X53" i="13" s="1"/>
  <c r="G50" i="10"/>
  <c r="X54" i="13" s="1"/>
  <c r="G51" i="10"/>
  <c r="X55" i="13" s="1"/>
  <c r="G52" i="10"/>
  <c r="X56" i="13" s="1"/>
  <c r="G53" i="10"/>
  <c r="X57" i="13" s="1"/>
  <c r="G54" i="10"/>
  <c r="X58" i="13" s="1"/>
  <c r="G55" i="10"/>
  <c r="X59" i="13" s="1"/>
  <c r="G56" i="10"/>
  <c r="X60" i="13" s="1"/>
  <c r="G57" i="10"/>
  <c r="X61" i="13" s="1"/>
  <c r="G58" i="10"/>
  <c r="X62" i="13" s="1"/>
  <c r="G59" i="10"/>
  <c r="X63" i="13" s="1"/>
  <c r="G60" i="10"/>
  <c r="X64" i="13" s="1"/>
  <c r="G61" i="10"/>
  <c r="X65" i="13" s="1"/>
  <c r="G62" i="10"/>
  <c r="X66" i="13" s="1"/>
  <c r="G63" i="10"/>
  <c r="X67" i="13" s="1"/>
  <c r="G64" i="10"/>
  <c r="X68" i="13" s="1"/>
  <c r="G65" i="10"/>
  <c r="X69" i="13" s="1"/>
  <c r="G66" i="10"/>
  <c r="X70" i="13" s="1"/>
  <c r="G67" i="10"/>
  <c r="X71" i="13" s="1"/>
  <c r="G68" i="10"/>
  <c r="X72" i="13" s="1"/>
  <c r="G69" i="10"/>
  <c r="X73" i="13" s="1"/>
  <c r="G70" i="10"/>
  <c r="X74" i="13" s="1"/>
  <c r="G71" i="10"/>
  <c r="X75" i="13" s="1"/>
  <c r="G72" i="10"/>
  <c r="X76" i="13" s="1"/>
  <c r="G73" i="10"/>
  <c r="X77" i="13" s="1"/>
  <c r="G74" i="10"/>
  <c r="X78" i="13" s="1"/>
  <c r="G75" i="10"/>
  <c r="X79" i="13" s="1"/>
  <c r="G76" i="10"/>
  <c r="X80" i="13" s="1"/>
  <c r="G77" i="10"/>
  <c r="X81" i="13" s="1"/>
  <c r="G78" i="10"/>
  <c r="X82" i="13" s="1"/>
  <c r="G79" i="10"/>
  <c r="X83" i="13" s="1"/>
  <c r="G80" i="10"/>
  <c r="X84" i="13" s="1"/>
  <c r="G81" i="10"/>
  <c r="X85" i="13" s="1"/>
  <c r="G82" i="10"/>
  <c r="X86" i="13" s="1"/>
  <c r="G83" i="10"/>
  <c r="X87" i="13" s="1"/>
  <c r="G84" i="10"/>
  <c r="X88" i="13" s="1"/>
  <c r="G85" i="10"/>
  <c r="X89" i="13" s="1"/>
  <c r="G86" i="10"/>
  <c r="X90" i="13" s="1"/>
  <c r="G87" i="10"/>
  <c r="X91" i="13" s="1"/>
  <c r="G88" i="10"/>
  <c r="X92" i="13" s="1"/>
  <c r="G89" i="10"/>
  <c r="X93" i="13" s="1"/>
  <c r="G90" i="10"/>
  <c r="X94" i="13" s="1"/>
  <c r="G91" i="10"/>
  <c r="X95" i="13" s="1"/>
  <c r="G92" i="10"/>
  <c r="X96" i="13" s="1"/>
  <c r="G93" i="10"/>
  <c r="X97" i="13" s="1"/>
  <c r="G94" i="10"/>
  <c r="X98" i="13" s="1"/>
  <c r="G95" i="10"/>
  <c r="X99" i="13" s="1"/>
  <c r="G96" i="10"/>
  <c r="X100" i="13" s="1"/>
  <c r="G97" i="10"/>
  <c r="X101" i="13" s="1"/>
  <c r="G98" i="10"/>
  <c r="X102" i="13" s="1"/>
  <c r="G99" i="10"/>
  <c r="X103" i="13" s="1"/>
  <c r="G100" i="10"/>
  <c r="X104" i="13" s="1"/>
  <c r="G101" i="10"/>
  <c r="X105" i="13" s="1"/>
  <c r="G102" i="10"/>
  <c r="X106" i="13" s="1"/>
  <c r="G103" i="10"/>
  <c r="X107" i="13" s="1"/>
  <c r="G104" i="10"/>
  <c r="X108" i="13" s="1"/>
  <c r="G105" i="10"/>
  <c r="X109" i="13" s="1"/>
  <c r="G106" i="10"/>
  <c r="X110" i="13" s="1"/>
  <c r="G107" i="10"/>
  <c r="X111" i="13" s="1"/>
  <c r="G108" i="10"/>
  <c r="X112" i="13" s="1"/>
  <c r="G109" i="10"/>
  <c r="X113" i="13" s="1"/>
  <c r="G110" i="10"/>
  <c r="X114" i="13" s="1"/>
  <c r="G111" i="10"/>
  <c r="X115" i="13" s="1"/>
  <c r="G112" i="10"/>
  <c r="X116" i="13" s="1"/>
  <c r="G113" i="10"/>
  <c r="X117" i="13" s="1"/>
  <c r="G114" i="10"/>
  <c r="X118" i="13" s="1"/>
  <c r="G115" i="10"/>
  <c r="X119" i="13" s="1"/>
  <c r="G116" i="10"/>
  <c r="X120" i="13" s="1"/>
  <c r="G117" i="10"/>
  <c r="X121" i="13" s="1"/>
  <c r="G118" i="10"/>
  <c r="X122" i="13" s="1"/>
  <c r="G119" i="10"/>
  <c r="X123" i="13" s="1"/>
  <c r="G120" i="10"/>
  <c r="X124" i="13" s="1"/>
  <c r="G121" i="10"/>
  <c r="X125" i="13" s="1"/>
  <c r="G122" i="10"/>
  <c r="X126" i="13" s="1"/>
  <c r="G123" i="10"/>
  <c r="X127" i="13" s="1"/>
  <c r="G124" i="10"/>
  <c r="X128" i="13" s="1"/>
  <c r="G125" i="10"/>
  <c r="X137" i="13" s="1"/>
  <c r="G126" i="10"/>
  <c r="X138" i="13" s="1"/>
  <c r="G127" i="10"/>
  <c r="X140" i="13" s="1"/>
  <c r="G128" i="10"/>
  <c r="X141" i="13" s="1"/>
  <c r="G129" i="10"/>
  <c r="X142" i="13" s="1"/>
  <c r="G130" i="10"/>
  <c r="X143" i="13" s="1"/>
  <c r="G131" i="10"/>
  <c r="X135" i="13" s="1"/>
  <c r="G132" i="10"/>
  <c r="X145" i="13" s="1"/>
  <c r="G5" i="10"/>
  <c r="X9" i="13" s="1"/>
  <c r="H5" i="9"/>
  <c r="W9" i="13" s="1"/>
  <c r="H7" i="9"/>
  <c r="W11" i="13" s="1"/>
  <c r="H9" i="9"/>
  <c r="W13" i="13" s="1"/>
  <c r="H10" i="9"/>
  <c r="W14" i="13" s="1"/>
  <c r="H11" i="9"/>
  <c r="W15" i="13" s="1"/>
  <c r="H12" i="9"/>
  <c r="W16" i="13" s="1"/>
  <c r="H13" i="9"/>
  <c r="W17" i="13" s="1"/>
  <c r="H14" i="9"/>
  <c r="W18" i="13" s="1"/>
  <c r="H15" i="9"/>
  <c r="W19" i="13" s="1"/>
  <c r="H17" i="9"/>
  <c r="W21" i="13" s="1"/>
  <c r="H18" i="9"/>
  <c r="W22" i="13" s="1"/>
  <c r="H19" i="9"/>
  <c r="W23" i="13" s="1"/>
  <c r="H20" i="9"/>
  <c r="W24" i="13" s="1"/>
  <c r="H21" i="9"/>
  <c r="W25" i="13" s="1"/>
  <c r="H22" i="9"/>
  <c r="W26" i="13" s="1"/>
  <c r="H23" i="9"/>
  <c r="W27" i="13" s="1"/>
  <c r="H24" i="9"/>
  <c r="W28" i="13" s="1"/>
  <c r="H25" i="9"/>
  <c r="W29" i="13" s="1"/>
  <c r="H26" i="9"/>
  <c r="W30" i="13" s="1"/>
  <c r="H27" i="9"/>
  <c r="W31" i="13" s="1"/>
  <c r="H28" i="9"/>
  <c r="W32" i="13" s="1"/>
  <c r="H29" i="9"/>
  <c r="W33" i="13" s="1"/>
  <c r="H30" i="9"/>
  <c r="W34" i="13" s="1"/>
  <c r="H31" i="9"/>
  <c r="W35" i="13" s="1"/>
  <c r="H32" i="9"/>
  <c r="W36" i="13" s="1"/>
  <c r="H33" i="9"/>
  <c r="W37" i="13" s="1"/>
  <c r="H34" i="9"/>
  <c r="W38" i="13" s="1"/>
  <c r="H35" i="9"/>
  <c r="W39" i="13" s="1"/>
  <c r="H36" i="9"/>
  <c r="W40" i="13" s="1"/>
  <c r="H37" i="9"/>
  <c r="W41" i="13" s="1"/>
  <c r="H38" i="9"/>
  <c r="W42" i="13" s="1"/>
  <c r="H39" i="9"/>
  <c r="W43" i="13" s="1"/>
  <c r="H40" i="9"/>
  <c r="W44" i="13" s="1"/>
  <c r="H41" i="9"/>
  <c r="W45" i="13" s="1"/>
  <c r="H42" i="9"/>
  <c r="W46" i="13" s="1"/>
  <c r="H43" i="9"/>
  <c r="W47" i="13" s="1"/>
  <c r="H44" i="9"/>
  <c r="W48" i="13" s="1"/>
  <c r="H45" i="9"/>
  <c r="W49" i="13" s="1"/>
  <c r="H46" i="9"/>
  <c r="W50" i="13" s="1"/>
  <c r="H47" i="9"/>
  <c r="W51" i="13" s="1"/>
  <c r="H48" i="9"/>
  <c r="W52" i="13" s="1"/>
  <c r="H49" i="9"/>
  <c r="W53" i="13" s="1"/>
  <c r="H50" i="9"/>
  <c r="W54" i="13" s="1"/>
  <c r="H51" i="9"/>
  <c r="W55" i="13" s="1"/>
  <c r="H52" i="9"/>
  <c r="W56" i="13" s="1"/>
  <c r="H53" i="9"/>
  <c r="W57" i="13" s="1"/>
  <c r="H54" i="9"/>
  <c r="W58" i="13" s="1"/>
  <c r="H55" i="9"/>
  <c r="W59" i="13" s="1"/>
  <c r="H56" i="9"/>
  <c r="W60" i="13" s="1"/>
  <c r="H57" i="9"/>
  <c r="W61" i="13" s="1"/>
  <c r="H58" i="9"/>
  <c r="W62" i="13" s="1"/>
  <c r="H59" i="9"/>
  <c r="W63" i="13" s="1"/>
  <c r="H60" i="9"/>
  <c r="W64" i="13" s="1"/>
  <c r="H61" i="9"/>
  <c r="W65" i="13" s="1"/>
  <c r="H62" i="9"/>
  <c r="W66" i="13" s="1"/>
  <c r="H63" i="9"/>
  <c r="W67" i="13" s="1"/>
  <c r="H64" i="9"/>
  <c r="W68" i="13" s="1"/>
  <c r="H65" i="9"/>
  <c r="W69" i="13" s="1"/>
  <c r="H66" i="9"/>
  <c r="W138" i="13" s="1"/>
  <c r="H67" i="9"/>
  <c r="W139" i="13" s="1"/>
  <c r="H68" i="9"/>
  <c r="W140" i="13" s="1"/>
  <c r="H70" i="9"/>
  <c r="W142" i="13" s="1"/>
  <c r="H72" i="9"/>
  <c r="W144" i="13" s="1"/>
  <c r="G7" i="9"/>
  <c r="V11" i="13" s="1"/>
  <c r="G9" i="9"/>
  <c r="V13" i="13" s="1"/>
  <c r="G10" i="9"/>
  <c r="V14" i="13" s="1"/>
  <c r="G11" i="9"/>
  <c r="V15" i="13" s="1"/>
  <c r="G12" i="9"/>
  <c r="V16" i="13" s="1"/>
  <c r="G13" i="9"/>
  <c r="V17" i="13" s="1"/>
  <c r="G14" i="9"/>
  <c r="V18" i="13" s="1"/>
  <c r="G15" i="9"/>
  <c r="V19" i="13" s="1"/>
  <c r="G17" i="9"/>
  <c r="V21" i="13" s="1"/>
  <c r="G18" i="9"/>
  <c r="V22" i="13" s="1"/>
  <c r="G19" i="9"/>
  <c r="V23" i="13" s="1"/>
  <c r="G20" i="9"/>
  <c r="V24" i="13" s="1"/>
  <c r="G21" i="9"/>
  <c r="V25" i="13" s="1"/>
  <c r="G22" i="9"/>
  <c r="V26" i="13" s="1"/>
  <c r="G23" i="9"/>
  <c r="V27" i="13" s="1"/>
  <c r="G24" i="9"/>
  <c r="V28" i="13" s="1"/>
  <c r="G25" i="9"/>
  <c r="V29" i="13" s="1"/>
  <c r="G26" i="9"/>
  <c r="V30" i="13" s="1"/>
  <c r="G27" i="9"/>
  <c r="V31" i="13" s="1"/>
  <c r="G28" i="9"/>
  <c r="V32" i="13" s="1"/>
  <c r="G29" i="9"/>
  <c r="V33" i="13" s="1"/>
  <c r="G30" i="9"/>
  <c r="V34" i="13" s="1"/>
  <c r="G31" i="9"/>
  <c r="V35" i="13" s="1"/>
  <c r="G32" i="9"/>
  <c r="V36" i="13" s="1"/>
  <c r="G33" i="9"/>
  <c r="V37" i="13" s="1"/>
  <c r="G34" i="9"/>
  <c r="V38" i="13" s="1"/>
  <c r="G35" i="9"/>
  <c r="V39" i="13" s="1"/>
  <c r="G36" i="9"/>
  <c r="V40" i="13" s="1"/>
  <c r="G37" i="9"/>
  <c r="V41" i="13" s="1"/>
  <c r="G38" i="9"/>
  <c r="V42" i="13" s="1"/>
  <c r="G39" i="9"/>
  <c r="V43" i="13" s="1"/>
  <c r="G40" i="9"/>
  <c r="V44" i="13" s="1"/>
  <c r="G41" i="9"/>
  <c r="V45" i="13" s="1"/>
  <c r="G42" i="9"/>
  <c r="V46" i="13" s="1"/>
  <c r="G43" i="9"/>
  <c r="V47" i="13" s="1"/>
  <c r="G44" i="9"/>
  <c r="V48" i="13" s="1"/>
  <c r="G45" i="9"/>
  <c r="V49" i="13" s="1"/>
  <c r="G46" i="9"/>
  <c r="V50" i="13" s="1"/>
  <c r="G47" i="9"/>
  <c r="V51" i="13" s="1"/>
  <c r="G48" i="9"/>
  <c r="V52" i="13" s="1"/>
  <c r="G49" i="9"/>
  <c r="V53" i="13" s="1"/>
  <c r="G50" i="9"/>
  <c r="V54" i="13" s="1"/>
  <c r="G51" i="9"/>
  <c r="V55" i="13" s="1"/>
  <c r="G52" i="9"/>
  <c r="V56" i="13" s="1"/>
  <c r="G53" i="9"/>
  <c r="V57" i="13" s="1"/>
  <c r="G54" i="9"/>
  <c r="V58" i="13" s="1"/>
  <c r="G55" i="9"/>
  <c r="V59" i="13" s="1"/>
  <c r="G56" i="9"/>
  <c r="V60" i="13" s="1"/>
  <c r="G57" i="9"/>
  <c r="V61" i="13" s="1"/>
  <c r="G58" i="9"/>
  <c r="V62" i="13" s="1"/>
  <c r="G59" i="9"/>
  <c r="V63" i="13" s="1"/>
  <c r="G60" i="9"/>
  <c r="V64" i="13" s="1"/>
  <c r="G61" i="9"/>
  <c r="V65" i="13" s="1"/>
  <c r="G62" i="9"/>
  <c r="V66" i="13" s="1"/>
  <c r="G63" i="9"/>
  <c r="V67" i="13" s="1"/>
  <c r="G64" i="9"/>
  <c r="V68" i="13" s="1"/>
  <c r="G65" i="9"/>
  <c r="V137" i="13" s="1"/>
  <c r="G66" i="9"/>
  <c r="V138" i="13" s="1"/>
  <c r="G68" i="9"/>
  <c r="V140" i="13" s="1"/>
  <c r="G70" i="9"/>
  <c r="V142" i="13" s="1"/>
  <c r="G72" i="9"/>
  <c r="V144" i="13" s="1"/>
  <c r="G5" i="9"/>
  <c r="V9" i="13" s="1"/>
  <c r="E5" i="9"/>
  <c r="U9" i="13" s="1"/>
  <c r="E6" i="9"/>
  <c r="U10" i="13" s="1"/>
  <c r="E7" i="9"/>
  <c r="U11" i="13" s="1"/>
  <c r="E8" i="9"/>
  <c r="U12" i="13" s="1"/>
  <c r="E9" i="9"/>
  <c r="U13" i="13" s="1"/>
  <c r="E10" i="9"/>
  <c r="U14" i="13" s="1"/>
  <c r="E11" i="9"/>
  <c r="U15" i="13" s="1"/>
  <c r="E12" i="9"/>
  <c r="U16" i="13" s="1"/>
  <c r="E13" i="9"/>
  <c r="U17" i="13" s="1"/>
  <c r="E14" i="9"/>
  <c r="U18" i="13" s="1"/>
  <c r="E15" i="9"/>
  <c r="U19" i="13" s="1"/>
  <c r="E16" i="9"/>
  <c r="U20" i="13" s="1"/>
  <c r="E17" i="9"/>
  <c r="U21" i="13" s="1"/>
  <c r="E18" i="9"/>
  <c r="U22" i="13" s="1"/>
  <c r="E19" i="9"/>
  <c r="U23" i="13" s="1"/>
  <c r="E20" i="9"/>
  <c r="U24" i="13" s="1"/>
  <c r="E21" i="9"/>
  <c r="U25" i="13" s="1"/>
  <c r="E22" i="9"/>
  <c r="U26" i="13" s="1"/>
  <c r="E23" i="9"/>
  <c r="U27" i="13" s="1"/>
  <c r="E24" i="9"/>
  <c r="U28" i="13" s="1"/>
  <c r="E25" i="9"/>
  <c r="U29" i="13" s="1"/>
  <c r="E26" i="9"/>
  <c r="U30" i="13" s="1"/>
  <c r="E27" i="9"/>
  <c r="U31" i="13" s="1"/>
  <c r="E28" i="9"/>
  <c r="U32" i="13" s="1"/>
  <c r="E29" i="9"/>
  <c r="U33" i="13" s="1"/>
  <c r="E30" i="9"/>
  <c r="U34" i="13" s="1"/>
  <c r="E31" i="9"/>
  <c r="U35" i="13" s="1"/>
  <c r="E32" i="9"/>
  <c r="U36" i="13" s="1"/>
  <c r="E33" i="9"/>
  <c r="U37" i="13" s="1"/>
  <c r="E34" i="9"/>
  <c r="U38" i="13" s="1"/>
  <c r="E35" i="9"/>
  <c r="U39" i="13" s="1"/>
  <c r="E36" i="9"/>
  <c r="U40" i="13" s="1"/>
  <c r="E37" i="9"/>
  <c r="U41" i="13" s="1"/>
  <c r="E38" i="9"/>
  <c r="U42" i="13" s="1"/>
  <c r="E39" i="9"/>
  <c r="U43" i="13" s="1"/>
  <c r="E40" i="9"/>
  <c r="U44" i="13" s="1"/>
  <c r="E41" i="9"/>
  <c r="U45" i="13" s="1"/>
  <c r="E43" i="9"/>
  <c r="U47" i="13" s="1"/>
  <c r="E44" i="9"/>
  <c r="U48" i="13" s="1"/>
  <c r="E45" i="9"/>
  <c r="U49" i="13" s="1"/>
  <c r="E46" i="9"/>
  <c r="U50" i="13" s="1"/>
  <c r="E47" i="9"/>
  <c r="U51" i="13" s="1"/>
  <c r="E48" i="9"/>
  <c r="U52" i="13" s="1"/>
  <c r="E49" i="9"/>
  <c r="U53" i="13" s="1"/>
  <c r="E50" i="9"/>
  <c r="U54" i="13" s="1"/>
  <c r="E51" i="9"/>
  <c r="U55" i="13" s="1"/>
  <c r="E52" i="9"/>
  <c r="U56" i="13" s="1"/>
  <c r="E53" i="9"/>
  <c r="U57" i="13" s="1"/>
  <c r="E55" i="9"/>
  <c r="U59" i="13" s="1"/>
  <c r="E56" i="9"/>
  <c r="U60" i="13" s="1"/>
  <c r="E57" i="9"/>
  <c r="U61" i="13" s="1"/>
  <c r="E59" i="9"/>
  <c r="U63" i="13" s="1"/>
  <c r="E60" i="9"/>
  <c r="U64" i="13" s="1"/>
  <c r="E61" i="9"/>
  <c r="U65" i="13" s="1"/>
  <c r="E63" i="9"/>
  <c r="U67" i="13" s="1"/>
  <c r="E64" i="9"/>
  <c r="U68" i="13" s="1"/>
  <c r="D6" i="9"/>
  <c r="T10" i="13" s="1"/>
  <c r="D7" i="9"/>
  <c r="T11" i="13" s="1"/>
  <c r="D8" i="9"/>
  <c r="T12" i="13" s="1"/>
  <c r="D9" i="9"/>
  <c r="T13" i="13" s="1"/>
  <c r="D10" i="9"/>
  <c r="T14" i="13" s="1"/>
  <c r="D11" i="9"/>
  <c r="T15" i="13" s="1"/>
  <c r="D12" i="9"/>
  <c r="T16" i="13" s="1"/>
  <c r="D13" i="9"/>
  <c r="T17" i="13" s="1"/>
  <c r="D14" i="9"/>
  <c r="T18" i="13" s="1"/>
  <c r="D15" i="9"/>
  <c r="T19" i="13" s="1"/>
  <c r="D16" i="9"/>
  <c r="T20" i="13" s="1"/>
  <c r="D17" i="9"/>
  <c r="T21" i="13" s="1"/>
  <c r="D18" i="9"/>
  <c r="T22" i="13" s="1"/>
  <c r="D19" i="9"/>
  <c r="T23" i="13" s="1"/>
  <c r="D20" i="9"/>
  <c r="T24" i="13" s="1"/>
  <c r="D21" i="9"/>
  <c r="T25" i="13" s="1"/>
  <c r="D22" i="9"/>
  <c r="T26" i="13" s="1"/>
  <c r="D23" i="9"/>
  <c r="T27" i="13" s="1"/>
  <c r="D24" i="9"/>
  <c r="T28" i="13" s="1"/>
  <c r="D25" i="9"/>
  <c r="T29" i="13" s="1"/>
  <c r="D26" i="9"/>
  <c r="T30" i="13" s="1"/>
  <c r="D27" i="9"/>
  <c r="T31" i="13" s="1"/>
  <c r="D28" i="9"/>
  <c r="T32" i="13" s="1"/>
  <c r="D29" i="9"/>
  <c r="T33" i="13" s="1"/>
  <c r="D30" i="9"/>
  <c r="T34" i="13" s="1"/>
  <c r="D31" i="9"/>
  <c r="T35" i="13" s="1"/>
  <c r="D32" i="9"/>
  <c r="T36" i="13" s="1"/>
  <c r="D33" i="9"/>
  <c r="T37" i="13" s="1"/>
  <c r="D34" i="9"/>
  <c r="T38" i="13" s="1"/>
  <c r="D35" i="9"/>
  <c r="T39" i="13" s="1"/>
  <c r="D36" i="9"/>
  <c r="T40" i="13" s="1"/>
  <c r="D37" i="9"/>
  <c r="T41" i="13" s="1"/>
  <c r="D38" i="9"/>
  <c r="T42" i="13" s="1"/>
  <c r="D39" i="9"/>
  <c r="T43" i="13" s="1"/>
  <c r="D40" i="9"/>
  <c r="T44" i="13" s="1"/>
  <c r="D41" i="9"/>
  <c r="T45" i="13" s="1"/>
  <c r="D43" i="9"/>
  <c r="T47" i="13" s="1"/>
  <c r="D44" i="9"/>
  <c r="T48" i="13" s="1"/>
  <c r="D45" i="9"/>
  <c r="T49" i="13" s="1"/>
  <c r="D46" i="9"/>
  <c r="T50" i="13" s="1"/>
  <c r="D47" i="9"/>
  <c r="T51" i="13" s="1"/>
  <c r="D48" i="9"/>
  <c r="T52" i="13" s="1"/>
  <c r="D49" i="9"/>
  <c r="T53" i="13" s="1"/>
  <c r="D50" i="9"/>
  <c r="T54" i="13" s="1"/>
  <c r="D51" i="9"/>
  <c r="T55" i="13" s="1"/>
  <c r="D52" i="9"/>
  <c r="T56" i="13" s="1"/>
  <c r="D53" i="9"/>
  <c r="T57" i="13" s="1"/>
  <c r="D55" i="9"/>
  <c r="T59" i="13" s="1"/>
  <c r="D56" i="9"/>
  <c r="T60" i="13" s="1"/>
  <c r="D57" i="9"/>
  <c r="T61" i="13" s="1"/>
  <c r="D59" i="9"/>
  <c r="T63" i="13" s="1"/>
  <c r="D60" i="9"/>
  <c r="T64" i="13" s="1"/>
  <c r="D61" i="9"/>
  <c r="T65" i="13" s="1"/>
  <c r="D63" i="9"/>
  <c r="T67" i="13" s="1"/>
  <c r="D64" i="9"/>
  <c r="T68" i="13" s="1"/>
  <c r="D5" i="9"/>
  <c r="T9" i="13" s="1"/>
  <c r="K5" i="9"/>
  <c r="S9" i="13" s="1"/>
  <c r="K7" i="9"/>
  <c r="S11" i="13" s="1"/>
  <c r="K8" i="9"/>
  <c r="S12" i="13" s="1"/>
  <c r="K9" i="9"/>
  <c r="S13" i="13" s="1"/>
  <c r="K10" i="9"/>
  <c r="S14" i="13" s="1"/>
  <c r="K11" i="9"/>
  <c r="S15" i="13" s="1"/>
  <c r="K12" i="9"/>
  <c r="S16" i="13" s="1"/>
  <c r="K13" i="9"/>
  <c r="S17" i="13" s="1"/>
  <c r="K14" i="9"/>
  <c r="S18" i="13" s="1"/>
  <c r="K15" i="9"/>
  <c r="S19" i="13" s="1"/>
  <c r="K16" i="9"/>
  <c r="S20" i="13" s="1"/>
  <c r="K17" i="9"/>
  <c r="S21" i="13" s="1"/>
  <c r="K18" i="9"/>
  <c r="S22" i="13" s="1"/>
  <c r="K19" i="9"/>
  <c r="S23" i="13" s="1"/>
  <c r="K20" i="9"/>
  <c r="S24" i="13" s="1"/>
  <c r="K21" i="9"/>
  <c r="S25" i="13" s="1"/>
  <c r="K22" i="9"/>
  <c r="S26" i="13" s="1"/>
  <c r="K23" i="9"/>
  <c r="S27" i="13" s="1"/>
  <c r="K24" i="9"/>
  <c r="S28" i="13" s="1"/>
  <c r="K25" i="9"/>
  <c r="S29" i="13" s="1"/>
  <c r="K26" i="9"/>
  <c r="S30" i="13" s="1"/>
  <c r="K27" i="9"/>
  <c r="S31" i="13" s="1"/>
  <c r="K28" i="9"/>
  <c r="S32" i="13" s="1"/>
  <c r="K29" i="9"/>
  <c r="S33" i="13" s="1"/>
  <c r="K30" i="9"/>
  <c r="S34" i="13" s="1"/>
  <c r="K31" i="9"/>
  <c r="S35" i="13" s="1"/>
  <c r="K32" i="9"/>
  <c r="S36" i="13" s="1"/>
  <c r="K33" i="9"/>
  <c r="S37" i="13" s="1"/>
  <c r="K34" i="9"/>
  <c r="S38" i="13" s="1"/>
  <c r="K35" i="9"/>
  <c r="S39" i="13" s="1"/>
  <c r="K36" i="9"/>
  <c r="S40" i="13" s="1"/>
  <c r="K41" i="9"/>
  <c r="S45" i="13" s="1"/>
  <c r="K42" i="9"/>
  <c r="S46" i="13" s="1"/>
  <c r="K43" i="9"/>
  <c r="S47" i="13" s="1"/>
  <c r="K44" i="9"/>
  <c r="S48" i="13" s="1"/>
  <c r="K45" i="9"/>
  <c r="S49" i="13" s="1"/>
  <c r="K46" i="9"/>
  <c r="S50" i="13" s="1"/>
  <c r="K47" i="9"/>
  <c r="S51" i="13" s="1"/>
  <c r="K48" i="9"/>
  <c r="S52" i="13" s="1"/>
  <c r="K49" i="9"/>
  <c r="S53" i="13" s="1"/>
  <c r="K50" i="9"/>
  <c r="S54" i="13" s="1"/>
  <c r="K51" i="9"/>
  <c r="S55" i="13" s="1"/>
  <c r="K52" i="9"/>
  <c r="S56" i="13" s="1"/>
  <c r="K53" i="9"/>
  <c r="S57" i="13" s="1"/>
  <c r="K54" i="9"/>
  <c r="S58" i="13" s="1"/>
  <c r="K55" i="9"/>
  <c r="S59" i="13" s="1"/>
  <c r="K56" i="9"/>
  <c r="S60" i="13" s="1"/>
  <c r="K57" i="9"/>
  <c r="S61" i="13" s="1"/>
  <c r="K58" i="9"/>
  <c r="S62" i="13" s="1"/>
  <c r="K59" i="9"/>
  <c r="S63" i="13" s="1"/>
  <c r="K60" i="9"/>
  <c r="S64" i="13" s="1"/>
  <c r="K61" i="9"/>
  <c r="S65" i="13" s="1"/>
  <c r="K62" i="9"/>
  <c r="S66" i="13" s="1"/>
  <c r="K63" i="9"/>
  <c r="S67" i="13" s="1"/>
  <c r="K65" i="9"/>
  <c r="S137" i="13" s="1"/>
  <c r="K66" i="9"/>
  <c r="S138" i="13" s="1"/>
  <c r="K67" i="9"/>
  <c r="S139" i="13" s="1"/>
  <c r="K68" i="9"/>
  <c r="S140" i="13" s="1"/>
  <c r="K69" i="9"/>
  <c r="S141" i="13" s="1"/>
  <c r="K70" i="9"/>
  <c r="S142" i="13" s="1"/>
  <c r="K71" i="9"/>
  <c r="S143" i="13" s="1"/>
  <c r="K72" i="9"/>
  <c r="S144" i="13" s="1"/>
  <c r="K73" i="9"/>
  <c r="S145" i="13" s="1"/>
  <c r="J7" i="9"/>
  <c r="R11" i="13" s="1"/>
  <c r="J8" i="9"/>
  <c r="R12" i="13" s="1"/>
  <c r="J9" i="9"/>
  <c r="R13" i="13" s="1"/>
  <c r="J10" i="9"/>
  <c r="R14" i="13" s="1"/>
  <c r="J11" i="9"/>
  <c r="R15" i="13" s="1"/>
  <c r="J12" i="9"/>
  <c r="R16" i="13" s="1"/>
  <c r="J13" i="9"/>
  <c r="R17" i="13" s="1"/>
  <c r="J14" i="9"/>
  <c r="R18" i="13" s="1"/>
  <c r="J15" i="9"/>
  <c r="R19" i="13" s="1"/>
  <c r="J16" i="9"/>
  <c r="R20" i="13" s="1"/>
  <c r="J17" i="9"/>
  <c r="R21" i="13" s="1"/>
  <c r="J18" i="9"/>
  <c r="R22" i="13" s="1"/>
  <c r="J19" i="9"/>
  <c r="R23" i="13" s="1"/>
  <c r="J20" i="9"/>
  <c r="R24" i="13" s="1"/>
  <c r="J21" i="9"/>
  <c r="R25" i="13" s="1"/>
  <c r="J22" i="9"/>
  <c r="R26" i="13" s="1"/>
  <c r="J23" i="9"/>
  <c r="R27" i="13" s="1"/>
  <c r="J24" i="9"/>
  <c r="R28" i="13" s="1"/>
  <c r="J25" i="9"/>
  <c r="R29" i="13" s="1"/>
  <c r="J26" i="9"/>
  <c r="R30" i="13" s="1"/>
  <c r="J27" i="9"/>
  <c r="R31" i="13" s="1"/>
  <c r="J28" i="9"/>
  <c r="R32" i="13" s="1"/>
  <c r="J29" i="9"/>
  <c r="R33" i="13" s="1"/>
  <c r="J30" i="9"/>
  <c r="R34" i="13" s="1"/>
  <c r="J31" i="9"/>
  <c r="R35" i="13" s="1"/>
  <c r="J32" i="9"/>
  <c r="R36" i="13" s="1"/>
  <c r="J33" i="9"/>
  <c r="R37" i="13" s="1"/>
  <c r="J34" i="9"/>
  <c r="R38" i="13" s="1"/>
  <c r="J35" i="9"/>
  <c r="R39" i="13" s="1"/>
  <c r="J36" i="9"/>
  <c r="R40" i="13" s="1"/>
  <c r="J41" i="9"/>
  <c r="R45" i="13" s="1"/>
  <c r="J42" i="9"/>
  <c r="R46" i="13" s="1"/>
  <c r="J43" i="9"/>
  <c r="R47" i="13" s="1"/>
  <c r="J44" i="9"/>
  <c r="R48" i="13" s="1"/>
  <c r="J45" i="9"/>
  <c r="R49" i="13" s="1"/>
  <c r="J46" i="9"/>
  <c r="R50" i="13" s="1"/>
  <c r="J47" i="9"/>
  <c r="R51" i="13" s="1"/>
  <c r="J48" i="9"/>
  <c r="R52" i="13" s="1"/>
  <c r="J49" i="9"/>
  <c r="R53" i="13" s="1"/>
  <c r="J50" i="9"/>
  <c r="R54" i="13" s="1"/>
  <c r="J51" i="9"/>
  <c r="R55" i="13" s="1"/>
  <c r="J52" i="9"/>
  <c r="R56" i="13" s="1"/>
  <c r="J53" i="9"/>
  <c r="R57" i="13" s="1"/>
  <c r="J54" i="9"/>
  <c r="R58" i="13" s="1"/>
  <c r="J55" i="9"/>
  <c r="R59" i="13" s="1"/>
  <c r="J56" i="9"/>
  <c r="R60" i="13" s="1"/>
  <c r="J57" i="9"/>
  <c r="R61" i="13" s="1"/>
  <c r="J58" i="9"/>
  <c r="R62" i="13" s="1"/>
  <c r="J59" i="9"/>
  <c r="R63" i="13" s="1"/>
  <c r="J60" i="9"/>
  <c r="R64" i="13" s="1"/>
  <c r="J61" i="9"/>
  <c r="R65" i="13" s="1"/>
  <c r="J62" i="9"/>
  <c r="R66" i="13" s="1"/>
  <c r="J63" i="9"/>
  <c r="R67" i="13" s="1"/>
  <c r="J65" i="9"/>
  <c r="R137" i="13" s="1"/>
  <c r="J66" i="9"/>
  <c r="R138" i="13" s="1"/>
  <c r="J67" i="9"/>
  <c r="R139" i="13" s="1"/>
  <c r="J68" i="9"/>
  <c r="R140" i="13" s="1"/>
  <c r="J69" i="9"/>
  <c r="R141" i="13" s="1"/>
  <c r="J70" i="9"/>
  <c r="R142" i="13" s="1"/>
  <c r="J71" i="9"/>
  <c r="R143" i="13" s="1"/>
  <c r="J72" i="9"/>
  <c r="R144" i="13" s="1"/>
  <c r="J73" i="9"/>
  <c r="R145" i="13" s="1"/>
  <c r="J5" i="9"/>
  <c r="R9" i="13" s="1"/>
  <c r="D5" i="8"/>
  <c r="Q9" i="13" s="1"/>
  <c r="D6" i="8"/>
  <c r="Q10" i="13" s="1"/>
  <c r="D7" i="8"/>
  <c r="Q11" i="13" s="1"/>
  <c r="D8" i="8"/>
  <c r="Q12" i="13" s="1"/>
  <c r="D9" i="8"/>
  <c r="Q13" i="13" s="1"/>
  <c r="D10" i="8"/>
  <c r="Q14" i="13" s="1"/>
  <c r="D11" i="8"/>
  <c r="Q15" i="13" s="1"/>
  <c r="D12" i="8"/>
  <c r="Q16" i="13" s="1"/>
  <c r="D13" i="8"/>
  <c r="Q17" i="13" s="1"/>
  <c r="D14" i="8"/>
  <c r="Q18" i="13" s="1"/>
  <c r="D15" i="8"/>
  <c r="Q19" i="13" s="1"/>
  <c r="D16" i="8"/>
  <c r="Q20" i="13" s="1"/>
  <c r="D17" i="8"/>
  <c r="Q21" i="13" s="1"/>
  <c r="D18" i="8"/>
  <c r="Q22" i="13" s="1"/>
  <c r="D19" i="8"/>
  <c r="Q23" i="13" s="1"/>
  <c r="C6" i="8"/>
  <c r="P10" i="13" s="1"/>
  <c r="C7" i="8"/>
  <c r="P11" i="13" s="1"/>
  <c r="C8" i="8"/>
  <c r="P12" i="13" s="1"/>
  <c r="C9" i="8"/>
  <c r="P13" i="13" s="1"/>
  <c r="C10" i="8"/>
  <c r="P14" i="13" s="1"/>
  <c r="C11" i="8"/>
  <c r="P15" i="13" s="1"/>
  <c r="C12" i="8"/>
  <c r="P16" i="13" s="1"/>
  <c r="C13" i="8"/>
  <c r="P17" i="13" s="1"/>
  <c r="C14" i="8"/>
  <c r="P18" i="13" s="1"/>
  <c r="C15" i="8"/>
  <c r="P19" i="13" s="1"/>
  <c r="C16" i="8"/>
  <c r="P20" i="13" s="1"/>
  <c r="C17" i="8"/>
  <c r="P21" i="13" s="1"/>
  <c r="C18" i="8"/>
  <c r="P22" i="13" s="1"/>
  <c r="C19" i="8"/>
  <c r="P23" i="13" s="1"/>
  <c r="C5" i="8"/>
  <c r="P9" i="13" s="1"/>
  <c r="D5" i="7"/>
  <c r="O9" i="13" s="1"/>
  <c r="D6" i="7"/>
  <c r="O10" i="13" s="1"/>
  <c r="D7" i="7"/>
  <c r="O11" i="13" s="1"/>
  <c r="D8" i="7"/>
  <c r="O12" i="13" s="1"/>
  <c r="D9" i="7"/>
  <c r="O13" i="13" s="1"/>
  <c r="D10" i="7"/>
  <c r="O14" i="13" s="1"/>
  <c r="D11" i="7"/>
  <c r="O15" i="13" s="1"/>
  <c r="D12" i="7"/>
  <c r="O16" i="13" s="1"/>
  <c r="D13" i="7"/>
  <c r="O17" i="13" s="1"/>
  <c r="D14" i="7"/>
  <c r="O18" i="13" s="1"/>
  <c r="D15" i="7"/>
  <c r="O19" i="13" s="1"/>
  <c r="D16" i="7"/>
  <c r="O20" i="13" s="1"/>
  <c r="D17" i="7"/>
  <c r="O21" i="13" s="1"/>
  <c r="D18" i="7"/>
  <c r="O22" i="13" s="1"/>
  <c r="D19" i="7"/>
  <c r="O23" i="13" s="1"/>
  <c r="C6" i="7"/>
  <c r="N10" i="13" s="1"/>
  <c r="C7" i="7"/>
  <c r="N11" i="13" s="1"/>
  <c r="C8" i="7"/>
  <c r="N12" i="13" s="1"/>
  <c r="C9" i="7"/>
  <c r="N13" i="13" s="1"/>
  <c r="C10" i="7"/>
  <c r="N14" i="13" s="1"/>
  <c r="C11" i="7"/>
  <c r="N15" i="13" s="1"/>
  <c r="C12" i="7"/>
  <c r="N16" i="13" s="1"/>
  <c r="C13" i="7"/>
  <c r="N17" i="13" s="1"/>
  <c r="C14" i="7"/>
  <c r="N18" i="13" s="1"/>
  <c r="C15" i="7"/>
  <c r="N19" i="13" s="1"/>
  <c r="C16" i="7"/>
  <c r="N20" i="13" s="1"/>
  <c r="C17" i="7"/>
  <c r="N21" i="13" s="1"/>
  <c r="C18" i="7"/>
  <c r="N22" i="13" s="1"/>
  <c r="C19" i="7"/>
  <c r="N23" i="13" s="1"/>
  <c r="C5" i="7"/>
  <c r="N9" i="13" s="1"/>
  <c r="E5" i="6"/>
  <c r="M9" i="13" s="1"/>
  <c r="E6" i="6"/>
  <c r="M10" i="13" s="1"/>
  <c r="E7" i="6"/>
  <c r="M11" i="13" s="1"/>
  <c r="E8" i="6"/>
  <c r="M12" i="13" s="1"/>
  <c r="E9" i="6"/>
  <c r="M13" i="13" s="1"/>
  <c r="E10" i="6"/>
  <c r="M14" i="13" s="1"/>
  <c r="E11" i="6"/>
  <c r="M15" i="13" s="1"/>
  <c r="E12" i="6"/>
  <c r="M16" i="13" s="1"/>
  <c r="E13" i="6"/>
  <c r="M17" i="13" s="1"/>
  <c r="E14" i="6"/>
  <c r="M18" i="13" s="1"/>
  <c r="E15" i="6"/>
  <c r="M19" i="13" s="1"/>
  <c r="E16" i="6"/>
  <c r="M20" i="13" s="1"/>
  <c r="E17" i="6"/>
  <c r="M21" i="13" s="1"/>
  <c r="E18" i="6"/>
  <c r="M22" i="13" s="1"/>
  <c r="E19" i="6"/>
  <c r="M23" i="13" s="1"/>
  <c r="E20" i="6"/>
  <c r="M140" i="13" s="1"/>
  <c r="D6" i="6"/>
  <c r="L10" i="13" s="1"/>
  <c r="D7" i="6"/>
  <c r="L11" i="13" s="1"/>
  <c r="D8" i="6"/>
  <c r="L12" i="13" s="1"/>
  <c r="D9" i="6"/>
  <c r="L13" i="13" s="1"/>
  <c r="D10" i="6"/>
  <c r="L14" i="13" s="1"/>
  <c r="D11" i="6"/>
  <c r="L15" i="13" s="1"/>
  <c r="D12" i="6"/>
  <c r="L16" i="13" s="1"/>
  <c r="D13" i="6"/>
  <c r="L17" i="13" s="1"/>
  <c r="D14" i="6"/>
  <c r="L18" i="13" s="1"/>
  <c r="D15" i="6"/>
  <c r="L19" i="13" s="1"/>
  <c r="D16" i="6"/>
  <c r="L20" i="13" s="1"/>
  <c r="D17" i="6"/>
  <c r="L21" i="13" s="1"/>
  <c r="D18" i="6"/>
  <c r="L22" i="13" s="1"/>
  <c r="D19" i="6"/>
  <c r="L23" i="13" s="1"/>
  <c r="D20" i="6"/>
  <c r="L140" i="13" s="1"/>
  <c r="D5" i="6"/>
  <c r="L9" i="13" s="1"/>
  <c r="H5" i="6"/>
  <c r="K9" i="13" s="1"/>
  <c r="H6" i="6"/>
  <c r="K10" i="13" s="1"/>
  <c r="H7" i="6"/>
  <c r="K11" i="13" s="1"/>
  <c r="H8" i="6"/>
  <c r="K12" i="13" s="1"/>
  <c r="H9" i="6"/>
  <c r="K13" i="13" s="1"/>
  <c r="H10" i="6"/>
  <c r="K14" i="13" s="1"/>
  <c r="H11" i="6"/>
  <c r="K15" i="13" s="1"/>
  <c r="H12" i="6"/>
  <c r="K16" i="13" s="1"/>
  <c r="H13" i="6"/>
  <c r="K17" i="13" s="1"/>
  <c r="H14" i="6"/>
  <c r="K18" i="13" s="1"/>
  <c r="H15" i="6"/>
  <c r="K19" i="13" s="1"/>
  <c r="H16" i="6"/>
  <c r="K20" i="13" s="1"/>
  <c r="H17" i="6"/>
  <c r="K21" i="13" s="1"/>
  <c r="H18" i="6"/>
  <c r="K22" i="13" s="1"/>
  <c r="H19" i="6"/>
  <c r="K23" i="13" s="1"/>
  <c r="H20" i="6"/>
  <c r="K140" i="13" s="1"/>
  <c r="G20" i="6"/>
  <c r="J140" i="13" s="1"/>
  <c r="G19" i="6"/>
  <c r="J23" i="13" s="1"/>
  <c r="G6" i="6"/>
  <c r="J10" i="13" s="1"/>
  <c r="G7" i="6"/>
  <c r="J11" i="13" s="1"/>
  <c r="G8" i="6"/>
  <c r="J12" i="13" s="1"/>
  <c r="G9" i="6"/>
  <c r="J13" i="13" s="1"/>
  <c r="G10" i="6"/>
  <c r="J14" i="13" s="1"/>
  <c r="G11" i="6"/>
  <c r="J15" i="13" s="1"/>
  <c r="G12" i="6"/>
  <c r="J16" i="13" s="1"/>
  <c r="G13" i="6"/>
  <c r="J17" i="13" s="1"/>
  <c r="G14" i="6"/>
  <c r="J18" i="13" s="1"/>
  <c r="G15" i="6"/>
  <c r="J19" i="13" s="1"/>
  <c r="G16" i="6"/>
  <c r="J20" i="13" s="1"/>
  <c r="G17" i="6"/>
  <c r="J21" i="13" s="1"/>
  <c r="G18" i="6"/>
  <c r="J22" i="13" s="1"/>
  <c r="G5" i="6"/>
  <c r="J9" i="13" s="1"/>
  <c r="E5" i="5"/>
  <c r="C3" i="13" s="1"/>
  <c r="E6" i="5"/>
  <c r="C4" i="13" s="1"/>
  <c r="E7" i="5"/>
  <c r="C8" i="13" s="1"/>
  <c r="E8" i="5"/>
  <c r="C9" i="13" s="1"/>
  <c r="E9" i="5"/>
  <c r="C10" i="13" s="1"/>
  <c r="E10" i="5"/>
  <c r="C11" i="13" s="1"/>
  <c r="E11" i="5"/>
  <c r="C12" i="13" s="1"/>
  <c r="E12" i="5"/>
  <c r="C13" i="13" s="1"/>
  <c r="E13" i="5"/>
  <c r="C14" i="13" s="1"/>
  <c r="E14" i="5"/>
  <c r="C15" i="13" s="1"/>
  <c r="E15" i="5"/>
  <c r="C16" i="13" s="1"/>
  <c r="E16" i="5"/>
  <c r="C17" i="13" s="1"/>
  <c r="E17" i="5"/>
  <c r="C18" i="13" s="1"/>
  <c r="E18" i="5"/>
  <c r="C19" i="13" s="1"/>
  <c r="E19" i="5"/>
  <c r="C20" i="13" s="1"/>
  <c r="E20" i="5"/>
  <c r="C21" i="13" s="1"/>
  <c r="E21" i="5"/>
  <c r="C22" i="13" s="1"/>
  <c r="E22" i="5"/>
  <c r="C23" i="13" s="1"/>
  <c r="E23" i="5"/>
  <c r="C137" i="13" s="1"/>
  <c r="E24" i="5"/>
  <c r="C140" i="13" s="1"/>
  <c r="E25" i="5"/>
  <c r="C146" i="13" s="1"/>
  <c r="E26" i="5"/>
  <c r="C147" i="13" s="1"/>
  <c r="E27" i="5"/>
  <c r="C148" i="13" s="1"/>
  <c r="E40" i="5"/>
  <c r="C164" i="13" s="1"/>
  <c r="E41" i="5"/>
  <c r="C165" i="13" s="1"/>
  <c r="E42" i="5"/>
  <c r="C166" i="13" s="1"/>
  <c r="E43" i="5"/>
  <c r="C167" i="13" s="1"/>
  <c r="E44" i="5"/>
  <c r="C168" i="13" s="1"/>
  <c r="E45" i="5"/>
  <c r="C169" i="13" s="1"/>
  <c r="E46" i="5"/>
  <c r="C170" i="13" s="1"/>
  <c r="E48" i="5"/>
  <c r="C172" i="13" s="1"/>
  <c r="E49" i="5"/>
  <c r="C173" i="13" s="1"/>
  <c r="E50" i="5"/>
  <c r="C174" i="13" s="1"/>
  <c r="D6" i="5"/>
  <c r="B4" i="13" s="1"/>
  <c r="D7" i="5"/>
  <c r="B8" i="13" s="1"/>
  <c r="D23" i="5"/>
  <c r="B137" i="13" s="1"/>
  <c r="D24" i="5"/>
  <c r="B140" i="13" s="1"/>
  <c r="D40" i="5"/>
  <c r="B164" i="13" s="1"/>
  <c r="D41" i="5"/>
  <c r="B165" i="13" s="1"/>
  <c r="D42" i="5"/>
  <c r="B166" i="13" s="1"/>
  <c r="D43" i="5"/>
  <c r="B167" i="13" s="1"/>
  <c r="D44" i="5"/>
  <c r="B168" i="13" s="1"/>
  <c r="D45" i="5"/>
  <c r="B169" i="13" s="1"/>
  <c r="D46" i="5"/>
  <c r="B170" i="13" s="1"/>
  <c r="D48" i="5"/>
  <c r="B172" i="13" s="1"/>
  <c r="D49" i="5"/>
  <c r="B173" i="13" s="1"/>
  <c r="D50" i="5"/>
  <c r="B174" i="13" s="1"/>
  <c r="D5" i="5"/>
  <c r="B3" i="13" s="1"/>
  <c r="H7" i="5"/>
  <c r="E8" i="13" s="1"/>
  <c r="H17" i="5"/>
  <c r="E18" i="13" s="1"/>
  <c r="H18" i="5"/>
  <c r="E19" i="13" s="1"/>
  <c r="H19" i="5"/>
  <c r="E20" i="13" s="1"/>
  <c r="H20" i="5"/>
  <c r="E21" i="13" s="1"/>
  <c r="H21" i="5"/>
  <c r="E22" i="13" s="1"/>
  <c r="H22" i="5"/>
  <c r="E23" i="13" s="1"/>
  <c r="H23" i="5"/>
  <c r="E137" i="13" s="1"/>
  <c r="H24" i="5"/>
  <c r="E140" i="13" s="1"/>
  <c r="H40" i="5"/>
  <c r="E164" i="13" s="1"/>
  <c r="H41" i="5"/>
  <c r="E165" i="13" s="1"/>
  <c r="H42" i="5"/>
  <c r="E166" i="13" s="1"/>
  <c r="H43" i="5"/>
  <c r="E167" i="13" s="1"/>
  <c r="H48" i="5"/>
  <c r="E172" i="13" s="1"/>
  <c r="H49" i="5"/>
  <c r="E173" i="13" s="1"/>
  <c r="H50" i="5"/>
  <c r="E174" i="13" s="1"/>
  <c r="G7" i="5"/>
  <c r="D8" i="13" s="1"/>
  <c r="G17" i="5"/>
  <c r="D18" i="13" s="1"/>
  <c r="G18" i="5"/>
  <c r="D19" i="13" s="1"/>
  <c r="G19" i="5"/>
  <c r="D20" i="13" s="1"/>
  <c r="G20" i="5"/>
  <c r="D21" i="13" s="1"/>
  <c r="G21" i="5"/>
  <c r="D22" i="13" s="1"/>
  <c r="G22" i="5"/>
  <c r="D23" i="13" s="1"/>
  <c r="G23" i="5"/>
  <c r="D137" i="13" s="1"/>
  <c r="G24" i="5"/>
  <c r="D140" i="13" s="1"/>
  <c r="G40" i="5"/>
  <c r="D164" i="13" s="1"/>
  <c r="G41" i="5"/>
  <c r="D165" i="13" s="1"/>
  <c r="G42" i="5"/>
  <c r="D166" i="13" s="1"/>
  <c r="G43" i="5"/>
  <c r="D167" i="13" s="1"/>
  <c r="G48" i="5"/>
  <c r="D172" i="13" s="1"/>
  <c r="G49" i="5"/>
  <c r="D173" i="13" s="1"/>
  <c r="G50" i="5"/>
  <c r="D174" i="13" s="1"/>
  <c r="I127" i="10"/>
  <c r="L127" s="1"/>
  <c r="I128"/>
  <c r="L128" s="1"/>
  <c r="I129"/>
  <c r="L129" s="1"/>
  <c r="I130"/>
  <c r="L130" s="1"/>
  <c r="I131"/>
  <c r="L131" s="1"/>
  <c r="I132"/>
  <c r="L132" s="1"/>
  <c r="F50" i="9"/>
  <c r="N50" s="1"/>
  <c r="L670" i="1"/>
  <c r="I14" i="9"/>
  <c r="O14" s="1"/>
  <c r="I15"/>
  <c r="O15" s="1"/>
  <c r="I13"/>
  <c r="O13" s="1"/>
  <c r="F63"/>
  <c r="N63" s="1"/>
  <c r="F64"/>
  <c r="N64" s="1"/>
  <c r="F61"/>
  <c r="N61" s="1"/>
  <c r="F59"/>
  <c r="N59" s="1"/>
  <c r="F60"/>
  <c r="N60" s="1"/>
  <c r="F57"/>
  <c r="N57" s="1"/>
  <c r="F55"/>
  <c r="N55" s="1"/>
  <c r="F56"/>
  <c r="N56" s="1"/>
  <c r="F53"/>
  <c r="N53" s="1"/>
  <c r="F51"/>
  <c r="N51" s="1"/>
  <c r="F52"/>
  <c r="N52" s="1"/>
  <c r="F49"/>
  <c r="N49" s="1"/>
  <c r="F46"/>
  <c r="N46" s="1"/>
  <c r="F47"/>
  <c r="N47" s="1"/>
  <c r="F48"/>
  <c r="N48" s="1"/>
  <c r="F45"/>
  <c r="N45" s="1"/>
  <c r="F43"/>
  <c r="N43" s="1"/>
  <c r="F44"/>
  <c r="N44" s="1"/>
  <c r="F41"/>
  <c r="N41" s="1"/>
  <c r="F38"/>
  <c r="N38" s="1"/>
  <c r="F39"/>
  <c r="N39" s="1"/>
  <c r="F40"/>
  <c r="N40" s="1"/>
  <c r="F37"/>
  <c r="N37" s="1"/>
  <c r="F34"/>
  <c r="N34" s="1"/>
  <c r="F35"/>
  <c r="N35" s="1"/>
  <c r="F36"/>
  <c r="N36" s="1"/>
  <c r="F33"/>
  <c r="N33" s="1"/>
  <c r="F30"/>
  <c r="N30" s="1"/>
  <c r="F31"/>
  <c r="N31" s="1"/>
  <c r="F32"/>
  <c r="N32" s="1"/>
  <c r="F29"/>
  <c r="N29" s="1"/>
  <c r="F26"/>
  <c r="N26" s="1"/>
  <c r="F27"/>
  <c r="N27" s="1"/>
  <c r="F28"/>
  <c r="N28" s="1"/>
  <c r="F25"/>
  <c r="N25" s="1"/>
  <c r="F22"/>
  <c r="N22" s="1"/>
  <c r="F23"/>
  <c r="N23" s="1"/>
  <c r="F24"/>
  <c r="N24" s="1"/>
  <c r="F21"/>
  <c r="N21" s="1"/>
  <c r="F18"/>
  <c r="N18" s="1"/>
  <c r="F19"/>
  <c r="N19" s="1"/>
  <c r="F20"/>
  <c r="N20" s="1"/>
  <c r="F17"/>
  <c r="N17" s="1"/>
  <c r="F14"/>
  <c r="N14" s="1"/>
  <c r="F15"/>
  <c r="N15" s="1"/>
  <c r="F16"/>
  <c r="N16" s="1"/>
  <c r="F13"/>
  <c r="N13" s="1"/>
  <c r="F10"/>
  <c r="N10" s="1"/>
  <c r="F11"/>
  <c r="N11" s="1"/>
  <c r="F12"/>
  <c r="N12" s="1"/>
  <c r="F9"/>
  <c r="N9" s="1"/>
  <c r="F6"/>
  <c r="N6" s="1"/>
  <c r="F7"/>
  <c r="N7" s="1"/>
  <c r="F8"/>
  <c r="N8" s="1"/>
  <c r="F5"/>
  <c r="I125" i="10"/>
  <c r="L125" s="1"/>
  <c r="I126"/>
  <c r="L126" s="1"/>
  <c r="F110"/>
  <c r="K110" s="1"/>
  <c r="I110"/>
  <c r="L110" s="1"/>
  <c r="F111"/>
  <c r="K111" s="1"/>
  <c r="I111"/>
  <c r="L111" s="1"/>
  <c r="F112"/>
  <c r="K112" s="1"/>
  <c r="I112"/>
  <c r="L112" s="1"/>
  <c r="F113"/>
  <c r="K113" s="1"/>
  <c r="I113"/>
  <c r="L113" s="1"/>
  <c r="F114"/>
  <c r="K114" s="1"/>
  <c r="I114"/>
  <c r="L114" s="1"/>
  <c r="I115"/>
  <c r="L115" s="1"/>
  <c r="I116"/>
  <c r="L116" s="1"/>
  <c r="I109"/>
  <c r="L109" s="1"/>
  <c r="F109"/>
  <c r="K109" s="1"/>
  <c r="F102"/>
  <c r="K102" s="1"/>
  <c r="I102"/>
  <c r="L102" s="1"/>
  <c r="F103"/>
  <c r="K103" s="1"/>
  <c r="I103"/>
  <c r="L103" s="1"/>
  <c r="F104"/>
  <c r="K104" s="1"/>
  <c r="I104"/>
  <c r="L104" s="1"/>
  <c r="F105"/>
  <c r="K105" s="1"/>
  <c r="I105"/>
  <c r="L105" s="1"/>
  <c r="F106"/>
  <c r="K106" s="1"/>
  <c r="I106"/>
  <c r="L106" s="1"/>
  <c r="F107"/>
  <c r="K107" s="1"/>
  <c r="I107"/>
  <c r="L107" s="1"/>
  <c r="F108"/>
  <c r="K108" s="1"/>
  <c r="I108"/>
  <c r="L108" s="1"/>
  <c r="I101"/>
  <c r="L101" s="1"/>
  <c r="F101"/>
  <c r="K101" s="1"/>
  <c r="F94"/>
  <c r="K94" s="1"/>
  <c r="I94"/>
  <c r="L94" s="1"/>
  <c r="F95"/>
  <c r="K95" s="1"/>
  <c r="I95"/>
  <c r="L95" s="1"/>
  <c r="F96"/>
  <c r="K96" s="1"/>
  <c r="I96"/>
  <c r="L96" s="1"/>
  <c r="F97"/>
  <c r="K97" s="1"/>
  <c r="I97"/>
  <c r="L97" s="1"/>
  <c r="F98"/>
  <c r="K98" s="1"/>
  <c r="I98"/>
  <c r="L98" s="1"/>
  <c r="F99"/>
  <c r="K99" s="1"/>
  <c r="I99"/>
  <c r="L99" s="1"/>
  <c r="F100"/>
  <c r="K100" s="1"/>
  <c r="I100"/>
  <c r="L100" s="1"/>
  <c r="I93"/>
  <c r="L93" s="1"/>
  <c r="F93"/>
  <c r="K93" s="1"/>
  <c r="F86"/>
  <c r="K86" s="1"/>
  <c r="I86"/>
  <c r="L86" s="1"/>
  <c r="F87"/>
  <c r="K87" s="1"/>
  <c r="I87"/>
  <c r="L87" s="1"/>
  <c r="I88"/>
  <c r="L88" s="1"/>
  <c r="F89"/>
  <c r="K89" s="1"/>
  <c r="I89"/>
  <c r="L89" s="1"/>
  <c r="F90"/>
  <c r="K90" s="1"/>
  <c r="I90"/>
  <c r="L90" s="1"/>
  <c r="F91"/>
  <c r="K91" s="1"/>
  <c r="I91"/>
  <c r="L91" s="1"/>
  <c r="F92"/>
  <c r="K92" s="1"/>
  <c r="I92"/>
  <c r="L92" s="1"/>
  <c r="I85"/>
  <c r="L85" s="1"/>
  <c r="F85"/>
  <c r="K85" s="1"/>
  <c r="F78"/>
  <c r="K78" s="1"/>
  <c r="I78"/>
  <c r="L78" s="1"/>
  <c r="F79"/>
  <c r="K79" s="1"/>
  <c r="I79"/>
  <c r="L79" s="1"/>
  <c r="F80"/>
  <c r="K80" s="1"/>
  <c r="I80"/>
  <c r="L80" s="1"/>
  <c r="F81"/>
  <c r="K81" s="1"/>
  <c r="I81"/>
  <c r="L81" s="1"/>
  <c r="F82"/>
  <c r="K82" s="1"/>
  <c r="I82"/>
  <c r="L82" s="1"/>
  <c r="F83"/>
  <c r="K83" s="1"/>
  <c r="I83"/>
  <c r="L83" s="1"/>
  <c r="F84"/>
  <c r="K84" s="1"/>
  <c r="I84"/>
  <c r="L84" s="1"/>
  <c r="I77"/>
  <c r="L77" s="1"/>
  <c r="F77"/>
  <c r="K77" s="1"/>
  <c r="F70"/>
  <c r="K70" s="1"/>
  <c r="I70"/>
  <c r="L70" s="1"/>
  <c r="F71"/>
  <c r="K71" s="1"/>
  <c r="I71"/>
  <c r="L71" s="1"/>
  <c r="F72"/>
  <c r="K72" s="1"/>
  <c r="I72"/>
  <c r="L72" s="1"/>
  <c r="F73"/>
  <c r="K73" s="1"/>
  <c r="I73"/>
  <c r="L73" s="1"/>
  <c r="F74"/>
  <c r="K74" s="1"/>
  <c r="I74"/>
  <c r="L74" s="1"/>
  <c r="I75"/>
  <c r="L75" s="1"/>
  <c r="I76"/>
  <c r="L76" s="1"/>
  <c r="I69"/>
  <c r="L69" s="1"/>
  <c r="F69"/>
  <c r="K69" s="1"/>
  <c r="I62"/>
  <c r="L62" s="1"/>
  <c r="I63"/>
  <c r="L63" s="1"/>
  <c r="I64"/>
  <c r="L64" s="1"/>
  <c r="I65"/>
  <c r="L65" s="1"/>
  <c r="I66"/>
  <c r="L66" s="1"/>
  <c r="I67"/>
  <c r="L67" s="1"/>
  <c r="I68"/>
  <c r="L68" s="1"/>
  <c r="I61"/>
  <c r="L61" s="1"/>
  <c r="I54"/>
  <c r="L54" s="1"/>
  <c r="I55"/>
  <c r="L55" s="1"/>
  <c r="I56"/>
  <c r="L56" s="1"/>
  <c r="I57"/>
  <c r="L57" s="1"/>
  <c r="I58"/>
  <c r="L58" s="1"/>
  <c r="I59"/>
  <c r="L59" s="1"/>
  <c r="I60"/>
  <c r="L60" s="1"/>
  <c r="I53"/>
  <c r="L53" s="1"/>
  <c r="F46"/>
  <c r="K46" s="1"/>
  <c r="I46"/>
  <c r="L46" s="1"/>
  <c r="F47"/>
  <c r="K47" s="1"/>
  <c r="I47"/>
  <c r="L47" s="1"/>
  <c r="F48"/>
  <c r="K48" s="1"/>
  <c r="I48"/>
  <c r="L48" s="1"/>
  <c r="F49"/>
  <c r="K49" s="1"/>
  <c r="I49"/>
  <c r="L49" s="1"/>
  <c r="F50"/>
  <c r="K50" s="1"/>
  <c r="I50"/>
  <c r="L50" s="1"/>
  <c r="F51"/>
  <c r="K51" s="1"/>
  <c r="I51"/>
  <c r="L51" s="1"/>
  <c r="I52"/>
  <c r="L52" s="1"/>
  <c r="I45"/>
  <c r="L45" s="1"/>
  <c r="F45"/>
  <c r="K45" s="1"/>
  <c r="F38"/>
  <c r="K38" s="1"/>
  <c r="I38"/>
  <c r="L38" s="1"/>
  <c r="F39"/>
  <c r="K39" s="1"/>
  <c r="I39"/>
  <c r="L39" s="1"/>
  <c r="F40"/>
  <c r="K40" s="1"/>
  <c r="I40"/>
  <c r="L40" s="1"/>
  <c r="F41"/>
  <c r="K41" s="1"/>
  <c r="I41"/>
  <c r="L41" s="1"/>
  <c r="F42"/>
  <c r="K42" s="1"/>
  <c r="I42"/>
  <c r="L42" s="1"/>
  <c r="F43"/>
  <c r="K43" s="1"/>
  <c r="I43"/>
  <c r="L43" s="1"/>
  <c r="F44"/>
  <c r="K44" s="1"/>
  <c r="I44"/>
  <c r="L44" s="1"/>
  <c r="I37"/>
  <c r="L37" s="1"/>
  <c r="F37"/>
  <c r="K37" s="1"/>
  <c r="F30"/>
  <c r="K30" s="1"/>
  <c r="I30"/>
  <c r="L30" s="1"/>
  <c r="F31"/>
  <c r="K31" s="1"/>
  <c r="I31"/>
  <c r="L31" s="1"/>
  <c r="F32"/>
  <c r="K32" s="1"/>
  <c r="I32"/>
  <c r="L32" s="1"/>
  <c r="F33"/>
  <c r="K33" s="1"/>
  <c r="I33"/>
  <c r="L33" s="1"/>
  <c r="F34"/>
  <c r="K34" s="1"/>
  <c r="I34"/>
  <c r="L34" s="1"/>
  <c r="F35"/>
  <c r="K35" s="1"/>
  <c r="I35"/>
  <c r="L35" s="1"/>
  <c r="F36"/>
  <c r="K36" s="1"/>
  <c r="I36"/>
  <c r="L36" s="1"/>
  <c r="F29"/>
  <c r="K29" s="1"/>
  <c r="I29"/>
  <c r="L29" s="1"/>
  <c r="F22"/>
  <c r="K22" s="1"/>
  <c r="I22"/>
  <c r="L22" s="1"/>
  <c r="F23"/>
  <c r="K23" s="1"/>
  <c r="I23"/>
  <c r="L23" s="1"/>
  <c r="F24"/>
  <c r="K24" s="1"/>
  <c r="I24"/>
  <c r="L24" s="1"/>
  <c r="F25"/>
  <c r="K25" s="1"/>
  <c r="I25"/>
  <c r="L25" s="1"/>
  <c r="F26"/>
  <c r="K26" s="1"/>
  <c r="I26"/>
  <c r="L26" s="1"/>
  <c r="F27"/>
  <c r="K27" s="1"/>
  <c r="I27"/>
  <c r="L27" s="1"/>
  <c r="F28"/>
  <c r="K28" s="1"/>
  <c r="I28"/>
  <c r="L28" s="1"/>
  <c r="I21"/>
  <c r="L21" s="1"/>
  <c r="F21"/>
  <c r="K21" s="1"/>
  <c r="F14"/>
  <c r="K14" s="1"/>
  <c r="I14"/>
  <c r="L14" s="1"/>
  <c r="F15"/>
  <c r="K15" s="1"/>
  <c r="I15"/>
  <c r="L15" s="1"/>
  <c r="F16"/>
  <c r="K16" s="1"/>
  <c r="I16"/>
  <c r="L16" s="1"/>
  <c r="F17"/>
  <c r="K17" s="1"/>
  <c r="I17"/>
  <c r="L17" s="1"/>
  <c r="F18"/>
  <c r="K18" s="1"/>
  <c r="I18"/>
  <c r="L18" s="1"/>
  <c r="F19"/>
  <c r="K19" s="1"/>
  <c r="I19"/>
  <c r="L19" s="1"/>
  <c r="I20"/>
  <c r="L20" s="1"/>
  <c r="I13"/>
  <c r="L13" s="1"/>
  <c r="F13"/>
  <c r="K13" s="1"/>
  <c r="I58" i="9"/>
  <c r="O58" s="1"/>
  <c r="L58"/>
  <c r="P58" s="1"/>
  <c r="I59"/>
  <c r="O59" s="1"/>
  <c r="L59"/>
  <c r="P59" s="1"/>
  <c r="I60"/>
  <c r="O60" s="1"/>
  <c r="L60"/>
  <c r="P60" s="1"/>
  <c r="L57"/>
  <c r="P57" s="1"/>
  <c r="I57"/>
  <c r="O57" s="1"/>
  <c r="I54"/>
  <c r="O54" s="1"/>
  <c r="L54"/>
  <c r="P54" s="1"/>
  <c r="I55"/>
  <c r="O55" s="1"/>
  <c r="L55"/>
  <c r="P55" s="1"/>
  <c r="I56"/>
  <c r="O56" s="1"/>
  <c r="L56"/>
  <c r="P56" s="1"/>
  <c r="L53"/>
  <c r="P53" s="1"/>
  <c r="I53"/>
  <c r="O53" s="1"/>
  <c r="I50"/>
  <c r="O50" s="1"/>
  <c r="L50"/>
  <c r="P50" s="1"/>
  <c r="I51"/>
  <c r="O51" s="1"/>
  <c r="L51"/>
  <c r="P51" s="1"/>
  <c r="I52"/>
  <c r="O52" s="1"/>
  <c r="L52"/>
  <c r="P52" s="1"/>
  <c r="L49"/>
  <c r="P49" s="1"/>
  <c r="I49"/>
  <c r="O49" s="1"/>
  <c r="I46"/>
  <c r="O46" s="1"/>
  <c r="L46"/>
  <c r="P46" s="1"/>
  <c r="I47"/>
  <c r="O47" s="1"/>
  <c r="L47"/>
  <c r="P47" s="1"/>
  <c r="I48"/>
  <c r="O48" s="1"/>
  <c r="L48"/>
  <c r="P48" s="1"/>
  <c r="L45"/>
  <c r="P45" s="1"/>
  <c r="I45"/>
  <c r="O45" s="1"/>
  <c r="I42"/>
  <c r="O42" s="1"/>
  <c r="L42"/>
  <c r="P42" s="1"/>
  <c r="I43"/>
  <c r="O43" s="1"/>
  <c r="L43"/>
  <c r="P43" s="1"/>
  <c r="I44"/>
  <c r="O44" s="1"/>
  <c r="L44"/>
  <c r="P44" s="1"/>
  <c r="L41"/>
  <c r="P41" s="1"/>
  <c r="I41"/>
  <c r="O41" s="1"/>
  <c r="I38"/>
  <c r="O38" s="1"/>
  <c r="I39"/>
  <c r="O39" s="1"/>
  <c r="I40"/>
  <c r="O40" s="1"/>
  <c r="I37"/>
  <c r="O37" s="1"/>
  <c r="I34"/>
  <c r="O34" s="1"/>
  <c r="I35"/>
  <c r="O35" s="1"/>
  <c r="I36"/>
  <c r="O36" s="1"/>
  <c r="I33"/>
  <c r="O33" s="1"/>
  <c r="L34"/>
  <c r="P34" s="1"/>
  <c r="L35"/>
  <c r="P35" s="1"/>
  <c r="L36"/>
  <c r="P36" s="1"/>
  <c r="L33"/>
  <c r="P33" s="1"/>
  <c r="I30"/>
  <c r="O30" s="1"/>
  <c r="L30"/>
  <c r="P30" s="1"/>
  <c r="I31"/>
  <c r="O31" s="1"/>
  <c r="L31"/>
  <c r="P31" s="1"/>
  <c r="I32"/>
  <c r="O32" s="1"/>
  <c r="L32"/>
  <c r="P32" s="1"/>
  <c r="L29"/>
  <c r="P29" s="1"/>
  <c r="I29"/>
  <c r="O29" s="1"/>
  <c r="I26"/>
  <c r="O26" s="1"/>
  <c r="L26"/>
  <c r="P26" s="1"/>
  <c r="I27"/>
  <c r="O27" s="1"/>
  <c r="L27"/>
  <c r="P27" s="1"/>
  <c r="I28"/>
  <c r="O28" s="1"/>
  <c r="L28"/>
  <c r="P28" s="1"/>
  <c r="L25"/>
  <c r="P25" s="1"/>
  <c r="I25"/>
  <c r="O25" s="1"/>
  <c r="I22"/>
  <c r="O22" s="1"/>
  <c r="L22"/>
  <c r="P22" s="1"/>
  <c r="I23"/>
  <c r="O23" s="1"/>
  <c r="L23"/>
  <c r="P23" s="1"/>
  <c r="I24"/>
  <c r="O24" s="1"/>
  <c r="L24"/>
  <c r="P24" s="1"/>
  <c r="L21"/>
  <c r="P21" s="1"/>
  <c r="I21"/>
  <c r="O21" s="1"/>
  <c r="I18"/>
  <c r="O18" s="1"/>
  <c r="L18"/>
  <c r="P18" s="1"/>
  <c r="I19"/>
  <c r="O19" s="1"/>
  <c r="L19"/>
  <c r="P19" s="1"/>
  <c r="I20"/>
  <c r="O20" s="1"/>
  <c r="L20"/>
  <c r="P20" s="1"/>
  <c r="L17"/>
  <c r="P17" s="1"/>
  <c r="I17"/>
  <c r="O17" s="1"/>
  <c r="L14"/>
  <c r="P14" s="1"/>
  <c r="L15"/>
  <c r="P15" s="1"/>
  <c r="L16"/>
  <c r="P16" s="1"/>
  <c r="L13"/>
  <c r="P13" s="1"/>
  <c r="L10"/>
  <c r="P10" s="1"/>
  <c r="L11"/>
  <c r="P11" s="1"/>
  <c r="L12"/>
  <c r="P12" s="1"/>
  <c r="L9"/>
  <c r="P9" s="1"/>
  <c r="I10"/>
  <c r="O10" s="1"/>
  <c r="I11"/>
  <c r="O11" s="1"/>
  <c r="I12"/>
  <c r="O12" s="1"/>
  <c r="I9"/>
  <c r="O9" s="1"/>
  <c r="E8" i="8"/>
  <c r="G8" s="1"/>
  <c r="E9"/>
  <c r="G9" s="1"/>
  <c r="E10"/>
  <c r="G10" s="1"/>
  <c r="E11"/>
  <c r="G11" s="1"/>
  <c r="E12"/>
  <c r="G12" s="1"/>
  <c r="E13"/>
  <c r="G13" s="1"/>
  <c r="E14"/>
  <c r="G14" s="1"/>
  <c r="E15"/>
  <c r="G15" s="1"/>
  <c r="E16"/>
  <c r="G16" s="1"/>
  <c r="E17"/>
  <c r="G17" s="1"/>
  <c r="E18"/>
  <c r="G18" s="1"/>
  <c r="E19"/>
  <c r="G19" s="1"/>
  <c r="E7"/>
  <c r="G7" s="1"/>
  <c r="E6"/>
  <c r="G6" s="1"/>
  <c r="E18" i="7"/>
  <c r="E17"/>
  <c r="E16"/>
  <c r="E14"/>
  <c r="E15"/>
  <c r="E13"/>
  <c r="E12"/>
  <c r="E11"/>
  <c r="E10"/>
  <c r="E9"/>
  <c r="E8"/>
  <c r="E7"/>
  <c r="E6"/>
  <c r="I18" i="6"/>
  <c r="L18" s="1"/>
  <c r="F18"/>
  <c r="K18" s="1"/>
  <c r="I17"/>
  <c r="L17" s="1"/>
  <c r="F17"/>
  <c r="K17" s="1"/>
  <c r="I16"/>
  <c r="L16" s="1"/>
  <c r="F16"/>
  <c r="K16" s="1"/>
  <c r="I15"/>
  <c r="L15" s="1"/>
  <c r="F15"/>
  <c r="K15" s="1"/>
  <c r="I14"/>
  <c r="L14" s="1"/>
  <c r="F14"/>
  <c r="K14" s="1"/>
  <c r="I13"/>
  <c r="L13" s="1"/>
  <c r="F13"/>
  <c r="K13" s="1"/>
  <c r="I12"/>
  <c r="L12" s="1"/>
  <c r="F12"/>
  <c r="K12" s="1"/>
  <c r="I11"/>
  <c r="L11" s="1"/>
  <c r="F11"/>
  <c r="K11" s="1"/>
  <c r="I10"/>
  <c r="L10" s="1"/>
  <c r="F10"/>
  <c r="K10" s="1"/>
  <c r="I9"/>
  <c r="L9" s="1"/>
  <c r="F9"/>
  <c r="K9" s="1"/>
  <c r="I8"/>
  <c r="L8" s="1"/>
  <c r="F8"/>
  <c r="K8" s="1"/>
  <c r="I6"/>
  <c r="L6" s="1"/>
  <c r="I7"/>
  <c r="L7" s="1"/>
  <c r="F7"/>
  <c r="K7" s="1"/>
  <c r="F6"/>
  <c r="K6" s="1"/>
  <c r="I21" i="5"/>
  <c r="L21" s="1"/>
  <c r="F21"/>
  <c r="K21" s="1"/>
  <c r="I20"/>
  <c r="L20" s="1"/>
  <c r="F20"/>
  <c r="K20" s="1"/>
  <c r="I19"/>
  <c r="L19" s="1"/>
  <c r="F19"/>
  <c r="K19" s="1"/>
  <c r="I18"/>
  <c r="L18" s="1"/>
  <c r="F18"/>
  <c r="K18" s="1"/>
  <c r="I17"/>
  <c r="L17" s="1"/>
  <c r="F17"/>
  <c r="K17" s="1"/>
  <c r="F16"/>
  <c r="K16" s="1"/>
  <c r="F15"/>
  <c r="K15" s="1"/>
  <c r="F14"/>
  <c r="K14" s="1"/>
  <c r="F13"/>
  <c r="K13" s="1"/>
  <c r="F12"/>
  <c r="K12" s="1"/>
  <c r="F11"/>
  <c r="K11" s="1"/>
  <c r="F10"/>
  <c r="K10" s="1"/>
  <c r="F9"/>
  <c r="K9" s="1"/>
  <c r="I117" i="10"/>
  <c r="L117" s="1"/>
  <c r="I118"/>
  <c r="L118" s="1"/>
  <c r="I119"/>
  <c r="L119" s="1"/>
  <c r="I120"/>
  <c r="L120" s="1"/>
  <c r="I121"/>
  <c r="L121" s="1"/>
  <c r="I122"/>
  <c r="L122" s="1"/>
  <c r="I123"/>
  <c r="L123" s="1"/>
  <c r="I124"/>
  <c r="L124" s="1"/>
  <c r="F119"/>
  <c r="K119" s="1"/>
  <c r="F120"/>
  <c r="K120" s="1"/>
  <c r="F121"/>
  <c r="K121" s="1"/>
  <c r="F122"/>
  <c r="K122" s="1"/>
  <c r="F123"/>
  <c r="K123" s="1"/>
  <c r="F117"/>
  <c r="K117" s="1"/>
  <c r="I5"/>
  <c r="L5" s="1"/>
  <c r="I6"/>
  <c r="L6" s="1"/>
  <c r="I7"/>
  <c r="L7" s="1"/>
  <c r="I8"/>
  <c r="L8" s="1"/>
  <c r="I9"/>
  <c r="L9" s="1"/>
  <c r="I10"/>
  <c r="L10" s="1"/>
  <c r="I11"/>
  <c r="L11" s="1"/>
  <c r="I12"/>
  <c r="L12" s="1"/>
  <c r="F5"/>
  <c r="K5" s="1"/>
  <c r="F6"/>
  <c r="K6" s="1"/>
  <c r="F7"/>
  <c r="K7" s="1"/>
  <c r="F8"/>
  <c r="K8" s="1"/>
  <c r="F9"/>
  <c r="K9" s="1"/>
  <c r="F10"/>
  <c r="K10" s="1"/>
  <c r="F11"/>
  <c r="K11" s="1"/>
  <c r="F12"/>
  <c r="K12" s="1"/>
  <c r="L68" i="9"/>
  <c r="P68" s="1"/>
  <c r="L69"/>
  <c r="P69" s="1"/>
  <c r="L70"/>
  <c r="P70" s="1"/>
  <c r="L71"/>
  <c r="P71" s="1"/>
  <c r="L72"/>
  <c r="P72" s="1"/>
  <c r="L73"/>
  <c r="P73" s="1"/>
  <c r="I72"/>
  <c r="O72" s="1"/>
  <c r="L65"/>
  <c r="P65" s="1"/>
  <c r="L66"/>
  <c r="P66" s="1"/>
  <c r="L67"/>
  <c r="P67" s="1"/>
  <c r="I65"/>
  <c r="O65" s="1"/>
  <c r="I66"/>
  <c r="O66" s="1"/>
  <c r="I61"/>
  <c r="O61" s="1"/>
  <c r="I62"/>
  <c r="O62" s="1"/>
  <c r="I63"/>
  <c r="O63" s="1"/>
  <c r="I64"/>
  <c r="O64" s="1"/>
  <c r="L61"/>
  <c r="P61" s="1"/>
  <c r="L62"/>
  <c r="P62" s="1"/>
  <c r="L63"/>
  <c r="P63" s="1"/>
  <c r="L7"/>
  <c r="P7" s="1"/>
  <c r="L8"/>
  <c r="P8" s="1"/>
  <c r="I7"/>
  <c r="O7" s="1"/>
  <c r="I5"/>
  <c r="L5"/>
  <c r="E5" i="8"/>
  <c r="E24" s="1"/>
  <c r="E5" i="7"/>
  <c r="E19"/>
  <c r="E26" s="1"/>
  <c r="I5" i="6"/>
  <c r="I19"/>
  <c r="L19" s="1"/>
  <c r="I20"/>
  <c r="L20" s="1"/>
  <c r="O20" s="1"/>
  <c r="F5"/>
  <c r="K5" s="1"/>
  <c r="F19"/>
  <c r="K19" s="1"/>
  <c r="F20"/>
  <c r="K20" s="1"/>
  <c r="N20" s="1"/>
  <c r="I48" i="5"/>
  <c r="L48"/>
  <c r="I49"/>
  <c r="L49"/>
  <c r="I50"/>
  <c r="L50"/>
  <c r="F40"/>
  <c r="K40"/>
  <c r="F41"/>
  <c r="K41" s="1"/>
  <c r="F42"/>
  <c r="K42" s="1"/>
  <c r="F43"/>
  <c r="K43" s="1"/>
  <c r="F44"/>
  <c r="K44" s="1"/>
  <c r="F45"/>
  <c r="K45" s="1"/>
  <c r="F46"/>
  <c r="K46" s="1"/>
  <c r="F49"/>
  <c r="K49" s="1"/>
  <c r="F50"/>
  <c r="K50" s="1"/>
  <c r="I43"/>
  <c r="L43" s="1"/>
  <c r="I40"/>
  <c r="L40" s="1"/>
  <c r="I41"/>
  <c r="L41"/>
  <c r="I42"/>
  <c r="L42"/>
  <c r="I24"/>
  <c r="L24"/>
  <c r="P24" s="1"/>
  <c r="F24"/>
  <c r="K24" s="1"/>
  <c r="O24" s="1"/>
  <c r="F25"/>
  <c r="K25" s="1"/>
  <c r="F26"/>
  <c r="K26" s="1"/>
  <c r="F27"/>
  <c r="K27" s="1"/>
  <c r="I23"/>
  <c r="L23" s="1"/>
  <c r="P23" s="1"/>
  <c r="F23"/>
  <c r="K23" s="1"/>
  <c r="I22"/>
  <c r="L22"/>
  <c r="F22"/>
  <c r="K22"/>
  <c r="F8"/>
  <c r="K8"/>
  <c r="I7"/>
  <c r="I64"/>
  <c r="F7"/>
  <c r="K7"/>
  <c r="F6"/>
  <c r="K6"/>
  <c r="F5"/>
  <c r="F64"/>
  <c r="G67" i="9"/>
  <c r="V139" i="13"/>
  <c r="N26" i="12"/>
  <c r="N22"/>
  <c r="L167" i="13"/>
  <c r="L166"/>
  <c r="L165"/>
  <c r="B22"/>
  <c r="B20"/>
  <c r="B18"/>
  <c r="B16"/>
  <c r="B12"/>
  <c r="N18" i="12"/>
  <c r="N14"/>
  <c r="N12"/>
  <c r="N10"/>
  <c r="N8"/>
  <c r="N24"/>
  <c r="N23"/>
  <c r="M23"/>
  <c r="O23" s="1"/>
  <c r="M22"/>
  <c r="O22"/>
  <c r="N20"/>
  <c r="N7"/>
  <c r="N6"/>
  <c r="M15"/>
  <c r="O15" s="1"/>
  <c r="M14"/>
  <c r="N11"/>
  <c r="M6"/>
  <c r="O6"/>
  <c r="M26"/>
  <c r="O26"/>
  <c r="M19"/>
  <c r="O19"/>
  <c r="M18"/>
  <c r="O18"/>
  <c r="N16"/>
  <c r="M9"/>
  <c r="O9" s="1"/>
  <c r="M8"/>
  <c r="O8" s="1"/>
  <c r="M7"/>
  <c r="O7" s="1"/>
  <c r="Y145" i="13"/>
  <c r="Y136"/>
  <c r="Y143"/>
  <c r="Y134"/>
  <c r="Y141"/>
  <c r="Y132"/>
  <c r="Y138"/>
  <c r="Y130"/>
  <c r="N25" i="12"/>
  <c r="M25"/>
  <c r="O25" s="1"/>
  <c r="M24"/>
  <c r="O24"/>
  <c r="N21"/>
  <c r="M21"/>
  <c r="O21" s="1"/>
  <c r="M20"/>
  <c r="O20" s="1"/>
  <c r="M17"/>
  <c r="O17" s="1"/>
  <c r="M16"/>
  <c r="O16" s="1"/>
  <c r="M13"/>
  <c r="O13" s="1"/>
  <c r="M12"/>
  <c r="O12" s="1"/>
  <c r="M11"/>
  <c r="M10"/>
  <c r="O10" s="1"/>
  <c r="V76" i="13"/>
  <c r="V74"/>
  <c r="V72"/>
  <c r="V71"/>
  <c r="V69"/>
  <c r="X136"/>
  <c r="X134"/>
  <c r="X132"/>
  <c r="X130"/>
  <c r="W137"/>
  <c r="X144"/>
  <c r="Y144"/>
  <c r="Y135"/>
  <c r="Y142"/>
  <c r="Y133"/>
  <c r="Y137"/>
  <c r="Y129"/>
  <c r="W76"/>
  <c r="W74"/>
  <c r="W72"/>
  <c r="W71"/>
  <c r="W70"/>
  <c r="X133"/>
  <c r="X131"/>
  <c r="X129"/>
  <c r="Y140"/>
  <c r="O58" i="5"/>
  <c r="O28"/>
  <c r="P28"/>
  <c r="O52"/>
  <c r="P52"/>
  <c r="E21" i="7"/>
  <c r="N5" i="9"/>
  <c r="P5"/>
  <c r="L5" i="6"/>
  <c r="F136" i="10"/>
  <c r="L7" i="5"/>
  <c r="P56"/>
  <c r="N21" i="6"/>
  <c r="O21"/>
  <c r="N30"/>
  <c r="F28" i="12"/>
  <c r="H6"/>
  <c r="H31" s="1"/>
  <c r="F17" i="14"/>
  <c r="H5"/>
  <c r="K5"/>
  <c r="F15"/>
  <c r="F16"/>
  <c r="H30" i="12"/>
  <c r="H19" i="14"/>
  <c r="H18"/>
  <c r="H17"/>
  <c r="H16"/>
  <c r="H15"/>
  <c r="K5" i="5"/>
  <c r="F29" i="12"/>
  <c r="O30" i="6"/>
  <c r="P5" i="5"/>
  <c r="I135" i="10" l="1"/>
  <c r="H28" i="12"/>
  <c r="I62" i="5"/>
  <c r="I77" i="9"/>
  <c r="E29" i="7"/>
  <c r="E30"/>
  <c r="F63" i="5"/>
  <c r="L76" i="9"/>
  <c r="E23" i="7"/>
  <c r="V70" i="13"/>
  <c r="H29" i="12"/>
  <c r="F62" i="5"/>
  <c r="I75" i="9"/>
  <c r="L75"/>
  <c r="I136" i="10"/>
  <c r="E23" i="8"/>
  <c r="E25" i="7"/>
  <c r="F76" i="9"/>
  <c r="I63" i="5"/>
  <c r="E22" i="7"/>
  <c r="O5" i="5"/>
  <c r="F134" i="10"/>
  <c r="I134"/>
  <c r="I76" i="9"/>
  <c r="F77"/>
  <c r="F75"/>
  <c r="F135" i="10"/>
  <c r="G5" i="8"/>
  <c r="I36" i="6"/>
  <c r="E24" i="7"/>
  <c r="L77" i="9"/>
  <c r="P8" i="5"/>
  <c r="P77" i="9"/>
  <c r="P79"/>
  <c r="P76"/>
  <c r="P80"/>
  <c r="O25" i="5"/>
  <c r="O8"/>
  <c r="L38" i="6"/>
  <c r="L36"/>
  <c r="L37"/>
  <c r="L39"/>
  <c r="L40"/>
  <c r="O5"/>
  <c r="K40"/>
  <c r="O11" i="12"/>
  <c r="O14"/>
  <c r="E28" i="7"/>
  <c r="P75" i="9"/>
  <c r="F36" i="6"/>
  <c r="L138" i="10"/>
  <c r="L136"/>
  <c r="L135"/>
  <c r="L137"/>
  <c r="K39" i="6"/>
  <c r="K37"/>
  <c r="K36"/>
  <c r="N5"/>
  <c r="K38"/>
  <c r="O23" i="5"/>
  <c r="K64"/>
  <c r="K66"/>
  <c r="K63"/>
  <c r="K65"/>
  <c r="K62"/>
  <c r="P40"/>
  <c r="L64"/>
  <c r="L63"/>
  <c r="L66"/>
  <c r="L65"/>
  <c r="L62"/>
  <c r="K137" i="10"/>
  <c r="K138"/>
  <c r="K136"/>
  <c r="K135"/>
  <c r="K134"/>
  <c r="N75" i="9"/>
  <c r="N76"/>
  <c r="N77"/>
  <c r="N79"/>
  <c r="N80"/>
  <c r="O40" i="5"/>
  <c r="L134" i="10"/>
  <c r="H32" i="12"/>
  <c r="H33"/>
  <c r="O5" i="9"/>
  <c r="G25" i="8" l="1"/>
  <c r="G28"/>
  <c r="G24"/>
  <c r="G27"/>
  <c r="G23"/>
  <c r="G26"/>
  <c r="O79" i="9"/>
  <c r="O75"/>
  <c r="O77"/>
  <c r="O80"/>
  <c r="O76"/>
</calcChain>
</file>

<file path=xl/sharedStrings.xml><?xml version="1.0" encoding="utf-8"?>
<sst xmlns="http://schemas.openxmlformats.org/spreadsheetml/2006/main" count="7611" uniqueCount="396">
  <si>
    <t>Test</t>
  </si>
  <si>
    <t>Compare</t>
  </si>
  <si>
    <t>Exp Time</t>
  </si>
  <si>
    <t>Exp Meas</t>
  </si>
  <si>
    <t>Mod Time</t>
  </si>
  <si>
    <t>Mod Meas</t>
  </si>
  <si>
    <t>Beg Time</t>
  </si>
  <si>
    <t>End Time</t>
  </si>
  <si>
    <t>HGL Temperature</t>
  </si>
  <si>
    <t>HGL Height</t>
  </si>
  <si>
    <t>NRC Comparisons</t>
  </si>
  <si>
    <t>Oxygen</t>
  </si>
  <si>
    <t>Carbon Dioxide</t>
  </si>
  <si>
    <t>Smoke Concentration</t>
  </si>
  <si>
    <t>Pressure</t>
  </si>
  <si>
    <t>Cable B Temperature</t>
  </si>
  <si>
    <t>Cable D Temperature</t>
  </si>
  <si>
    <t>No experimental measurement</t>
  </si>
  <si>
    <t>Cable F Temperature</t>
  </si>
  <si>
    <t>Long Wall 1 Temperature</t>
  </si>
  <si>
    <t>Long Wall 2 Temperature</t>
  </si>
  <si>
    <t>Short Wall 1 Temperature</t>
  </si>
  <si>
    <t>Short Wall 2 Temperature</t>
  </si>
  <si>
    <t>Floor 1 Temperature</t>
  </si>
  <si>
    <t>Floor 2 Temperature</t>
  </si>
  <si>
    <t>Ceiling 1 Temperature</t>
  </si>
  <si>
    <t>Ceiling 2 Temperature</t>
  </si>
  <si>
    <t>Cable B Flux</t>
  </si>
  <si>
    <t>Cable D Flux</t>
  </si>
  <si>
    <t>Cable F Flux</t>
  </si>
  <si>
    <t>Long Wall 1 Flux</t>
  </si>
  <si>
    <t>Long Wall 2 Flux</t>
  </si>
  <si>
    <t>Short Wall 1 Flux</t>
  </si>
  <si>
    <t>Short Wall 2 Flux</t>
  </si>
  <si>
    <t>Floor 1 Flux</t>
  </si>
  <si>
    <t>Floor 2 Flux</t>
  </si>
  <si>
    <t>Ceiling 1 Flux</t>
  </si>
  <si>
    <t>Ceiling 2 Flux</t>
  </si>
  <si>
    <t>End</t>
  </si>
  <si>
    <t>Min or Max</t>
  </si>
  <si>
    <t>Max</t>
  </si>
  <si>
    <t>Min</t>
  </si>
  <si>
    <t>Steel Heat Flux</t>
  </si>
  <si>
    <t>Concrete Heat Flux</t>
  </si>
  <si>
    <t>Light Concrete Heat Flux</t>
  </si>
  <si>
    <t>Steel Heat Temperature</t>
  </si>
  <si>
    <t>Concrete Heat Temperature</t>
  </si>
  <si>
    <t>Light Concrete Heat Temperature</t>
  </si>
  <si>
    <t>WS2 Flux</t>
  </si>
  <si>
    <t>WS 3 Flux</t>
  </si>
  <si>
    <t>WS 4 Flux</t>
  </si>
  <si>
    <t>TCO 1-3 Temperature</t>
  </si>
  <si>
    <t>TCO 1-5 Temperature</t>
  </si>
  <si>
    <t>TCO 1-7 Temperature</t>
  </si>
  <si>
    <t>TCO 3-3 Temperature</t>
  </si>
  <si>
    <t>TCO 3-5 Temperature</t>
  </si>
  <si>
    <t>TCO 3-7 Temperature</t>
  </si>
  <si>
    <t>MV100A</t>
  </si>
  <si>
    <t>Tree 1 HGL Temperature</t>
  </si>
  <si>
    <t>Tree 1 HGL Height</t>
  </si>
  <si>
    <t>Tree 4 HGL Temperature</t>
  </si>
  <si>
    <t>Tree 4 HGL Height</t>
  </si>
  <si>
    <t>Tree 5 HGL Temperature</t>
  </si>
  <si>
    <t>Tree 5 HGL Height</t>
  </si>
  <si>
    <t>Tree 6 HGL Temperature</t>
  </si>
  <si>
    <t>Tree 6 HGL Height</t>
  </si>
  <si>
    <t>MV100O</t>
  </si>
  <si>
    <t>Tree 7 HGL Temperature</t>
  </si>
  <si>
    <t>Tree 7 HGL Height</t>
  </si>
  <si>
    <t>MV100Z</t>
  </si>
  <si>
    <t>Exp Zero</t>
  </si>
  <si>
    <t>Mod Zero</t>
  </si>
  <si>
    <t>Cable Temperature</t>
  </si>
  <si>
    <t>Surface Temperature</t>
  </si>
  <si>
    <t>Cable Flux</t>
  </si>
  <si>
    <t>Surface Flux</t>
  </si>
  <si>
    <t>Exp Peak</t>
  </si>
  <si>
    <t>Mod Peak</t>
  </si>
  <si>
    <t>Rel Diff</t>
  </si>
  <si>
    <t>Opening</t>
  </si>
  <si>
    <t>Closed</t>
  </si>
  <si>
    <t>Peak Time</t>
  </si>
  <si>
    <t>DeltaE</t>
  </si>
  <si>
    <t>DeltaM</t>
  </si>
  <si>
    <t>Relative Difference</t>
  </si>
  <si>
    <t>Series</t>
  </si>
  <si>
    <t>BE2</t>
  </si>
  <si>
    <t>Case 1</t>
  </si>
  <si>
    <t>Case 2</t>
  </si>
  <si>
    <t>Case 3</t>
  </si>
  <si>
    <t>(°C)</t>
  </si>
  <si>
    <t>(%)</t>
  </si>
  <si>
    <t>Test 1</t>
  </si>
  <si>
    <t>Test 2</t>
  </si>
  <si>
    <t>Test 3</t>
  </si>
  <si>
    <t>Test 4</t>
  </si>
  <si>
    <t>Test 5</t>
  </si>
  <si>
    <t>Test 7</t>
  </si>
  <si>
    <t>Test 8</t>
  </si>
  <si>
    <t>Test 9</t>
  </si>
  <si>
    <t>Test 10</t>
  </si>
  <si>
    <t>Test 13</t>
  </si>
  <si>
    <t>Test 14</t>
  </si>
  <si>
    <t>Test 15</t>
  </si>
  <si>
    <t>Test 16</t>
  </si>
  <si>
    <t>Test 17</t>
  </si>
  <si>
    <t>Test 18</t>
  </si>
  <si>
    <t>BE3</t>
  </si>
  <si>
    <t>BE4</t>
  </si>
  <si>
    <t>BE5</t>
  </si>
  <si>
    <t>FM SNL</t>
  </si>
  <si>
    <t>NBS</t>
  </si>
  <si>
    <t>Test 21</t>
  </si>
  <si>
    <t>Burn Room</t>
  </si>
  <si>
    <t>Corridor Exit</t>
  </si>
  <si>
    <t>Target Room</t>
  </si>
  <si>
    <t>Measurement Position</t>
  </si>
  <si>
    <t>(molar fraction)</t>
  </si>
  <si>
    <r>
      <t>(mg/m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</si>
  <si>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(Pa)</t>
  </si>
  <si>
    <r>
      <t>(kW/m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</si>
  <si>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Long Wall</t>
  </si>
  <si>
    <t>Short Wall</t>
  </si>
  <si>
    <t>Floor</t>
  </si>
  <si>
    <t>Ceiling</t>
  </si>
  <si>
    <t>Total Flux to Surface</t>
  </si>
  <si>
    <t>M 19</t>
  </si>
  <si>
    <t>M 20</t>
  </si>
  <si>
    <t>TW 1-1</t>
  </si>
  <si>
    <t>TW 1-4</t>
  </si>
  <si>
    <t>TW 1-7</t>
  </si>
  <si>
    <t>TW 2-1</t>
  </si>
  <si>
    <t>TW 2-4</t>
  </si>
  <si>
    <t>TW 2-7</t>
  </si>
  <si>
    <t>Hot Gas Layer Depth</t>
  </si>
  <si>
    <t>Hot Gas Layer Temperature Rise</t>
  </si>
  <si>
    <t>Exp</t>
  </si>
  <si>
    <t>CFAST</t>
  </si>
  <si>
    <t>Corridor 18</t>
  </si>
  <si>
    <t>Corridor 38</t>
  </si>
  <si>
    <t>HGL Oxygen Concentration Decrease</t>
  </si>
  <si>
    <t>HGL Carbon Dioxide Concentration</t>
  </si>
  <si>
    <t>Comparment Pressure Rise</t>
  </si>
  <si>
    <t>Total Heat Flux to Targets</t>
  </si>
  <si>
    <t>Target Temperature Rise</t>
  </si>
  <si>
    <t>B</t>
  </si>
  <si>
    <t>D</t>
  </si>
  <si>
    <t>F</t>
  </si>
  <si>
    <t>WS 2</t>
  </si>
  <si>
    <t>WS 3</t>
  </si>
  <si>
    <t>WS 4</t>
  </si>
  <si>
    <t>WS 2 / TCO 1-3</t>
  </si>
  <si>
    <t xml:space="preserve">           TCO 2-3</t>
  </si>
  <si>
    <t>WS 3 / TCO 1-5</t>
  </si>
  <si>
    <t xml:space="preserve">           TCO 2-5</t>
  </si>
  <si>
    <t>WS 4 / TCO 1-7</t>
  </si>
  <si>
    <t xml:space="preserve">           TCO 2-7</t>
  </si>
  <si>
    <t>G33 Temperature</t>
  </si>
  <si>
    <t>G33 Flux</t>
  </si>
  <si>
    <t>G33</t>
  </si>
  <si>
    <t>M19 Temperature</t>
  </si>
  <si>
    <t>M20 Temperature</t>
  </si>
  <si>
    <t>Cable B Radiant Flux</t>
  </si>
  <si>
    <t>Cable D Radiant Flux</t>
  </si>
  <si>
    <t>Cable F Radiant Flux</t>
  </si>
  <si>
    <t>G33 Radiant Flux</t>
  </si>
  <si>
    <t>Cable Radiant Flux</t>
  </si>
  <si>
    <t>Experimental Peak = 1.0</t>
  </si>
  <si>
    <t>Experimental Peak = 282</t>
  </si>
  <si>
    <t>Radiant Heat Flux to Targets</t>
  </si>
  <si>
    <t>TW 1-1 Temperature</t>
  </si>
  <si>
    <t>TW 1-4 Temperature</t>
  </si>
  <si>
    <t>TW 1-7 Temperature</t>
  </si>
  <si>
    <t>TW 2-1 Temperature</t>
  </si>
  <si>
    <t>TW 2-4 Temperature</t>
  </si>
  <si>
    <t>TW 2-7 Temperature</t>
  </si>
  <si>
    <t>(m)</t>
  </si>
  <si>
    <t>Diff</t>
  </si>
  <si>
    <t>Position</t>
  </si>
  <si>
    <t>Meas HGl Temp</t>
  </si>
  <si>
    <t>Pred HGL Temp</t>
  </si>
  <si>
    <t>Meas HGL Depth</t>
  </si>
  <si>
    <t>Pred HGL Depth</t>
  </si>
  <si>
    <t>Meas Jet Temp</t>
  </si>
  <si>
    <t>Pred Jet Temp</t>
  </si>
  <si>
    <t>Meas Plume Temp</t>
  </si>
  <si>
    <t>Pred Plume Temp</t>
  </si>
  <si>
    <t>Meas CO2</t>
  </si>
  <si>
    <t>Pred CO2</t>
  </si>
  <si>
    <t>Meas O2</t>
  </si>
  <si>
    <t>Pred O2</t>
  </si>
  <si>
    <t>Meas Smoke</t>
  </si>
  <si>
    <t>Pred Smoke</t>
  </si>
  <si>
    <t>Meas Press</t>
  </si>
  <si>
    <t>Pred Press</t>
  </si>
  <si>
    <t>Meas Cable Temp</t>
  </si>
  <si>
    <t>Pred Cable Temp</t>
  </si>
  <si>
    <t>Meas Cable Rad</t>
  </si>
  <si>
    <t>Pred Cable Rad</t>
  </si>
  <si>
    <t>Meas Cable Flux</t>
  </si>
  <si>
    <t>Pred Cable Flux</t>
  </si>
  <si>
    <t>Meas Surface Temp</t>
  </si>
  <si>
    <t>Pred Surface Temp</t>
  </si>
  <si>
    <t>Meas Surface Flux</t>
  </si>
  <si>
    <t>X Error Bars</t>
  </si>
  <si>
    <t>45° line</t>
  </si>
  <si>
    <t>HGT Uncert</t>
  </si>
  <si>
    <t>HGT Depth Uncert</t>
  </si>
  <si>
    <t>Jet Uncert</t>
  </si>
  <si>
    <t>Plume Temp Uncert</t>
  </si>
  <si>
    <t>Gas Concen Uncert</t>
  </si>
  <si>
    <t>Smoke Uncert</t>
  </si>
  <si>
    <t>Pressure Uncert</t>
  </si>
  <si>
    <t>Surface Temp Uncert</t>
  </si>
  <si>
    <t>Surface Flux Uncert</t>
  </si>
  <si>
    <t>Ceiling Jet Temperature</t>
  </si>
  <si>
    <t>Tree 7 3.50 m height</t>
  </si>
  <si>
    <t>Temperature 1/0.98H</t>
  </si>
  <si>
    <t>Temperature 11/0.98H</t>
  </si>
  <si>
    <t>Ceiling Jet Temperature Rise</t>
  </si>
  <si>
    <t>Sec 1</t>
  </si>
  <si>
    <t>Sec 3</t>
  </si>
  <si>
    <t>Comparison of ceiling jet temperature with upper gas layer temperature</t>
  </si>
  <si>
    <t>Ceiling Jet</t>
  </si>
  <si>
    <t>HGT</t>
  </si>
  <si>
    <t>Difference</t>
  </si>
  <si>
    <t>NIST_Plaza</t>
  </si>
  <si>
    <t>Room 1 HGL Temperature</t>
  </si>
  <si>
    <t>Room 1 HGL Height</t>
  </si>
  <si>
    <t>Room 2 HGL Temperature</t>
  </si>
  <si>
    <t>Room 2 HGL Height</t>
  </si>
  <si>
    <t>Room 2 Oxygen</t>
  </si>
  <si>
    <t>Room 2 Carbon Dioxide</t>
  </si>
  <si>
    <t>Burn Room HGL Temperature</t>
  </si>
  <si>
    <t>Corridor HGL Temperature</t>
  </si>
  <si>
    <t>Corridor HGL Height</t>
  </si>
  <si>
    <t>Floor 7 HGL Temperature</t>
  </si>
  <si>
    <t>Floor 7 HGL Height</t>
  </si>
  <si>
    <t>Corridor 7 Pressure</t>
  </si>
  <si>
    <t>Corridor Oxygen</t>
  </si>
  <si>
    <t>Corridor Carbon Dioxide</t>
  </si>
  <si>
    <t>fm19</t>
  </si>
  <si>
    <t>Burn Room HGL Height</t>
  </si>
  <si>
    <t>Room 1 Oxygen</t>
  </si>
  <si>
    <t>Room 1 Carbon Dioxide</t>
  </si>
  <si>
    <t>Room 1 Pressure</t>
  </si>
  <si>
    <t>Room 2 Pressure</t>
  </si>
  <si>
    <t>Room 3 HGL Temperature</t>
  </si>
  <si>
    <t>Room 3 HGL Height</t>
  </si>
  <si>
    <t>Room 3 Carbon Dioxide</t>
  </si>
  <si>
    <t>Room 3 Pressure</t>
  </si>
  <si>
    <t>Room 4 HGL Temperature</t>
  </si>
  <si>
    <t>Room 4 HGL Height</t>
  </si>
  <si>
    <t>Room 4 Carbon Dioxide</t>
  </si>
  <si>
    <t>Room 4 Pressure</t>
  </si>
  <si>
    <t>fm21</t>
  </si>
  <si>
    <t>1Room1</t>
  </si>
  <si>
    <t>Room 1 HGL Temperature A</t>
  </si>
  <si>
    <t>Room 1 HGL Height A</t>
  </si>
  <si>
    <t>Room 1 HGL Temperature B</t>
  </si>
  <si>
    <t>Room 1 HGL Height B</t>
  </si>
  <si>
    <t>Room 1 Oxygen A</t>
  </si>
  <si>
    <t>Room 1 Carbon Dioxide B</t>
  </si>
  <si>
    <t>Room 1 Carbon Dioxide A</t>
  </si>
  <si>
    <t>Room 1 Oxygen B</t>
  </si>
  <si>
    <t>1Room6</t>
  </si>
  <si>
    <t>1RWall1</t>
  </si>
  <si>
    <t>1RWall2</t>
  </si>
  <si>
    <t>No experimental measureme</t>
  </si>
  <si>
    <t>Corridor</t>
  </si>
  <si>
    <t>Floor 7</t>
  </si>
  <si>
    <t>NIST Plaza</t>
  </si>
  <si>
    <t>Target Room 2</t>
  </si>
  <si>
    <t>Target Room 1</t>
  </si>
  <si>
    <t>FM 19</t>
  </si>
  <si>
    <t>FM NBS</t>
  </si>
  <si>
    <t>FM 21</t>
  </si>
  <si>
    <t>Test F1</t>
  </si>
  <si>
    <t>Test F6</t>
  </si>
  <si>
    <t>Test W1</t>
  </si>
  <si>
    <t>Test W2</t>
  </si>
  <si>
    <t>FM19</t>
  </si>
  <si>
    <t>FM21</t>
  </si>
  <si>
    <t>Experiment</t>
  </si>
  <si>
    <t>Model</t>
  </si>
  <si>
    <t>FM_SNL_Test_5</t>
  </si>
  <si>
    <t>FM_SNL_Test_21</t>
  </si>
  <si>
    <t>ICFMP2_Case_1</t>
  </si>
  <si>
    <t>ICFMP2_Case_2</t>
  </si>
  <si>
    <t>ICFMP2_Case_3</t>
  </si>
  <si>
    <t>ICFMP3_Test_1</t>
  </si>
  <si>
    <t>ICFMP3_Test_2</t>
  </si>
  <si>
    <t>ICFMP3_Test_3</t>
  </si>
  <si>
    <t>ICFMP3_Test_4</t>
  </si>
  <si>
    <t>ICFMP3_Test_5</t>
  </si>
  <si>
    <t>ICFMP3_Test_7</t>
  </si>
  <si>
    <t>ICFMP3_Test_8</t>
  </si>
  <si>
    <t>ICFMP3_Test_9</t>
  </si>
  <si>
    <t>ICFMP3_Test_10</t>
  </si>
  <si>
    <t>ICFMP3_Test_13</t>
  </si>
  <si>
    <t>ICFMP3_Test_14</t>
  </si>
  <si>
    <t>ICFMP3_Test_15</t>
  </si>
  <si>
    <t>ICFMP3_Test_16</t>
  </si>
  <si>
    <t>ICFMP3_Test_17</t>
  </si>
  <si>
    <t>ICFMP3_Test_18</t>
  </si>
  <si>
    <t>ICFMP4_Test_1</t>
  </si>
  <si>
    <t>ICFMP5_Test_4</t>
  </si>
  <si>
    <t>FM_SNL_Test_4_Exp</t>
  </si>
  <si>
    <t>FM_SNL_Test_4_Mod</t>
  </si>
  <si>
    <t>FM_SNL_Test_5_Exp</t>
  </si>
  <si>
    <t>FM_SNL_Test_5_Mod</t>
  </si>
  <si>
    <t>FM_SNL_Test_21_Exp</t>
  </si>
  <si>
    <t>FM_SNL_Test_21_Mod</t>
  </si>
  <si>
    <t>Absolute Values</t>
  </si>
  <si>
    <t>HGL Depth</t>
  </si>
  <si>
    <t>Averages by Series</t>
  </si>
  <si>
    <t>Absolute Value</t>
  </si>
  <si>
    <t>Standard Deviation ----&gt;</t>
  </si>
  <si>
    <t>Average ----&gt;</t>
  </si>
  <si>
    <t>O2</t>
  </si>
  <si>
    <t>CO2</t>
  </si>
  <si>
    <t>Average by Test Series</t>
  </si>
  <si>
    <t>Closed door tests ----&gt;</t>
  </si>
  <si>
    <t>Open door tests ----&gt;</t>
  </si>
  <si>
    <t>Rad Flux</t>
  </si>
  <si>
    <t>Total Flux</t>
  </si>
  <si>
    <t>Temp</t>
  </si>
  <si>
    <t>Median ----&gt;</t>
  </si>
  <si>
    <t>Percentile ranking open door tests ---&gt;</t>
  </si>
  <si>
    <t>Percentile ranking closed door tests ---&gt;</t>
  </si>
  <si>
    <t>Percentile ranking at uncertainty limit ----&gt;</t>
  </si>
  <si>
    <t>Flux</t>
  </si>
  <si>
    <t>90th percentile value (90 % of predictions are within xxx %) ----&gt;</t>
  </si>
  <si>
    <t>90th percentile not counting FM tests ----&gt;</t>
  </si>
  <si>
    <t>90th percentile value closed door tests</t>
  </si>
  <si>
    <t>90th percentile value open door tests</t>
  </si>
  <si>
    <t>90th percentile value ----&gt;</t>
  </si>
  <si>
    <t>90th percentile value not counting NBS ----&gt;</t>
  </si>
  <si>
    <t>VTT</t>
  </si>
  <si>
    <t>NIST / NRC</t>
  </si>
  <si>
    <t>iBMB</t>
  </si>
  <si>
    <t>iBMB Cable</t>
  </si>
  <si>
    <t>iBMB Pool</t>
  </si>
  <si>
    <t>Plume Temperature Rise</t>
  </si>
  <si>
    <t>Plume Temperature</t>
  </si>
  <si>
    <t>Temperature 28/0.98H</t>
  </si>
  <si>
    <t>Temperature 6/0.98H</t>
  </si>
  <si>
    <t>Temperature TG.1</t>
  </si>
  <si>
    <t>Temperature TG.2</t>
  </si>
  <si>
    <t>T G.1</t>
  </si>
  <si>
    <t>T G.2</t>
  </si>
  <si>
    <t>Ch 28</t>
  </si>
  <si>
    <t>Ch 6</t>
  </si>
  <si>
    <t>Pred Surface Flux</t>
  </si>
  <si>
    <t>HGL Temp</t>
  </si>
  <si>
    <t>Plume Temp</t>
  </si>
  <si>
    <t>Smoke</t>
  </si>
  <si>
    <t>Press</t>
  </si>
  <si>
    <t>Cable Temp</t>
  </si>
  <si>
    <t>Cable Rad</t>
  </si>
  <si>
    <t>Surface Temp</t>
  </si>
  <si>
    <t>NIST/NRC</t>
  </si>
  <si>
    <t>Ceiling Jet Temp</t>
  </si>
  <si>
    <t>VTT 1</t>
  </si>
  <si>
    <t>VTT 2</t>
  </si>
  <si>
    <t>VTT 3</t>
  </si>
  <si>
    <t>NIST/NRC 1</t>
  </si>
  <si>
    <t>NIST/NRC 7</t>
  </si>
  <si>
    <t>NIST/NRC 2</t>
  </si>
  <si>
    <t>NIST/NRC 8</t>
  </si>
  <si>
    <t>NIST/NRC 4</t>
  </si>
  <si>
    <t>NIST/NRC 10</t>
  </si>
  <si>
    <t>NIST/NRC 13</t>
  </si>
  <si>
    <t>NIST/NRC 16</t>
  </si>
  <si>
    <t>NIST/NRC 17</t>
  </si>
  <si>
    <t>NIST/NRC 3</t>
  </si>
  <si>
    <t>NIST/NRC 9</t>
  </si>
  <si>
    <t>NIST/NRC 5</t>
  </si>
  <si>
    <t>NIST/NRC 14</t>
  </si>
  <si>
    <t>NIST/NRC 15</t>
  </si>
  <si>
    <t>NIST/NRC 18</t>
  </si>
  <si>
    <t>iBMB Pool 1</t>
  </si>
  <si>
    <t>iBMB Cable 4</t>
  </si>
  <si>
    <t>FM/SNL 4</t>
  </si>
  <si>
    <t>FM/SNL 5</t>
  </si>
  <si>
    <t>FM/SNL 21</t>
  </si>
  <si>
    <t>FM/NBS 19</t>
  </si>
  <si>
    <t>FM/NBS 21</t>
  </si>
  <si>
    <t>NBS 100A</t>
  </si>
  <si>
    <t>NBS 100O</t>
  </si>
  <si>
    <t>NBS 100Z</t>
  </si>
  <si>
    <t>NBS F1</t>
  </si>
  <si>
    <t>NBS F2</t>
  </si>
  <si>
    <t>NBS W1</t>
  </si>
  <si>
    <t>NBS W2</t>
  </si>
  <si>
    <t>For Category Axis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</si>
</sst>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6"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Border="1"/>
    <xf numFmtId="164" fontId="0" fillId="0" borderId="2" xfId="0" applyNumberFormat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Fill="1" applyBorder="1" applyAlignment="1">
      <alignment horizontal="left"/>
    </xf>
    <xf numFmtId="164" fontId="0" fillId="0" borderId="0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5" xfId="0" applyNumberFormat="1" applyFont="1" applyFill="1" applyBorder="1" applyAlignment="1">
      <alignment horizontal="center" wrapText="1"/>
    </xf>
    <xf numFmtId="165" fontId="3" fillId="0" borderId="2" xfId="0" applyNumberFormat="1" applyFont="1" applyFill="1" applyBorder="1" applyAlignment="1">
      <alignment horizontal="center" vertical="center"/>
    </xf>
    <xf numFmtId="2" fontId="3" fillId="0" borderId="2" xfId="0" applyNumberFormat="1" applyFont="1" applyFill="1" applyBorder="1" applyAlignment="1">
      <alignment horizontal="center" vertical="center"/>
    </xf>
    <xf numFmtId="165" fontId="3" fillId="0" borderId="5" xfId="0" applyNumberFormat="1" applyFont="1" applyFill="1" applyBorder="1" applyAlignment="1">
      <alignment horizontal="center" vertical="center" wrapText="1"/>
    </xf>
    <xf numFmtId="2" fontId="3" fillId="0" borderId="5" xfId="0" applyNumberFormat="1" applyFont="1" applyFill="1" applyBorder="1" applyAlignment="1">
      <alignment horizontal="center" vertical="center" wrapText="1"/>
    </xf>
    <xf numFmtId="1" fontId="3" fillId="2" borderId="5" xfId="0" applyNumberFormat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2" fontId="0" fillId="0" borderId="0" xfId="0" applyNumberFormat="1" applyFill="1" applyBorder="1"/>
    <xf numFmtId="2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/>
    </xf>
    <xf numFmtId="0" fontId="5" fillId="0" borderId="0" xfId="0" applyFont="1"/>
    <xf numFmtId="164" fontId="3" fillId="2" borderId="5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0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 vertical="center" wrapText="1"/>
    </xf>
    <xf numFmtId="0" fontId="0" fillId="0" borderId="0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7" xfId="0" applyNumberFormat="1" applyBorder="1"/>
    <xf numFmtId="0" fontId="0" fillId="0" borderId="11" xfId="0" applyNumberFormat="1" applyBorder="1"/>
    <xf numFmtId="1" fontId="0" fillId="0" borderId="8" xfId="0" applyNumberFormat="1" applyBorder="1"/>
    <xf numFmtId="1" fontId="0" fillId="0" borderId="8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1" fontId="0" fillId="0" borderId="7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/>
    <xf numFmtId="0" fontId="0" fillId="0" borderId="11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0" fillId="0" borderId="11" xfId="0" applyBorder="1"/>
    <xf numFmtId="0" fontId="3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0" xfId="0" applyNumberFormat="1" applyFill="1"/>
    <xf numFmtId="0" fontId="3" fillId="0" borderId="0" xfId="0" applyFont="1" applyFill="1" applyAlignment="1">
      <alignment horizontal="left"/>
    </xf>
    <xf numFmtId="0" fontId="0" fillId="3" borderId="1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 wrapText="1"/>
    </xf>
    <xf numFmtId="1" fontId="0" fillId="2" borderId="12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3" fillId="0" borderId="0" xfId="0" applyFont="1"/>
    <xf numFmtId="0" fontId="0" fillId="0" borderId="0" xfId="0" applyFill="1" applyBorder="1" applyAlignment="1">
      <alignment horizontal="center" wrapText="1"/>
    </xf>
    <xf numFmtId="1" fontId="3" fillId="2" borderId="12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/>
    </xf>
    <xf numFmtId="0" fontId="3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164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" fontId="0" fillId="4" borderId="0" xfId="0" applyNumberFormat="1" applyFill="1"/>
    <xf numFmtId="165" fontId="0" fillId="4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4" borderId="0" xfId="0" applyNumberFormat="1" applyFill="1" applyAlignment="1">
      <alignment horizontal="center"/>
    </xf>
    <xf numFmtId="1" fontId="0" fillId="0" borderId="0" xfId="0" applyNumberFormat="1" applyBorder="1"/>
    <xf numFmtId="0" fontId="3" fillId="4" borderId="0" xfId="0" applyFont="1" applyFill="1" applyBorder="1"/>
    <xf numFmtId="0" fontId="0" fillId="4" borderId="0" xfId="0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" fontId="0" fillId="4" borderId="0" xfId="0" applyNumberFormat="1" applyFill="1" applyBorder="1"/>
    <xf numFmtId="1" fontId="0" fillId="4" borderId="0" xfId="0" applyNumberFormat="1" applyFill="1" applyBorder="1" applyAlignment="1">
      <alignment horizontal="center"/>
    </xf>
    <xf numFmtId="0" fontId="0" fillId="4" borderId="0" xfId="0" applyFill="1" applyBorder="1"/>
    <xf numFmtId="0" fontId="0" fillId="0" borderId="0" xfId="0" applyNumberFormat="1" applyFill="1" applyBorder="1"/>
    <xf numFmtId="0" fontId="5" fillId="0" borderId="0" xfId="0" applyNumberFormat="1" applyFont="1" applyFill="1"/>
    <xf numFmtId="165" fontId="0" fillId="4" borderId="0" xfId="0" applyNumberFormat="1" applyFill="1" applyBorder="1"/>
    <xf numFmtId="0" fontId="0" fillId="4" borderId="0" xfId="0" applyNumberFormat="1" applyFill="1" applyBorder="1"/>
    <xf numFmtId="165" fontId="0" fillId="4" borderId="0" xfId="0" applyNumberFormat="1" applyFill="1"/>
    <xf numFmtId="0" fontId="5" fillId="0" borderId="7" xfId="0" applyFont="1" applyBorder="1" applyAlignment="1">
      <alignment horizontal="center"/>
    </xf>
    <xf numFmtId="0" fontId="5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NumberFormat="1" applyFont="1"/>
    <xf numFmtId="0" fontId="0" fillId="0" borderId="0" xfId="0" applyNumberFormat="1" applyFont="1" applyFill="1" applyAlignment="1">
      <alignment horizontal="left"/>
    </xf>
    <xf numFmtId="0" fontId="3" fillId="0" borderId="0" xfId="0" applyNumberFormat="1" applyFont="1" applyAlignment="1">
      <alignment horizontal="left" vertical="center"/>
    </xf>
    <xf numFmtId="0" fontId="0" fillId="0" borderId="0" xfId="0" applyNumberFormat="1" applyFill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3" fillId="5" borderId="5" xfId="0" applyNumberFormat="1" applyFont="1" applyFill="1" applyBorder="1" applyAlignment="1">
      <alignment horizontal="center" wrapText="1"/>
    </xf>
    <xf numFmtId="1" fontId="0" fillId="5" borderId="1" xfId="0" applyNumberFormat="1" applyFill="1" applyBorder="1" applyAlignment="1">
      <alignment horizontal="center"/>
    </xf>
    <xf numFmtId="0" fontId="3" fillId="2" borderId="5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3" xfId="0" applyFont="1" applyFill="1" applyBorder="1" applyAlignment="1">
      <alignment horizontal="center" vertical="center" textRotation="90"/>
    </xf>
    <xf numFmtId="0" fontId="0" fillId="0" borderId="4" xfId="0" applyFill="1" applyBorder="1" applyAlignment="1">
      <alignment horizontal="center" vertical="center" textRotation="90"/>
    </xf>
    <xf numFmtId="0" fontId="0" fillId="0" borderId="14" xfId="0" applyFill="1" applyBorder="1" applyAlignment="1">
      <alignment horizontal="center" vertical="center" textRotation="90"/>
    </xf>
    <xf numFmtId="0" fontId="3" fillId="0" borderId="13" xfId="0" applyNumberFormat="1" applyFont="1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textRotation="90"/>
    </xf>
    <xf numFmtId="0" fontId="3" fillId="0" borderId="13" xfId="0" applyNumberFormat="1" applyFont="1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textRotation="90" wrapText="1"/>
    </xf>
    <xf numFmtId="0" fontId="0" fillId="0" borderId="14" xfId="0" applyBorder="1" applyAlignment="1">
      <alignment horizontal="center" vertical="center" textRotation="90" wrapText="1"/>
    </xf>
    <xf numFmtId="0" fontId="0" fillId="0" borderId="4" xfId="0" applyNumberFormat="1" applyFill="1" applyBorder="1" applyAlignment="1">
      <alignment horizontal="center" vertical="center" textRotation="90"/>
    </xf>
    <xf numFmtId="0" fontId="0" fillId="0" borderId="14" xfId="0" applyNumberFormat="1" applyFill="1" applyBorder="1" applyAlignment="1">
      <alignment horizontal="center" vertical="center" textRotation="90"/>
    </xf>
    <xf numFmtId="0" fontId="0" fillId="0" borderId="4" xfId="0" applyNumberFormat="1" applyBorder="1" applyAlignment="1">
      <alignment horizontal="center" vertical="center" textRotation="90"/>
    </xf>
    <xf numFmtId="0" fontId="0" fillId="0" borderId="4" xfId="0" applyBorder="1" applyAlignment="1"/>
    <xf numFmtId="0" fontId="0" fillId="0" borderId="14" xfId="0" applyBorder="1" applyAlignment="1"/>
    <xf numFmtId="0" fontId="0" fillId="0" borderId="13" xfId="0" applyFill="1" applyBorder="1" applyAlignment="1">
      <alignment horizontal="center" vertical="center" textRotation="90" wrapText="1"/>
    </xf>
    <xf numFmtId="0" fontId="0" fillId="0" borderId="4" xfId="0" applyFill="1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textRotation="90"/>
    </xf>
    <xf numFmtId="0" fontId="0" fillId="0" borderId="1" xfId="0" applyFill="1" applyBorder="1" applyAlignment="1">
      <alignment horizontal="center" vertical="center" textRotation="90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2" xfId="0" applyFont="1" applyFill="1" applyBorder="1" applyAlignment="1">
      <alignment horizontal="center" vertical="center" textRotation="90" wrapText="1"/>
    </xf>
    <xf numFmtId="0" fontId="0" fillId="0" borderId="12" xfId="0" applyBorder="1" applyAlignment="1">
      <alignment horizontal="center" vertical="center" textRotation="90" wrapText="1"/>
    </xf>
    <xf numFmtId="0" fontId="0" fillId="0" borderId="5" xfId="0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textRotation="90" wrapText="1"/>
    </xf>
    <xf numFmtId="0" fontId="0" fillId="0" borderId="2" xfId="0" applyFill="1" applyBorder="1" applyAlignment="1">
      <alignment horizontal="center" vertical="center" textRotation="90" wrapText="1"/>
    </xf>
    <xf numFmtId="0" fontId="0" fillId="0" borderId="12" xfId="0" applyFill="1" applyBorder="1" applyAlignment="1">
      <alignment horizontal="center" vertical="center" textRotation="90" wrapText="1"/>
    </xf>
    <xf numFmtId="0" fontId="0" fillId="0" borderId="12" xfId="0" applyBorder="1" applyAlignment="1">
      <alignment textRotation="90" wrapText="1"/>
    </xf>
    <xf numFmtId="0" fontId="0" fillId="0" borderId="5" xfId="0" applyBorder="1" applyAlignment="1">
      <alignment textRotation="90" wrapText="1"/>
    </xf>
    <xf numFmtId="0" fontId="5" fillId="0" borderId="0" xfId="0" applyNumberFormat="1" applyFont="1" applyFill="1" applyAlignment="1">
      <alignment horizontal="center" vertical="center"/>
    </xf>
    <xf numFmtId="0" fontId="0" fillId="0" borderId="12" xfId="0" applyBorder="1"/>
    <xf numFmtId="0" fontId="0" fillId="0" borderId="5" xfId="0" applyBorder="1"/>
    <xf numFmtId="0" fontId="0" fillId="0" borderId="2" xfId="0" applyFill="1" applyBorder="1" applyAlignment="1">
      <alignment horizontal="center" vertical="center" textRotation="90"/>
    </xf>
    <xf numFmtId="0" fontId="0" fillId="0" borderId="12" xfId="0" applyFill="1" applyBorder="1" applyAlignment="1">
      <alignment horizontal="center" vertical="center" textRotation="90"/>
    </xf>
    <xf numFmtId="0" fontId="0" fillId="0" borderId="5" xfId="0" applyFill="1" applyBorder="1" applyAlignment="1">
      <alignment horizontal="center" vertical="center" textRotation="90"/>
    </xf>
    <xf numFmtId="0" fontId="0" fillId="0" borderId="5" xfId="0" applyFill="1" applyBorder="1" applyAlignment="1">
      <alignment horizontal="center" vertical="center" textRotation="90" wrapText="1"/>
    </xf>
    <xf numFmtId="0" fontId="3" fillId="0" borderId="2" xfId="0" applyFont="1" applyFill="1" applyBorder="1" applyAlignment="1">
      <alignment horizontal="center" vertical="center" textRotation="90"/>
    </xf>
    <xf numFmtId="1" fontId="0" fillId="2" borderId="2" xfId="0" applyNumberFormat="1" applyFill="1" applyBorder="1" applyAlignment="1">
      <alignment horizontal="center" vertical="center"/>
    </xf>
    <xf numFmtId="1" fontId="0" fillId="2" borderId="12" xfId="0" applyNumberForma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0" borderId="12" xfId="0" applyBorder="1" applyAlignment="1"/>
    <xf numFmtId="0" fontId="0" fillId="0" borderId="5" xfId="0" applyBorder="1" applyAlignment="1"/>
    <xf numFmtId="0" fontId="0" fillId="0" borderId="3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3" fillId="0" borderId="1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0" fontId="0" fillId="0" borderId="4" xfId="0" applyFill="1" applyBorder="1" applyAlignment="1">
      <alignment horizontal="left"/>
    </xf>
    <xf numFmtId="0" fontId="3" fillId="0" borderId="1" xfId="0" applyFont="1" applyFill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2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1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3" fillId="0" borderId="13" xfId="0" applyNumberFormat="1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824"/>
  <sheetViews>
    <sheetView workbookViewId="0">
      <selection activeCell="A53" sqref="A53:J54"/>
    </sheetView>
  </sheetViews>
  <sheetFormatPr defaultRowHeight="12.75"/>
  <cols>
    <col min="1" max="1" width="10.28515625" customWidth="1"/>
    <col min="2" max="2" width="22.140625" style="4" bestFit="1" customWidth="1"/>
    <col min="3" max="3" width="21.85546875" style="98" customWidth="1"/>
    <col min="4" max="9" width="9.140625" style="2"/>
    <col min="13" max="13" width="9.140625" style="2"/>
    <col min="21" max="21" width="11" style="3" bestFit="1" customWidth="1"/>
  </cols>
  <sheetData>
    <row r="1" spans="1:22" ht="15.75">
      <c r="A1" s="1" t="s">
        <v>10</v>
      </c>
      <c r="B1" s="5"/>
      <c r="U1" s="7"/>
    </row>
    <row r="2" spans="1:22">
      <c r="B2" s="5"/>
      <c r="J2" s="2"/>
      <c r="K2" s="2"/>
      <c r="U2" s="7"/>
    </row>
    <row r="3" spans="1:22">
      <c r="A3" s="2">
        <v>1</v>
      </c>
      <c r="B3" s="6">
        <f>A3+1</f>
        <v>2</v>
      </c>
      <c r="C3" s="98">
        <f>B3+1</f>
        <v>3</v>
      </c>
      <c r="D3" s="2">
        <f t="shared" ref="D3:V3" si="0">C3+1</f>
        <v>4</v>
      </c>
      <c r="E3" s="2">
        <f t="shared" si="0"/>
        <v>5</v>
      </c>
      <c r="F3" s="2">
        <f t="shared" si="0"/>
        <v>6</v>
      </c>
      <c r="G3" s="2">
        <f t="shared" si="0"/>
        <v>7</v>
      </c>
      <c r="H3" s="2">
        <f t="shared" si="0"/>
        <v>8</v>
      </c>
      <c r="I3" s="2">
        <f t="shared" si="0"/>
        <v>9</v>
      </c>
      <c r="J3" s="2">
        <f t="shared" si="0"/>
        <v>10</v>
      </c>
      <c r="K3" s="2">
        <f t="shared" si="0"/>
        <v>11</v>
      </c>
      <c r="L3" s="2">
        <f t="shared" si="0"/>
        <v>12</v>
      </c>
      <c r="M3" s="2">
        <f t="shared" si="0"/>
        <v>13</v>
      </c>
      <c r="N3" s="2">
        <f t="shared" si="0"/>
        <v>14</v>
      </c>
      <c r="O3" s="2">
        <f t="shared" si="0"/>
        <v>15</v>
      </c>
      <c r="P3" s="2">
        <f t="shared" si="0"/>
        <v>16</v>
      </c>
      <c r="Q3" s="2">
        <f t="shared" si="0"/>
        <v>17</v>
      </c>
      <c r="R3" s="2">
        <f t="shared" si="0"/>
        <v>18</v>
      </c>
      <c r="S3" s="2">
        <f t="shared" si="0"/>
        <v>19</v>
      </c>
      <c r="T3" s="2">
        <f t="shared" si="0"/>
        <v>20</v>
      </c>
      <c r="U3" s="2">
        <f t="shared" si="0"/>
        <v>21</v>
      </c>
      <c r="V3" s="2">
        <f t="shared" si="0"/>
        <v>22</v>
      </c>
    </row>
    <row r="4" spans="1:22">
      <c r="B4" s="5"/>
      <c r="J4" s="2"/>
      <c r="K4" s="2"/>
      <c r="U4" s="7"/>
    </row>
    <row r="5" spans="1:22">
      <c r="A5" t="s">
        <v>283</v>
      </c>
      <c r="B5" s="5" t="s">
        <v>307</v>
      </c>
      <c r="C5" s="98">
        <v>2</v>
      </c>
      <c r="U5" s="7"/>
    </row>
    <row r="6" spans="1:22">
      <c r="A6" t="s">
        <v>284</v>
      </c>
      <c r="B6" s="5" t="s">
        <v>308</v>
      </c>
      <c r="C6" s="98">
        <v>2</v>
      </c>
      <c r="U6" s="7"/>
    </row>
    <row r="7" spans="1:22">
      <c r="B7" s="5"/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39</v>
      </c>
      <c r="K7" s="2" t="s">
        <v>79</v>
      </c>
      <c r="M7" s="2" t="s">
        <v>70</v>
      </c>
      <c r="N7" s="2" t="s">
        <v>76</v>
      </c>
      <c r="O7" s="2" t="s">
        <v>81</v>
      </c>
      <c r="P7" s="2" t="s">
        <v>71</v>
      </c>
      <c r="Q7" s="2" t="s">
        <v>77</v>
      </c>
      <c r="R7" s="2" t="s">
        <v>81</v>
      </c>
      <c r="S7" s="2" t="s">
        <v>82</v>
      </c>
      <c r="T7" s="2" t="s">
        <v>83</v>
      </c>
      <c r="U7" s="7" t="s">
        <v>78</v>
      </c>
    </row>
    <row r="8" spans="1:22">
      <c r="A8" t="s">
        <v>1</v>
      </c>
      <c r="B8" s="5" t="s">
        <v>8</v>
      </c>
      <c r="C8" s="98" t="s">
        <v>8</v>
      </c>
      <c r="D8" s="2">
        <v>1</v>
      </c>
      <c r="E8" s="2">
        <v>3</v>
      </c>
      <c r="F8" s="2">
        <v>1</v>
      </c>
      <c r="G8" s="2">
        <v>2</v>
      </c>
      <c r="H8" s="2">
        <v>0</v>
      </c>
      <c r="I8" s="2">
        <v>15</v>
      </c>
      <c r="J8" s="2" t="s">
        <v>40</v>
      </c>
      <c r="K8" s="2"/>
      <c r="U8" s="7"/>
    </row>
    <row r="9" spans="1:22">
      <c r="A9" t="s">
        <v>1</v>
      </c>
      <c r="B9" s="5" t="s">
        <v>9</v>
      </c>
      <c r="C9" s="98" t="s">
        <v>9</v>
      </c>
      <c r="D9" s="2">
        <v>1</v>
      </c>
      <c r="E9" s="2">
        <v>2</v>
      </c>
      <c r="F9" s="2">
        <v>1</v>
      </c>
      <c r="G9" s="2">
        <v>3</v>
      </c>
      <c r="H9" s="2">
        <v>0</v>
      </c>
      <c r="I9" s="2">
        <v>15</v>
      </c>
      <c r="J9" s="2" t="s">
        <v>41</v>
      </c>
      <c r="K9" s="2" t="s">
        <v>80</v>
      </c>
      <c r="M9" s="2">
        <v>6.1</v>
      </c>
      <c r="N9" s="2"/>
      <c r="O9" s="2"/>
      <c r="P9" s="2">
        <v>6.1</v>
      </c>
      <c r="U9" s="7"/>
    </row>
    <row r="10" spans="1:22">
      <c r="A10" s="3" t="s">
        <v>1</v>
      </c>
      <c r="B10" s="100" t="s">
        <v>217</v>
      </c>
      <c r="C10" s="99" t="s">
        <v>215</v>
      </c>
      <c r="D10" s="2">
        <v>5</v>
      </c>
      <c r="E10" s="2">
        <v>6</v>
      </c>
      <c r="F10" s="2">
        <v>1</v>
      </c>
      <c r="G10" s="2">
        <v>9</v>
      </c>
      <c r="H10" s="2">
        <v>0</v>
      </c>
      <c r="I10" s="2">
        <v>15</v>
      </c>
      <c r="J10" s="2" t="s">
        <v>40</v>
      </c>
      <c r="K10" s="2"/>
      <c r="U10" s="7"/>
    </row>
    <row r="11" spans="1:22">
      <c r="A11" s="3" t="s">
        <v>1</v>
      </c>
      <c r="B11" s="100" t="s">
        <v>218</v>
      </c>
      <c r="C11" s="99" t="s">
        <v>215</v>
      </c>
      <c r="D11" s="2">
        <v>5</v>
      </c>
      <c r="E11" s="2">
        <v>16</v>
      </c>
      <c r="F11" s="2">
        <v>1</v>
      </c>
      <c r="G11" s="2">
        <v>8</v>
      </c>
      <c r="H11" s="2">
        <v>0</v>
      </c>
      <c r="I11" s="2">
        <v>15</v>
      </c>
      <c r="J11" s="2" t="s">
        <v>40</v>
      </c>
      <c r="K11" s="2"/>
      <c r="N11" s="2"/>
      <c r="O11" s="2"/>
      <c r="P11" s="2"/>
      <c r="U11" s="7"/>
    </row>
    <row r="12" spans="1:22">
      <c r="A12" s="141" t="s">
        <v>1</v>
      </c>
      <c r="B12" s="142" t="s">
        <v>345</v>
      </c>
      <c r="C12" s="143" t="s">
        <v>344</v>
      </c>
      <c r="D12" s="2">
        <v>5</v>
      </c>
      <c r="E12" s="2">
        <v>21</v>
      </c>
      <c r="F12" s="2">
        <v>1</v>
      </c>
      <c r="G12" s="2">
        <v>10</v>
      </c>
      <c r="H12" s="2">
        <v>0</v>
      </c>
      <c r="I12" s="2">
        <v>15</v>
      </c>
      <c r="J12" s="140" t="s">
        <v>40</v>
      </c>
      <c r="K12" s="2"/>
      <c r="N12" s="2"/>
      <c r="O12" s="2"/>
      <c r="P12" s="2"/>
      <c r="U12" s="7"/>
    </row>
    <row r="13" spans="1:22">
      <c r="B13" s="5"/>
      <c r="U13" s="7"/>
    </row>
    <row r="14" spans="1:22">
      <c r="A14" t="s">
        <v>283</v>
      </c>
      <c r="B14" s="5" t="s">
        <v>309</v>
      </c>
      <c r="C14" s="98">
        <v>2</v>
      </c>
      <c r="U14" s="7"/>
    </row>
    <row r="15" spans="1:22">
      <c r="A15" t="s">
        <v>284</v>
      </c>
      <c r="B15" s="5" t="s">
        <v>310</v>
      </c>
      <c r="C15" s="98">
        <v>2</v>
      </c>
      <c r="U15" s="7"/>
    </row>
    <row r="16" spans="1:22">
      <c r="B16" s="5"/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  <c r="I16" s="2" t="s">
        <v>7</v>
      </c>
      <c r="J16" s="2" t="s">
        <v>39</v>
      </c>
      <c r="K16" s="2" t="s">
        <v>79</v>
      </c>
      <c r="M16" s="2" t="s">
        <v>70</v>
      </c>
      <c r="N16" s="2" t="s">
        <v>76</v>
      </c>
      <c r="O16" s="2" t="s">
        <v>81</v>
      </c>
      <c r="P16" s="2" t="s">
        <v>71</v>
      </c>
      <c r="Q16" s="2" t="s">
        <v>77</v>
      </c>
      <c r="R16" s="2" t="s">
        <v>81</v>
      </c>
      <c r="S16" s="2" t="s">
        <v>82</v>
      </c>
      <c r="T16" s="2" t="s">
        <v>83</v>
      </c>
      <c r="U16" s="7" t="s">
        <v>78</v>
      </c>
    </row>
    <row r="17" spans="1:21">
      <c r="A17" t="s">
        <v>1</v>
      </c>
      <c r="B17" s="5" t="s">
        <v>8</v>
      </c>
      <c r="C17" s="98" t="s">
        <v>8</v>
      </c>
      <c r="D17" s="2">
        <v>1</v>
      </c>
      <c r="E17" s="2">
        <v>3</v>
      </c>
      <c r="F17" s="2">
        <v>1</v>
      </c>
      <c r="G17" s="2">
        <v>2</v>
      </c>
      <c r="H17" s="2">
        <v>0</v>
      </c>
      <c r="I17" s="2">
        <v>15</v>
      </c>
      <c r="J17" s="2" t="s">
        <v>40</v>
      </c>
      <c r="K17" s="2"/>
      <c r="U17" s="7"/>
    </row>
    <row r="18" spans="1:21">
      <c r="A18" t="s">
        <v>1</v>
      </c>
      <c r="B18" s="5" t="s">
        <v>9</v>
      </c>
      <c r="C18" s="98" t="s">
        <v>9</v>
      </c>
      <c r="D18" s="2">
        <v>1</v>
      </c>
      <c r="E18" s="2">
        <v>2</v>
      </c>
      <c r="F18" s="2">
        <v>1</v>
      </c>
      <c r="G18" s="2">
        <v>3</v>
      </c>
      <c r="H18" s="2">
        <v>0</v>
      </c>
      <c r="I18" s="2">
        <v>15</v>
      </c>
      <c r="J18" s="2" t="s">
        <v>41</v>
      </c>
      <c r="K18" s="2" t="s">
        <v>80</v>
      </c>
      <c r="M18" s="2">
        <v>6.1</v>
      </c>
      <c r="N18" s="2"/>
      <c r="O18" s="2"/>
      <c r="P18" s="2">
        <v>6.1</v>
      </c>
      <c r="U18" s="7"/>
    </row>
    <row r="19" spans="1:21">
      <c r="A19" s="3" t="s">
        <v>1</v>
      </c>
      <c r="B19" s="100" t="s">
        <v>217</v>
      </c>
      <c r="C19" s="99" t="s">
        <v>215</v>
      </c>
      <c r="D19" s="2">
        <v>5</v>
      </c>
      <c r="E19" s="2">
        <v>6</v>
      </c>
      <c r="F19" s="2">
        <v>1</v>
      </c>
      <c r="G19" s="2">
        <v>9</v>
      </c>
      <c r="H19" s="2">
        <v>0</v>
      </c>
      <c r="I19" s="2">
        <v>15</v>
      </c>
      <c r="J19" s="2" t="s">
        <v>40</v>
      </c>
      <c r="K19" s="2"/>
      <c r="U19" s="7"/>
    </row>
    <row r="20" spans="1:21">
      <c r="A20" s="3" t="s">
        <v>1</v>
      </c>
      <c r="B20" s="100" t="s">
        <v>218</v>
      </c>
      <c r="C20" s="99" t="s">
        <v>215</v>
      </c>
      <c r="D20" s="2">
        <v>5</v>
      </c>
      <c r="E20" s="2">
        <v>16</v>
      </c>
      <c r="F20" s="2">
        <v>1</v>
      </c>
      <c r="G20" s="2">
        <v>8</v>
      </c>
      <c r="H20" s="2">
        <v>0</v>
      </c>
      <c r="I20" s="2">
        <v>15</v>
      </c>
      <c r="J20" s="2" t="s">
        <v>40</v>
      </c>
      <c r="K20" s="2"/>
      <c r="N20" s="2"/>
      <c r="O20" s="2"/>
      <c r="P20" s="2"/>
      <c r="U20" s="7"/>
    </row>
    <row r="21" spans="1:21">
      <c r="A21" s="141" t="s">
        <v>1</v>
      </c>
      <c r="B21" s="142" t="s">
        <v>345</v>
      </c>
      <c r="C21" s="143" t="s">
        <v>344</v>
      </c>
      <c r="D21" s="2">
        <v>5</v>
      </c>
      <c r="E21" s="2">
        <v>21</v>
      </c>
      <c r="F21" s="2">
        <v>1</v>
      </c>
      <c r="G21" s="2">
        <v>10</v>
      </c>
      <c r="H21" s="2">
        <v>0</v>
      </c>
      <c r="I21" s="2">
        <v>15</v>
      </c>
      <c r="J21" s="140" t="s">
        <v>40</v>
      </c>
      <c r="K21" s="2"/>
      <c r="N21" s="2"/>
      <c r="O21" s="2"/>
      <c r="P21" s="2"/>
      <c r="U21" s="7"/>
    </row>
    <row r="22" spans="1:21">
      <c r="B22" s="5"/>
      <c r="U22" s="7"/>
    </row>
    <row r="23" spans="1:21">
      <c r="A23" t="s">
        <v>283</v>
      </c>
      <c r="B23" s="5" t="s">
        <v>311</v>
      </c>
      <c r="C23" s="98">
        <v>2</v>
      </c>
      <c r="U23" s="7"/>
    </row>
    <row r="24" spans="1:21">
      <c r="A24" t="s">
        <v>284</v>
      </c>
      <c r="B24" s="5" t="s">
        <v>312</v>
      </c>
      <c r="C24" s="98">
        <v>2</v>
      </c>
      <c r="U24" s="7"/>
    </row>
    <row r="25" spans="1:21">
      <c r="B25" s="5"/>
      <c r="D25" s="2" t="s">
        <v>2</v>
      </c>
      <c r="E25" s="2" t="s">
        <v>3</v>
      </c>
      <c r="F25" s="2" t="s">
        <v>4</v>
      </c>
      <c r="G25" s="2" t="s">
        <v>5</v>
      </c>
      <c r="H25" s="2" t="s">
        <v>6</v>
      </c>
      <c r="I25" s="2" t="s">
        <v>7</v>
      </c>
      <c r="J25" s="2" t="s">
        <v>39</v>
      </c>
      <c r="K25" s="2" t="s">
        <v>79</v>
      </c>
      <c r="M25" s="2" t="s">
        <v>70</v>
      </c>
      <c r="N25" s="2" t="s">
        <v>76</v>
      </c>
      <c r="O25" s="2" t="s">
        <v>81</v>
      </c>
      <c r="P25" s="2" t="s">
        <v>71</v>
      </c>
      <c r="Q25" s="2" t="s">
        <v>77</v>
      </c>
      <c r="R25" s="2" t="s">
        <v>81</v>
      </c>
      <c r="S25" s="2" t="s">
        <v>82</v>
      </c>
      <c r="T25" s="2" t="s">
        <v>83</v>
      </c>
      <c r="U25" s="7" t="s">
        <v>78</v>
      </c>
    </row>
    <row r="26" spans="1:21">
      <c r="A26" t="s">
        <v>1</v>
      </c>
      <c r="B26" s="5" t="s">
        <v>8</v>
      </c>
      <c r="C26" s="98" t="s">
        <v>8</v>
      </c>
      <c r="D26" s="2">
        <v>1</v>
      </c>
      <c r="E26" s="2">
        <v>3</v>
      </c>
      <c r="F26" s="2">
        <v>1</v>
      </c>
      <c r="G26" s="2">
        <v>2</v>
      </c>
      <c r="H26" s="2">
        <v>0</v>
      </c>
      <c r="I26" s="2">
        <v>30</v>
      </c>
      <c r="J26" s="2" t="s">
        <v>40</v>
      </c>
      <c r="K26" s="2"/>
      <c r="U26" s="7"/>
    </row>
    <row r="27" spans="1:21">
      <c r="A27" t="s">
        <v>1</v>
      </c>
      <c r="B27" s="5" t="s">
        <v>9</v>
      </c>
      <c r="C27" s="98" t="s">
        <v>9</v>
      </c>
      <c r="D27" s="2">
        <v>1</v>
      </c>
      <c r="E27" s="2">
        <v>2</v>
      </c>
      <c r="F27" s="2">
        <v>1</v>
      </c>
      <c r="G27" s="2">
        <v>3</v>
      </c>
      <c r="H27" s="2">
        <v>0</v>
      </c>
      <c r="I27" s="2">
        <v>30</v>
      </c>
      <c r="J27" s="2" t="s">
        <v>41</v>
      </c>
      <c r="K27" s="2" t="s">
        <v>80</v>
      </c>
      <c r="M27" s="2">
        <v>6.1</v>
      </c>
      <c r="N27" s="2"/>
      <c r="O27" s="2"/>
      <c r="P27" s="2">
        <v>6.1</v>
      </c>
      <c r="U27" s="7"/>
    </row>
    <row r="28" spans="1:21">
      <c r="A28" s="3" t="s">
        <v>1</v>
      </c>
      <c r="B28" s="100" t="s">
        <v>217</v>
      </c>
      <c r="C28" s="99" t="s">
        <v>215</v>
      </c>
      <c r="D28" s="2">
        <v>5</v>
      </c>
      <c r="E28" s="2">
        <v>6</v>
      </c>
      <c r="F28" s="2">
        <v>1</v>
      </c>
      <c r="G28" s="2">
        <v>9</v>
      </c>
      <c r="H28" s="2">
        <v>0</v>
      </c>
      <c r="I28" s="2">
        <v>30</v>
      </c>
      <c r="J28" s="2" t="s">
        <v>40</v>
      </c>
      <c r="K28" s="2"/>
      <c r="U28" s="7"/>
    </row>
    <row r="29" spans="1:21">
      <c r="A29" s="3" t="s">
        <v>1</v>
      </c>
      <c r="B29" s="100" t="s">
        <v>218</v>
      </c>
      <c r="C29" s="99" t="s">
        <v>215</v>
      </c>
      <c r="D29" s="2">
        <v>5</v>
      </c>
      <c r="E29" s="2">
        <v>16</v>
      </c>
      <c r="F29" s="2">
        <v>1</v>
      </c>
      <c r="G29" s="2">
        <v>8</v>
      </c>
      <c r="H29" s="2">
        <v>0</v>
      </c>
      <c r="I29" s="2">
        <v>30</v>
      </c>
      <c r="J29" s="2" t="s">
        <v>40</v>
      </c>
      <c r="K29" s="2"/>
      <c r="N29" s="2"/>
      <c r="O29" s="2"/>
      <c r="P29" s="2"/>
      <c r="U29" s="7"/>
    </row>
    <row r="30" spans="1:21">
      <c r="A30" s="141" t="s">
        <v>1</v>
      </c>
      <c r="B30" s="144" t="s">
        <v>346</v>
      </c>
      <c r="C30" s="143" t="s">
        <v>344</v>
      </c>
      <c r="D30" s="2">
        <v>5</v>
      </c>
      <c r="E30" s="2">
        <v>11</v>
      </c>
      <c r="F30" s="2">
        <v>1</v>
      </c>
      <c r="G30" s="2">
        <v>10</v>
      </c>
      <c r="H30" s="2">
        <v>0</v>
      </c>
      <c r="I30" s="2">
        <v>30</v>
      </c>
      <c r="J30" s="140" t="s">
        <v>40</v>
      </c>
      <c r="K30" s="2"/>
      <c r="N30" s="2"/>
      <c r="O30" s="2"/>
      <c r="P30" s="2"/>
      <c r="U30" s="7"/>
    </row>
    <row r="31" spans="1:21">
      <c r="B31" s="5"/>
      <c r="U31" s="7"/>
    </row>
    <row r="32" spans="1:21">
      <c r="A32" t="s">
        <v>283</v>
      </c>
      <c r="B32" s="5" t="s">
        <v>287</v>
      </c>
      <c r="C32" s="98">
        <v>2</v>
      </c>
      <c r="U32" s="7"/>
    </row>
    <row r="33" spans="1:21">
      <c r="A33" t="s">
        <v>284</v>
      </c>
      <c r="B33" s="5" t="s">
        <v>287</v>
      </c>
      <c r="C33" s="98">
        <v>2</v>
      </c>
      <c r="U33" s="7"/>
    </row>
    <row r="34" spans="1:21">
      <c r="B34" s="5"/>
      <c r="D34" s="2" t="s">
        <v>2</v>
      </c>
      <c r="E34" s="2" t="s">
        <v>3</v>
      </c>
      <c r="F34" s="2" t="s">
        <v>4</v>
      </c>
      <c r="G34" s="2" t="s">
        <v>5</v>
      </c>
      <c r="H34" s="2" t="s">
        <v>6</v>
      </c>
      <c r="I34" s="2" t="s">
        <v>7</v>
      </c>
      <c r="J34" s="2" t="s">
        <v>39</v>
      </c>
      <c r="K34" s="2" t="s">
        <v>79</v>
      </c>
      <c r="M34" s="2" t="s">
        <v>70</v>
      </c>
      <c r="N34" s="2" t="s">
        <v>76</v>
      </c>
      <c r="O34" s="2" t="s">
        <v>81</v>
      </c>
      <c r="P34" s="2" t="s">
        <v>71</v>
      </c>
      <c r="Q34" s="2" t="s">
        <v>77</v>
      </c>
      <c r="R34" s="2" t="s">
        <v>81</v>
      </c>
      <c r="S34" s="2" t="s">
        <v>82</v>
      </c>
      <c r="T34" s="2" t="s">
        <v>83</v>
      </c>
      <c r="U34" s="7" t="s">
        <v>78</v>
      </c>
    </row>
    <row r="35" spans="1:21">
      <c r="A35" t="s">
        <v>1</v>
      </c>
      <c r="B35" s="5" t="s">
        <v>8</v>
      </c>
      <c r="C35" s="98" t="s">
        <v>8</v>
      </c>
      <c r="D35" s="2">
        <v>1</v>
      </c>
      <c r="E35" s="2">
        <v>83</v>
      </c>
      <c r="F35" s="2">
        <v>34</v>
      </c>
      <c r="G35" s="2">
        <v>35</v>
      </c>
      <c r="H35" s="2">
        <v>0</v>
      </c>
      <c r="I35" s="2">
        <v>8</v>
      </c>
      <c r="J35" s="2" t="s">
        <v>40</v>
      </c>
      <c r="K35" s="2"/>
      <c r="U35" s="7"/>
    </row>
    <row r="36" spans="1:21">
      <c r="A36" t="s">
        <v>1</v>
      </c>
      <c r="B36" s="5" t="s">
        <v>9</v>
      </c>
      <c r="C36" s="98" t="s">
        <v>9</v>
      </c>
      <c r="D36" s="2">
        <v>1</v>
      </c>
      <c r="E36" s="2">
        <v>81</v>
      </c>
      <c r="F36" s="2">
        <v>34</v>
      </c>
      <c r="G36" s="2">
        <v>36</v>
      </c>
      <c r="H36" s="2">
        <v>0</v>
      </c>
      <c r="I36" s="2">
        <v>8</v>
      </c>
      <c r="J36" s="2" t="s">
        <v>41</v>
      </c>
      <c r="K36" s="2" t="s">
        <v>80</v>
      </c>
      <c r="M36" s="2">
        <v>19</v>
      </c>
      <c r="N36" s="2"/>
      <c r="O36" s="2"/>
      <c r="P36" s="2">
        <v>19</v>
      </c>
      <c r="U36" s="7"/>
    </row>
    <row r="37" spans="1:21">
      <c r="A37" t="s">
        <v>1</v>
      </c>
      <c r="B37" s="5" t="s">
        <v>347</v>
      </c>
      <c r="C37" s="143" t="s">
        <v>344</v>
      </c>
      <c r="D37" s="2">
        <v>1</v>
      </c>
      <c r="E37" s="2">
        <v>32</v>
      </c>
      <c r="F37" s="2">
        <v>34</v>
      </c>
      <c r="G37" s="2">
        <v>41</v>
      </c>
      <c r="H37" s="2">
        <v>0</v>
      </c>
      <c r="I37" s="2">
        <v>8</v>
      </c>
      <c r="J37" s="145" t="s">
        <v>40</v>
      </c>
      <c r="K37" s="2"/>
      <c r="N37" s="2"/>
      <c r="O37" s="2"/>
      <c r="P37" s="2"/>
      <c r="U37" s="7"/>
    </row>
    <row r="38" spans="1:21">
      <c r="A38" t="s">
        <v>1</v>
      </c>
      <c r="B38" s="5" t="s">
        <v>348</v>
      </c>
      <c r="C38" s="143" t="s">
        <v>344</v>
      </c>
      <c r="D38" s="2">
        <v>1</v>
      </c>
      <c r="E38" s="2">
        <v>33</v>
      </c>
      <c r="F38" s="2">
        <v>34</v>
      </c>
      <c r="G38" s="2">
        <v>42</v>
      </c>
      <c r="H38" s="2">
        <v>0</v>
      </c>
      <c r="I38" s="2">
        <v>8</v>
      </c>
      <c r="J38" s="145" t="s">
        <v>40</v>
      </c>
      <c r="K38" s="2"/>
      <c r="N38" s="2"/>
      <c r="O38" s="2"/>
      <c r="P38" s="2"/>
      <c r="U38" s="7"/>
    </row>
    <row r="39" spans="1:21">
      <c r="B39" s="5"/>
      <c r="U39" s="7"/>
    </row>
    <row r="40" spans="1:21">
      <c r="A40" t="s">
        <v>283</v>
      </c>
      <c r="B40" s="5" t="s">
        <v>288</v>
      </c>
      <c r="C40" s="98">
        <v>3</v>
      </c>
      <c r="U40" s="7"/>
    </row>
    <row r="41" spans="1:21">
      <c r="A41" t="s">
        <v>284</v>
      </c>
      <c r="B41" s="5" t="s">
        <v>288</v>
      </c>
      <c r="C41" s="98">
        <v>3</v>
      </c>
      <c r="U41" s="7"/>
    </row>
    <row r="42" spans="1:21">
      <c r="B42" s="5"/>
      <c r="D42" s="2" t="s">
        <v>2</v>
      </c>
      <c r="E42" s="2" t="s">
        <v>3</v>
      </c>
      <c r="F42" s="2" t="s">
        <v>4</v>
      </c>
      <c r="G42" s="2" t="s">
        <v>5</v>
      </c>
      <c r="H42" s="2" t="s">
        <v>6</v>
      </c>
      <c r="I42" s="2" t="s">
        <v>7</v>
      </c>
      <c r="J42" s="2" t="s">
        <v>39</v>
      </c>
      <c r="K42" s="2" t="s">
        <v>79</v>
      </c>
      <c r="M42" s="2" t="s">
        <v>70</v>
      </c>
      <c r="N42" s="2" t="s">
        <v>76</v>
      </c>
      <c r="O42" s="2" t="s">
        <v>81</v>
      </c>
      <c r="P42" s="2" t="s">
        <v>71</v>
      </c>
      <c r="Q42" s="2" t="s">
        <v>77</v>
      </c>
      <c r="R42" s="2" t="s">
        <v>81</v>
      </c>
      <c r="S42" s="2" t="s">
        <v>82</v>
      </c>
      <c r="T42" s="2" t="s">
        <v>83</v>
      </c>
      <c r="U42" s="7" t="s">
        <v>78</v>
      </c>
    </row>
    <row r="43" spans="1:21">
      <c r="A43" t="s">
        <v>1</v>
      </c>
      <c r="B43" s="5" t="s">
        <v>8</v>
      </c>
      <c r="C43" s="98" t="s">
        <v>8</v>
      </c>
      <c r="D43" s="2">
        <v>1</v>
      </c>
      <c r="E43" s="2">
        <v>4</v>
      </c>
      <c r="F43" s="2">
        <v>8</v>
      </c>
      <c r="G43" s="2">
        <v>9</v>
      </c>
      <c r="H43" s="2">
        <v>0</v>
      </c>
      <c r="I43" s="2">
        <v>8</v>
      </c>
      <c r="J43" s="2" t="s">
        <v>40</v>
      </c>
      <c r="K43" s="2"/>
      <c r="U43" s="7"/>
    </row>
    <row r="44" spans="1:21">
      <c r="A44" t="s">
        <v>1</v>
      </c>
      <c r="B44" s="5" t="s">
        <v>9</v>
      </c>
      <c r="C44" s="98" t="s">
        <v>9</v>
      </c>
      <c r="D44" s="2">
        <v>1</v>
      </c>
      <c r="E44" s="2">
        <v>2</v>
      </c>
      <c r="F44" s="2">
        <v>8</v>
      </c>
      <c r="G44" s="2">
        <v>10</v>
      </c>
      <c r="H44" s="2">
        <v>0</v>
      </c>
      <c r="I44" s="2">
        <v>8</v>
      </c>
      <c r="J44" s="2" t="s">
        <v>41</v>
      </c>
      <c r="K44" s="2" t="s">
        <v>80</v>
      </c>
      <c r="M44" s="2">
        <v>19</v>
      </c>
      <c r="N44" s="2"/>
      <c r="O44" s="2"/>
      <c r="P44" s="2">
        <v>19</v>
      </c>
      <c r="U44" s="7"/>
    </row>
    <row r="45" spans="1:21">
      <c r="A45" t="s">
        <v>1</v>
      </c>
      <c r="B45" s="5" t="s">
        <v>347</v>
      </c>
      <c r="C45" s="143" t="s">
        <v>344</v>
      </c>
      <c r="D45" s="2">
        <v>1</v>
      </c>
      <c r="E45" s="2">
        <v>5</v>
      </c>
      <c r="F45" s="2">
        <v>8</v>
      </c>
      <c r="G45" s="2">
        <v>15</v>
      </c>
      <c r="H45" s="2">
        <v>0</v>
      </c>
      <c r="I45" s="2">
        <v>8</v>
      </c>
      <c r="J45" s="146" t="s">
        <v>40</v>
      </c>
      <c r="K45" s="2"/>
      <c r="N45" s="2"/>
      <c r="O45" s="2"/>
      <c r="P45" s="2"/>
      <c r="U45" s="7"/>
    </row>
    <row r="46" spans="1:21">
      <c r="A46" t="s">
        <v>1</v>
      </c>
      <c r="B46" s="5" t="s">
        <v>348</v>
      </c>
      <c r="C46" s="143" t="s">
        <v>344</v>
      </c>
      <c r="D46" s="2">
        <v>1</v>
      </c>
      <c r="E46" s="2">
        <v>6</v>
      </c>
      <c r="F46" s="2">
        <v>8</v>
      </c>
      <c r="G46" s="2">
        <v>16</v>
      </c>
      <c r="H46" s="2">
        <v>0</v>
      </c>
      <c r="I46" s="2">
        <v>8</v>
      </c>
      <c r="J46" s="146" t="s">
        <v>40</v>
      </c>
      <c r="K46" s="2"/>
      <c r="N46" s="2"/>
      <c r="O46" s="2"/>
      <c r="P46" s="2"/>
      <c r="U46" s="7"/>
    </row>
    <row r="47" spans="1:21">
      <c r="B47" s="5"/>
      <c r="U47" s="7"/>
    </row>
    <row r="48" spans="1:21">
      <c r="A48" t="s">
        <v>283</v>
      </c>
      <c r="B48" s="5" t="s">
        <v>289</v>
      </c>
      <c r="C48" s="98">
        <v>2</v>
      </c>
      <c r="U48" s="7"/>
    </row>
    <row r="49" spans="1:21">
      <c r="A49" t="s">
        <v>284</v>
      </c>
      <c r="B49" s="5" t="s">
        <v>289</v>
      </c>
      <c r="C49" s="98">
        <v>2</v>
      </c>
      <c r="U49" s="7"/>
    </row>
    <row r="50" spans="1:21">
      <c r="B50" s="5"/>
      <c r="D50" s="2" t="s">
        <v>2</v>
      </c>
      <c r="E50" s="2" t="s">
        <v>3</v>
      </c>
      <c r="F50" s="2" t="s">
        <v>4</v>
      </c>
      <c r="G50" s="2" t="s">
        <v>5</v>
      </c>
      <c r="H50" s="2" t="s">
        <v>6</v>
      </c>
      <c r="I50" s="2" t="s">
        <v>7</v>
      </c>
      <c r="J50" s="2" t="s">
        <v>39</v>
      </c>
      <c r="K50" s="2" t="s">
        <v>79</v>
      </c>
      <c r="M50" s="2" t="s">
        <v>70</v>
      </c>
      <c r="N50" s="2" t="s">
        <v>76</v>
      </c>
      <c r="O50" s="2" t="s">
        <v>81</v>
      </c>
      <c r="P50" s="2" t="s">
        <v>71</v>
      </c>
      <c r="Q50" s="2" t="s">
        <v>77</v>
      </c>
      <c r="R50" s="2" t="s">
        <v>81</v>
      </c>
      <c r="S50" s="2" t="s">
        <v>82</v>
      </c>
      <c r="T50" s="2" t="s">
        <v>83</v>
      </c>
      <c r="U50" s="7" t="s">
        <v>78</v>
      </c>
    </row>
    <row r="51" spans="1:21">
      <c r="A51" t="s">
        <v>1</v>
      </c>
      <c r="B51" s="5" t="s">
        <v>8</v>
      </c>
      <c r="C51" s="98" t="s">
        <v>8</v>
      </c>
      <c r="D51" s="2">
        <v>1</v>
      </c>
      <c r="E51" s="2">
        <v>48</v>
      </c>
      <c r="F51" s="2">
        <v>35</v>
      </c>
      <c r="G51" s="2">
        <v>36</v>
      </c>
      <c r="H51" s="2">
        <v>0</v>
      </c>
      <c r="I51" s="2">
        <v>8</v>
      </c>
      <c r="J51" s="2" t="s">
        <v>40</v>
      </c>
      <c r="K51" s="2"/>
      <c r="U51" s="7"/>
    </row>
    <row r="52" spans="1:21">
      <c r="A52" t="s">
        <v>1</v>
      </c>
      <c r="B52" s="5" t="s">
        <v>9</v>
      </c>
      <c r="C52" s="98" t="s">
        <v>9</v>
      </c>
      <c r="D52" s="2">
        <v>1</v>
      </c>
      <c r="E52" s="2">
        <v>46</v>
      </c>
      <c r="F52" s="2">
        <v>35</v>
      </c>
      <c r="G52" s="2">
        <v>37</v>
      </c>
      <c r="H52" s="2">
        <v>0</v>
      </c>
      <c r="I52" s="2">
        <v>8</v>
      </c>
      <c r="J52" s="2" t="s">
        <v>41</v>
      </c>
      <c r="K52" s="2"/>
      <c r="M52" s="2">
        <v>19</v>
      </c>
      <c r="N52" s="2"/>
      <c r="O52" s="2"/>
      <c r="P52" s="2">
        <v>19</v>
      </c>
      <c r="U52" s="7"/>
    </row>
    <row r="53" spans="1:21">
      <c r="A53" t="s">
        <v>1</v>
      </c>
      <c r="B53" s="5" t="s">
        <v>347</v>
      </c>
      <c r="C53" s="143" t="s">
        <v>344</v>
      </c>
      <c r="D53" s="2">
        <v>1</v>
      </c>
      <c r="E53" s="2">
        <v>32</v>
      </c>
      <c r="F53" s="2">
        <v>35</v>
      </c>
      <c r="G53" s="2">
        <v>42</v>
      </c>
      <c r="H53" s="2">
        <v>0</v>
      </c>
      <c r="I53" s="2">
        <v>8</v>
      </c>
      <c r="J53" s="147" t="s">
        <v>40</v>
      </c>
      <c r="K53" s="2"/>
      <c r="N53" s="2"/>
      <c r="O53" s="2"/>
      <c r="P53" s="2"/>
      <c r="U53" s="7"/>
    </row>
    <row r="54" spans="1:21">
      <c r="A54" t="s">
        <v>1</v>
      </c>
      <c r="B54" s="5" t="s">
        <v>348</v>
      </c>
      <c r="C54" s="143" t="s">
        <v>344</v>
      </c>
      <c r="D54" s="2">
        <v>1</v>
      </c>
      <c r="E54" s="2">
        <v>33</v>
      </c>
      <c r="F54" s="2">
        <v>35</v>
      </c>
      <c r="G54" s="2">
        <v>43</v>
      </c>
      <c r="H54" s="2">
        <v>0</v>
      </c>
      <c r="I54" s="2">
        <v>8</v>
      </c>
      <c r="J54" s="147" t="s">
        <v>40</v>
      </c>
      <c r="K54" s="2"/>
      <c r="N54" s="2"/>
      <c r="O54" s="2"/>
      <c r="P54" s="2"/>
      <c r="U54" s="7"/>
    </row>
    <row r="55" spans="1:21">
      <c r="B55" s="5"/>
      <c r="U55" s="7"/>
    </row>
    <row r="56" spans="1:21">
      <c r="A56" t="s">
        <v>283</v>
      </c>
      <c r="B56" s="5" t="s">
        <v>290</v>
      </c>
      <c r="C56" s="98">
        <v>1</v>
      </c>
      <c r="U56" s="7"/>
    </row>
    <row r="57" spans="1:21">
      <c r="A57" t="s">
        <v>284</v>
      </c>
      <c r="B57" s="5" t="s">
        <v>290</v>
      </c>
      <c r="C57" s="98">
        <v>1</v>
      </c>
      <c r="U57" s="7"/>
    </row>
    <row r="58" spans="1:21">
      <c r="B58" s="5"/>
      <c r="D58" s="2" t="s">
        <v>2</v>
      </c>
      <c r="E58" s="2" t="s">
        <v>3</v>
      </c>
      <c r="F58" s="2" t="s">
        <v>4</v>
      </c>
      <c r="G58" s="2" t="s">
        <v>5</v>
      </c>
      <c r="H58" s="2" t="s">
        <v>6</v>
      </c>
      <c r="I58" s="2" t="s">
        <v>7</v>
      </c>
      <c r="J58" s="2" t="s">
        <v>39</v>
      </c>
      <c r="K58" s="2" t="s">
        <v>79</v>
      </c>
      <c r="M58" s="2" t="s">
        <v>70</v>
      </c>
      <c r="N58" s="2" t="s">
        <v>76</v>
      </c>
      <c r="O58" s="2" t="s">
        <v>81</v>
      </c>
      <c r="P58" s="2" t="s">
        <v>71</v>
      </c>
      <c r="Q58" s="2" t="s">
        <v>77</v>
      </c>
      <c r="R58" s="2" t="s">
        <v>81</v>
      </c>
      <c r="S58" s="2" t="s">
        <v>82</v>
      </c>
      <c r="T58" s="2" t="s">
        <v>83</v>
      </c>
      <c r="U58" s="7" t="s">
        <v>78</v>
      </c>
    </row>
    <row r="59" spans="1:21">
      <c r="A59" t="s">
        <v>1</v>
      </c>
      <c r="B59" s="5" t="s">
        <v>8</v>
      </c>
      <c r="C59" s="98" t="s">
        <v>8</v>
      </c>
      <c r="D59" s="2">
        <v>1</v>
      </c>
      <c r="E59" s="2">
        <v>254</v>
      </c>
      <c r="F59" s="2">
        <v>325</v>
      </c>
      <c r="G59" s="2">
        <v>326</v>
      </c>
      <c r="H59" s="2">
        <v>0</v>
      </c>
      <c r="I59" s="2">
        <v>30</v>
      </c>
      <c r="J59" s="2" t="s">
        <v>40</v>
      </c>
      <c r="K59" s="2"/>
      <c r="U59" s="7"/>
    </row>
    <row r="60" spans="1:21">
      <c r="A60" t="s">
        <v>1</v>
      </c>
      <c r="B60" s="5" t="s">
        <v>9</v>
      </c>
      <c r="C60" s="98" t="s">
        <v>9</v>
      </c>
      <c r="D60" s="2">
        <v>1</v>
      </c>
      <c r="E60" s="2">
        <v>252</v>
      </c>
      <c r="F60" s="2">
        <v>325</v>
      </c>
      <c r="G60" s="2">
        <v>327</v>
      </c>
      <c r="H60" s="2">
        <v>0</v>
      </c>
      <c r="I60" s="2">
        <v>30</v>
      </c>
      <c r="J60" s="2" t="s">
        <v>41</v>
      </c>
      <c r="K60" s="2" t="s">
        <v>80</v>
      </c>
      <c r="M60" s="2">
        <v>3.82</v>
      </c>
      <c r="N60" s="2"/>
      <c r="O60" s="2"/>
      <c r="P60" s="2">
        <v>3.82</v>
      </c>
      <c r="U60" s="7"/>
    </row>
    <row r="61" spans="1:21">
      <c r="A61" s="3" t="s">
        <v>1</v>
      </c>
      <c r="B61" s="100" t="s">
        <v>216</v>
      </c>
      <c r="C61" s="99" t="s">
        <v>215</v>
      </c>
      <c r="D61" s="2">
        <v>1</v>
      </c>
      <c r="E61" s="2">
        <v>107</v>
      </c>
      <c r="F61" s="2">
        <v>325</v>
      </c>
      <c r="G61" s="2">
        <v>326</v>
      </c>
      <c r="H61" s="2">
        <v>0</v>
      </c>
      <c r="I61" s="2">
        <v>30</v>
      </c>
      <c r="J61" s="2" t="s">
        <v>40</v>
      </c>
      <c r="K61" s="2"/>
      <c r="U61" s="7"/>
    </row>
    <row r="62" spans="1:21">
      <c r="A62" t="s">
        <v>1</v>
      </c>
      <c r="B62" s="5" t="s">
        <v>11</v>
      </c>
      <c r="C62" s="98" t="s">
        <v>11</v>
      </c>
      <c r="D62" s="2">
        <v>1</v>
      </c>
      <c r="E62" s="2">
        <v>220</v>
      </c>
      <c r="F62" s="2">
        <v>325</v>
      </c>
      <c r="G62" s="2">
        <v>329</v>
      </c>
      <c r="H62" s="2">
        <v>0</v>
      </c>
      <c r="I62" s="2">
        <v>25</v>
      </c>
      <c r="J62" s="2" t="s">
        <v>41</v>
      </c>
      <c r="K62" s="2"/>
      <c r="U62" s="7"/>
    </row>
    <row r="63" spans="1:21">
      <c r="A63" t="s">
        <v>1</v>
      </c>
      <c r="B63" s="5" t="s">
        <v>12</v>
      </c>
      <c r="C63" s="98" t="s">
        <v>12</v>
      </c>
      <c r="D63" s="2">
        <v>1</v>
      </c>
      <c r="E63" s="2">
        <v>223</v>
      </c>
      <c r="F63" s="2">
        <v>325</v>
      </c>
      <c r="G63" s="2">
        <v>330</v>
      </c>
      <c r="H63" s="2">
        <v>0</v>
      </c>
      <c r="I63" s="2">
        <v>25</v>
      </c>
      <c r="J63" s="2" t="s">
        <v>40</v>
      </c>
      <c r="K63" s="2"/>
      <c r="M63" s="2">
        <v>0</v>
      </c>
      <c r="N63" s="2"/>
      <c r="O63" s="2"/>
      <c r="P63" s="2">
        <v>0</v>
      </c>
      <c r="U63" s="7"/>
    </row>
    <row r="64" spans="1:21">
      <c r="A64" t="s">
        <v>1</v>
      </c>
      <c r="B64" s="5" t="s">
        <v>13</v>
      </c>
      <c r="C64" s="98" t="s">
        <v>13</v>
      </c>
      <c r="D64" s="2">
        <v>1</v>
      </c>
      <c r="E64" s="2">
        <v>224</v>
      </c>
      <c r="F64" s="2">
        <v>325</v>
      </c>
      <c r="G64" s="2">
        <v>331</v>
      </c>
      <c r="H64" s="2">
        <v>0</v>
      </c>
      <c r="I64" s="2">
        <v>30</v>
      </c>
      <c r="J64" s="2" t="s">
        <v>40</v>
      </c>
      <c r="K64" s="2"/>
      <c r="M64" s="2">
        <v>0</v>
      </c>
      <c r="N64" s="2"/>
      <c r="O64" s="2"/>
      <c r="P64" s="2">
        <v>0</v>
      </c>
      <c r="U64" s="7"/>
    </row>
    <row r="65" spans="1:22">
      <c r="A65" t="s">
        <v>1</v>
      </c>
      <c r="B65" s="5" t="s">
        <v>14</v>
      </c>
      <c r="C65" s="98" t="s">
        <v>14</v>
      </c>
      <c r="D65" s="2">
        <v>1</v>
      </c>
      <c r="E65" s="2">
        <v>235</v>
      </c>
      <c r="F65" s="2">
        <v>325</v>
      </c>
      <c r="G65" s="2">
        <v>328</v>
      </c>
      <c r="H65" s="2">
        <v>0</v>
      </c>
      <c r="I65" s="2">
        <v>30</v>
      </c>
      <c r="J65" s="2" t="s">
        <v>40</v>
      </c>
      <c r="K65" s="2"/>
      <c r="M65" s="2">
        <v>0</v>
      </c>
      <c r="N65" s="2"/>
      <c r="O65" s="2"/>
      <c r="P65" s="2">
        <v>0</v>
      </c>
      <c r="U65" s="7"/>
    </row>
    <row r="66" spans="1:22">
      <c r="A66" t="s">
        <v>1</v>
      </c>
      <c r="B66" s="5" t="s">
        <v>15</v>
      </c>
      <c r="C66" s="98" t="s">
        <v>72</v>
      </c>
      <c r="D66" s="2">
        <v>1</v>
      </c>
      <c r="E66" s="2">
        <v>192</v>
      </c>
      <c r="F66" s="2">
        <v>325</v>
      </c>
      <c r="G66" s="2">
        <v>332</v>
      </c>
      <c r="H66" s="2">
        <v>0</v>
      </c>
      <c r="I66" s="2">
        <v>30</v>
      </c>
      <c r="J66" s="2" t="s">
        <v>40</v>
      </c>
      <c r="K66" s="2"/>
      <c r="U66" s="7"/>
    </row>
    <row r="67" spans="1:22">
      <c r="A67" t="s">
        <v>1</v>
      </c>
      <c r="B67" s="5" t="s">
        <v>16</v>
      </c>
      <c r="C67" s="98" t="s">
        <v>72</v>
      </c>
      <c r="D67" s="2">
        <v>1</v>
      </c>
      <c r="E67" s="2">
        <v>190</v>
      </c>
      <c r="F67" s="2">
        <v>325</v>
      </c>
      <c r="G67" s="2">
        <v>333</v>
      </c>
      <c r="J67" s="2"/>
      <c r="K67" s="2"/>
      <c r="U67" s="7"/>
      <c r="V67" t="s">
        <v>17</v>
      </c>
    </row>
    <row r="68" spans="1:22">
      <c r="A68" t="s">
        <v>1</v>
      </c>
      <c r="B68" s="5" t="s">
        <v>18</v>
      </c>
      <c r="C68" s="98" t="s">
        <v>72</v>
      </c>
      <c r="D68" s="2">
        <v>1</v>
      </c>
      <c r="E68" s="2">
        <v>199</v>
      </c>
      <c r="F68" s="2">
        <v>325</v>
      </c>
      <c r="G68" s="2">
        <v>335</v>
      </c>
      <c r="H68" s="2">
        <v>0</v>
      </c>
      <c r="I68" s="2">
        <v>30</v>
      </c>
      <c r="J68" s="2" t="s">
        <v>40</v>
      </c>
      <c r="K68" s="2"/>
      <c r="U68" s="7"/>
    </row>
    <row r="69" spans="1:22">
      <c r="A69" t="s">
        <v>1</v>
      </c>
      <c r="B69" s="5" t="s">
        <v>157</v>
      </c>
      <c r="C69" s="98" t="s">
        <v>72</v>
      </c>
      <c r="D69" s="2">
        <v>1</v>
      </c>
      <c r="E69" s="2">
        <v>211</v>
      </c>
      <c r="F69" s="2">
        <v>325</v>
      </c>
      <c r="G69" s="2">
        <v>337</v>
      </c>
      <c r="H69" s="2">
        <v>0</v>
      </c>
      <c r="I69" s="2">
        <v>30</v>
      </c>
      <c r="J69" s="2" t="s">
        <v>40</v>
      </c>
      <c r="K69" s="2"/>
      <c r="U69" s="7"/>
    </row>
    <row r="70" spans="1:22">
      <c r="A70" t="s">
        <v>1</v>
      </c>
      <c r="B70" s="5" t="s">
        <v>19</v>
      </c>
      <c r="C70" s="98" t="s">
        <v>73</v>
      </c>
      <c r="D70" s="2">
        <v>1</v>
      </c>
      <c r="E70" s="2">
        <v>109</v>
      </c>
      <c r="F70" s="2">
        <v>325</v>
      </c>
      <c r="G70" s="2">
        <v>338</v>
      </c>
      <c r="H70" s="2">
        <v>0</v>
      </c>
      <c r="I70" s="2">
        <v>30</v>
      </c>
      <c r="J70" s="2" t="s">
        <v>40</v>
      </c>
      <c r="K70" s="2"/>
      <c r="U70" s="7"/>
    </row>
    <row r="71" spans="1:22">
      <c r="A71" t="s">
        <v>1</v>
      </c>
      <c r="B71" s="5" t="s">
        <v>20</v>
      </c>
      <c r="C71" s="98" t="s">
        <v>73</v>
      </c>
      <c r="D71" s="2">
        <v>1</v>
      </c>
      <c r="E71" s="2">
        <v>127</v>
      </c>
      <c r="F71" s="2">
        <v>325</v>
      </c>
      <c r="G71" s="2">
        <v>339</v>
      </c>
      <c r="H71" s="2">
        <v>0</v>
      </c>
      <c r="I71" s="2">
        <v>30</v>
      </c>
      <c r="J71" s="2" t="s">
        <v>40</v>
      </c>
      <c r="K71" s="2"/>
      <c r="U71" s="7"/>
    </row>
    <row r="72" spans="1:22">
      <c r="A72" t="s">
        <v>1</v>
      </c>
      <c r="B72" s="5" t="s">
        <v>21</v>
      </c>
      <c r="C72" s="98" t="s">
        <v>73</v>
      </c>
      <c r="D72" s="2">
        <v>1</v>
      </c>
      <c r="E72" s="2">
        <v>133</v>
      </c>
      <c r="F72" s="2">
        <v>325</v>
      </c>
      <c r="G72" s="2">
        <v>343</v>
      </c>
      <c r="H72" s="2">
        <v>0</v>
      </c>
      <c r="I72" s="2">
        <v>30</v>
      </c>
      <c r="J72" s="2" t="s">
        <v>40</v>
      </c>
      <c r="K72" s="2"/>
      <c r="U72" s="7"/>
    </row>
    <row r="73" spans="1:22">
      <c r="A73" t="s">
        <v>1</v>
      </c>
      <c r="B73" s="5" t="s">
        <v>22</v>
      </c>
      <c r="C73" s="98" t="s">
        <v>73</v>
      </c>
      <c r="D73" s="2">
        <v>1</v>
      </c>
      <c r="E73" s="2">
        <v>135</v>
      </c>
      <c r="F73" s="2">
        <v>325</v>
      </c>
      <c r="G73" s="2">
        <v>344</v>
      </c>
      <c r="H73" s="2">
        <v>0</v>
      </c>
      <c r="I73" s="2">
        <v>30</v>
      </c>
      <c r="J73" s="2" t="s">
        <v>40</v>
      </c>
      <c r="K73" s="2"/>
      <c r="U73" s="7"/>
    </row>
    <row r="74" spans="1:22">
      <c r="A74" t="s">
        <v>1</v>
      </c>
      <c r="B74" s="5" t="s">
        <v>23</v>
      </c>
      <c r="C74" s="98" t="s">
        <v>73</v>
      </c>
      <c r="D74" s="2">
        <v>1</v>
      </c>
      <c r="E74" s="2">
        <v>149</v>
      </c>
      <c r="F74" s="2">
        <v>325</v>
      </c>
      <c r="G74" s="2">
        <v>352</v>
      </c>
      <c r="H74" s="2">
        <v>0</v>
      </c>
      <c r="I74" s="2">
        <v>30</v>
      </c>
      <c r="J74" s="2" t="s">
        <v>40</v>
      </c>
      <c r="K74" s="2"/>
      <c r="U74" s="7"/>
    </row>
    <row r="75" spans="1:22">
      <c r="A75" t="s">
        <v>1</v>
      </c>
      <c r="B75" s="5" t="s">
        <v>24</v>
      </c>
      <c r="C75" s="98" t="s">
        <v>73</v>
      </c>
      <c r="D75" s="2">
        <v>1</v>
      </c>
      <c r="E75" s="2">
        <v>155</v>
      </c>
      <c r="F75" s="2">
        <v>325</v>
      </c>
      <c r="G75" s="2">
        <v>353</v>
      </c>
      <c r="H75" s="2">
        <v>0</v>
      </c>
      <c r="I75" s="2">
        <v>30</v>
      </c>
      <c r="J75" s="2" t="s">
        <v>40</v>
      </c>
      <c r="K75" s="2"/>
      <c r="U75" s="7"/>
    </row>
    <row r="76" spans="1:22">
      <c r="A76" t="s">
        <v>1</v>
      </c>
      <c r="B76" s="5" t="s">
        <v>25</v>
      </c>
      <c r="C76" s="98" t="s">
        <v>73</v>
      </c>
      <c r="D76" s="2">
        <v>1</v>
      </c>
      <c r="E76" s="2">
        <v>165</v>
      </c>
      <c r="F76" s="2">
        <v>325</v>
      </c>
      <c r="G76" s="2">
        <v>347</v>
      </c>
      <c r="H76" s="2">
        <v>0</v>
      </c>
      <c r="I76" s="2">
        <v>30</v>
      </c>
      <c r="J76" s="2" t="s">
        <v>40</v>
      </c>
      <c r="K76" s="2"/>
      <c r="U76" s="7"/>
    </row>
    <row r="77" spans="1:22">
      <c r="A77" t="s">
        <v>1</v>
      </c>
      <c r="B77" s="5" t="s">
        <v>26</v>
      </c>
      <c r="C77" s="98" t="s">
        <v>73</v>
      </c>
      <c r="D77" s="2">
        <v>1</v>
      </c>
      <c r="E77" s="2">
        <v>171</v>
      </c>
      <c r="F77" s="2">
        <v>325</v>
      </c>
      <c r="G77" s="2">
        <v>349</v>
      </c>
      <c r="H77" s="2">
        <v>0</v>
      </c>
      <c r="I77" s="2">
        <v>30</v>
      </c>
      <c r="J77" s="2" t="s">
        <v>40</v>
      </c>
      <c r="K77" s="2"/>
      <c r="U77" s="7"/>
    </row>
    <row r="78" spans="1:22">
      <c r="A78" t="s">
        <v>1</v>
      </c>
      <c r="B78" s="5" t="s">
        <v>27</v>
      </c>
      <c r="C78" s="98" t="s">
        <v>74</v>
      </c>
      <c r="D78" s="2">
        <v>1</v>
      </c>
      <c r="E78" s="2">
        <v>228</v>
      </c>
      <c r="F78" s="2">
        <v>325</v>
      </c>
      <c r="G78" s="2">
        <v>355</v>
      </c>
      <c r="H78" s="2">
        <v>0</v>
      </c>
      <c r="I78" s="2">
        <v>30</v>
      </c>
      <c r="J78" s="2" t="s">
        <v>40</v>
      </c>
      <c r="K78" s="2"/>
      <c r="N78" s="2"/>
      <c r="O78" s="2"/>
      <c r="P78" s="2"/>
      <c r="U78" s="7"/>
    </row>
    <row r="79" spans="1:22">
      <c r="A79" t="s">
        <v>1</v>
      </c>
      <c r="B79" s="5" t="s">
        <v>28</v>
      </c>
      <c r="C79" s="98" t="s">
        <v>74</v>
      </c>
      <c r="D79" s="2">
        <v>1</v>
      </c>
      <c r="E79" s="2">
        <v>232</v>
      </c>
      <c r="F79" s="2">
        <v>325</v>
      </c>
      <c r="G79" s="2">
        <v>356</v>
      </c>
      <c r="J79" s="2"/>
      <c r="K79" s="2"/>
      <c r="N79" s="2"/>
      <c r="O79" s="2"/>
      <c r="P79" s="2"/>
      <c r="U79" s="7"/>
      <c r="V79" t="s">
        <v>17</v>
      </c>
    </row>
    <row r="80" spans="1:22">
      <c r="A80" t="s">
        <v>1</v>
      </c>
      <c r="B80" s="5" t="s">
        <v>29</v>
      </c>
      <c r="C80" s="98" t="s">
        <v>74</v>
      </c>
      <c r="D80" s="2">
        <v>1</v>
      </c>
      <c r="E80" s="2">
        <v>226</v>
      </c>
      <c r="F80" s="2">
        <v>325</v>
      </c>
      <c r="G80" s="2">
        <v>358</v>
      </c>
      <c r="H80" s="2">
        <v>0</v>
      </c>
      <c r="I80" s="2">
        <v>30</v>
      </c>
      <c r="J80" s="2" t="s">
        <v>40</v>
      </c>
      <c r="K80" s="2"/>
      <c r="N80" s="2"/>
      <c r="O80" s="2"/>
      <c r="P80" s="2"/>
      <c r="U80" s="7"/>
    </row>
    <row r="81" spans="1:22">
      <c r="A81" t="s">
        <v>1</v>
      </c>
      <c r="B81" s="5" t="s">
        <v>158</v>
      </c>
      <c r="C81" s="98" t="s">
        <v>74</v>
      </c>
      <c r="D81" s="2">
        <v>1</v>
      </c>
      <c r="E81" s="2">
        <v>233</v>
      </c>
      <c r="F81" s="2">
        <v>325</v>
      </c>
      <c r="G81" s="2">
        <v>360</v>
      </c>
      <c r="J81" s="2"/>
      <c r="K81" s="2"/>
      <c r="N81" s="2"/>
      <c r="O81" s="2"/>
      <c r="P81" s="2"/>
      <c r="U81" s="7"/>
      <c r="V81" t="s">
        <v>17</v>
      </c>
    </row>
    <row r="82" spans="1:22">
      <c r="A82" t="s">
        <v>1</v>
      </c>
      <c r="B82" s="5" t="s">
        <v>162</v>
      </c>
      <c r="C82" s="98" t="s">
        <v>166</v>
      </c>
      <c r="D82" s="2">
        <v>1</v>
      </c>
      <c r="E82" s="2">
        <v>227</v>
      </c>
      <c r="F82" s="2">
        <v>325</v>
      </c>
      <c r="G82" s="2">
        <v>378</v>
      </c>
      <c r="H82" s="2">
        <v>0</v>
      </c>
      <c r="I82" s="2">
        <v>30</v>
      </c>
      <c r="J82" s="2" t="s">
        <v>40</v>
      </c>
      <c r="K82" s="2"/>
      <c r="N82" s="2"/>
      <c r="O82" s="2"/>
      <c r="P82" s="2"/>
      <c r="U82" s="7"/>
    </row>
    <row r="83" spans="1:22">
      <c r="A83" t="s">
        <v>1</v>
      </c>
      <c r="B83" s="5" t="s">
        <v>163</v>
      </c>
      <c r="C83" s="98" t="s">
        <v>166</v>
      </c>
      <c r="D83" s="2">
        <v>1</v>
      </c>
      <c r="E83" s="2">
        <v>231</v>
      </c>
      <c r="F83" s="2">
        <v>325</v>
      </c>
      <c r="G83" s="2">
        <v>379</v>
      </c>
      <c r="H83" s="2">
        <v>0</v>
      </c>
      <c r="I83" s="2">
        <v>30</v>
      </c>
      <c r="J83" s="2" t="s">
        <v>40</v>
      </c>
      <c r="K83" s="2"/>
      <c r="N83" s="2"/>
      <c r="O83" s="2"/>
      <c r="P83" s="2"/>
      <c r="U83" s="7"/>
    </row>
    <row r="84" spans="1:22">
      <c r="A84" t="s">
        <v>1</v>
      </c>
      <c r="B84" s="5" t="s">
        <v>164</v>
      </c>
      <c r="C84" s="98" t="s">
        <v>166</v>
      </c>
      <c r="D84" s="2">
        <v>1</v>
      </c>
      <c r="E84" s="2">
        <v>225</v>
      </c>
      <c r="F84" s="2">
        <v>325</v>
      </c>
      <c r="G84" s="2">
        <v>381</v>
      </c>
      <c r="H84" s="2">
        <v>0</v>
      </c>
      <c r="I84" s="2">
        <v>30</v>
      </c>
      <c r="J84" s="2" t="s">
        <v>40</v>
      </c>
      <c r="K84" s="2"/>
      <c r="N84" s="2"/>
      <c r="O84" s="2"/>
      <c r="P84" s="2"/>
      <c r="U84" s="7"/>
    </row>
    <row r="85" spans="1:22">
      <c r="A85" t="s">
        <v>1</v>
      </c>
      <c r="B85" s="5" t="s">
        <v>165</v>
      </c>
      <c r="C85" s="98" t="s">
        <v>166</v>
      </c>
      <c r="D85" s="2">
        <v>1</v>
      </c>
      <c r="E85" s="2">
        <v>234</v>
      </c>
      <c r="F85" s="2">
        <v>325</v>
      </c>
      <c r="G85" s="2">
        <v>382</v>
      </c>
      <c r="H85" s="2">
        <v>0</v>
      </c>
      <c r="I85" s="2">
        <v>30</v>
      </c>
      <c r="J85" s="2" t="s">
        <v>40</v>
      </c>
      <c r="K85" s="2"/>
      <c r="N85" s="2"/>
      <c r="O85" s="2"/>
      <c r="P85" s="2"/>
      <c r="U85" s="7"/>
    </row>
    <row r="86" spans="1:22">
      <c r="A86" t="s">
        <v>1</v>
      </c>
      <c r="B86" s="5" t="s">
        <v>30</v>
      </c>
      <c r="C86" s="98" t="s">
        <v>75</v>
      </c>
      <c r="D86" s="2">
        <v>1</v>
      </c>
      <c r="E86" s="2">
        <v>2</v>
      </c>
      <c r="F86" s="2">
        <v>325</v>
      </c>
      <c r="G86" s="2">
        <v>361</v>
      </c>
      <c r="H86" s="2">
        <v>0</v>
      </c>
      <c r="I86" s="2">
        <v>30</v>
      </c>
      <c r="J86" s="2" t="s">
        <v>40</v>
      </c>
      <c r="K86" s="2"/>
      <c r="N86" s="2"/>
      <c r="O86" s="2"/>
      <c r="P86" s="2"/>
      <c r="U86" s="7"/>
    </row>
    <row r="87" spans="1:22">
      <c r="A87" t="s">
        <v>1</v>
      </c>
      <c r="B87" s="5" t="s">
        <v>31</v>
      </c>
      <c r="C87" s="98" t="s">
        <v>75</v>
      </c>
      <c r="D87" s="2">
        <v>1</v>
      </c>
      <c r="E87" s="2">
        <v>11</v>
      </c>
      <c r="F87" s="2">
        <v>325</v>
      </c>
      <c r="G87" s="2">
        <v>362</v>
      </c>
      <c r="H87" s="2">
        <v>0</v>
      </c>
      <c r="I87" s="2">
        <v>30</v>
      </c>
      <c r="J87" s="2" t="s">
        <v>40</v>
      </c>
      <c r="K87" s="2"/>
      <c r="N87" s="2"/>
      <c r="O87" s="2"/>
      <c r="P87" s="2"/>
      <c r="U87" s="7"/>
    </row>
    <row r="88" spans="1:22">
      <c r="A88" t="s">
        <v>1</v>
      </c>
      <c r="B88" s="5" t="s">
        <v>32</v>
      </c>
      <c r="C88" s="98" t="s">
        <v>75</v>
      </c>
      <c r="D88" s="2">
        <v>1</v>
      </c>
      <c r="E88" s="2">
        <v>14</v>
      </c>
      <c r="F88" s="2">
        <v>325</v>
      </c>
      <c r="G88" s="2">
        <v>366</v>
      </c>
      <c r="H88" s="2">
        <v>0</v>
      </c>
      <c r="I88" s="2">
        <v>30</v>
      </c>
      <c r="J88" s="2" t="s">
        <v>40</v>
      </c>
      <c r="K88" s="2"/>
      <c r="N88" s="2"/>
      <c r="O88" s="2"/>
      <c r="P88" s="2"/>
      <c r="U88" s="7"/>
    </row>
    <row r="89" spans="1:22">
      <c r="A89" t="s">
        <v>1</v>
      </c>
      <c r="B89" s="5" t="s">
        <v>33</v>
      </c>
      <c r="C89" s="98" t="s">
        <v>75</v>
      </c>
      <c r="D89" s="2">
        <v>1</v>
      </c>
      <c r="E89" s="2">
        <v>15</v>
      </c>
      <c r="F89" s="2">
        <v>325</v>
      </c>
      <c r="G89" s="2">
        <v>367</v>
      </c>
      <c r="H89" s="2">
        <v>0</v>
      </c>
      <c r="I89" s="2">
        <v>30</v>
      </c>
      <c r="J89" s="2" t="s">
        <v>40</v>
      </c>
      <c r="K89" s="2"/>
      <c r="N89" s="2"/>
      <c r="O89" s="2"/>
      <c r="P89" s="2"/>
      <c r="U89" s="7"/>
    </row>
    <row r="90" spans="1:22">
      <c r="A90" t="s">
        <v>1</v>
      </c>
      <c r="B90" s="5" t="s">
        <v>34</v>
      </c>
      <c r="C90" s="98" t="s">
        <v>75</v>
      </c>
      <c r="D90" s="2">
        <v>1</v>
      </c>
      <c r="E90" s="2">
        <v>22</v>
      </c>
      <c r="F90" s="2">
        <v>325</v>
      </c>
      <c r="G90" s="2">
        <v>375</v>
      </c>
      <c r="H90" s="2">
        <v>0</v>
      </c>
      <c r="I90" s="2">
        <v>30</v>
      </c>
      <c r="J90" s="2" t="s">
        <v>40</v>
      </c>
      <c r="K90" s="2"/>
      <c r="N90" s="2"/>
      <c r="O90" s="2"/>
      <c r="P90" s="2"/>
      <c r="U90" s="7"/>
    </row>
    <row r="91" spans="1:22">
      <c r="A91" t="s">
        <v>1</v>
      </c>
      <c r="B91" s="5" t="s">
        <v>35</v>
      </c>
      <c r="C91" s="98" t="s">
        <v>75</v>
      </c>
      <c r="D91" s="2">
        <v>1</v>
      </c>
      <c r="E91" s="2">
        <v>25</v>
      </c>
      <c r="F91" s="2">
        <v>325</v>
      </c>
      <c r="G91" s="2">
        <v>377</v>
      </c>
      <c r="H91" s="2">
        <v>0</v>
      </c>
      <c r="I91" s="2">
        <v>30</v>
      </c>
      <c r="J91" s="2" t="s">
        <v>40</v>
      </c>
      <c r="K91" s="2"/>
      <c r="N91" s="2"/>
      <c r="O91" s="2"/>
      <c r="P91" s="2"/>
      <c r="U91" s="7"/>
    </row>
    <row r="92" spans="1:22">
      <c r="A92" t="s">
        <v>1</v>
      </c>
      <c r="B92" s="5" t="s">
        <v>36</v>
      </c>
      <c r="C92" s="98" t="s">
        <v>75</v>
      </c>
      <c r="D92" s="2">
        <v>1</v>
      </c>
      <c r="E92" s="2">
        <v>30</v>
      </c>
      <c r="F92" s="2">
        <v>325</v>
      </c>
      <c r="G92" s="2">
        <v>370</v>
      </c>
      <c r="H92" s="2">
        <v>0</v>
      </c>
      <c r="I92" s="2">
        <v>30</v>
      </c>
      <c r="J92" s="2" t="s">
        <v>40</v>
      </c>
      <c r="K92" s="2"/>
      <c r="N92" s="2"/>
      <c r="O92" s="2"/>
      <c r="P92" s="2"/>
      <c r="U92" s="7"/>
    </row>
    <row r="93" spans="1:22">
      <c r="A93" t="s">
        <v>1</v>
      </c>
      <c r="B93" s="5" t="s">
        <v>37</v>
      </c>
      <c r="C93" s="98" t="s">
        <v>75</v>
      </c>
      <c r="D93" s="2">
        <v>1</v>
      </c>
      <c r="E93" s="2">
        <v>33</v>
      </c>
      <c r="F93" s="2">
        <v>325</v>
      </c>
      <c r="G93" s="2">
        <v>372</v>
      </c>
      <c r="H93" s="2">
        <v>0</v>
      </c>
      <c r="I93" s="2">
        <v>30</v>
      </c>
      <c r="J93" s="2" t="s">
        <v>40</v>
      </c>
      <c r="K93" s="2"/>
      <c r="N93" s="2"/>
      <c r="O93" s="2"/>
      <c r="P93" s="2"/>
      <c r="U93" s="7"/>
    </row>
    <row r="94" spans="1:22">
      <c r="B94" s="5"/>
      <c r="U94" s="7"/>
    </row>
    <row r="95" spans="1:22">
      <c r="A95" t="s">
        <v>283</v>
      </c>
      <c r="B95" s="5" t="s">
        <v>291</v>
      </c>
      <c r="C95" s="98">
        <v>1</v>
      </c>
      <c r="U95" s="7"/>
    </row>
    <row r="96" spans="1:22">
      <c r="A96" t="s">
        <v>284</v>
      </c>
      <c r="B96" s="5" t="s">
        <v>291</v>
      </c>
      <c r="C96" s="98">
        <v>1</v>
      </c>
      <c r="U96" s="7"/>
    </row>
    <row r="97" spans="1:21">
      <c r="B97" s="5"/>
      <c r="D97" s="2" t="s">
        <v>2</v>
      </c>
      <c r="E97" s="2" t="s">
        <v>3</v>
      </c>
      <c r="F97" s="2" t="s">
        <v>4</v>
      </c>
      <c r="G97" s="2" t="s">
        <v>5</v>
      </c>
      <c r="H97" s="2" t="s">
        <v>6</v>
      </c>
      <c r="I97" s="2" t="s">
        <v>7</v>
      </c>
      <c r="J97" s="2" t="s">
        <v>39</v>
      </c>
      <c r="K97" s="2" t="s">
        <v>79</v>
      </c>
      <c r="M97" s="2" t="s">
        <v>70</v>
      </c>
      <c r="N97" s="2" t="s">
        <v>76</v>
      </c>
      <c r="O97" s="2" t="s">
        <v>81</v>
      </c>
      <c r="P97" s="2" t="s">
        <v>71</v>
      </c>
      <c r="Q97" s="2" t="s">
        <v>77</v>
      </c>
      <c r="R97" s="2" t="s">
        <v>81</v>
      </c>
      <c r="S97" s="2" t="s">
        <v>82</v>
      </c>
      <c r="T97" s="2" t="s">
        <v>83</v>
      </c>
      <c r="U97" s="7" t="s">
        <v>78</v>
      </c>
    </row>
    <row r="98" spans="1:21">
      <c r="A98" t="s">
        <v>1</v>
      </c>
      <c r="B98" s="5" t="s">
        <v>8</v>
      </c>
      <c r="C98" s="98" t="s">
        <v>8</v>
      </c>
      <c r="D98" s="2">
        <v>1</v>
      </c>
      <c r="E98" s="2">
        <v>254</v>
      </c>
      <c r="F98" s="2">
        <v>325</v>
      </c>
      <c r="G98" s="2">
        <v>326</v>
      </c>
      <c r="H98" s="2">
        <v>0</v>
      </c>
      <c r="I98" s="2">
        <v>30</v>
      </c>
      <c r="J98" s="2" t="s">
        <v>40</v>
      </c>
      <c r="K98" s="2"/>
      <c r="U98" s="7"/>
    </row>
    <row r="99" spans="1:21">
      <c r="A99" t="s">
        <v>1</v>
      </c>
      <c r="B99" s="5" t="s">
        <v>9</v>
      </c>
      <c r="C99" s="98" t="s">
        <v>9</v>
      </c>
      <c r="D99" s="2">
        <v>1</v>
      </c>
      <c r="E99" s="2">
        <v>252</v>
      </c>
      <c r="F99" s="2">
        <v>325</v>
      </c>
      <c r="G99" s="2">
        <v>327</v>
      </c>
      <c r="H99" s="2">
        <v>0</v>
      </c>
      <c r="I99" s="2">
        <v>30</v>
      </c>
      <c r="J99" s="2" t="s">
        <v>41</v>
      </c>
      <c r="K99" s="2" t="s">
        <v>80</v>
      </c>
      <c r="M99" s="2">
        <v>3.82</v>
      </c>
      <c r="N99" s="2"/>
      <c r="O99" s="2"/>
      <c r="P99" s="2">
        <v>3.82</v>
      </c>
      <c r="U99" s="7"/>
    </row>
    <row r="100" spans="1:21">
      <c r="A100" s="3" t="s">
        <v>1</v>
      </c>
      <c r="B100" s="100" t="s">
        <v>216</v>
      </c>
      <c r="C100" s="99" t="s">
        <v>215</v>
      </c>
      <c r="D100" s="2">
        <v>1</v>
      </c>
      <c r="E100" s="2">
        <v>107</v>
      </c>
      <c r="F100" s="2">
        <v>325</v>
      </c>
      <c r="G100" s="2">
        <v>326</v>
      </c>
      <c r="H100" s="2">
        <v>0</v>
      </c>
      <c r="I100" s="2">
        <v>30</v>
      </c>
      <c r="J100" s="2" t="s">
        <v>40</v>
      </c>
      <c r="K100" s="2"/>
      <c r="U100" s="7"/>
    </row>
    <row r="101" spans="1:21">
      <c r="A101" t="s">
        <v>1</v>
      </c>
      <c r="B101" s="5" t="s">
        <v>11</v>
      </c>
      <c r="C101" s="98" t="s">
        <v>11</v>
      </c>
      <c r="D101" s="2">
        <v>1</v>
      </c>
      <c r="E101" s="2">
        <v>220</v>
      </c>
      <c r="F101" s="2">
        <v>325</v>
      </c>
      <c r="G101" s="2">
        <v>329</v>
      </c>
      <c r="H101" s="2">
        <v>0</v>
      </c>
      <c r="I101" s="2">
        <v>25</v>
      </c>
      <c r="J101" s="2" t="s">
        <v>41</v>
      </c>
      <c r="K101" s="2"/>
      <c r="U101" s="7"/>
    </row>
    <row r="102" spans="1:21">
      <c r="A102" t="s">
        <v>1</v>
      </c>
      <c r="B102" s="5" t="s">
        <v>12</v>
      </c>
      <c r="C102" s="98" t="s">
        <v>12</v>
      </c>
      <c r="D102" s="2">
        <v>1</v>
      </c>
      <c r="E102" s="2">
        <v>223</v>
      </c>
      <c r="F102" s="2">
        <v>325</v>
      </c>
      <c r="G102" s="2">
        <v>330</v>
      </c>
      <c r="H102" s="2">
        <v>0</v>
      </c>
      <c r="I102" s="2">
        <v>25</v>
      </c>
      <c r="J102" s="2" t="s">
        <v>40</v>
      </c>
      <c r="K102" s="2"/>
      <c r="M102" s="2">
        <v>0</v>
      </c>
      <c r="N102" s="2"/>
      <c r="O102" s="2"/>
      <c r="P102" s="2">
        <v>0</v>
      </c>
      <c r="U102" s="7"/>
    </row>
    <row r="103" spans="1:21">
      <c r="A103" t="s">
        <v>1</v>
      </c>
      <c r="B103" s="5" t="s">
        <v>13</v>
      </c>
      <c r="C103" s="98" t="s">
        <v>13</v>
      </c>
      <c r="D103" s="2">
        <v>1</v>
      </c>
      <c r="E103" s="2">
        <v>224</v>
      </c>
      <c r="F103" s="2">
        <v>325</v>
      </c>
      <c r="G103" s="2">
        <v>331</v>
      </c>
      <c r="H103" s="2">
        <v>0</v>
      </c>
      <c r="I103" s="2">
        <v>30</v>
      </c>
      <c r="J103" s="2" t="s">
        <v>40</v>
      </c>
      <c r="K103" s="2"/>
      <c r="M103" s="2">
        <v>0</v>
      </c>
      <c r="N103" s="2"/>
      <c r="O103" s="2"/>
      <c r="P103" s="2">
        <v>0</v>
      </c>
      <c r="U103" s="7"/>
    </row>
    <row r="104" spans="1:21">
      <c r="A104" t="s">
        <v>1</v>
      </c>
      <c r="B104" s="5" t="s">
        <v>14</v>
      </c>
      <c r="C104" s="98" t="s">
        <v>14</v>
      </c>
      <c r="D104" s="2">
        <v>1</v>
      </c>
      <c r="E104" s="2">
        <v>235</v>
      </c>
      <c r="F104" s="2">
        <v>325</v>
      </c>
      <c r="G104" s="2">
        <v>328</v>
      </c>
      <c r="H104" s="2">
        <v>0</v>
      </c>
      <c r="I104" s="2">
        <v>30</v>
      </c>
      <c r="J104" s="2" t="s">
        <v>40</v>
      </c>
      <c r="K104" s="2"/>
      <c r="M104" s="2">
        <v>0</v>
      </c>
      <c r="N104" s="2"/>
      <c r="O104" s="2"/>
      <c r="P104" s="2">
        <v>0</v>
      </c>
      <c r="U104" s="7"/>
    </row>
    <row r="105" spans="1:21">
      <c r="A105" t="s">
        <v>1</v>
      </c>
      <c r="B105" s="5" t="s">
        <v>15</v>
      </c>
      <c r="C105" s="98" t="s">
        <v>72</v>
      </c>
      <c r="D105" s="2">
        <v>1</v>
      </c>
      <c r="E105" s="2">
        <v>192</v>
      </c>
      <c r="F105" s="2">
        <v>325</v>
      </c>
      <c r="G105" s="2">
        <v>332</v>
      </c>
      <c r="H105" s="2">
        <v>0</v>
      </c>
      <c r="I105" s="2">
        <v>30</v>
      </c>
      <c r="J105" s="2" t="s">
        <v>40</v>
      </c>
      <c r="K105" s="2"/>
      <c r="U105" s="7"/>
    </row>
    <row r="106" spans="1:21">
      <c r="A106" t="s">
        <v>1</v>
      </c>
      <c r="B106" s="5" t="s">
        <v>16</v>
      </c>
      <c r="C106" s="98" t="s">
        <v>72</v>
      </c>
      <c r="D106" s="2">
        <v>1</v>
      </c>
      <c r="E106" s="2">
        <v>190</v>
      </c>
      <c r="F106" s="2">
        <v>325</v>
      </c>
      <c r="G106" s="2">
        <v>333</v>
      </c>
      <c r="H106" s="2">
        <v>0</v>
      </c>
      <c r="I106" s="2">
        <v>30</v>
      </c>
      <c r="J106" s="2" t="s">
        <v>40</v>
      </c>
      <c r="K106" s="2"/>
      <c r="U106" s="7"/>
    </row>
    <row r="107" spans="1:21">
      <c r="A107" t="s">
        <v>1</v>
      </c>
      <c r="B107" s="5" t="s">
        <v>18</v>
      </c>
      <c r="C107" s="98" t="s">
        <v>72</v>
      </c>
      <c r="D107" s="2">
        <v>1</v>
      </c>
      <c r="E107" s="2">
        <v>199</v>
      </c>
      <c r="F107" s="2">
        <v>325</v>
      </c>
      <c r="G107" s="2">
        <v>335</v>
      </c>
      <c r="H107" s="2">
        <v>0</v>
      </c>
      <c r="I107" s="2">
        <v>30</v>
      </c>
      <c r="J107" s="2" t="s">
        <v>40</v>
      </c>
      <c r="K107" s="2"/>
      <c r="U107" s="7"/>
    </row>
    <row r="108" spans="1:21">
      <c r="A108" t="s">
        <v>1</v>
      </c>
      <c r="B108" s="5" t="s">
        <v>157</v>
      </c>
      <c r="C108" s="98" t="s">
        <v>72</v>
      </c>
      <c r="D108" s="2">
        <v>1</v>
      </c>
      <c r="E108" s="2">
        <v>211</v>
      </c>
      <c r="F108" s="2">
        <v>325</v>
      </c>
      <c r="G108" s="2">
        <v>337</v>
      </c>
      <c r="H108" s="2">
        <v>0</v>
      </c>
      <c r="I108" s="2">
        <v>30</v>
      </c>
      <c r="J108" s="2" t="s">
        <v>40</v>
      </c>
      <c r="K108" s="2"/>
      <c r="U108" s="7"/>
    </row>
    <row r="109" spans="1:21">
      <c r="A109" t="s">
        <v>1</v>
      </c>
      <c r="B109" s="5" t="s">
        <v>19</v>
      </c>
      <c r="C109" s="98" t="s">
        <v>73</v>
      </c>
      <c r="D109" s="2">
        <v>1</v>
      </c>
      <c r="E109" s="2">
        <v>109</v>
      </c>
      <c r="F109" s="2">
        <v>325</v>
      </c>
      <c r="G109" s="2">
        <v>338</v>
      </c>
      <c r="H109" s="2">
        <v>0</v>
      </c>
      <c r="I109" s="2">
        <v>30</v>
      </c>
      <c r="J109" s="2" t="s">
        <v>40</v>
      </c>
      <c r="K109" s="2"/>
      <c r="U109" s="7"/>
    </row>
    <row r="110" spans="1:21">
      <c r="A110" t="s">
        <v>1</v>
      </c>
      <c r="B110" s="5" t="s">
        <v>20</v>
      </c>
      <c r="C110" s="98" t="s">
        <v>73</v>
      </c>
      <c r="D110" s="2">
        <v>1</v>
      </c>
      <c r="E110" s="2">
        <v>127</v>
      </c>
      <c r="F110" s="2">
        <v>325</v>
      </c>
      <c r="G110" s="2">
        <v>342</v>
      </c>
      <c r="H110" s="2">
        <v>0</v>
      </c>
      <c r="I110" s="2">
        <v>30</v>
      </c>
      <c r="J110" s="2" t="s">
        <v>40</v>
      </c>
      <c r="K110" s="2"/>
      <c r="U110" s="7"/>
    </row>
    <row r="111" spans="1:21">
      <c r="A111" t="s">
        <v>1</v>
      </c>
      <c r="B111" s="5" t="s">
        <v>21</v>
      </c>
      <c r="C111" s="98" t="s">
        <v>73</v>
      </c>
      <c r="D111" s="2">
        <v>1</v>
      </c>
      <c r="E111" s="2">
        <v>133</v>
      </c>
      <c r="F111" s="2">
        <v>325</v>
      </c>
      <c r="G111" s="2">
        <v>343</v>
      </c>
      <c r="H111" s="2">
        <v>0</v>
      </c>
      <c r="I111" s="2">
        <v>30</v>
      </c>
      <c r="J111" s="2" t="s">
        <v>40</v>
      </c>
      <c r="K111" s="2"/>
      <c r="U111" s="7"/>
    </row>
    <row r="112" spans="1:21">
      <c r="A112" t="s">
        <v>1</v>
      </c>
      <c r="B112" s="5" t="s">
        <v>22</v>
      </c>
      <c r="C112" s="98" t="s">
        <v>73</v>
      </c>
      <c r="D112" s="2">
        <v>1</v>
      </c>
      <c r="E112" s="2">
        <v>135</v>
      </c>
      <c r="F112" s="2">
        <v>325</v>
      </c>
      <c r="G112" s="2">
        <v>344</v>
      </c>
      <c r="H112" s="2">
        <v>0</v>
      </c>
      <c r="I112" s="2">
        <v>30</v>
      </c>
      <c r="J112" s="2" t="s">
        <v>40</v>
      </c>
      <c r="K112" s="2"/>
      <c r="U112" s="7"/>
    </row>
    <row r="113" spans="1:22">
      <c r="A113" t="s">
        <v>1</v>
      </c>
      <c r="B113" s="5" t="s">
        <v>23</v>
      </c>
      <c r="C113" s="98" t="s">
        <v>73</v>
      </c>
      <c r="D113" s="2">
        <v>1</v>
      </c>
      <c r="E113" s="2">
        <v>149</v>
      </c>
      <c r="F113" s="2">
        <v>325</v>
      </c>
      <c r="G113" s="2">
        <v>352</v>
      </c>
      <c r="H113" s="2">
        <v>0</v>
      </c>
      <c r="I113" s="2">
        <v>30</v>
      </c>
      <c r="J113" s="2" t="s">
        <v>40</v>
      </c>
      <c r="K113" s="2"/>
      <c r="U113" s="7"/>
    </row>
    <row r="114" spans="1:22">
      <c r="A114" t="s">
        <v>1</v>
      </c>
      <c r="B114" s="5" t="s">
        <v>24</v>
      </c>
      <c r="C114" s="98" t="s">
        <v>73</v>
      </c>
      <c r="D114" s="2">
        <v>1</v>
      </c>
      <c r="E114" s="2">
        <v>155</v>
      </c>
      <c r="F114" s="2">
        <v>325</v>
      </c>
      <c r="G114" s="2">
        <v>353</v>
      </c>
      <c r="H114" s="2">
        <v>0</v>
      </c>
      <c r="I114" s="2">
        <v>30</v>
      </c>
      <c r="J114" s="2" t="s">
        <v>40</v>
      </c>
      <c r="K114" s="2"/>
      <c r="U114" s="7"/>
    </row>
    <row r="115" spans="1:22">
      <c r="A115" t="s">
        <v>1</v>
      </c>
      <c r="B115" s="5" t="s">
        <v>25</v>
      </c>
      <c r="C115" s="98" t="s">
        <v>73</v>
      </c>
      <c r="D115" s="2">
        <v>1</v>
      </c>
      <c r="E115" s="2">
        <v>165</v>
      </c>
      <c r="F115" s="2">
        <v>325</v>
      </c>
      <c r="G115" s="2">
        <v>347</v>
      </c>
      <c r="H115" s="2">
        <v>0</v>
      </c>
      <c r="I115" s="2">
        <v>30</v>
      </c>
      <c r="J115" s="2" t="s">
        <v>40</v>
      </c>
      <c r="K115" s="2"/>
      <c r="U115" s="7"/>
    </row>
    <row r="116" spans="1:22">
      <c r="A116" t="s">
        <v>1</v>
      </c>
      <c r="B116" s="5" t="s">
        <v>26</v>
      </c>
      <c r="C116" s="98" t="s">
        <v>73</v>
      </c>
      <c r="D116" s="2">
        <v>1</v>
      </c>
      <c r="E116" s="2">
        <v>171</v>
      </c>
      <c r="F116" s="2">
        <v>325</v>
      </c>
      <c r="G116" s="2">
        <v>349</v>
      </c>
      <c r="H116" s="2">
        <v>0</v>
      </c>
      <c r="I116" s="2">
        <v>30</v>
      </c>
      <c r="J116" s="2" t="s">
        <v>40</v>
      </c>
      <c r="K116" s="2"/>
      <c r="U116" s="7"/>
    </row>
    <row r="117" spans="1:22">
      <c r="A117" t="s">
        <v>1</v>
      </c>
      <c r="B117" s="5" t="s">
        <v>27</v>
      </c>
      <c r="C117" s="98" t="s">
        <v>74</v>
      </c>
      <c r="D117" s="2">
        <v>1</v>
      </c>
      <c r="E117" s="2">
        <v>228</v>
      </c>
      <c r="F117" s="2">
        <v>325</v>
      </c>
      <c r="G117" s="2">
        <v>355</v>
      </c>
      <c r="H117" s="2">
        <v>0</v>
      </c>
      <c r="I117" s="2">
        <v>30</v>
      </c>
      <c r="J117" s="2" t="s">
        <v>40</v>
      </c>
      <c r="K117" s="2"/>
      <c r="U117" s="7"/>
    </row>
    <row r="118" spans="1:22">
      <c r="A118" t="s">
        <v>1</v>
      </c>
      <c r="B118" s="5" t="s">
        <v>28</v>
      </c>
      <c r="C118" s="98" t="s">
        <v>74</v>
      </c>
      <c r="D118" s="2">
        <v>1</v>
      </c>
      <c r="E118" s="2">
        <v>232</v>
      </c>
      <c r="F118" s="2">
        <v>325</v>
      </c>
      <c r="G118" s="2">
        <v>356</v>
      </c>
      <c r="H118" s="2">
        <v>0</v>
      </c>
      <c r="I118" s="2">
        <v>30</v>
      </c>
      <c r="J118" s="2" t="s">
        <v>40</v>
      </c>
      <c r="K118" s="2"/>
      <c r="U118" s="7"/>
    </row>
    <row r="119" spans="1:22">
      <c r="A119" t="s">
        <v>1</v>
      </c>
      <c r="B119" s="5" t="s">
        <v>29</v>
      </c>
      <c r="C119" s="98" t="s">
        <v>74</v>
      </c>
      <c r="D119" s="2">
        <v>1</v>
      </c>
      <c r="E119" s="2">
        <v>226</v>
      </c>
      <c r="F119" s="2">
        <v>325</v>
      </c>
      <c r="G119" s="2">
        <v>358</v>
      </c>
      <c r="H119" s="2">
        <v>0</v>
      </c>
      <c r="I119" s="2">
        <v>30</v>
      </c>
      <c r="J119" s="2" t="s">
        <v>40</v>
      </c>
      <c r="K119" s="2"/>
      <c r="U119" s="7"/>
    </row>
    <row r="120" spans="1:22">
      <c r="A120" t="s">
        <v>1</v>
      </c>
      <c r="B120" s="5" t="s">
        <v>158</v>
      </c>
      <c r="C120" s="98" t="s">
        <v>74</v>
      </c>
      <c r="D120" s="2">
        <v>1</v>
      </c>
      <c r="E120" s="2">
        <v>233</v>
      </c>
      <c r="F120" s="2">
        <v>325</v>
      </c>
      <c r="G120" s="2">
        <v>360</v>
      </c>
      <c r="J120" s="2"/>
      <c r="K120" s="2"/>
      <c r="U120" s="7"/>
      <c r="V120" t="s">
        <v>17</v>
      </c>
    </row>
    <row r="121" spans="1:22">
      <c r="A121" t="s">
        <v>1</v>
      </c>
      <c r="B121" s="5" t="s">
        <v>162</v>
      </c>
      <c r="C121" s="98" t="s">
        <v>166</v>
      </c>
      <c r="D121" s="2">
        <v>1</v>
      </c>
      <c r="E121" s="2">
        <v>227</v>
      </c>
      <c r="F121" s="2">
        <v>325</v>
      </c>
      <c r="G121" s="2">
        <v>378</v>
      </c>
      <c r="H121" s="2">
        <v>0</v>
      </c>
      <c r="I121" s="2">
        <v>30</v>
      </c>
      <c r="J121" s="2" t="s">
        <v>40</v>
      </c>
      <c r="K121" s="2"/>
      <c r="N121" s="2"/>
      <c r="O121" s="2"/>
      <c r="P121" s="2"/>
      <c r="U121" s="7"/>
    </row>
    <row r="122" spans="1:22">
      <c r="A122" t="s">
        <v>1</v>
      </c>
      <c r="B122" s="5" t="s">
        <v>163</v>
      </c>
      <c r="C122" s="98" t="s">
        <v>166</v>
      </c>
      <c r="D122" s="2">
        <v>1</v>
      </c>
      <c r="E122" s="2">
        <v>231</v>
      </c>
      <c r="F122" s="2">
        <v>325</v>
      </c>
      <c r="G122" s="2">
        <v>379</v>
      </c>
      <c r="H122" s="2">
        <v>0</v>
      </c>
      <c r="I122" s="2">
        <v>30</v>
      </c>
      <c r="J122" s="2" t="s">
        <v>40</v>
      </c>
      <c r="K122" s="2"/>
      <c r="N122" s="2"/>
      <c r="O122" s="2"/>
      <c r="P122" s="2"/>
      <c r="U122" s="7"/>
    </row>
    <row r="123" spans="1:22">
      <c r="A123" t="s">
        <v>1</v>
      </c>
      <c r="B123" s="5" t="s">
        <v>164</v>
      </c>
      <c r="C123" s="98" t="s">
        <v>166</v>
      </c>
      <c r="D123" s="2">
        <v>1</v>
      </c>
      <c r="E123" s="2">
        <v>225</v>
      </c>
      <c r="F123" s="2">
        <v>325</v>
      </c>
      <c r="G123" s="2">
        <v>381</v>
      </c>
      <c r="H123" s="2">
        <v>0</v>
      </c>
      <c r="I123" s="2">
        <v>30</v>
      </c>
      <c r="J123" s="2" t="s">
        <v>40</v>
      </c>
      <c r="K123" s="2"/>
      <c r="N123" s="2"/>
      <c r="O123" s="2"/>
      <c r="P123" s="2"/>
      <c r="U123" s="7"/>
    </row>
    <row r="124" spans="1:22">
      <c r="A124" t="s">
        <v>1</v>
      </c>
      <c r="B124" s="5" t="s">
        <v>165</v>
      </c>
      <c r="C124" s="98" t="s">
        <v>166</v>
      </c>
      <c r="D124" s="2">
        <v>1</v>
      </c>
      <c r="E124" s="2">
        <v>234</v>
      </c>
      <c r="F124" s="2">
        <v>325</v>
      </c>
      <c r="G124" s="2">
        <v>382</v>
      </c>
      <c r="H124" s="2">
        <v>0</v>
      </c>
      <c r="I124" s="2">
        <v>30</v>
      </c>
      <c r="J124" s="2" t="s">
        <v>40</v>
      </c>
      <c r="K124" s="2"/>
      <c r="N124" s="2"/>
      <c r="O124" s="2"/>
      <c r="P124" s="2"/>
      <c r="U124" s="7"/>
    </row>
    <row r="125" spans="1:22">
      <c r="A125" t="s">
        <v>1</v>
      </c>
      <c r="B125" s="5" t="s">
        <v>30</v>
      </c>
      <c r="C125" s="98" t="s">
        <v>75</v>
      </c>
      <c r="D125" s="2">
        <v>1</v>
      </c>
      <c r="E125" s="2">
        <v>2</v>
      </c>
      <c r="F125" s="2">
        <v>325</v>
      </c>
      <c r="G125" s="2">
        <v>361</v>
      </c>
      <c r="H125" s="2">
        <v>0</v>
      </c>
      <c r="I125" s="2">
        <v>30</v>
      </c>
      <c r="J125" s="2" t="s">
        <v>40</v>
      </c>
      <c r="K125" s="2"/>
      <c r="U125" s="7"/>
    </row>
    <row r="126" spans="1:22">
      <c r="A126" t="s">
        <v>1</v>
      </c>
      <c r="B126" s="5" t="s">
        <v>31</v>
      </c>
      <c r="C126" s="98" t="s">
        <v>75</v>
      </c>
      <c r="D126" s="2">
        <v>1</v>
      </c>
      <c r="E126" s="2">
        <v>11</v>
      </c>
      <c r="F126" s="2">
        <v>325</v>
      </c>
      <c r="G126" s="2">
        <v>365</v>
      </c>
      <c r="H126" s="2">
        <v>0</v>
      </c>
      <c r="I126" s="2">
        <v>30</v>
      </c>
      <c r="J126" s="2" t="s">
        <v>40</v>
      </c>
      <c r="K126" s="2"/>
      <c r="U126" s="7"/>
    </row>
    <row r="127" spans="1:22">
      <c r="A127" t="s">
        <v>1</v>
      </c>
      <c r="B127" s="5" t="s">
        <v>32</v>
      </c>
      <c r="C127" s="98" t="s">
        <v>75</v>
      </c>
      <c r="D127" s="2">
        <v>1</v>
      </c>
      <c r="E127" s="2">
        <v>14</v>
      </c>
      <c r="F127" s="2">
        <v>325</v>
      </c>
      <c r="G127" s="2">
        <v>366</v>
      </c>
      <c r="H127" s="2">
        <v>0</v>
      </c>
      <c r="I127" s="2">
        <v>30</v>
      </c>
      <c r="J127" s="2" t="s">
        <v>40</v>
      </c>
      <c r="K127" s="2"/>
      <c r="U127" s="7"/>
    </row>
    <row r="128" spans="1:22">
      <c r="A128" t="s">
        <v>1</v>
      </c>
      <c r="B128" s="5" t="s">
        <v>33</v>
      </c>
      <c r="C128" s="98" t="s">
        <v>75</v>
      </c>
      <c r="D128" s="2">
        <v>1</v>
      </c>
      <c r="E128" s="2">
        <v>15</v>
      </c>
      <c r="F128" s="2">
        <v>325</v>
      </c>
      <c r="G128" s="2">
        <v>367</v>
      </c>
      <c r="H128" s="2">
        <v>0</v>
      </c>
      <c r="I128" s="2">
        <v>30</v>
      </c>
      <c r="J128" s="2" t="s">
        <v>40</v>
      </c>
      <c r="K128" s="2"/>
      <c r="U128" s="7"/>
    </row>
    <row r="129" spans="1:21">
      <c r="A129" t="s">
        <v>1</v>
      </c>
      <c r="B129" s="5" t="s">
        <v>34</v>
      </c>
      <c r="C129" s="98" t="s">
        <v>75</v>
      </c>
      <c r="D129" s="2">
        <v>1</v>
      </c>
      <c r="E129" s="2">
        <v>22</v>
      </c>
      <c r="F129" s="2">
        <v>325</v>
      </c>
      <c r="G129" s="2">
        <v>375</v>
      </c>
      <c r="H129" s="2">
        <v>0</v>
      </c>
      <c r="I129" s="2">
        <v>30</v>
      </c>
      <c r="J129" s="2" t="s">
        <v>40</v>
      </c>
      <c r="K129" s="2"/>
      <c r="U129" s="7"/>
    </row>
    <row r="130" spans="1:21">
      <c r="A130" t="s">
        <v>1</v>
      </c>
      <c r="B130" s="5" t="s">
        <v>35</v>
      </c>
      <c r="C130" s="98" t="s">
        <v>75</v>
      </c>
      <c r="D130" s="2">
        <v>1</v>
      </c>
      <c r="E130" s="2">
        <v>25</v>
      </c>
      <c r="F130" s="2">
        <v>325</v>
      </c>
      <c r="G130" s="2">
        <v>377</v>
      </c>
      <c r="H130" s="2">
        <v>0</v>
      </c>
      <c r="I130" s="2">
        <v>30</v>
      </c>
      <c r="J130" s="2" t="s">
        <v>40</v>
      </c>
      <c r="K130" s="2"/>
      <c r="U130" s="7"/>
    </row>
    <row r="131" spans="1:21">
      <c r="A131" t="s">
        <v>1</v>
      </c>
      <c r="B131" s="5" t="s">
        <v>36</v>
      </c>
      <c r="C131" s="98" t="s">
        <v>75</v>
      </c>
      <c r="D131" s="2">
        <v>1</v>
      </c>
      <c r="E131" s="2">
        <v>30</v>
      </c>
      <c r="F131" s="2">
        <v>325</v>
      </c>
      <c r="G131" s="2">
        <v>370</v>
      </c>
      <c r="H131" s="2">
        <v>0</v>
      </c>
      <c r="I131" s="2">
        <v>30</v>
      </c>
      <c r="J131" s="2" t="s">
        <v>40</v>
      </c>
      <c r="K131" s="2"/>
      <c r="U131" s="7"/>
    </row>
    <row r="132" spans="1:21">
      <c r="A132" t="s">
        <v>1</v>
      </c>
      <c r="B132" s="5" t="s">
        <v>37</v>
      </c>
      <c r="C132" s="98" t="s">
        <v>75</v>
      </c>
      <c r="D132" s="2">
        <v>1</v>
      </c>
      <c r="E132" s="2">
        <v>33</v>
      </c>
      <c r="F132" s="2">
        <v>325</v>
      </c>
      <c r="G132" s="2">
        <v>372</v>
      </c>
      <c r="H132" s="2">
        <v>0</v>
      </c>
      <c r="I132" s="2">
        <v>30</v>
      </c>
      <c r="J132" s="2" t="s">
        <v>40</v>
      </c>
      <c r="K132" s="2"/>
      <c r="U132" s="7"/>
    </row>
    <row r="133" spans="1:21">
      <c r="B133" s="5"/>
      <c r="U133" s="7"/>
    </row>
    <row r="134" spans="1:21">
      <c r="A134" t="s">
        <v>283</v>
      </c>
      <c r="B134" s="5" t="s">
        <v>292</v>
      </c>
      <c r="C134" s="98">
        <v>1</v>
      </c>
      <c r="U134" s="7"/>
    </row>
    <row r="135" spans="1:21">
      <c r="A135" t="s">
        <v>284</v>
      </c>
      <c r="B135" s="5" t="s">
        <v>292</v>
      </c>
      <c r="C135" s="98">
        <v>1</v>
      </c>
      <c r="U135" s="7"/>
    </row>
    <row r="136" spans="1:21">
      <c r="B136" s="5"/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39</v>
      </c>
      <c r="K136" s="2" t="s">
        <v>79</v>
      </c>
      <c r="M136" s="2" t="s">
        <v>70</v>
      </c>
      <c r="N136" s="2" t="s">
        <v>76</v>
      </c>
      <c r="O136" s="2" t="s">
        <v>81</v>
      </c>
      <c r="P136" s="2" t="s">
        <v>71</v>
      </c>
      <c r="Q136" s="2" t="s">
        <v>77</v>
      </c>
      <c r="R136" s="2" t="s">
        <v>81</v>
      </c>
      <c r="S136" s="2" t="s">
        <v>82</v>
      </c>
      <c r="T136" s="2" t="s">
        <v>83</v>
      </c>
      <c r="U136" s="7" t="s">
        <v>78</v>
      </c>
    </row>
    <row r="137" spans="1:21">
      <c r="A137" t="s">
        <v>1</v>
      </c>
      <c r="B137" s="5" t="s">
        <v>8</v>
      </c>
      <c r="C137" s="98" t="s">
        <v>8</v>
      </c>
      <c r="D137" s="2">
        <v>1</v>
      </c>
      <c r="E137" s="2">
        <v>254</v>
      </c>
      <c r="F137" s="2">
        <v>325</v>
      </c>
      <c r="G137" s="2">
        <v>326</v>
      </c>
      <c r="H137" s="2">
        <v>0</v>
      </c>
      <c r="I137" s="2">
        <v>30</v>
      </c>
      <c r="J137" s="2" t="s">
        <v>40</v>
      </c>
      <c r="K137" s="2"/>
      <c r="U137" s="7"/>
    </row>
    <row r="138" spans="1:21">
      <c r="A138" t="s">
        <v>1</v>
      </c>
      <c r="B138" s="5" t="s">
        <v>9</v>
      </c>
      <c r="C138" s="98" t="s">
        <v>9</v>
      </c>
      <c r="D138" s="2">
        <v>1</v>
      </c>
      <c r="E138" s="2">
        <v>252</v>
      </c>
      <c r="F138" s="2">
        <v>325</v>
      </c>
      <c r="G138" s="2">
        <v>327</v>
      </c>
      <c r="H138" s="2">
        <v>0</v>
      </c>
      <c r="I138" s="2">
        <v>30</v>
      </c>
      <c r="J138" s="2" t="s">
        <v>41</v>
      </c>
      <c r="K138" s="2"/>
      <c r="M138" s="2">
        <v>3.82</v>
      </c>
      <c r="N138" s="2"/>
      <c r="O138" s="2"/>
      <c r="P138" s="2">
        <v>3.82</v>
      </c>
      <c r="U138" s="7"/>
    </row>
    <row r="139" spans="1:21">
      <c r="A139" s="3" t="s">
        <v>1</v>
      </c>
      <c r="B139" s="100" t="s">
        <v>216</v>
      </c>
      <c r="C139" s="99" t="s">
        <v>215</v>
      </c>
      <c r="D139" s="2">
        <v>1</v>
      </c>
      <c r="E139" s="2">
        <v>107</v>
      </c>
      <c r="F139" s="2">
        <v>325</v>
      </c>
      <c r="G139" s="2">
        <v>326</v>
      </c>
      <c r="H139" s="2">
        <v>0</v>
      </c>
      <c r="I139" s="2">
        <v>30</v>
      </c>
      <c r="J139" s="2" t="s">
        <v>40</v>
      </c>
      <c r="K139" s="2"/>
      <c r="U139" s="7"/>
    </row>
    <row r="140" spans="1:21">
      <c r="A140" t="s">
        <v>1</v>
      </c>
      <c r="B140" s="5" t="s">
        <v>11</v>
      </c>
      <c r="C140" s="98" t="s">
        <v>11</v>
      </c>
      <c r="D140" s="2">
        <v>1</v>
      </c>
      <c r="E140" s="2">
        <v>220</v>
      </c>
      <c r="F140" s="2">
        <v>325</v>
      </c>
      <c r="G140" s="2">
        <v>329</v>
      </c>
      <c r="H140" s="2">
        <v>0</v>
      </c>
      <c r="I140" s="2">
        <v>25</v>
      </c>
      <c r="J140" s="2" t="s">
        <v>41</v>
      </c>
      <c r="K140" s="2"/>
      <c r="U140" s="7"/>
    </row>
    <row r="141" spans="1:21">
      <c r="A141" t="s">
        <v>1</v>
      </c>
      <c r="B141" s="5" t="s">
        <v>12</v>
      </c>
      <c r="C141" s="98" t="s">
        <v>12</v>
      </c>
      <c r="D141" s="2">
        <v>1</v>
      </c>
      <c r="E141" s="2">
        <v>223</v>
      </c>
      <c r="F141" s="2">
        <v>325</v>
      </c>
      <c r="G141" s="2">
        <v>330</v>
      </c>
      <c r="H141" s="2">
        <v>0</v>
      </c>
      <c r="I141" s="2">
        <v>25</v>
      </c>
      <c r="J141" s="2" t="s">
        <v>40</v>
      </c>
      <c r="K141" s="2"/>
      <c r="M141" s="2">
        <v>0</v>
      </c>
      <c r="N141" s="2"/>
      <c r="O141" s="2"/>
      <c r="P141" s="2">
        <v>0</v>
      </c>
      <c r="U141" s="7"/>
    </row>
    <row r="142" spans="1:21">
      <c r="A142" t="s">
        <v>1</v>
      </c>
      <c r="B142" s="5" t="s">
        <v>13</v>
      </c>
      <c r="C142" s="98" t="s">
        <v>13</v>
      </c>
      <c r="D142" s="2">
        <v>1</v>
      </c>
      <c r="E142" s="2">
        <v>224</v>
      </c>
      <c r="F142" s="2">
        <v>325</v>
      </c>
      <c r="G142" s="2">
        <v>331</v>
      </c>
      <c r="H142" s="2">
        <v>0</v>
      </c>
      <c r="I142" s="2">
        <v>30</v>
      </c>
      <c r="J142" s="2" t="s">
        <v>40</v>
      </c>
      <c r="K142" s="2"/>
      <c r="M142" s="2">
        <v>0</v>
      </c>
      <c r="N142" s="2"/>
      <c r="O142" s="2"/>
      <c r="P142" s="2">
        <v>0</v>
      </c>
      <c r="U142" s="7"/>
    </row>
    <row r="143" spans="1:21">
      <c r="A143" t="s">
        <v>1</v>
      </c>
      <c r="B143" s="5" t="s">
        <v>14</v>
      </c>
      <c r="C143" s="98" t="s">
        <v>14</v>
      </c>
      <c r="D143" s="2">
        <v>1</v>
      </c>
      <c r="E143" s="2">
        <v>235</v>
      </c>
      <c r="F143" s="2">
        <v>325</v>
      </c>
      <c r="G143" s="2">
        <v>328</v>
      </c>
      <c r="H143" s="2">
        <v>0</v>
      </c>
      <c r="I143" s="2">
        <v>30</v>
      </c>
      <c r="J143" s="2" t="s">
        <v>41</v>
      </c>
      <c r="K143" s="2"/>
      <c r="M143" s="2">
        <v>0</v>
      </c>
      <c r="N143" s="2"/>
      <c r="O143" s="2"/>
      <c r="P143" s="2">
        <v>0</v>
      </c>
      <c r="U143" s="7"/>
    </row>
    <row r="144" spans="1:21">
      <c r="A144" t="s">
        <v>1</v>
      </c>
      <c r="B144" s="5" t="s">
        <v>15</v>
      </c>
      <c r="C144" s="98" t="s">
        <v>72</v>
      </c>
      <c r="D144" s="2">
        <v>1</v>
      </c>
      <c r="E144" s="2">
        <v>192</v>
      </c>
      <c r="F144" s="2">
        <v>325</v>
      </c>
      <c r="G144" s="2">
        <v>332</v>
      </c>
      <c r="H144" s="2">
        <v>0</v>
      </c>
      <c r="I144" s="2">
        <v>30</v>
      </c>
      <c r="J144" s="2" t="s">
        <v>40</v>
      </c>
      <c r="K144" s="2"/>
      <c r="U144" s="7"/>
    </row>
    <row r="145" spans="1:21">
      <c r="A145" t="s">
        <v>1</v>
      </c>
      <c r="B145" s="5" t="s">
        <v>16</v>
      </c>
      <c r="C145" s="98" t="s">
        <v>72</v>
      </c>
      <c r="D145" s="2">
        <v>1</v>
      </c>
      <c r="E145" s="2">
        <v>190</v>
      </c>
      <c r="F145" s="2">
        <v>325</v>
      </c>
      <c r="G145" s="2">
        <v>333</v>
      </c>
      <c r="H145" s="2">
        <v>0</v>
      </c>
      <c r="I145" s="2">
        <v>30</v>
      </c>
      <c r="J145" s="2" t="s">
        <v>40</v>
      </c>
      <c r="K145" s="2"/>
      <c r="U145" s="7"/>
    </row>
    <row r="146" spans="1:21">
      <c r="A146" t="s">
        <v>1</v>
      </c>
      <c r="B146" s="5" t="s">
        <v>18</v>
      </c>
      <c r="C146" s="98" t="s">
        <v>72</v>
      </c>
      <c r="D146" s="2">
        <v>1</v>
      </c>
      <c r="E146" s="2">
        <v>199</v>
      </c>
      <c r="F146" s="2">
        <v>325</v>
      </c>
      <c r="G146" s="2">
        <v>335</v>
      </c>
      <c r="H146" s="2">
        <v>0</v>
      </c>
      <c r="I146" s="2">
        <v>30</v>
      </c>
      <c r="J146" s="2" t="s">
        <v>40</v>
      </c>
      <c r="K146" s="2"/>
      <c r="U146" s="7"/>
    </row>
    <row r="147" spans="1:21">
      <c r="A147" t="s">
        <v>1</v>
      </c>
      <c r="B147" s="5" t="s">
        <v>157</v>
      </c>
      <c r="C147" s="98" t="s">
        <v>72</v>
      </c>
      <c r="D147" s="2">
        <v>1</v>
      </c>
      <c r="E147" s="2">
        <v>211</v>
      </c>
      <c r="F147" s="2">
        <v>325</v>
      </c>
      <c r="G147" s="2">
        <v>337</v>
      </c>
      <c r="H147" s="2">
        <v>0</v>
      </c>
      <c r="I147" s="2">
        <v>30</v>
      </c>
      <c r="J147" s="2" t="s">
        <v>40</v>
      </c>
      <c r="K147" s="2"/>
      <c r="U147" s="7"/>
    </row>
    <row r="148" spans="1:21">
      <c r="A148" t="s">
        <v>1</v>
      </c>
      <c r="B148" s="5" t="s">
        <v>19</v>
      </c>
      <c r="C148" s="98" t="s">
        <v>73</v>
      </c>
      <c r="D148" s="2">
        <v>1</v>
      </c>
      <c r="E148" s="2">
        <v>109</v>
      </c>
      <c r="F148" s="2">
        <v>325</v>
      </c>
      <c r="G148" s="2">
        <v>338</v>
      </c>
      <c r="H148" s="2">
        <v>0</v>
      </c>
      <c r="I148" s="2">
        <v>30</v>
      </c>
      <c r="J148" s="2" t="s">
        <v>40</v>
      </c>
      <c r="K148" s="2"/>
      <c r="U148" s="7"/>
    </row>
    <row r="149" spans="1:21">
      <c r="A149" t="s">
        <v>1</v>
      </c>
      <c r="B149" s="5" t="s">
        <v>20</v>
      </c>
      <c r="C149" s="98" t="s">
        <v>73</v>
      </c>
      <c r="D149" s="2">
        <v>1</v>
      </c>
      <c r="E149" s="2">
        <v>115</v>
      </c>
      <c r="F149" s="2">
        <v>325</v>
      </c>
      <c r="G149" s="2">
        <v>339</v>
      </c>
      <c r="H149" s="2">
        <v>0</v>
      </c>
      <c r="I149" s="2">
        <v>30</v>
      </c>
      <c r="J149" s="2" t="s">
        <v>40</v>
      </c>
      <c r="K149" s="2"/>
      <c r="U149" s="7"/>
    </row>
    <row r="150" spans="1:21">
      <c r="A150" t="s">
        <v>1</v>
      </c>
      <c r="B150" s="5" t="s">
        <v>21</v>
      </c>
      <c r="C150" s="98" t="s">
        <v>73</v>
      </c>
      <c r="D150" s="2">
        <v>1</v>
      </c>
      <c r="E150" s="2">
        <v>133</v>
      </c>
      <c r="F150" s="2">
        <v>325</v>
      </c>
      <c r="G150" s="2">
        <v>343</v>
      </c>
      <c r="H150" s="2">
        <v>0</v>
      </c>
      <c r="I150" s="2">
        <v>30</v>
      </c>
      <c r="J150" s="2" t="s">
        <v>40</v>
      </c>
      <c r="K150" s="2"/>
      <c r="U150" s="7"/>
    </row>
    <row r="151" spans="1:21">
      <c r="A151" t="s">
        <v>1</v>
      </c>
      <c r="B151" s="5" t="s">
        <v>22</v>
      </c>
      <c r="C151" s="98" t="s">
        <v>73</v>
      </c>
      <c r="D151" s="2">
        <v>1</v>
      </c>
      <c r="E151" s="2">
        <v>135</v>
      </c>
      <c r="F151" s="2">
        <v>325</v>
      </c>
      <c r="G151" s="2">
        <v>344</v>
      </c>
      <c r="H151" s="2">
        <v>0</v>
      </c>
      <c r="I151" s="2">
        <v>30</v>
      </c>
      <c r="J151" s="2" t="s">
        <v>40</v>
      </c>
      <c r="K151" s="2"/>
      <c r="U151" s="7"/>
    </row>
    <row r="152" spans="1:21">
      <c r="A152" t="s">
        <v>1</v>
      </c>
      <c r="B152" s="5" t="s">
        <v>23</v>
      </c>
      <c r="C152" s="98" t="s">
        <v>73</v>
      </c>
      <c r="D152" s="2">
        <v>1</v>
      </c>
      <c r="E152" s="2">
        <v>149</v>
      </c>
      <c r="F152" s="2">
        <v>325</v>
      </c>
      <c r="G152" s="2">
        <v>352</v>
      </c>
      <c r="H152" s="2">
        <v>0</v>
      </c>
      <c r="I152" s="2">
        <v>30</v>
      </c>
      <c r="J152" s="2" t="s">
        <v>40</v>
      </c>
      <c r="K152" s="2"/>
      <c r="U152" s="7"/>
    </row>
    <row r="153" spans="1:21">
      <c r="A153" t="s">
        <v>1</v>
      </c>
      <c r="B153" s="5" t="s">
        <v>24</v>
      </c>
      <c r="C153" s="98" t="s">
        <v>73</v>
      </c>
      <c r="D153" s="2">
        <v>1</v>
      </c>
      <c r="E153" s="2">
        <v>151</v>
      </c>
      <c r="F153" s="2">
        <v>325</v>
      </c>
      <c r="G153" s="2">
        <v>353</v>
      </c>
      <c r="H153" s="2">
        <v>0</v>
      </c>
      <c r="I153" s="2">
        <v>30</v>
      </c>
      <c r="J153" s="2" t="s">
        <v>40</v>
      </c>
      <c r="K153" s="2"/>
      <c r="U153" s="7"/>
    </row>
    <row r="154" spans="1:21">
      <c r="A154" t="s">
        <v>1</v>
      </c>
      <c r="B154" s="5" t="s">
        <v>25</v>
      </c>
      <c r="C154" s="98" t="s">
        <v>73</v>
      </c>
      <c r="D154" s="2">
        <v>1</v>
      </c>
      <c r="E154" s="2">
        <v>165</v>
      </c>
      <c r="F154" s="2">
        <v>325</v>
      </c>
      <c r="G154" s="2">
        <v>347</v>
      </c>
      <c r="H154" s="2">
        <v>0</v>
      </c>
      <c r="I154" s="2">
        <v>30</v>
      </c>
      <c r="J154" s="2" t="s">
        <v>40</v>
      </c>
      <c r="K154" s="2"/>
      <c r="U154" s="7"/>
    </row>
    <row r="155" spans="1:21">
      <c r="A155" t="s">
        <v>1</v>
      </c>
      <c r="B155" s="5" t="s">
        <v>26</v>
      </c>
      <c r="C155" s="98" t="s">
        <v>73</v>
      </c>
      <c r="D155" s="2">
        <v>1</v>
      </c>
      <c r="E155" s="2">
        <v>171</v>
      </c>
      <c r="F155" s="2">
        <v>325</v>
      </c>
      <c r="G155" s="2">
        <v>349</v>
      </c>
      <c r="H155" s="2">
        <v>0</v>
      </c>
      <c r="I155" s="2">
        <v>30</v>
      </c>
      <c r="J155" s="2" t="s">
        <v>40</v>
      </c>
      <c r="K155" s="2"/>
      <c r="U155" s="7"/>
    </row>
    <row r="156" spans="1:21">
      <c r="A156" t="s">
        <v>1</v>
      </c>
      <c r="B156" s="5" t="s">
        <v>27</v>
      </c>
      <c r="C156" s="98" t="s">
        <v>74</v>
      </c>
      <c r="D156" s="2">
        <v>1</v>
      </c>
      <c r="E156" s="2">
        <v>228</v>
      </c>
      <c r="F156" s="2">
        <v>325</v>
      </c>
      <c r="G156" s="2">
        <v>355</v>
      </c>
      <c r="H156" s="2">
        <v>0</v>
      </c>
      <c r="I156" s="2">
        <v>30</v>
      </c>
      <c r="J156" s="2" t="s">
        <v>40</v>
      </c>
      <c r="K156" s="2"/>
      <c r="U156" s="7"/>
    </row>
    <row r="157" spans="1:21">
      <c r="A157" t="s">
        <v>1</v>
      </c>
      <c r="B157" s="5" t="s">
        <v>28</v>
      </c>
      <c r="C157" s="98" t="s">
        <v>74</v>
      </c>
      <c r="D157" s="2">
        <v>1</v>
      </c>
      <c r="E157" s="2">
        <v>232</v>
      </c>
      <c r="F157" s="2">
        <v>325</v>
      </c>
      <c r="G157" s="2">
        <v>356</v>
      </c>
      <c r="H157" s="2">
        <v>0</v>
      </c>
      <c r="I157" s="2">
        <v>30</v>
      </c>
      <c r="J157" s="2" t="s">
        <v>40</v>
      </c>
      <c r="K157" s="2"/>
      <c r="U157" s="7"/>
    </row>
    <row r="158" spans="1:21">
      <c r="A158" t="s">
        <v>1</v>
      </c>
      <c r="B158" s="5" t="s">
        <v>29</v>
      </c>
      <c r="C158" s="98" t="s">
        <v>74</v>
      </c>
      <c r="D158" s="2">
        <v>1</v>
      </c>
      <c r="E158" s="2">
        <v>226</v>
      </c>
      <c r="F158" s="2">
        <v>325</v>
      </c>
      <c r="G158" s="2">
        <v>358</v>
      </c>
      <c r="H158" s="2">
        <v>0</v>
      </c>
      <c r="I158" s="2">
        <v>30</v>
      </c>
      <c r="J158" s="2" t="s">
        <v>40</v>
      </c>
      <c r="K158" s="2"/>
      <c r="U158" s="7"/>
    </row>
    <row r="159" spans="1:21">
      <c r="A159" t="s">
        <v>1</v>
      </c>
      <c r="B159" s="5" t="s">
        <v>158</v>
      </c>
      <c r="C159" s="98" t="s">
        <v>74</v>
      </c>
      <c r="D159" s="2">
        <v>1</v>
      </c>
      <c r="E159" s="2">
        <v>233</v>
      </c>
      <c r="F159" s="2">
        <v>325</v>
      </c>
      <c r="G159" s="2">
        <v>360</v>
      </c>
      <c r="H159" s="2">
        <v>0</v>
      </c>
      <c r="I159" s="2">
        <v>30</v>
      </c>
      <c r="J159" s="2" t="s">
        <v>40</v>
      </c>
      <c r="K159" s="2"/>
      <c r="U159" s="7"/>
    </row>
    <row r="160" spans="1:21">
      <c r="A160" t="s">
        <v>1</v>
      </c>
      <c r="B160" s="5" t="s">
        <v>162</v>
      </c>
      <c r="C160" s="98" t="s">
        <v>166</v>
      </c>
      <c r="D160" s="2">
        <v>1</v>
      </c>
      <c r="E160" s="2">
        <v>227</v>
      </c>
      <c r="F160" s="2">
        <v>325</v>
      </c>
      <c r="G160" s="2">
        <v>378</v>
      </c>
      <c r="H160" s="2">
        <v>0</v>
      </c>
      <c r="I160" s="2">
        <v>30</v>
      </c>
      <c r="J160" s="2" t="s">
        <v>40</v>
      </c>
      <c r="K160" s="2"/>
      <c r="N160" s="2"/>
      <c r="O160" s="2"/>
      <c r="P160" s="2"/>
      <c r="U160" s="7"/>
    </row>
    <row r="161" spans="1:22">
      <c r="A161" t="s">
        <v>1</v>
      </c>
      <c r="B161" s="5" t="s">
        <v>163</v>
      </c>
      <c r="C161" s="98" t="s">
        <v>166</v>
      </c>
      <c r="D161" s="2">
        <v>1</v>
      </c>
      <c r="E161" s="2">
        <v>231</v>
      </c>
      <c r="F161" s="2">
        <v>325</v>
      </c>
      <c r="G161" s="2">
        <v>379</v>
      </c>
      <c r="J161" s="2"/>
      <c r="K161" s="2"/>
      <c r="N161" s="2"/>
      <c r="O161" s="2"/>
      <c r="P161" s="2"/>
      <c r="U161" s="7"/>
      <c r="V161" t="s">
        <v>17</v>
      </c>
    </row>
    <row r="162" spans="1:22">
      <c r="A162" t="s">
        <v>1</v>
      </c>
      <c r="B162" s="5" t="s">
        <v>164</v>
      </c>
      <c r="C162" s="98" t="s">
        <v>166</v>
      </c>
      <c r="D162" s="2">
        <v>1</v>
      </c>
      <c r="E162" s="2">
        <v>225</v>
      </c>
      <c r="F162" s="2">
        <v>325</v>
      </c>
      <c r="G162" s="2">
        <v>381</v>
      </c>
      <c r="H162" s="2">
        <v>0</v>
      </c>
      <c r="I162" s="2">
        <v>30</v>
      </c>
      <c r="J162" s="2" t="s">
        <v>40</v>
      </c>
      <c r="K162" s="2"/>
      <c r="N162" s="2"/>
      <c r="O162" s="2"/>
      <c r="P162" s="2"/>
      <c r="U162" s="7"/>
    </row>
    <row r="163" spans="1:22">
      <c r="A163" t="s">
        <v>1</v>
      </c>
      <c r="B163" s="5" t="s">
        <v>165</v>
      </c>
      <c r="C163" s="98" t="s">
        <v>166</v>
      </c>
      <c r="D163" s="2">
        <v>1</v>
      </c>
      <c r="E163" s="2">
        <v>234</v>
      </c>
      <c r="F163" s="2">
        <v>325</v>
      </c>
      <c r="G163" s="2">
        <v>382</v>
      </c>
      <c r="H163" s="2">
        <v>0</v>
      </c>
      <c r="I163" s="2">
        <v>30</v>
      </c>
      <c r="J163" s="2" t="s">
        <v>40</v>
      </c>
      <c r="K163" s="2"/>
      <c r="N163" s="2"/>
      <c r="O163" s="2"/>
      <c r="P163" s="2"/>
      <c r="U163" s="7"/>
    </row>
    <row r="164" spans="1:22">
      <c r="A164" t="s">
        <v>1</v>
      </c>
      <c r="B164" s="5" t="s">
        <v>30</v>
      </c>
      <c r="C164" s="98" t="s">
        <v>75</v>
      </c>
      <c r="D164" s="2">
        <v>1</v>
      </c>
      <c r="E164" s="2">
        <v>2</v>
      </c>
      <c r="F164" s="2">
        <v>325</v>
      </c>
      <c r="G164" s="2">
        <v>361</v>
      </c>
      <c r="H164" s="2">
        <v>0</v>
      </c>
      <c r="I164" s="2">
        <v>30</v>
      </c>
      <c r="J164" s="2" t="s">
        <v>40</v>
      </c>
      <c r="K164" s="2"/>
      <c r="U164" s="7"/>
    </row>
    <row r="165" spans="1:22">
      <c r="A165" t="s">
        <v>1</v>
      </c>
      <c r="B165" s="5" t="s">
        <v>31</v>
      </c>
      <c r="C165" s="98" t="s">
        <v>75</v>
      </c>
      <c r="D165" s="2">
        <v>1</v>
      </c>
      <c r="E165" s="2">
        <v>5</v>
      </c>
      <c r="F165" s="2">
        <v>325</v>
      </c>
      <c r="G165" s="2">
        <v>362</v>
      </c>
      <c r="H165" s="2">
        <v>0</v>
      </c>
      <c r="I165" s="2">
        <v>30</v>
      </c>
      <c r="J165" s="2" t="s">
        <v>40</v>
      </c>
      <c r="K165" s="2"/>
      <c r="U165" s="7"/>
    </row>
    <row r="166" spans="1:22">
      <c r="A166" t="s">
        <v>1</v>
      </c>
      <c r="B166" s="5" t="s">
        <v>32</v>
      </c>
      <c r="C166" s="98" t="s">
        <v>75</v>
      </c>
      <c r="D166" s="2">
        <v>1</v>
      </c>
      <c r="E166" s="2">
        <v>14</v>
      </c>
      <c r="F166" s="2">
        <v>325</v>
      </c>
      <c r="G166" s="2">
        <v>366</v>
      </c>
      <c r="H166" s="2">
        <v>0</v>
      </c>
      <c r="I166" s="2">
        <v>30</v>
      </c>
      <c r="J166" s="2" t="s">
        <v>40</v>
      </c>
      <c r="K166" s="2"/>
      <c r="U166" s="7"/>
    </row>
    <row r="167" spans="1:22">
      <c r="A167" t="s">
        <v>1</v>
      </c>
      <c r="B167" s="5" t="s">
        <v>33</v>
      </c>
      <c r="C167" s="98" t="s">
        <v>75</v>
      </c>
      <c r="D167" s="2">
        <v>1</v>
      </c>
      <c r="E167" s="2">
        <v>15</v>
      </c>
      <c r="F167" s="2">
        <v>325</v>
      </c>
      <c r="G167" s="2">
        <v>367</v>
      </c>
      <c r="H167" s="2">
        <v>0</v>
      </c>
      <c r="I167" s="2">
        <v>30</v>
      </c>
      <c r="J167" s="2" t="s">
        <v>40</v>
      </c>
      <c r="K167" s="2"/>
      <c r="U167" s="7"/>
    </row>
    <row r="168" spans="1:22">
      <c r="A168" t="s">
        <v>1</v>
      </c>
      <c r="B168" s="5" t="s">
        <v>34</v>
      </c>
      <c r="C168" s="98" t="s">
        <v>75</v>
      </c>
      <c r="D168" s="2">
        <v>1</v>
      </c>
      <c r="E168" s="2">
        <v>22</v>
      </c>
      <c r="F168" s="2">
        <v>325</v>
      </c>
      <c r="G168" s="2">
        <v>375</v>
      </c>
      <c r="H168" s="2">
        <v>0</v>
      </c>
      <c r="I168" s="2">
        <v>30</v>
      </c>
      <c r="J168" s="2" t="s">
        <v>40</v>
      </c>
      <c r="K168" s="2"/>
      <c r="U168" s="7"/>
    </row>
    <row r="169" spans="1:22">
      <c r="A169" t="s">
        <v>1</v>
      </c>
      <c r="B169" s="5" t="s">
        <v>35</v>
      </c>
      <c r="C169" s="98" t="s">
        <v>75</v>
      </c>
      <c r="D169" s="2">
        <v>1</v>
      </c>
      <c r="E169" s="2">
        <v>23</v>
      </c>
      <c r="F169" s="2">
        <v>325</v>
      </c>
      <c r="G169" s="2">
        <v>376</v>
      </c>
      <c r="H169" s="2">
        <v>0</v>
      </c>
      <c r="I169" s="2">
        <v>30</v>
      </c>
      <c r="J169" s="2" t="s">
        <v>40</v>
      </c>
      <c r="K169" s="2"/>
      <c r="U169" s="7"/>
    </row>
    <row r="170" spans="1:22">
      <c r="A170" t="s">
        <v>1</v>
      </c>
      <c r="B170" s="5" t="s">
        <v>36</v>
      </c>
      <c r="C170" s="98" t="s">
        <v>75</v>
      </c>
      <c r="D170" s="2">
        <v>1</v>
      </c>
      <c r="E170" s="2">
        <v>30</v>
      </c>
      <c r="F170" s="2">
        <v>325</v>
      </c>
      <c r="G170" s="2">
        <v>370</v>
      </c>
      <c r="H170" s="2">
        <v>0</v>
      </c>
      <c r="I170" s="2">
        <v>30</v>
      </c>
      <c r="J170" s="2" t="s">
        <v>40</v>
      </c>
      <c r="K170" s="2"/>
      <c r="U170" s="7"/>
    </row>
    <row r="171" spans="1:22">
      <c r="A171" t="s">
        <v>1</v>
      </c>
      <c r="B171" s="5" t="s">
        <v>37</v>
      </c>
      <c r="C171" s="98" t="s">
        <v>75</v>
      </c>
      <c r="D171" s="2">
        <v>1</v>
      </c>
      <c r="E171" s="2">
        <v>33</v>
      </c>
      <c r="F171" s="2">
        <v>325</v>
      </c>
      <c r="G171" s="2">
        <v>372</v>
      </c>
      <c r="H171" s="2">
        <v>0</v>
      </c>
      <c r="I171" s="2">
        <v>30</v>
      </c>
      <c r="J171" s="2" t="s">
        <v>40</v>
      </c>
      <c r="K171" s="2"/>
      <c r="U171" s="7"/>
    </row>
    <row r="172" spans="1:22">
      <c r="B172" s="5"/>
      <c r="U172" s="7"/>
    </row>
    <row r="173" spans="1:22">
      <c r="A173" t="s">
        <v>283</v>
      </c>
      <c r="B173" s="5" t="s">
        <v>293</v>
      </c>
      <c r="C173" s="98">
        <v>1</v>
      </c>
      <c r="U173" s="7"/>
    </row>
    <row r="174" spans="1:22">
      <c r="A174" t="s">
        <v>284</v>
      </c>
      <c r="B174" s="5" t="s">
        <v>293</v>
      </c>
      <c r="C174" s="98">
        <v>1</v>
      </c>
      <c r="U174" s="7"/>
    </row>
    <row r="175" spans="1:22">
      <c r="B175" s="5"/>
      <c r="D175" s="2" t="s">
        <v>2</v>
      </c>
      <c r="E175" s="2" t="s">
        <v>3</v>
      </c>
      <c r="F175" s="2" t="s">
        <v>4</v>
      </c>
      <c r="G175" s="2" t="s">
        <v>5</v>
      </c>
      <c r="H175" s="2" t="s">
        <v>6</v>
      </c>
      <c r="I175" s="2" t="s">
        <v>7</v>
      </c>
      <c r="J175" s="2" t="s">
        <v>39</v>
      </c>
      <c r="K175" s="2" t="s">
        <v>79</v>
      </c>
      <c r="M175" s="2" t="s">
        <v>70</v>
      </c>
      <c r="N175" s="2" t="s">
        <v>76</v>
      </c>
      <c r="O175" s="2" t="s">
        <v>81</v>
      </c>
      <c r="P175" s="2" t="s">
        <v>71</v>
      </c>
      <c r="Q175" s="2" t="s">
        <v>77</v>
      </c>
      <c r="R175" s="2" t="s">
        <v>81</v>
      </c>
      <c r="S175" s="2" t="s">
        <v>82</v>
      </c>
      <c r="T175" s="2" t="s">
        <v>83</v>
      </c>
      <c r="U175" s="7" t="s">
        <v>78</v>
      </c>
    </row>
    <row r="176" spans="1:22">
      <c r="A176" t="s">
        <v>1</v>
      </c>
      <c r="B176" s="5" t="s">
        <v>8</v>
      </c>
      <c r="C176" s="98" t="s">
        <v>8</v>
      </c>
      <c r="D176" s="2">
        <v>1</v>
      </c>
      <c r="E176" s="2">
        <v>254</v>
      </c>
      <c r="F176" s="2">
        <v>325</v>
      </c>
      <c r="G176" s="2">
        <v>326</v>
      </c>
      <c r="H176" s="2">
        <v>0</v>
      </c>
      <c r="I176" s="2">
        <v>30</v>
      </c>
      <c r="J176" s="2" t="s">
        <v>40</v>
      </c>
      <c r="K176" s="2"/>
      <c r="U176" s="7"/>
    </row>
    <row r="177" spans="1:21">
      <c r="A177" t="s">
        <v>1</v>
      </c>
      <c r="B177" s="5" t="s">
        <v>9</v>
      </c>
      <c r="C177" s="98" t="s">
        <v>9</v>
      </c>
      <c r="D177" s="2">
        <v>1</v>
      </c>
      <c r="E177" s="2">
        <v>252</v>
      </c>
      <c r="F177" s="2">
        <v>325</v>
      </c>
      <c r="G177" s="2">
        <v>327</v>
      </c>
      <c r="H177" s="2">
        <v>0</v>
      </c>
      <c r="I177" s="2">
        <v>30</v>
      </c>
      <c r="J177" s="2" t="s">
        <v>41</v>
      </c>
      <c r="K177" s="2" t="s">
        <v>80</v>
      </c>
      <c r="M177" s="2">
        <v>3.82</v>
      </c>
      <c r="N177" s="2"/>
      <c r="O177" s="2"/>
      <c r="P177" s="2">
        <v>3.82</v>
      </c>
      <c r="U177" s="7"/>
    </row>
    <row r="178" spans="1:21">
      <c r="A178" s="3" t="s">
        <v>1</v>
      </c>
      <c r="B178" s="100" t="s">
        <v>216</v>
      </c>
      <c r="C178" s="99" t="s">
        <v>215</v>
      </c>
      <c r="D178" s="2">
        <v>1</v>
      </c>
      <c r="E178" s="2">
        <v>107</v>
      </c>
      <c r="F178" s="2">
        <v>325</v>
      </c>
      <c r="G178" s="2">
        <v>326</v>
      </c>
      <c r="H178" s="2">
        <v>0</v>
      </c>
      <c r="I178" s="2">
        <v>30</v>
      </c>
      <c r="J178" s="2" t="s">
        <v>40</v>
      </c>
      <c r="K178" s="2"/>
      <c r="U178" s="7"/>
    </row>
    <row r="179" spans="1:21">
      <c r="A179" t="s">
        <v>1</v>
      </c>
      <c r="B179" s="5" t="s">
        <v>11</v>
      </c>
      <c r="C179" s="98" t="s">
        <v>11</v>
      </c>
      <c r="D179" s="2">
        <v>1</v>
      </c>
      <c r="E179" s="2">
        <v>220</v>
      </c>
      <c r="F179" s="2">
        <v>325</v>
      </c>
      <c r="G179" s="2">
        <v>329</v>
      </c>
      <c r="H179" s="2">
        <v>0</v>
      </c>
      <c r="I179" s="2">
        <v>25</v>
      </c>
      <c r="J179" s="2" t="s">
        <v>41</v>
      </c>
      <c r="K179" s="2"/>
      <c r="U179" s="7"/>
    </row>
    <row r="180" spans="1:21">
      <c r="A180" t="s">
        <v>1</v>
      </c>
      <c r="B180" s="5" t="s">
        <v>12</v>
      </c>
      <c r="C180" s="98" t="s">
        <v>12</v>
      </c>
      <c r="D180" s="2">
        <v>1</v>
      </c>
      <c r="E180" s="2">
        <v>223</v>
      </c>
      <c r="F180" s="2">
        <v>325</v>
      </c>
      <c r="G180" s="2">
        <v>330</v>
      </c>
      <c r="H180" s="2">
        <v>0</v>
      </c>
      <c r="I180" s="2">
        <v>25</v>
      </c>
      <c r="J180" s="2" t="s">
        <v>40</v>
      </c>
      <c r="K180" s="2"/>
      <c r="M180" s="2">
        <v>0</v>
      </c>
      <c r="N180" s="2"/>
      <c r="O180" s="2"/>
      <c r="P180" s="2">
        <v>0</v>
      </c>
      <c r="U180" s="7"/>
    </row>
    <row r="181" spans="1:21">
      <c r="A181" t="s">
        <v>1</v>
      </c>
      <c r="B181" s="5" t="s">
        <v>13</v>
      </c>
      <c r="C181" s="98" t="s">
        <v>13</v>
      </c>
      <c r="D181" s="2">
        <v>1</v>
      </c>
      <c r="E181" s="2">
        <v>224</v>
      </c>
      <c r="F181" s="2">
        <v>325</v>
      </c>
      <c r="G181" s="2">
        <v>331</v>
      </c>
      <c r="H181" s="2">
        <v>0</v>
      </c>
      <c r="I181" s="2">
        <v>30</v>
      </c>
      <c r="J181" s="2" t="s">
        <v>40</v>
      </c>
      <c r="K181" s="2"/>
      <c r="M181" s="2">
        <v>0</v>
      </c>
      <c r="N181" s="2"/>
      <c r="O181" s="2"/>
      <c r="P181" s="2">
        <v>0</v>
      </c>
      <c r="U181" s="7"/>
    </row>
    <row r="182" spans="1:21">
      <c r="A182" t="s">
        <v>1</v>
      </c>
      <c r="B182" s="5" t="s">
        <v>14</v>
      </c>
      <c r="C182" s="98" t="s">
        <v>14</v>
      </c>
      <c r="D182" s="2">
        <v>1</v>
      </c>
      <c r="E182" s="2">
        <v>235</v>
      </c>
      <c r="F182" s="2">
        <v>325</v>
      </c>
      <c r="G182" s="2">
        <v>328</v>
      </c>
      <c r="H182" s="2">
        <v>0</v>
      </c>
      <c r="I182" s="2">
        <v>30</v>
      </c>
      <c r="J182" s="2" t="s">
        <v>40</v>
      </c>
      <c r="K182" s="2"/>
      <c r="M182" s="2">
        <v>0</v>
      </c>
      <c r="N182" s="2"/>
      <c r="O182" s="2"/>
      <c r="P182" s="2">
        <v>0</v>
      </c>
      <c r="U182" s="7"/>
    </row>
    <row r="183" spans="1:21">
      <c r="A183" t="s">
        <v>1</v>
      </c>
      <c r="B183" s="5" t="s">
        <v>15</v>
      </c>
      <c r="C183" s="98" t="s">
        <v>72</v>
      </c>
      <c r="D183" s="2">
        <v>1</v>
      </c>
      <c r="E183" s="2">
        <v>192</v>
      </c>
      <c r="F183" s="2">
        <v>325</v>
      </c>
      <c r="G183" s="2">
        <v>332</v>
      </c>
      <c r="H183" s="2">
        <v>0</v>
      </c>
      <c r="I183" s="2">
        <v>30</v>
      </c>
      <c r="J183" s="2" t="s">
        <v>40</v>
      </c>
      <c r="K183" s="2"/>
      <c r="U183" s="7"/>
    </row>
    <row r="184" spans="1:21">
      <c r="A184" t="s">
        <v>1</v>
      </c>
      <c r="B184" s="5" t="s">
        <v>16</v>
      </c>
      <c r="C184" s="98" t="s">
        <v>72</v>
      </c>
      <c r="D184" s="2">
        <v>1</v>
      </c>
      <c r="E184" s="2">
        <v>190</v>
      </c>
      <c r="F184" s="2">
        <v>325</v>
      </c>
      <c r="G184" s="2">
        <v>333</v>
      </c>
      <c r="H184" s="2">
        <v>0</v>
      </c>
      <c r="I184" s="2">
        <v>30</v>
      </c>
      <c r="J184" s="2" t="s">
        <v>40</v>
      </c>
      <c r="K184" s="2"/>
      <c r="U184" s="7"/>
    </row>
    <row r="185" spans="1:21">
      <c r="A185" t="s">
        <v>1</v>
      </c>
      <c r="B185" s="5" t="s">
        <v>18</v>
      </c>
      <c r="C185" s="98" t="s">
        <v>72</v>
      </c>
      <c r="D185" s="2">
        <v>1</v>
      </c>
      <c r="E185" s="2">
        <v>199</v>
      </c>
      <c r="F185" s="2">
        <v>325</v>
      </c>
      <c r="G185" s="2">
        <v>335</v>
      </c>
      <c r="H185" s="2">
        <v>0</v>
      </c>
      <c r="I185" s="2">
        <v>30</v>
      </c>
      <c r="J185" s="2" t="s">
        <v>40</v>
      </c>
      <c r="K185" s="2"/>
      <c r="U185" s="7"/>
    </row>
    <row r="186" spans="1:21">
      <c r="A186" t="s">
        <v>1</v>
      </c>
      <c r="B186" s="5" t="s">
        <v>157</v>
      </c>
      <c r="C186" s="98" t="s">
        <v>72</v>
      </c>
      <c r="D186" s="2">
        <v>1</v>
      </c>
      <c r="E186" s="2">
        <v>211</v>
      </c>
      <c r="F186" s="2">
        <v>325</v>
      </c>
      <c r="G186" s="2">
        <v>337</v>
      </c>
      <c r="H186" s="2">
        <v>0</v>
      </c>
      <c r="I186" s="2">
        <v>30</v>
      </c>
      <c r="J186" s="2" t="s">
        <v>40</v>
      </c>
      <c r="K186" s="2"/>
      <c r="U186" s="7"/>
    </row>
    <row r="187" spans="1:21">
      <c r="A187" t="s">
        <v>1</v>
      </c>
      <c r="B187" s="5" t="s">
        <v>19</v>
      </c>
      <c r="C187" s="98" t="s">
        <v>73</v>
      </c>
      <c r="D187" s="2">
        <v>1</v>
      </c>
      <c r="E187" s="2">
        <v>109</v>
      </c>
      <c r="F187" s="2">
        <v>325</v>
      </c>
      <c r="G187" s="2">
        <v>338</v>
      </c>
      <c r="H187" s="2">
        <v>0</v>
      </c>
      <c r="I187" s="2">
        <v>30</v>
      </c>
      <c r="J187" s="2" t="s">
        <v>40</v>
      </c>
      <c r="K187" s="2"/>
      <c r="U187" s="7"/>
    </row>
    <row r="188" spans="1:21">
      <c r="A188" t="s">
        <v>1</v>
      </c>
      <c r="B188" s="5" t="s">
        <v>20</v>
      </c>
      <c r="C188" s="98" t="s">
        <v>73</v>
      </c>
      <c r="D188" s="2">
        <v>1</v>
      </c>
      <c r="E188" s="2">
        <v>115</v>
      </c>
      <c r="F188" s="2">
        <v>325</v>
      </c>
      <c r="G188" s="2">
        <v>342</v>
      </c>
      <c r="H188" s="2">
        <v>0</v>
      </c>
      <c r="I188" s="2">
        <v>30</v>
      </c>
      <c r="J188" s="2" t="s">
        <v>40</v>
      </c>
      <c r="K188" s="2"/>
      <c r="U188" s="7"/>
    </row>
    <row r="189" spans="1:21">
      <c r="A189" t="s">
        <v>1</v>
      </c>
      <c r="B189" s="5" t="s">
        <v>21</v>
      </c>
      <c r="C189" s="98" t="s">
        <v>73</v>
      </c>
      <c r="D189" s="2">
        <v>1</v>
      </c>
      <c r="E189" s="2">
        <v>133</v>
      </c>
      <c r="F189" s="2">
        <v>325</v>
      </c>
      <c r="G189" s="2">
        <v>343</v>
      </c>
      <c r="H189" s="2">
        <v>0</v>
      </c>
      <c r="I189" s="2">
        <v>30</v>
      </c>
      <c r="J189" s="2" t="s">
        <v>40</v>
      </c>
      <c r="K189" s="2"/>
      <c r="U189" s="7"/>
    </row>
    <row r="190" spans="1:21">
      <c r="A190" t="s">
        <v>1</v>
      </c>
      <c r="B190" s="5" t="s">
        <v>22</v>
      </c>
      <c r="C190" s="98" t="s">
        <v>73</v>
      </c>
      <c r="D190" s="2">
        <v>1</v>
      </c>
      <c r="E190" s="2">
        <v>135</v>
      </c>
      <c r="F190" s="2">
        <v>325</v>
      </c>
      <c r="G190" s="2">
        <v>344</v>
      </c>
      <c r="H190" s="2">
        <v>0</v>
      </c>
      <c r="I190" s="2">
        <v>30</v>
      </c>
      <c r="J190" s="2" t="s">
        <v>40</v>
      </c>
      <c r="K190" s="2"/>
      <c r="U190" s="7"/>
    </row>
    <row r="191" spans="1:21">
      <c r="A191" t="s">
        <v>1</v>
      </c>
      <c r="B191" s="5" t="s">
        <v>23</v>
      </c>
      <c r="C191" s="98" t="s">
        <v>73</v>
      </c>
      <c r="D191" s="2">
        <v>1</v>
      </c>
      <c r="E191" s="2">
        <v>149</v>
      </c>
      <c r="F191" s="2">
        <v>325</v>
      </c>
      <c r="G191" s="2">
        <v>352</v>
      </c>
      <c r="H191" s="2">
        <v>0</v>
      </c>
      <c r="I191" s="2">
        <v>30</v>
      </c>
      <c r="J191" s="2" t="s">
        <v>40</v>
      </c>
      <c r="K191" s="2"/>
      <c r="U191" s="7"/>
    </row>
    <row r="192" spans="1:21">
      <c r="A192" t="s">
        <v>1</v>
      </c>
      <c r="B192" s="5" t="s">
        <v>24</v>
      </c>
      <c r="C192" s="98" t="s">
        <v>73</v>
      </c>
      <c r="D192" s="2">
        <v>1</v>
      </c>
      <c r="E192" s="2">
        <v>155</v>
      </c>
      <c r="F192" s="2">
        <v>325</v>
      </c>
      <c r="G192" s="2">
        <v>354</v>
      </c>
      <c r="H192" s="2">
        <v>0</v>
      </c>
      <c r="I192" s="2">
        <v>30</v>
      </c>
      <c r="J192" s="2" t="s">
        <v>40</v>
      </c>
      <c r="K192" s="2"/>
      <c r="U192" s="7"/>
    </row>
    <row r="193" spans="1:21">
      <c r="A193" t="s">
        <v>1</v>
      </c>
      <c r="B193" s="5" t="s">
        <v>25</v>
      </c>
      <c r="C193" s="98" t="s">
        <v>73</v>
      </c>
      <c r="D193" s="2">
        <v>1</v>
      </c>
      <c r="E193" s="2">
        <v>165</v>
      </c>
      <c r="F193" s="2">
        <v>325</v>
      </c>
      <c r="G193" s="2">
        <v>347</v>
      </c>
      <c r="H193" s="2">
        <v>0</v>
      </c>
      <c r="I193" s="2">
        <v>30</v>
      </c>
      <c r="J193" s="2" t="s">
        <v>40</v>
      </c>
      <c r="K193" s="2"/>
      <c r="U193" s="7"/>
    </row>
    <row r="194" spans="1:21">
      <c r="A194" t="s">
        <v>1</v>
      </c>
      <c r="B194" s="5" t="s">
        <v>26</v>
      </c>
      <c r="C194" s="98" t="s">
        <v>73</v>
      </c>
      <c r="D194" s="2">
        <v>1</v>
      </c>
      <c r="E194" s="2">
        <v>171</v>
      </c>
      <c r="F194" s="2">
        <v>325</v>
      </c>
      <c r="G194" s="2">
        <v>349</v>
      </c>
      <c r="H194" s="2">
        <v>0</v>
      </c>
      <c r="I194" s="2">
        <v>30</v>
      </c>
      <c r="J194" s="2" t="s">
        <v>40</v>
      </c>
      <c r="K194" s="2"/>
      <c r="U194" s="7"/>
    </row>
    <row r="195" spans="1:21">
      <c r="A195" t="s">
        <v>1</v>
      </c>
      <c r="B195" s="5" t="s">
        <v>27</v>
      </c>
      <c r="C195" s="98" t="s">
        <v>74</v>
      </c>
      <c r="D195" s="2">
        <v>1</v>
      </c>
      <c r="E195" s="2">
        <v>228</v>
      </c>
      <c r="F195" s="2">
        <v>325</v>
      </c>
      <c r="G195" s="2">
        <v>355</v>
      </c>
      <c r="H195" s="2">
        <v>0</v>
      </c>
      <c r="I195" s="2">
        <v>30</v>
      </c>
      <c r="J195" s="2" t="s">
        <v>40</v>
      </c>
      <c r="K195" s="2"/>
      <c r="U195" s="7"/>
    </row>
    <row r="196" spans="1:21">
      <c r="A196" t="s">
        <v>1</v>
      </c>
      <c r="B196" s="5" t="s">
        <v>28</v>
      </c>
      <c r="C196" s="98" t="s">
        <v>74</v>
      </c>
      <c r="D196" s="2">
        <v>1</v>
      </c>
      <c r="E196" s="2">
        <v>232</v>
      </c>
      <c r="F196" s="2">
        <v>325</v>
      </c>
      <c r="G196" s="2">
        <v>356</v>
      </c>
      <c r="H196" s="2">
        <v>0</v>
      </c>
      <c r="I196" s="2">
        <v>30</v>
      </c>
      <c r="J196" s="2" t="s">
        <v>40</v>
      </c>
      <c r="K196" s="2"/>
      <c r="U196" s="7"/>
    </row>
    <row r="197" spans="1:21">
      <c r="A197" t="s">
        <v>1</v>
      </c>
      <c r="B197" s="5" t="s">
        <v>29</v>
      </c>
      <c r="C197" s="98" t="s">
        <v>74</v>
      </c>
      <c r="D197" s="2">
        <v>1</v>
      </c>
      <c r="E197" s="2">
        <v>226</v>
      </c>
      <c r="F197" s="2">
        <v>325</v>
      </c>
      <c r="G197" s="2">
        <v>358</v>
      </c>
      <c r="H197" s="2">
        <v>0</v>
      </c>
      <c r="I197" s="2">
        <v>30</v>
      </c>
      <c r="J197" s="2" t="s">
        <v>40</v>
      </c>
      <c r="K197" s="2"/>
      <c r="U197" s="7"/>
    </row>
    <row r="198" spans="1:21">
      <c r="A198" t="s">
        <v>1</v>
      </c>
      <c r="B198" s="5" t="s">
        <v>158</v>
      </c>
      <c r="C198" s="98" t="s">
        <v>74</v>
      </c>
      <c r="D198" s="2">
        <v>1</v>
      </c>
      <c r="E198" s="2">
        <v>233</v>
      </c>
      <c r="F198" s="2">
        <v>325</v>
      </c>
      <c r="G198" s="2">
        <v>360</v>
      </c>
      <c r="H198" s="2">
        <v>0</v>
      </c>
      <c r="I198" s="2">
        <v>30</v>
      </c>
      <c r="J198" s="2" t="s">
        <v>40</v>
      </c>
      <c r="K198" s="2"/>
      <c r="U198" s="7"/>
    </row>
    <row r="199" spans="1:21">
      <c r="A199" t="s">
        <v>1</v>
      </c>
      <c r="B199" s="5" t="s">
        <v>162</v>
      </c>
      <c r="C199" s="98" t="s">
        <v>166</v>
      </c>
      <c r="D199" s="2">
        <v>1</v>
      </c>
      <c r="E199" s="2">
        <v>227</v>
      </c>
      <c r="F199" s="2">
        <v>325</v>
      </c>
      <c r="G199" s="2">
        <v>378</v>
      </c>
      <c r="H199" s="2">
        <v>0</v>
      </c>
      <c r="I199" s="2">
        <v>30</v>
      </c>
      <c r="J199" s="2" t="s">
        <v>40</v>
      </c>
      <c r="K199" s="2"/>
      <c r="N199" s="2"/>
      <c r="O199" s="2"/>
      <c r="P199" s="2"/>
      <c r="U199" s="7"/>
    </row>
    <row r="200" spans="1:21">
      <c r="A200" t="s">
        <v>1</v>
      </c>
      <c r="B200" s="5" t="s">
        <v>163</v>
      </c>
      <c r="C200" s="98" t="s">
        <v>166</v>
      </c>
      <c r="D200" s="2">
        <v>1</v>
      </c>
      <c r="E200" s="2">
        <v>231</v>
      </c>
      <c r="F200" s="2">
        <v>325</v>
      </c>
      <c r="G200" s="2">
        <v>379</v>
      </c>
      <c r="H200" s="2">
        <v>0</v>
      </c>
      <c r="I200" s="2">
        <v>30</v>
      </c>
      <c r="J200" s="2" t="s">
        <v>40</v>
      </c>
      <c r="K200" s="2"/>
      <c r="N200" s="2"/>
      <c r="O200" s="2"/>
      <c r="P200" s="2"/>
      <c r="U200" s="7"/>
    </row>
    <row r="201" spans="1:21">
      <c r="A201" t="s">
        <v>1</v>
      </c>
      <c r="B201" s="5" t="s">
        <v>164</v>
      </c>
      <c r="C201" s="98" t="s">
        <v>166</v>
      </c>
      <c r="D201" s="2">
        <v>1</v>
      </c>
      <c r="E201" s="2">
        <v>225</v>
      </c>
      <c r="F201" s="2">
        <v>325</v>
      </c>
      <c r="G201" s="2">
        <v>381</v>
      </c>
      <c r="H201" s="2">
        <v>0</v>
      </c>
      <c r="I201" s="2">
        <v>30</v>
      </c>
      <c r="J201" s="2" t="s">
        <v>40</v>
      </c>
      <c r="K201" s="2"/>
      <c r="N201" s="2"/>
      <c r="O201" s="2"/>
      <c r="P201" s="2"/>
      <c r="U201" s="7"/>
    </row>
    <row r="202" spans="1:21">
      <c r="A202" t="s">
        <v>1</v>
      </c>
      <c r="B202" s="5" t="s">
        <v>165</v>
      </c>
      <c r="C202" s="98" t="s">
        <v>166</v>
      </c>
      <c r="D202" s="2">
        <v>1</v>
      </c>
      <c r="E202" s="2">
        <v>234</v>
      </c>
      <c r="F202" s="2">
        <v>325</v>
      </c>
      <c r="G202" s="2">
        <v>382</v>
      </c>
      <c r="H202" s="2">
        <v>0</v>
      </c>
      <c r="I202" s="2">
        <v>30</v>
      </c>
      <c r="J202" s="2" t="s">
        <v>40</v>
      </c>
      <c r="K202" s="2"/>
      <c r="N202" s="2"/>
      <c r="O202" s="2"/>
      <c r="P202" s="2"/>
      <c r="U202" s="7"/>
    </row>
    <row r="203" spans="1:21">
      <c r="A203" t="s">
        <v>1</v>
      </c>
      <c r="B203" s="5" t="s">
        <v>30</v>
      </c>
      <c r="C203" s="98" t="s">
        <v>75</v>
      </c>
      <c r="D203" s="2">
        <v>1</v>
      </c>
      <c r="E203" s="2">
        <v>2</v>
      </c>
      <c r="F203" s="2">
        <v>325</v>
      </c>
      <c r="G203" s="2">
        <v>361</v>
      </c>
      <c r="H203" s="2">
        <v>0</v>
      </c>
      <c r="I203" s="2">
        <v>30</v>
      </c>
      <c r="J203" s="2" t="s">
        <v>40</v>
      </c>
      <c r="K203" s="2"/>
      <c r="U203" s="7"/>
    </row>
    <row r="204" spans="1:21">
      <c r="A204" t="s">
        <v>1</v>
      </c>
      <c r="B204" s="5" t="s">
        <v>31</v>
      </c>
      <c r="C204" s="98" t="s">
        <v>75</v>
      </c>
      <c r="D204" s="2">
        <v>1</v>
      </c>
      <c r="E204" s="2">
        <v>5</v>
      </c>
      <c r="F204" s="2">
        <v>325</v>
      </c>
      <c r="G204" s="2">
        <v>362</v>
      </c>
      <c r="H204" s="2">
        <v>0</v>
      </c>
      <c r="I204" s="2">
        <v>30</v>
      </c>
      <c r="J204" s="2" t="s">
        <v>40</v>
      </c>
      <c r="K204" s="2"/>
      <c r="U204" s="7"/>
    </row>
    <row r="205" spans="1:21">
      <c r="A205" t="s">
        <v>1</v>
      </c>
      <c r="B205" s="5" t="s">
        <v>32</v>
      </c>
      <c r="C205" s="98" t="s">
        <v>75</v>
      </c>
      <c r="D205" s="2">
        <v>1</v>
      </c>
      <c r="E205" s="2">
        <v>14</v>
      </c>
      <c r="F205" s="2">
        <v>325</v>
      </c>
      <c r="G205" s="2">
        <v>366</v>
      </c>
      <c r="H205" s="2">
        <v>0</v>
      </c>
      <c r="I205" s="2">
        <v>30</v>
      </c>
      <c r="J205" s="2" t="s">
        <v>40</v>
      </c>
      <c r="K205" s="2"/>
      <c r="U205" s="7"/>
    </row>
    <row r="206" spans="1:21">
      <c r="A206" t="s">
        <v>1</v>
      </c>
      <c r="B206" s="5" t="s">
        <v>33</v>
      </c>
      <c r="C206" s="98" t="s">
        <v>75</v>
      </c>
      <c r="D206" s="2">
        <v>1</v>
      </c>
      <c r="E206" s="2">
        <v>15</v>
      </c>
      <c r="F206" s="2">
        <v>325</v>
      </c>
      <c r="G206" s="2">
        <v>367</v>
      </c>
      <c r="H206" s="2">
        <v>0</v>
      </c>
      <c r="I206" s="2">
        <v>30</v>
      </c>
      <c r="J206" s="2" t="s">
        <v>40</v>
      </c>
      <c r="K206" s="2"/>
      <c r="U206" s="7"/>
    </row>
    <row r="207" spans="1:21">
      <c r="A207" t="s">
        <v>1</v>
      </c>
      <c r="B207" s="5" t="s">
        <v>34</v>
      </c>
      <c r="C207" s="98" t="s">
        <v>75</v>
      </c>
      <c r="D207" s="2">
        <v>1</v>
      </c>
      <c r="E207" s="2">
        <v>22</v>
      </c>
      <c r="F207" s="2">
        <v>325</v>
      </c>
      <c r="G207" s="2">
        <v>375</v>
      </c>
      <c r="H207" s="2">
        <v>0</v>
      </c>
      <c r="I207" s="2">
        <v>30</v>
      </c>
      <c r="J207" s="2" t="s">
        <v>40</v>
      </c>
      <c r="K207" s="2"/>
      <c r="U207" s="7"/>
    </row>
    <row r="208" spans="1:21">
      <c r="A208" t="s">
        <v>1</v>
      </c>
      <c r="B208" s="5" t="s">
        <v>35</v>
      </c>
      <c r="C208" s="98" t="s">
        <v>75</v>
      </c>
      <c r="D208" s="2">
        <v>1</v>
      </c>
      <c r="E208" s="2">
        <v>25</v>
      </c>
      <c r="F208" s="2">
        <v>325</v>
      </c>
      <c r="G208" s="2">
        <v>377</v>
      </c>
      <c r="H208" s="2">
        <v>0</v>
      </c>
      <c r="I208" s="2">
        <v>30</v>
      </c>
      <c r="J208" s="2" t="s">
        <v>40</v>
      </c>
      <c r="K208" s="2"/>
      <c r="U208" s="7"/>
    </row>
    <row r="209" spans="1:21">
      <c r="A209" t="s">
        <v>1</v>
      </c>
      <c r="B209" s="5" t="s">
        <v>36</v>
      </c>
      <c r="C209" s="98" t="s">
        <v>75</v>
      </c>
      <c r="D209" s="2">
        <v>1</v>
      </c>
      <c r="E209" s="2">
        <v>30</v>
      </c>
      <c r="F209" s="2">
        <v>325</v>
      </c>
      <c r="G209" s="2">
        <v>370</v>
      </c>
      <c r="H209" s="2">
        <v>0</v>
      </c>
      <c r="I209" s="2">
        <v>30</v>
      </c>
      <c r="J209" s="2" t="s">
        <v>40</v>
      </c>
      <c r="K209" s="2"/>
      <c r="U209" s="7"/>
    </row>
    <row r="210" spans="1:21">
      <c r="A210" t="s">
        <v>1</v>
      </c>
      <c r="B210" s="5" t="s">
        <v>37</v>
      </c>
      <c r="C210" s="98" t="s">
        <v>75</v>
      </c>
      <c r="D210" s="2">
        <v>1</v>
      </c>
      <c r="E210" s="2">
        <v>33</v>
      </c>
      <c r="F210" s="2">
        <v>325</v>
      </c>
      <c r="G210" s="2">
        <v>372</v>
      </c>
      <c r="H210" s="2">
        <v>0</v>
      </c>
      <c r="I210" s="2">
        <v>30</v>
      </c>
      <c r="J210" s="2" t="s">
        <v>40</v>
      </c>
      <c r="K210" s="2"/>
      <c r="U210" s="7"/>
    </row>
    <row r="211" spans="1:21">
      <c r="B211" s="5"/>
      <c r="U211" s="7"/>
    </row>
    <row r="212" spans="1:21">
      <c r="A212" t="s">
        <v>283</v>
      </c>
      <c r="B212" s="5" t="s">
        <v>294</v>
      </c>
      <c r="C212" s="98">
        <v>1</v>
      </c>
      <c r="U212" s="7"/>
    </row>
    <row r="213" spans="1:21">
      <c r="A213" t="s">
        <v>284</v>
      </c>
      <c r="B213" s="5" t="s">
        <v>294</v>
      </c>
      <c r="C213" s="98">
        <v>1</v>
      </c>
      <c r="U213" s="7"/>
    </row>
    <row r="214" spans="1:21">
      <c r="B214" s="5"/>
      <c r="D214" s="2" t="s">
        <v>2</v>
      </c>
      <c r="E214" s="2" t="s">
        <v>3</v>
      </c>
      <c r="F214" s="2" t="s">
        <v>4</v>
      </c>
      <c r="G214" s="2" t="s">
        <v>5</v>
      </c>
      <c r="H214" s="2" t="s">
        <v>6</v>
      </c>
      <c r="I214" s="2" t="s">
        <v>7</v>
      </c>
      <c r="J214" s="2" t="s">
        <v>39</v>
      </c>
      <c r="K214" s="2" t="s">
        <v>79</v>
      </c>
      <c r="M214" s="2" t="s">
        <v>70</v>
      </c>
      <c r="N214" s="2" t="s">
        <v>76</v>
      </c>
      <c r="O214" s="2" t="s">
        <v>81</v>
      </c>
      <c r="P214" s="2" t="s">
        <v>71</v>
      </c>
      <c r="Q214" s="2" t="s">
        <v>77</v>
      </c>
      <c r="R214" s="2" t="s">
        <v>81</v>
      </c>
      <c r="S214" s="2" t="s">
        <v>82</v>
      </c>
      <c r="T214" s="2" t="s">
        <v>83</v>
      </c>
      <c r="U214" s="7" t="s">
        <v>78</v>
      </c>
    </row>
    <row r="215" spans="1:21">
      <c r="A215" t="s">
        <v>1</v>
      </c>
      <c r="B215" s="5" t="s">
        <v>8</v>
      </c>
      <c r="C215" s="98" t="s">
        <v>8</v>
      </c>
      <c r="D215" s="2">
        <v>1</v>
      </c>
      <c r="E215" s="2">
        <v>254</v>
      </c>
      <c r="F215" s="2">
        <v>325</v>
      </c>
      <c r="G215" s="2">
        <v>326</v>
      </c>
      <c r="H215" s="2">
        <v>0</v>
      </c>
      <c r="I215" s="2">
        <v>30</v>
      </c>
      <c r="J215" s="2" t="s">
        <v>40</v>
      </c>
      <c r="K215" s="2"/>
      <c r="U215" s="7"/>
    </row>
    <row r="216" spans="1:21">
      <c r="A216" t="s">
        <v>1</v>
      </c>
      <c r="B216" s="5" t="s">
        <v>9</v>
      </c>
      <c r="C216" s="98" t="s">
        <v>9</v>
      </c>
      <c r="D216" s="2">
        <v>1</v>
      </c>
      <c r="E216" s="2">
        <v>252</v>
      </c>
      <c r="F216" s="2">
        <v>325</v>
      </c>
      <c r="G216" s="2">
        <v>327</v>
      </c>
      <c r="H216" s="2">
        <v>0</v>
      </c>
      <c r="I216" s="2">
        <v>30</v>
      </c>
      <c r="J216" s="2" t="s">
        <v>41</v>
      </c>
      <c r="K216" s="2"/>
      <c r="M216" s="2">
        <v>3.82</v>
      </c>
      <c r="N216" s="2"/>
      <c r="O216" s="2"/>
      <c r="P216" s="2">
        <v>3.82</v>
      </c>
      <c r="U216" s="7"/>
    </row>
    <row r="217" spans="1:21">
      <c r="A217" s="3" t="s">
        <v>1</v>
      </c>
      <c r="B217" s="100" t="s">
        <v>216</v>
      </c>
      <c r="C217" s="99" t="s">
        <v>215</v>
      </c>
      <c r="D217" s="2">
        <v>1</v>
      </c>
      <c r="E217" s="2">
        <v>107</v>
      </c>
      <c r="F217" s="2">
        <v>325</v>
      </c>
      <c r="G217" s="2">
        <v>326</v>
      </c>
      <c r="H217" s="2">
        <v>0</v>
      </c>
      <c r="I217" s="2">
        <v>30</v>
      </c>
      <c r="J217" s="2" t="s">
        <v>40</v>
      </c>
      <c r="K217" s="2"/>
      <c r="U217" s="7"/>
    </row>
    <row r="218" spans="1:21">
      <c r="A218" t="s">
        <v>1</v>
      </c>
      <c r="B218" s="5" t="s">
        <v>11</v>
      </c>
      <c r="C218" s="98" t="s">
        <v>11</v>
      </c>
      <c r="D218" s="2">
        <v>1</v>
      </c>
      <c r="E218" s="2">
        <v>220</v>
      </c>
      <c r="F218" s="2">
        <v>325</v>
      </c>
      <c r="G218" s="2">
        <v>329</v>
      </c>
      <c r="H218" s="2">
        <v>0</v>
      </c>
      <c r="I218" s="2">
        <v>25</v>
      </c>
      <c r="J218" s="2" t="s">
        <v>41</v>
      </c>
      <c r="K218" s="2"/>
      <c r="U218" s="7"/>
    </row>
    <row r="219" spans="1:21">
      <c r="A219" t="s">
        <v>1</v>
      </c>
      <c r="B219" s="5" t="s">
        <v>12</v>
      </c>
      <c r="C219" s="98" t="s">
        <v>12</v>
      </c>
      <c r="D219" s="2">
        <v>1</v>
      </c>
      <c r="E219" s="2">
        <v>223</v>
      </c>
      <c r="F219" s="2">
        <v>325</v>
      </c>
      <c r="G219" s="2">
        <v>330</v>
      </c>
      <c r="H219" s="2">
        <v>0</v>
      </c>
      <c r="I219" s="2">
        <v>25</v>
      </c>
      <c r="J219" s="2" t="s">
        <v>40</v>
      </c>
      <c r="K219" s="2"/>
      <c r="M219" s="2">
        <v>0</v>
      </c>
      <c r="N219" s="2"/>
      <c r="O219" s="2"/>
      <c r="P219" s="2">
        <v>0</v>
      </c>
      <c r="U219" s="7"/>
    </row>
    <row r="220" spans="1:21">
      <c r="A220" t="s">
        <v>1</v>
      </c>
      <c r="B220" s="5" t="s">
        <v>13</v>
      </c>
      <c r="C220" s="98" t="s">
        <v>13</v>
      </c>
      <c r="D220" s="2">
        <v>1</v>
      </c>
      <c r="E220" s="2">
        <v>224</v>
      </c>
      <c r="F220" s="2">
        <v>325</v>
      </c>
      <c r="G220" s="2">
        <v>331</v>
      </c>
      <c r="H220" s="2">
        <v>0</v>
      </c>
      <c r="I220" s="2">
        <v>30</v>
      </c>
      <c r="J220" s="2" t="s">
        <v>40</v>
      </c>
      <c r="K220" s="2"/>
      <c r="M220" s="2">
        <v>0</v>
      </c>
      <c r="N220" s="2"/>
      <c r="O220" s="2"/>
      <c r="P220" s="2">
        <v>0</v>
      </c>
      <c r="U220" s="7"/>
    </row>
    <row r="221" spans="1:21">
      <c r="A221" t="s">
        <v>1</v>
      </c>
      <c r="B221" s="5" t="s">
        <v>14</v>
      </c>
      <c r="C221" s="98" t="s">
        <v>14</v>
      </c>
      <c r="D221" s="2">
        <v>1</v>
      </c>
      <c r="E221" s="2">
        <v>235</v>
      </c>
      <c r="F221" s="2">
        <v>325</v>
      </c>
      <c r="G221" s="2">
        <v>328</v>
      </c>
      <c r="H221" s="2">
        <v>0</v>
      </c>
      <c r="I221" s="2">
        <v>30</v>
      </c>
      <c r="J221" s="2" t="s">
        <v>41</v>
      </c>
      <c r="K221" s="2"/>
      <c r="M221" s="2">
        <v>0</v>
      </c>
      <c r="N221" s="2"/>
      <c r="O221" s="2"/>
      <c r="P221" s="2">
        <v>0</v>
      </c>
      <c r="U221" s="7"/>
    </row>
    <row r="222" spans="1:21">
      <c r="A222" t="s">
        <v>1</v>
      </c>
      <c r="B222" s="5" t="s">
        <v>15</v>
      </c>
      <c r="C222" s="98" t="s">
        <v>72</v>
      </c>
      <c r="D222" s="2">
        <v>1</v>
      </c>
      <c r="E222" s="2">
        <v>192</v>
      </c>
      <c r="F222" s="2">
        <v>325</v>
      </c>
      <c r="G222" s="2">
        <v>332</v>
      </c>
      <c r="H222" s="2">
        <v>0</v>
      </c>
      <c r="I222" s="2">
        <v>30</v>
      </c>
      <c r="J222" s="2" t="s">
        <v>40</v>
      </c>
      <c r="K222" s="2"/>
      <c r="U222" s="7"/>
    </row>
    <row r="223" spans="1:21">
      <c r="A223" t="s">
        <v>1</v>
      </c>
      <c r="B223" s="5" t="s">
        <v>16</v>
      </c>
      <c r="C223" s="98" t="s">
        <v>72</v>
      </c>
      <c r="D223" s="2">
        <v>1</v>
      </c>
      <c r="E223" s="2">
        <v>190</v>
      </c>
      <c r="F223" s="2">
        <v>325</v>
      </c>
      <c r="G223" s="2">
        <v>333</v>
      </c>
      <c r="H223" s="2">
        <v>0</v>
      </c>
      <c r="I223" s="2">
        <v>30</v>
      </c>
      <c r="J223" s="2" t="s">
        <v>40</v>
      </c>
      <c r="K223" s="2"/>
      <c r="U223" s="7"/>
    </row>
    <row r="224" spans="1:21">
      <c r="A224" t="s">
        <v>1</v>
      </c>
      <c r="B224" s="5" t="s">
        <v>18</v>
      </c>
      <c r="C224" s="98" t="s">
        <v>72</v>
      </c>
      <c r="D224" s="2">
        <v>1</v>
      </c>
      <c r="E224" s="2">
        <v>199</v>
      </c>
      <c r="F224" s="2">
        <v>325</v>
      </c>
      <c r="G224" s="2">
        <v>335</v>
      </c>
      <c r="H224" s="2">
        <v>0</v>
      </c>
      <c r="I224" s="2">
        <v>30</v>
      </c>
      <c r="J224" s="2" t="s">
        <v>40</v>
      </c>
      <c r="K224" s="2"/>
      <c r="U224" s="7"/>
    </row>
    <row r="225" spans="1:21">
      <c r="A225" t="s">
        <v>1</v>
      </c>
      <c r="B225" s="5" t="s">
        <v>157</v>
      </c>
      <c r="C225" s="98" t="s">
        <v>72</v>
      </c>
      <c r="D225" s="2">
        <v>1</v>
      </c>
      <c r="E225" s="2">
        <v>211</v>
      </c>
      <c r="F225" s="2">
        <v>325</v>
      </c>
      <c r="G225" s="2">
        <v>337</v>
      </c>
      <c r="H225" s="2">
        <v>0</v>
      </c>
      <c r="I225" s="2">
        <v>30</v>
      </c>
      <c r="J225" s="2" t="s">
        <v>40</v>
      </c>
      <c r="K225" s="2"/>
      <c r="U225" s="7"/>
    </row>
    <row r="226" spans="1:21">
      <c r="A226" t="s">
        <v>1</v>
      </c>
      <c r="B226" s="5" t="s">
        <v>19</v>
      </c>
      <c r="C226" s="98" t="s">
        <v>73</v>
      </c>
      <c r="D226" s="2">
        <v>1</v>
      </c>
      <c r="E226" s="2">
        <v>109</v>
      </c>
      <c r="F226" s="2">
        <v>325</v>
      </c>
      <c r="G226" s="2">
        <v>338</v>
      </c>
      <c r="H226" s="2">
        <v>0</v>
      </c>
      <c r="I226" s="2">
        <v>30</v>
      </c>
      <c r="J226" s="2" t="s">
        <v>40</v>
      </c>
      <c r="K226" s="2"/>
      <c r="U226" s="7"/>
    </row>
    <row r="227" spans="1:21">
      <c r="A227" t="s">
        <v>1</v>
      </c>
      <c r="B227" s="5" t="s">
        <v>20</v>
      </c>
      <c r="C227" s="98" t="s">
        <v>73</v>
      </c>
      <c r="D227" s="2">
        <v>1</v>
      </c>
      <c r="E227" s="2">
        <v>115</v>
      </c>
      <c r="F227" s="2">
        <v>325</v>
      </c>
      <c r="G227" s="2">
        <v>339</v>
      </c>
      <c r="H227" s="2">
        <v>0</v>
      </c>
      <c r="I227" s="2">
        <v>30</v>
      </c>
      <c r="J227" s="2" t="s">
        <v>40</v>
      </c>
      <c r="K227" s="2"/>
      <c r="U227" s="7"/>
    </row>
    <row r="228" spans="1:21">
      <c r="A228" t="s">
        <v>1</v>
      </c>
      <c r="B228" s="5" t="s">
        <v>21</v>
      </c>
      <c r="C228" s="98" t="s">
        <v>73</v>
      </c>
      <c r="D228" s="2">
        <v>1</v>
      </c>
      <c r="E228" s="2">
        <v>133</v>
      </c>
      <c r="F228" s="2">
        <v>325</v>
      </c>
      <c r="G228" s="2">
        <v>343</v>
      </c>
      <c r="H228" s="2">
        <v>0</v>
      </c>
      <c r="I228" s="2">
        <v>30</v>
      </c>
      <c r="J228" s="2" t="s">
        <v>40</v>
      </c>
      <c r="K228" s="2"/>
      <c r="U228" s="7"/>
    </row>
    <row r="229" spans="1:21">
      <c r="A229" t="s">
        <v>1</v>
      </c>
      <c r="B229" s="5" t="s">
        <v>22</v>
      </c>
      <c r="C229" s="98" t="s">
        <v>73</v>
      </c>
      <c r="D229" s="2">
        <v>1</v>
      </c>
      <c r="E229" s="2">
        <v>135</v>
      </c>
      <c r="F229" s="2">
        <v>325</v>
      </c>
      <c r="G229" s="2">
        <v>344</v>
      </c>
      <c r="H229" s="2">
        <v>0</v>
      </c>
      <c r="I229" s="2">
        <v>30</v>
      </c>
      <c r="J229" s="2" t="s">
        <v>40</v>
      </c>
      <c r="K229" s="2"/>
      <c r="U229" s="7"/>
    </row>
    <row r="230" spans="1:21">
      <c r="A230" t="s">
        <v>1</v>
      </c>
      <c r="B230" s="5" t="s">
        <v>23</v>
      </c>
      <c r="C230" s="98" t="s">
        <v>73</v>
      </c>
      <c r="D230" s="2">
        <v>1</v>
      </c>
      <c r="E230" s="2">
        <v>149</v>
      </c>
      <c r="F230" s="2">
        <v>325</v>
      </c>
      <c r="G230" s="2">
        <v>352</v>
      </c>
      <c r="H230" s="2">
        <v>0</v>
      </c>
      <c r="I230" s="2">
        <v>30</v>
      </c>
      <c r="J230" s="2" t="s">
        <v>40</v>
      </c>
      <c r="K230" s="2"/>
      <c r="U230" s="7"/>
    </row>
    <row r="231" spans="1:21">
      <c r="A231" t="s">
        <v>1</v>
      </c>
      <c r="B231" s="5" t="s">
        <v>24</v>
      </c>
      <c r="C231" s="98" t="s">
        <v>73</v>
      </c>
      <c r="D231" s="2">
        <v>1</v>
      </c>
      <c r="E231" s="2">
        <v>155</v>
      </c>
      <c r="F231" s="2">
        <v>325</v>
      </c>
      <c r="G231" s="2">
        <v>354</v>
      </c>
      <c r="H231" s="2">
        <v>0</v>
      </c>
      <c r="I231" s="2">
        <v>30</v>
      </c>
      <c r="J231" s="2" t="s">
        <v>40</v>
      </c>
      <c r="K231" s="2"/>
      <c r="U231" s="7"/>
    </row>
    <row r="232" spans="1:21">
      <c r="A232" t="s">
        <v>1</v>
      </c>
      <c r="B232" s="5" t="s">
        <v>25</v>
      </c>
      <c r="C232" s="98" t="s">
        <v>73</v>
      </c>
      <c r="D232" s="2">
        <v>1</v>
      </c>
      <c r="E232" s="2">
        <v>165</v>
      </c>
      <c r="F232" s="2">
        <v>325</v>
      </c>
      <c r="G232" s="2">
        <v>347</v>
      </c>
      <c r="H232" s="2">
        <v>0</v>
      </c>
      <c r="I232" s="2">
        <v>30</v>
      </c>
      <c r="J232" s="2" t="s">
        <v>40</v>
      </c>
      <c r="K232" s="2"/>
      <c r="U232" s="7"/>
    </row>
    <row r="233" spans="1:21">
      <c r="A233" t="s">
        <v>1</v>
      </c>
      <c r="B233" s="5" t="s">
        <v>26</v>
      </c>
      <c r="C233" s="98" t="s">
        <v>73</v>
      </c>
      <c r="D233" s="2">
        <v>1</v>
      </c>
      <c r="E233" s="2">
        <v>173</v>
      </c>
      <c r="F233" s="2">
        <v>325</v>
      </c>
      <c r="G233" s="2">
        <v>350</v>
      </c>
      <c r="H233" s="2">
        <v>0</v>
      </c>
      <c r="I233" s="2">
        <v>30</v>
      </c>
      <c r="J233" s="2" t="s">
        <v>40</v>
      </c>
      <c r="K233" s="2"/>
      <c r="U233" s="7"/>
    </row>
    <row r="234" spans="1:21">
      <c r="A234" t="s">
        <v>1</v>
      </c>
      <c r="B234" s="5" t="s">
        <v>27</v>
      </c>
      <c r="C234" s="98" t="s">
        <v>74</v>
      </c>
      <c r="D234" s="2">
        <v>1</v>
      </c>
      <c r="E234" s="2">
        <v>228</v>
      </c>
      <c r="F234" s="2">
        <v>325</v>
      </c>
      <c r="G234" s="2">
        <v>355</v>
      </c>
      <c r="H234" s="2">
        <v>0</v>
      </c>
      <c r="I234" s="2">
        <v>30</v>
      </c>
      <c r="J234" s="2" t="s">
        <v>40</v>
      </c>
      <c r="K234" s="2"/>
      <c r="U234" s="7"/>
    </row>
    <row r="235" spans="1:21">
      <c r="A235" t="s">
        <v>1</v>
      </c>
      <c r="B235" s="5" t="s">
        <v>28</v>
      </c>
      <c r="C235" s="98" t="s">
        <v>74</v>
      </c>
      <c r="D235" s="2">
        <v>1</v>
      </c>
      <c r="E235" s="2">
        <v>232</v>
      </c>
      <c r="F235" s="2">
        <v>325</v>
      </c>
      <c r="G235" s="2">
        <v>356</v>
      </c>
      <c r="H235" s="2">
        <v>0</v>
      </c>
      <c r="I235" s="2">
        <v>30</v>
      </c>
      <c r="J235" s="2" t="s">
        <v>40</v>
      </c>
      <c r="K235" s="2"/>
      <c r="U235" s="7"/>
    </row>
    <row r="236" spans="1:21">
      <c r="A236" t="s">
        <v>1</v>
      </c>
      <c r="B236" s="5" t="s">
        <v>29</v>
      </c>
      <c r="C236" s="98" t="s">
        <v>74</v>
      </c>
      <c r="D236" s="2">
        <v>1</v>
      </c>
      <c r="E236" s="2">
        <v>226</v>
      </c>
      <c r="F236" s="2">
        <v>325</v>
      </c>
      <c r="G236" s="2">
        <v>358</v>
      </c>
      <c r="H236" s="2">
        <v>0</v>
      </c>
      <c r="I236" s="2">
        <v>30</v>
      </c>
      <c r="J236" s="2" t="s">
        <v>40</v>
      </c>
      <c r="K236" s="2"/>
      <c r="U236" s="7"/>
    </row>
    <row r="237" spans="1:21">
      <c r="A237" t="s">
        <v>1</v>
      </c>
      <c r="B237" s="5" t="s">
        <v>158</v>
      </c>
      <c r="C237" s="98" t="s">
        <v>74</v>
      </c>
      <c r="D237" s="2">
        <v>1</v>
      </c>
      <c r="E237" s="2">
        <v>233</v>
      </c>
      <c r="F237" s="2">
        <v>325</v>
      </c>
      <c r="G237" s="2">
        <v>360</v>
      </c>
      <c r="H237" s="2">
        <v>0</v>
      </c>
      <c r="I237" s="2">
        <v>30</v>
      </c>
      <c r="J237" s="2" t="s">
        <v>40</v>
      </c>
      <c r="K237" s="2"/>
      <c r="U237" s="7"/>
    </row>
    <row r="238" spans="1:21">
      <c r="A238" t="s">
        <v>1</v>
      </c>
      <c r="B238" s="5" t="s">
        <v>162</v>
      </c>
      <c r="C238" s="98" t="s">
        <v>166</v>
      </c>
      <c r="D238" s="2">
        <v>1</v>
      </c>
      <c r="E238" s="2">
        <v>227</v>
      </c>
      <c r="F238" s="2">
        <v>325</v>
      </c>
      <c r="G238" s="2">
        <v>378</v>
      </c>
      <c r="H238" s="2">
        <v>0</v>
      </c>
      <c r="I238" s="2">
        <v>30</v>
      </c>
      <c r="J238" s="2" t="s">
        <v>40</v>
      </c>
      <c r="K238" s="2"/>
      <c r="N238" s="2"/>
      <c r="O238" s="2"/>
      <c r="P238" s="2"/>
      <c r="U238" s="7"/>
    </row>
    <row r="239" spans="1:21">
      <c r="A239" t="s">
        <v>1</v>
      </c>
      <c r="B239" s="5" t="s">
        <v>163</v>
      </c>
      <c r="C239" s="98" t="s">
        <v>166</v>
      </c>
      <c r="D239" s="2">
        <v>1</v>
      </c>
      <c r="E239" s="2">
        <v>231</v>
      </c>
      <c r="F239" s="2">
        <v>325</v>
      </c>
      <c r="G239" s="2">
        <v>379</v>
      </c>
      <c r="H239" s="2">
        <v>0</v>
      </c>
      <c r="I239" s="2">
        <v>30</v>
      </c>
      <c r="J239" s="2" t="s">
        <v>40</v>
      </c>
      <c r="K239" s="2"/>
      <c r="N239" s="2"/>
      <c r="O239" s="2"/>
      <c r="P239" s="2"/>
      <c r="U239" s="7"/>
    </row>
    <row r="240" spans="1:21">
      <c r="A240" t="s">
        <v>1</v>
      </c>
      <c r="B240" s="5" t="s">
        <v>164</v>
      </c>
      <c r="C240" s="98" t="s">
        <v>166</v>
      </c>
      <c r="D240" s="2">
        <v>1</v>
      </c>
      <c r="E240" s="2">
        <v>225</v>
      </c>
      <c r="F240" s="2">
        <v>325</v>
      </c>
      <c r="G240" s="2">
        <v>381</v>
      </c>
      <c r="H240" s="2">
        <v>0</v>
      </c>
      <c r="I240" s="2">
        <v>30</v>
      </c>
      <c r="J240" s="2" t="s">
        <v>40</v>
      </c>
      <c r="K240" s="2"/>
      <c r="N240" s="2"/>
      <c r="O240" s="2"/>
      <c r="P240" s="2"/>
      <c r="U240" s="7"/>
    </row>
    <row r="241" spans="1:21">
      <c r="A241" t="s">
        <v>1</v>
      </c>
      <c r="B241" s="5" t="s">
        <v>165</v>
      </c>
      <c r="C241" s="98" t="s">
        <v>166</v>
      </c>
      <c r="D241" s="2">
        <v>1</v>
      </c>
      <c r="E241" s="2">
        <v>234</v>
      </c>
      <c r="F241" s="2">
        <v>325</v>
      </c>
      <c r="G241" s="2">
        <v>382</v>
      </c>
      <c r="H241" s="2">
        <v>0</v>
      </c>
      <c r="I241" s="2">
        <v>30</v>
      </c>
      <c r="J241" s="2" t="s">
        <v>40</v>
      </c>
      <c r="K241" s="2"/>
      <c r="N241" s="2"/>
      <c r="O241" s="2"/>
      <c r="P241" s="2"/>
      <c r="U241" s="7"/>
    </row>
    <row r="242" spans="1:21">
      <c r="A242" t="s">
        <v>1</v>
      </c>
      <c r="B242" s="5" t="s">
        <v>30</v>
      </c>
      <c r="C242" s="98" t="s">
        <v>75</v>
      </c>
      <c r="D242" s="2">
        <v>1</v>
      </c>
      <c r="E242" s="2">
        <v>2</v>
      </c>
      <c r="F242" s="2">
        <v>325</v>
      </c>
      <c r="G242" s="2">
        <v>361</v>
      </c>
      <c r="H242" s="2">
        <v>0</v>
      </c>
      <c r="I242" s="2">
        <v>30</v>
      </c>
      <c r="J242" s="2" t="s">
        <v>40</v>
      </c>
      <c r="K242" s="2"/>
      <c r="U242" s="7"/>
    </row>
    <row r="243" spans="1:21">
      <c r="A243" t="s">
        <v>1</v>
      </c>
      <c r="B243" s="5" t="s">
        <v>31</v>
      </c>
      <c r="C243" s="98" t="s">
        <v>75</v>
      </c>
      <c r="D243" s="2">
        <v>1</v>
      </c>
      <c r="E243" s="2">
        <v>5</v>
      </c>
      <c r="F243" s="2">
        <v>325</v>
      </c>
      <c r="G243" s="2">
        <v>362</v>
      </c>
      <c r="H243" s="2">
        <v>0</v>
      </c>
      <c r="I243" s="2">
        <v>30</v>
      </c>
      <c r="J243" s="2" t="s">
        <v>40</v>
      </c>
      <c r="K243" s="2"/>
      <c r="U243" s="7"/>
    </row>
    <row r="244" spans="1:21">
      <c r="A244" t="s">
        <v>1</v>
      </c>
      <c r="B244" s="5" t="s">
        <v>32</v>
      </c>
      <c r="C244" s="98" t="s">
        <v>75</v>
      </c>
      <c r="D244" s="2">
        <v>1</v>
      </c>
      <c r="E244" s="2">
        <v>14</v>
      </c>
      <c r="F244" s="2">
        <v>325</v>
      </c>
      <c r="G244" s="2">
        <v>366</v>
      </c>
      <c r="H244" s="2">
        <v>0</v>
      </c>
      <c r="I244" s="2">
        <v>30</v>
      </c>
      <c r="J244" s="2" t="s">
        <v>40</v>
      </c>
      <c r="K244" s="2"/>
      <c r="U244" s="7"/>
    </row>
    <row r="245" spans="1:21">
      <c r="A245" t="s">
        <v>1</v>
      </c>
      <c r="B245" s="5" t="s">
        <v>33</v>
      </c>
      <c r="C245" s="98" t="s">
        <v>75</v>
      </c>
      <c r="D245" s="2">
        <v>1</v>
      </c>
      <c r="E245" s="2">
        <v>15</v>
      </c>
      <c r="F245" s="2">
        <v>325</v>
      </c>
      <c r="G245" s="2">
        <v>367</v>
      </c>
      <c r="H245" s="2">
        <v>0</v>
      </c>
      <c r="I245" s="2">
        <v>30</v>
      </c>
      <c r="J245" s="2" t="s">
        <v>40</v>
      </c>
      <c r="K245" s="2"/>
      <c r="U245" s="7"/>
    </row>
    <row r="246" spans="1:21">
      <c r="A246" t="s">
        <v>1</v>
      </c>
      <c r="B246" s="5" t="s">
        <v>34</v>
      </c>
      <c r="C246" s="98" t="s">
        <v>75</v>
      </c>
      <c r="D246" s="2">
        <v>1</v>
      </c>
      <c r="E246" s="2">
        <v>22</v>
      </c>
      <c r="F246" s="2">
        <v>325</v>
      </c>
      <c r="G246" s="2">
        <v>375</v>
      </c>
      <c r="H246" s="2">
        <v>0</v>
      </c>
      <c r="I246" s="2">
        <v>30</v>
      </c>
      <c r="J246" s="2" t="s">
        <v>40</v>
      </c>
      <c r="K246" s="2"/>
      <c r="U246" s="7"/>
    </row>
    <row r="247" spans="1:21">
      <c r="A247" t="s">
        <v>1</v>
      </c>
      <c r="B247" s="5" t="s">
        <v>35</v>
      </c>
      <c r="C247" s="98" t="s">
        <v>75</v>
      </c>
      <c r="D247" s="2">
        <v>1</v>
      </c>
      <c r="E247" s="2">
        <v>25</v>
      </c>
      <c r="F247" s="2">
        <v>325</v>
      </c>
      <c r="G247" s="2">
        <v>377</v>
      </c>
      <c r="H247" s="2">
        <v>0</v>
      </c>
      <c r="I247" s="2">
        <v>30</v>
      </c>
      <c r="J247" s="2" t="s">
        <v>40</v>
      </c>
      <c r="K247" s="2"/>
      <c r="U247" s="7"/>
    </row>
    <row r="248" spans="1:21">
      <c r="A248" t="s">
        <v>1</v>
      </c>
      <c r="B248" s="5" t="s">
        <v>36</v>
      </c>
      <c r="C248" s="98" t="s">
        <v>75</v>
      </c>
      <c r="D248" s="2">
        <v>1</v>
      </c>
      <c r="E248" s="2">
        <v>30</v>
      </c>
      <c r="F248" s="2">
        <v>325</v>
      </c>
      <c r="G248" s="2">
        <v>370</v>
      </c>
      <c r="H248" s="2">
        <v>0</v>
      </c>
      <c r="I248" s="2">
        <v>30</v>
      </c>
      <c r="J248" s="2" t="s">
        <v>40</v>
      </c>
      <c r="K248" s="2"/>
      <c r="U248" s="7"/>
    </row>
    <row r="249" spans="1:21">
      <c r="A249" t="s">
        <v>1</v>
      </c>
      <c r="B249" s="5" t="s">
        <v>37</v>
      </c>
      <c r="C249" s="98" t="s">
        <v>75</v>
      </c>
      <c r="D249" s="2">
        <v>1</v>
      </c>
      <c r="E249" s="2">
        <v>34</v>
      </c>
      <c r="F249" s="2">
        <v>325</v>
      </c>
      <c r="G249" s="2">
        <v>373</v>
      </c>
      <c r="H249" s="2">
        <v>0</v>
      </c>
      <c r="I249" s="2">
        <v>30</v>
      </c>
      <c r="J249" s="2" t="s">
        <v>40</v>
      </c>
      <c r="K249" s="2"/>
      <c r="U249" s="7"/>
    </row>
    <row r="250" spans="1:21">
      <c r="B250" s="5"/>
      <c r="U250" s="7"/>
    </row>
    <row r="251" spans="1:21">
      <c r="A251" t="s">
        <v>283</v>
      </c>
      <c r="B251" s="5" t="s">
        <v>295</v>
      </c>
      <c r="C251" s="98">
        <v>1</v>
      </c>
      <c r="U251" s="7"/>
    </row>
    <row r="252" spans="1:21">
      <c r="A252" t="s">
        <v>284</v>
      </c>
      <c r="B252" s="5" t="s">
        <v>295</v>
      </c>
      <c r="C252" s="98">
        <v>1</v>
      </c>
      <c r="U252" s="7"/>
    </row>
    <row r="253" spans="1:21">
      <c r="B253" s="5"/>
      <c r="D253" s="2" t="s">
        <v>2</v>
      </c>
      <c r="E253" s="2" t="s">
        <v>3</v>
      </c>
      <c r="F253" s="2" t="s">
        <v>4</v>
      </c>
      <c r="G253" s="2" t="s">
        <v>5</v>
      </c>
      <c r="H253" s="2" t="s">
        <v>6</v>
      </c>
      <c r="I253" s="2" t="s">
        <v>7</v>
      </c>
      <c r="J253" s="2" t="s">
        <v>39</v>
      </c>
      <c r="K253" s="2" t="s">
        <v>79</v>
      </c>
      <c r="M253" s="2" t="s">
        <v>70</v>
      </c>
      <c r="N253" s="2" t="s">
        <v>76</v>
      </c>
      <c r="O253" s="2" t="s">
        <v>81</v>
      </c>
      <c r="P253" s="2" t="s">
        <v>71</v>
      </c>
      <c r="Q253" s="2" t="s">
        <v>77</v>
      </c>
      <c r="R253" s="2" t="s">
        <v>81</v>
      </c>
      <c r="S253" s="2" t="s">
        <v>82</v>
      </c>
      <c r="T253" s="2" t="s">
        <v>83</v>
      </c>
      <c r="U253" s="7" t="s">
        <v>78</v>
      </c>
    </row>
    <row r="254" spans="1:21">
      <c r="A254" t="s">
        <v>1</v>
      </c>
      <c r="B254" s="5" t="s">
        <v>8</v>
      </c>
      <c r="C254" s="98" t="s">
        <v>8</v>
      </c>
      <c r="D254" s="2">
        <v>1</v>
      </c>
      <c r="E254" s="2">
        <v>254</v>
      </c>
      <c r="F254" s="2">
        <v>325</v>
      </c>
      <c r="G254" s="2">
        <v>326</v>
      </c>
      <c r="H254" s="2">
        <v>0</v>
      </c>
      <c r="I254" s="2">
        <v>30</v>
      </c>
      <c r="J254" s="2" t="s">
        <v>40</v>
      </c>
      <c r="K254" s="2"/>
      <c r="U254" s="7"/>
    </row>
    <row r="255" spans="1:21">
      <c r="A255" t="s">
        <v>1</v>
      </c>
      <c r="B255" s="5" t="s">
        <v>9</v>
      </c>
      <c r="C255" s="98" t="s">
        <v>9</v>
      </c>
      <c r="D255" s="2">
        <v>1</v>
      </c>
      <c r="E255" s="2">
        <v>252</v>
      </c>
      <c r="F255" s="2">
        <v>325</v>
      </c>
      <c r="G255" s="2">
        <v>327</v>
      </c>
      <c r="H255" s="2">
        <v>0</v>
      </c>
      <c r="I255" s="2">
        <v>30</v>
      </c>
      <c r="J255" s="2" t="s">
        <v>41</v>
      </c>
      <c r="K255" s="2" t="s">
        <v>80</v>
      </c>
      <c r="M255" s="2">
        <v>3.82</v>
      </c>
      <c r="N255" s="2"/>
      <c r="O255" s="2"/>
      <c r="P255" s="2">
        <v>3.82</v>
      </c>
      <c r="U255" s="7"/>
    </row>
    <row r="256" spans="1:21">
      <c r="A256" s="3" t="s">
        <v>1</v>
      </c>
      <c r="B256" s="100" t="s">
        <v>216</v>
      </c>
      <c r="C256" s="99" t="s">
        <v>215</v>
      </c>
      <c r="D256" s="2">
        <v>1</v>
      </c>
      <c r="E256" s="2">
        <v>107</v>
      </c>
      <c r="F256" s="2">
        <v>325</v>
      </c>
      <c r="G256" s="2">
        <v>326</v>
      </c>
      <c r="H256" s="2">
        <v>0</v>
      </c>
      <c r="I256" s="2">
        <v>30</v>
      </c>
      <c r="J256" s="2" t="s">
        <v>40</v>
      </c>
      <c r="K256" s="2"/>
      <c r="U256" s="7"/>
    </row>
    <row r="257" spans="1:21">
      <c r="A257" t="s">
        <v>1</v>
      </c>
      <c r="B257" s="5" t="s">
        <v>11</v>
      </c>
      <c r="C257" s="98" t="s">
        <v>11</v>
      </c>
      <c r="D257" s="2">
        <v>1</v>
      </c>
      <c r="E257" s="2">
        <v>220</v>
      </c>
      <c r="F257" s="2">
        <v>325</v>
      </c>
      <c r="G257" s="2">
        <v>329</v>
      </c>
      <c r="H257" s="2">
        <v>0</v>
      </c>
      <c r="I257" s="2">
        <v>25</v>
      </c>
      <c r="J257" s="2" t="s">
        <v>41</v>
      </c>
      <c r="K257" s="2"/>
      <c r="U257" s="7"/>
    </row>
    <row r="258" spans="1:21">
      <c r="A258" t="s">
        <v>1</v>
      </c>
      <c r="B258" s="5" t="s">
        <v>12</v>
      </c>
      <c r="C258" s="98" t="s">
        <v>12</v>
      </c>
      <c r="D258" s="2">
        <v>1</v>
      </c>
      <c r="E258" s="2">
        <v>223</v>
      </c>
      <c r="F258" s="2">
        <v>325</v>
      </c>
      <c r="G258" s="2">
        <v>330</v>
      </c>
      <c r="H258" s="2">
        <v>0</v>
      </c>
      <c r="I258" s="2">
        <v>25</v>
      </c>
      <c r="J258" s="2" t="s">
        <v>40</v>
      </c>
      <c r="K258" s="2"/>
      <c r="M258" s="2">
        <v>0</v>
      </c>
      <c r="N258" s="2"/>
      <c r="O258" s="2"/>
      <c r="P258" s="2">
        <v>0</v>
      </c>
      <c r="U258" s="7"/>
    </row>
    <row r="259" spans="1:21">
      <c r="A259" t="s">
        <v>1</v>
      </c>
      <c r="B259" s="5" t="s">
        <v>13</v>
      </c>
      <c r="C259" s="98" t="s">
        <v>13</v>
      </c>
      <c r="D259" s="2">
        <v>1</v>
      </c>
      <c r="E259" s="2">
        <v>224</v>
      </c>
      <c r="F259" s="2">
        <v>325</v>
      </c>
      <c r="G259" s="2">
        <v>331</v>
      </c>
      <c r="H259" s="2">
        <v>0</v>
      </c>
      <c r="I259" s="2">
        <v>30</v>
      </c>
      <c r="J259" s="2" t="s">
        <v>40</v>
      </c>
      <c r="K259" s="2"/>
      <c r="M259" s="2">
        <v>0</v>
      </c>
      <c r="N259" s="2"/>
      <c r="O259" s="2"/>
      <c r="P259" s="2">
        <v>0</v>
      </c>
      <c r="U259" s="7"/>
    </row>
    <row r="260" spans="1:21">
      <c r="A260" t="s">
        <v>1</v>
      </c>
      <c r="B260" s="5" t="s">
        <v>14</v>
      </c>
      <c r="C260" s="98" t="s">
        <v>14</v>
      </c>
      <c r="D260" s="2">
        <v>1</v>
      </c>
      <c r="E260" s="2">
        <v>235</v>
      </c>
      <c r="F260" s="2">
        <v>325</v>
      </c>
      <c r="G260" s="2">
        <v>328</v>
      </c>
      <c r="H260" s="2">
        <v>0</v>
      </c>
      <c r="I260" s="2">
        <v>30</v>
      </c>
      <c r="J260" s="2" t="s">
        <v>40</v>
      </c>
      <c r="K260" s="2"/>
      <c r="M260" s="2">
        <v>0</v>
      </c>
      <c r="N260" s="2"/>
      <c r="O260" s="2"/>
      <c r="P260" s="2">
        <v>0</v>
      </c>
      <c r="U260" s="7"/>
    </row>
    <row r="261" spans="1:21">
      <c r="A261" t="s">
        <v>1</v>
      </c>
      <c r="B261" s="5" t="s">
        <v>15</v>
      </c>
      <c r="C261" s="98" t="s">
        <v>72</v>
      </c>
      <c r="D261" s="2">
        <v>1</v>
      </c>
      <c r="E261" s="2">
        <v>192</v>
      </c>
      <c r="F261" s="2">
        <v>325</v>
      </c>
      <c r="G261" s="2">
        <v>332</v>
      </c>
      <c r="H261" s="2">
        <v>0</v>
      </c>
      <c r="I261" s="2">
        <v>30</v>
      </c>
      <c r="J261" s="2" t="s">
        <v>40</v>
      </c>
      <c r="K261" s="2"/>
      <c r="U261" s="7"/>
    </row>
    <row r="262" spans="1:21">
      <c r="A262" t="s">
        <v>1</v>
      </c>
      <c r="B262" s="5" t="s">
        <v>16</v>
      </c>
      <c r="C262" s="98" t="s">
        <v>72</v>
      </c>
      <c r="D262" s="2">
        <v>1</v>
      </c>
      <c r="E262" s="2">
        <v>190</v>
      </c>
      <c r="F262" s="2">
        <v>325</v>
      </c>
      <c r="G262" s="2">
        <v>333</v>
      </c>
      <c r="H262" s="2">
        <v>0</v>
      </c>
      <c r="I262" s="2">
        <v>30</v>
      </c>
      <c r="J262" s="2" t="s">
        <v>40</v>
      </c>
      <c r="K262" s="2"/>
      <c r="U262" s="7"/>
    </row>
    <row r="263" spans="1:21">
      <c r="A263" t="s">
        <v>1</v>
      </c>
      <c r="B263" s="5" t="s">
        <v>18</v>
      </c>
      <c r="C263" s="98" t="s">
        <v>72</v>
      </c>
      <c r="D263" s="2">
        <v>1</v>
      </c>
      <c r="E263" s="2">
        <v>199</v>
      </c>
      <c r="F263" s="2">
        <v>325</v>
      </c>
      <c r="G263" s="2">
        <v>335</v>
      </c>
      <c r="H263" s="2">
        <v>0</v>
      </c>
      <c r="I263" s="2">
        <v>30</v>
      </c>
      <c r="J263" s="2" t="s">
        <v>40</v>
      </c>
      <c r="K263" s="2"/>
      <c r="U263" s="7"/>
    </row>
    <row r="264" spans="1:21">
      <c r="A264" t="s">
        <v>1</v>
      </c>
      <c r="B264" s="5" t="s">
        <v>157</v>
      </c>
      <c r="C264" s="98" t="s">
        <v>72</v>
      </c>
      <c r="D264" s="2">
        <v>1</v>
      </c>
      <c r="E264" s="2">
        <v>211</v>
      </c>
      <c r="F264" s="2">
        <v>325</v>
      </c>
      <c r="G264" s="2">
        <v>337</v>
      </c>
      <c r="H264" s="2">
        <v>0</v>
      </c>
      <c r="I264" s="2">
        <v>30</v>
      </c>
      <c r="J264" s="2" t="s">
        <v>40</v>
      </c>
      <c r="K264" s="2"/>
      <c r="U264" s="7"/>
    </row>
    <row r="265" spans="1:21">
      <c r="A265" t="s">
        <v>1</v>
      </c>
      <c r="B265" s="5" t="s">
        <v>19</v>
      </c>
      <c r="C265" s="98" t="s">
        <v>73</v>
      </c>
      <c r="D265" s="2">
        <v>1</v>
      </c>
      <c r="E265" s="2">
        <v>109</v>
      </c>
      <c r="F265" s="2">
        <v>325</v>
      </c>
      <c r="G265" s="2">
        <v>338</v>
      </c>
      <c r="H265" s="2">
        <v>0</v>
      </c>
      <c r="I265" s="2">
        <v>30</v>
      </c>
      <c r="J265" s="2" t="s">
        <v>40</v>
      </c>
      <c r="K265" s="2"/>
      <c r="U265" s="7"/>
    </row>
    <row r="266" spans="1:21">
      <c r="A266" t="s">
        <v>1</v>
      </c>
      <c r="B266" s="5" t="s">
        <v>20</v>
      </c>
      <c r="C266" s="98" t="s">
        <v>73</v>
      </c>
      <c r="D266" s="2">
        <v>1</v>
      </c>
      <c r="E266" s="2">
        <v>127</v>
      </c>
      <c r="F266" s="2">
        <v>325</v>
      </c>
      <c r="G266" s="2">
        <v>342</v>
      </c>
      <c r="H266" s="2">
        <v>0</v>
      </c>
      <c r="I266" s="2">
        <v>30</v>
      </c>
      <c r="J266" s="2" t="s">
        <v>40</v>
      </c>
      <c r="K266" s="2"/>
      <c r="U266" s="7"/>
    </row>
    <row r="267" spans="1:21">
      <c r="A267" t="s">
        <v>1</v>
      </c>
      <c r="B267" s="5" t="s">
        <v>21</v>
      </c>
      <c r="C267" s="98" t="s">
        <v>73</v>
      </c>
      <c r="D267" s="2">
        <v>1</v>
      </c>
      <c r="E267" s="2">
        <v>137</v>
      </c>
      <c r="F267" s="2">
        <v>325</v>
      </c>
      <c r="G267" s="2">
        <v>345</v>
      </c>
      <c r="H267" s="2">
        <v>0</v>
      </c>
      <c r="I267" s="2">
        <v>30</v>
      </c>
      <c r="J267" s="2" t="s">
        <v>40</v>
      </c>
      <c r="K267" s="2"/>
      <c r="U267" s="7"/>
    </row>
    <row r="268" spans="1:21">
      <c r="A268" t="s">
        <v>1</v>
      </c>
      <c r="B268" s="5" t="s">
        <v>22</v>
      </c>
      <c r="C268" s="98" t="s">
        <v>73</v>
      </c>
      <c r="D268" s="2">
        <v>1</v>
      </c>
      <c r="E268" s="2">
        <v>135</v>
      </c>
      <c r="F268" s="2">
        <v>325</v>
      </c>
      <c r="G268" s="2">
        <v>344</v>
      </c>
      <c r="H268" s="2">
        <v>0</v>
      </c>
      <c r="I268" s="2">
        <v>30</v>
      </c>
      <c r="J268" s="2" t="s">
        <v>40</v>
      </c>
      <c r="K268" s="2"/>
      <c r="U268" s="7"/>
    </row>
    <row r="269" spans="1:21">
      <c r="A269" t="s">
        <v>1</v>
      </c>
      <c r="B269" s="5" t="s">
        <v>23</v>
      </c>
      <c r="C269" s="98" t="s">
        <v>73</v>
      </c>
      <c r="D269" s="2">
        <v>1</v>
      </c>
      <c r="E269" s="2">
        <v>149</v>
      </c>
      <c r="F269" s="2">
        <v>325</v>
      </c>
      <c r="G269" s="2">
        <v>352</v>
      </c>
      <c r="H269" s="2">
        <v>0</v>
      </c>
      <c r="I269" s="2">
        <v>30</v>
      </c>
      <c r="J269" s="2" t="s">
        <v>40</v>
      </c>
      <c r="K269" s="2"/>
      <c r="U269" s="7"/>
    </row>
    <row r="270" spans="1:21">
      <c r="A270" t="s">
        <v>1</v>
      </c>
      <c r="B270" s="5" t="s">
        <v>24</v>
      </c>
      <c r="C270" s="98" t="s">
        <v>73</v>
      </c>
      <c r="D270" s="2">
        <v>1</v>
      </c>
      <c r="E270" s="2">
        <v>155</v>
      </c>
      <c r="F270" s="2">
        <v>325</v>
      </c>
      <c r="G270" s="2">
        <v>353</v>
      </c>
      <c r="H270" s="2">
        <v>0</v>
      </c>
      <c r="I270" s="2">
        <v>30</v>
      </c>
      <c r="J270" s="2" t="s">
        <v>40</v>
      </c>
      <c r="K270" s="2"/>
      <c r="U270" s="7"/>
    </row>
    <row r="271" spans="1:21">
      <c r="A271" t="s">
        <v>1</v>
      </c>
      <c r="B271" s="5" t="s">
        <v>25</v>
      </c>
      <c r="C271" s="98" t="s">
        <v>73</v>
      </c>
      <c r="D271" s="2">
        <v>1</v>
      </c>
      <c r="E271" s="2">
        <v>165</v>
      </c>
      <c r="F271" s="2">
        <v>325</v>
      </c>
      <c r="G271" s="2">
        <v>347</v>
      </c>
      <c r="H271" s="2">
        <v>0</v>
      </c>
      <c r="I271" s="2">
        <v>30</v>
      </c>
      <c r="J271" s="2" t="s">
        <v>40</v>
      </c>
      <c r="K271" s="2"/>
      <c r="U271" s="7"/>
    </row>
    <row r="272" spans="1:21">
      <c r="A272" t="s">
        <v>1</v>
      </c>
      <c r="B272" s="5" t="s">
        <v>26</v>
      </c>
      <c r="C272" s="98" t="s">
        <v>73</v>
      </c>
      <c r="D272" s="2">
        <v>1</v>
      </c>
      <c r="E272" s="2">
        <v>171</v>
      </c>
      <c r="F272" s="2">
        <v>325</v>
      </c>
      <c r="G272" s="2">
        <v>349</v>
      </c>
      <c r="H272" s="2">
        <v>0</v>
      </c>
      <c r="I272" s="2">
        <v>30</v>
      </c>
      <c r="J272" s="2" t="s">
        <v>40</v>
      </c>
      <c r="K272" s="2"/>
      <c r="U272" s="7"/>
    </row>
    <row r="273" spans="1:21">
      <c r="A273" t="s">
        <v>1</v>
      </c>
      <c r="B273" s="5" t="s">
        <v>27</v>
      </c>
      <c r="C273" s="98" t="s">
        <v>74</v>
      </c>
      <c r="D273" s="2">
        <v>1</v>
      </c>
      <c r="E273" s="2">
        <v>228</v>
      </c>
      <c r="F273" s="2">
        <v>325</v>
      </c>
      <c r="G273" s="2">
        <v>355</v>
      </c>
      <c r="H273" s="2">
        <v>0</v>
      </c>
      <c r="I273" s="2">
        <v>30</v>
      </c>
      <c r="J273" s="2" t="s">
        <v>40</v>
      </c>
      <c r="K273" s="2"/>
      <c r="U273" s="7"/>
    </row>
    <row r="274" spans="1:21">
      <c r="A274" t="s">
        <v>1</v>
      </c>
      <c r="B274" s="5" t="s">
        <v>28</v>
      </c>
      <c r="C274" s="98" t="s">
        <v>74</v>
      </c>
      <c r="D274" s="2">
        <v>1</v>
      </c>
      <c r="E274" s="2">
        <v>232</v>
      </c>
      <c r="F274" s="2">
        <v>325</v>
      </c>
      <c r="G274" s="2">
        <v>356</v>
      </c>
      <c r="H274" s="2">
        <v>0</v>
      </c>
      <c r="I274" s="2">
        <v>30</v>
      </c>
      <c r="J274" s="2" t="s">
        <v>40</v>
      </c>
      <c r="K274" s="2"/>
      <c r="U274" s="7"/>
    </row>
    <row r="275" spans="1:21">
      <c r="A275" t="s">
        <v>1</v>
      </c>
      <c r="B275" s="5" t="s">
        <v>29</v>
      </c>
      <c r="C275" s="98" t="s">
        <v>74</v>
      </c>
      <c r="D275" s="2">
        <v>1</v>
      </c>
      <c r="E275" s="2">
        <v>226</v>
      </c>
      <c r="F275" s="2">
        <v>325</v>
      </c>
      <c r="G275" s="2">
        <v>358</v>
      </c>
      <c r="H275" s="2">
        <v>0</v>
      </c>
      <c r="I275" s="2">
        <v>30</v>
      </c>
      <c r="J275" s="2" t="s">
        <v>40</v>
      </c>
      <c r="K275" s="2"/>
      <c r="U275" s="7"/>
    </row>
    <row r="276" spans="1:21">
      <c r="A276" t="s">
        <v>1</v>
      </c>
      <c r="B276" s="5" t="s">
        <v>158</v>
      </c>
      <c r="C276" s="98" t="s">
        <v>74</v>
      </c>
      <c r="D276" s="2">
        <v>1</v>
      </c>
      <c r="E276" s="2">
        <v>233</v>
      </c>
      <c r="F276" s="2">
        <v>325</v>
      </c>
      <c r="G276" s="2">
        <v>360</v>
      </c>
      <c r="H276" s="2">
        <v>0</v>
      </c>
      <c r="I276" s="2">
        <v>30</v>
      </c>
      <c r="J276" s="2" t="s">
        <v>40</v>
      </c>
      <c r="K276" s="2"/>
      <c r="U276" s="7"/>
    </row>
    <row r="277" spans="1:21">
      <c r="A277" t="s">
        <v>1</v>
      </c>
      <c r="B277" s="5" t="s">
        <v>162</v>
      </c>
      <c r="C277" s="98" t="s">
        <v>166</v>
      </c>
      <c r="D277" s="2">
        <v>1</v>
      </c>
      <c r="E277" s="2">
        <v>227</v>
      </c>
      <c r="F277" s="2">
        <v>325</v>
      </c>
      <c r="G277" s="2">
        <v>378</v>
      </c>
      <c r="H277" s="2">
        <v>0</v>
      </c>
      <c r="I277" s="2">
        <v>30</v>
      </c>
      <c r="J277" s="2" t="s">
        <v>40</v>
      </c>
      <c r="K277" s="2"/>
      <c r="N277" s="2"/>
      <c r="O277" s="2"/>
      <c r="P277" s="2"/>
      <c r="U277" s="7"/>
    </row>
    <row r="278" spans="1:21">
      <c r="A278" t="s">
        <v>1</v>
      </c>
      <c r="B278" s="5" t="s">
        <v>163</v>
      </c>
      <c r="C278" s="98" t="s">
        <v>166</v>
      </c>
      <c r="D278" s="2">
        <v>1</v>
      </c>
      <c r="E278" s="2">
        <v>231</v>
      </c>
      <c r="F278" s="2">
        <v>325</v>
      </c>
      <c r="G278" s="2">
        <v>379</v>
      </c>
      <c r="H278" s="2">
        <v>0</v>
      </c>
      <c r="I278" s="2">
        <v>30</v>
      </c>
      <c r="J278" s="2" t="s">
        <v>40</v>
      </c>
      <c r="K278" s="2"/>
      <c r="N278" s="2"/>
      <c r="O278" s="2"/>
      <c r="P278" s="2"/>
      <c r="U278" s="7"/>
    </row>
    <row r="279" spans="1:21">
      <c r="A279" t="s">
        <v>1</v>
      </c>
      <c r="B279" s="5" t="s">
        <v>164</v>
      </c>
      <c r="C279" s="98" t="s">
        <v>166</v>
      </c>
      <c r="D279" s="2">
        <v>1</v>
      </c>
      <c r="E279" s="2">
        <v>225</v>
      </c>
      <c r="F279" s="2">
        <v>325</v>
      </c>
      <c r="G279" s="2">
        <v>381</v>
      </c>
      <c r="H279" s="2">
        <v>0</v>
      </c>
      <c r="I279" s="2">
        <v>30</v>
      </c>
      <c r="J279" s="2" t="s">
        <v>40</v>
      </c>
      <c r="K279" s="2"/>
      <c r="N279" s="2"/>
      <c r="O279" s="2"/>
      <c r="P279" s="2"/>
      <c r="U279" s="7"/>
    </row>
    <row r="280" spans="1:21">
      <c r="A280" t="s">
        <v>1</v>
      </c>
      <c r="B280" s="5" t="s">
        <v>165</v>
      </c>
      <c r="C280" s="98" t="s">
        <v>166</v>
      </c>
      <c r="D280" s="2">
        <v>1</v>
      </c>
      <c r="E280" s="2">
        <v>234</v>
      </c>
      <c r="F280" s="2">
        <v>325</v>
      </c>
      <c r="G280" s="2">
        <v>382</v>
      </c>
      <c r="H280" s="2">
        <v>0</v>
      </c>
      <c r="I280" s="2">
        <v>30</v>
      </c>
      <c r="J280" s="2" t="s">
        <v>40</v>
      </c>
      <c r="K280" s="2"/>
      <c r="N280" s="2"/>
      <c r="O280" s="2"/>
      <c r="P280" s="2"/>
      <c r="U280" s="7"/>
    </row>
    <row r="281" spans="1:21">
      <c r="A281" t="s">
        <v>1</v>
      </c>
      <c r="B281" s="5" t="s">
        <v>30</v>
      </c>
      <c r="C281" s="98" t="s">
        <v>75</v>
      </c>
      <c r="D281" s="2">
        <v>1</v>
      </c>
      <c r="E281" s="2">
        <v>2</v>
      </c>
      <c r="F281" s="2">
        <v>325</v>
      </c>
      <c r="G281" s="2">
        <v>361</v>
      </c>
      <c r="H281" s="2">
        <v>0</v>
      </c>
      <c r="I281" s="2">
        <v>30</v>
      </c>
      <c r="J281" s="2" t="s">
        <v>40</v>
      </c>
      <c r="K281" s="2"/>
      <c r="U281" s="7"/>
    </row>
    <row r="282" spans="1:21">
      <c r="A282" t="s">
        <v>1</v>
      </c>
      <c r="B282" s="5" t="s">
        <v>31</v>
      </c>
      <c r="C282" s="98" t="s">
        <v>75</v>
      </c>
      <c r="D282" s="2">
        <v>1</v>
      </c>
      <c r="E282" s="2">
        <v>11</v>
      </c>
      <c r="F282" s="2">
        <v>325</v>
      </c>
      <c r="G282" s="2">
        <v>365</v>
      </c>
      <c r="H282" s="2">
        <v>0</v>
      </c>
      <c r="I282" s="2">
        <v>30</v>
      </c>
      <c r="J282" s="2" t="s">
        <v>40</v>
      </c>
      <c r="K282" s="2"/>
      <c r="U282" s="7"/>
    </row>
    <row r="283" spans="1:21">
      <c r="A283" t="s">
        <v>1</v>
      </c>
      <c r="B283" s="5" t="s">
        <v>32</v>
      </c>
      <c r="C283" s="98" t="s">
        <v>75</v>
      </c>
      <c r="D283" s="2">
        <v>1</v>
      </c>
      <c r="E283" s="2">
        <v>16</v>
      </c>
      <c r="F283" s="2">
        <v>325</v>
      </c>
      <c r="G283" s="2">
        <v>368</v>
      </c>
      <c r="H283" s="2">
        <v>0</v>
      </c>
      <c r="I283" s="2">
        <v>30</v>
      </c>
      <c r="J283" s="2" t="s">
        <v>40</v>
      </c>
      <c r="K283" s="2"/>
      <c r="U283" s="7"/>
    </row>
    <row r="284" spans="1:21">
      <c r="A284" t="s">
        <v>1</v>
      </c>
      <c r="B284" s="5" t="s">
        <v>33</v>
      </c>
      <c r="C284" s="98" t="s">
        <v>75</v>
      </c>
      <c r="D284" s="2">
        <v>1</v>
      </c>
      <c r="E284" s="2">
        <v>15</v>
      </c>
      <c r="F284" s="2">
        <v>325</v>
      </c>
      <c r="G284" s="2">
        <v>367</v>
      </c>
      <c r="H284" s="2">
        <v>0</v>
      </c>
      <c r="I284" s="2">
        <v>30</v>
      </c>
      <c r="J284" s="2" t="s">
        <v>40</v>
      </c>
      <c r="K284" s="2"/>
      <c r="U284" s="7"/>
    </row>
    <row r="285" spans="1:21">
      <c r="A285" t="s">
        <v>1</v>
      </c>
      <c r="B285" s="5" t="s">
        <v>34</v>
      </c>
      <c r="C285" s="98" t="s">
        <v>75</v>
      </c>
      <c r="D285" s="2">
        <v>1</v>
      </c>
      <c r="E285" s="2">
        <v>22</v>
      </c>
      <c r="F285" s="2">
        <v>325</v>
      </c>
      <c r="G285" s="2">
        <v>375</v>
      </c>
      <c r="H285" s="2">
        <v>0</v>
      </c>
      <c r="I285" s="2">
        <v>30</v>
      </c>
      <c r="J285" s="2" t="s">
        <v>40</v>
      </c>
      <c r="K285" s="2"/>
      <c r="U285" s="7"/>
    </row>
    <row r="286" spans="1:21">
      <c r="A286" t="s">
        <v>1</v>
      </c>
      <c r="B286" s="5" t="s">
        <v>35</v>
      </c>
      <c r="C286" s="98" t="s">
        <v>75</v>
      </c>
      <c r="D286" s="2">
        <v>1</v>
      </c>
      <c r="E286" s="2">
        <v>25</v>
      </c>
      <c r="F286" s="2">
        <v>325</v>
      </c>
      <c r="G286" s="2">
        <v>377</v>
      </c>
      <c r="H286" s="2">
        <v>0</v>
      </c>
      <c r="I286" s="2">
        <v>30</v>
      </c>
      <c r="J286" s="2" t="s">
        <v>40</v>
      </c>
      <c r="K286" s="2"/>
      <c r="U286" s="7"/>
    </row>
    <row r="287" spans="1:21">
      <c r="A287" t="s">
        <v>1</v>
      </c>
      <c r="B287" s="5" t="s">
        <v>36</v>
      </c>
      <c r="C287" s="98" t="s">
        <v>75</v>
      </c>
      <c r="D287" s="2">
        <v>1</v>
      </c>
      <c r="E287" s="2">
        <v>30</v>
      </c>
      <c r="F287" s="2">
        <v>325</v>
      </c>
      <c r="G287" s="2">
        <v>370</v>
      </c>
      <c r="H287" s="2">
        <v>0</v>
      </c>
      <c r="I287" s="2">
        <v>30</v>
      </c>
      <c r="J287" s="2" t="s">
        <v>40</v>
      </c>
      <c r="K287" s="2"/>
      <c r="U287" s="7"/>
    </row>
    <row r="288" spans="1:21">
      <c r="A288" t="s">
        <v>1</v>
      </c>
      <c r="B288" s="5" t="s">
        <v>37</v>
      </c>
      <c r="C288" s="98" t="s">
        <v>75</v>
      </c>
      <c r="D288" s="2">
        <v>1</v>
      </c>
      <c r="E288" s="2">
        <v>33</v>
      </c>
      <c r="F288" s="2">
        <v>325</v>
      </c>
      <c r="G288" s="2">
        <v>372</v>
      </c>
      <c r="J288" s="2"/>
      <c r="K288" s="2"/>
      <c r="U288" s="7"/>
    </row>
    <row r="289" spans="1:21">
      <c r="B289" s="5"/>
      <c r="U289" s="7"/>
    </row>
    <row r="290" spans="1:21" s="4" customFormat="1">
      <c r="A290" t="s">
        <v>283</v>
      </c>
      <c r="B290" s="5" t="s">
        <v>296</v>
      </c>
      <c r="C290" s="98">
        <v>1</v>
      </c>
      <c r="D290" s="6"/>
      <c r="E290" s="6"/>
      <c r="F290" s="6"/>
      <c r="G290" s="6"/>
      <c r="H290" s="6"/>
      <c r="I290" s="6"/>
      <c r="M290" s="6"/>
      <c r="U290" s="7"/>
    </row>
    <row r="291" spans="1:21" s="4" customFormat="1">
      <c r="A291" t="s">
        <v>284</v>
      </c>
      <c r="B291" s="5" t="s">
        <v>296</v>
      </c>
      <c r="C291" s="98">
        <v>1</v>
      </c>
      <c r="D291" s="6"/>
      <c r="E291" s="6"/>
      <c r="F291" s="6"/>
      <c r="G291" s="6"/>
      <c r="H291" s="6"/>
      <c r="I291" s="6"/>
      <c r="M291" s="6"/>
      <c r="U291" s="7"/>
    </row>
    <row r="292" spans="1:21">
      <c r="B292" s="5"/>
      <c r="D292" s="2" t="s">
        <v>2</v>
      </c>
      <c r="E292" s="2" t="s">
        <v>3</v>
      </c>
      <c r="F292" s="2" t="s">
        <v>4</v>
      </c>
      <c r="G292" s="2" t="s">
        <v>5</v>
      </c>
      <c r="H292" s="2" t="s">
        <v>6</v>
      </c>
      <c r="I292" s="2" t="s">
        <v>7</v>
      </c>
      <c r="J292" s="2" t="s">
        <v>39</v>
      </c>
      <c r="K292" s="2" t="s">
        <v>79</v>
      </c>
      <c r="M292" s="2" t="s">
        <v>70</v>
      </c>
      <c r="N292" s="2" t="s">
        <v>76</v>
      </c>
      <c r="O292" s="2" t="s">
        <v>81</v>
      </c>
      <c r="P292" s="2" t="s">
        <v>71</v>
      </c>
      <c r="Q292" s="2" t="s">
        <v>77</v>
      </c>
      <c r="R292" s="2" t="s">
        <v>81</v>
      </c>
      <c r="S292" s="2" t="s">
        <v>82</v>
      </c>
      <c r="T292" s="2" t="s">
        <v>83</v>
      </c>
      <c r="U292" s="7" t="s">
        <v>78</v>
      </c>
    </row>
    <row r="293" spans="1:21">
      <c r="A293" t="s">
        <v>1</v>
      </c>
      <c r="B293" s="5" t="s">
        <v>8</v>
      </c>
      <c r="C293" s="98" t="s">
        <v>8</v>
      </c>
      <c r="D293" s="2">
        <v>1</v>
      </c>
      <c r="E293" s="2">
        <v>254</v>
      </c>
      <c r="F293" s="2">
        <v>325</v>
      </c>
      <c r="G293" s="2">
        <v>326</v>
      </c>
      <c r="H293" s="2">
        <v>0</v>
      </c>
      <c r="I293" s="2">
        <v>30</v>
      </c>
      <c r="J293" s="2" t="s">
        <v>40</v>
      </c>
      <c r="K293" s="2"/>
      <c r="U293" s="7"/>
    </row>
    <row r="294" spans="1:21">
      <c r="A294" t="s">
        <v>1</v>
      </c>
      <c r="B294" s="5" t="s">
        <v>9</v>
      </c>
      <c r="C294" s="98" t="s">
        <v>9</v>
      </c>
      <c r="D294" s="2">
        <v>1</v>
      </c>
      <c r="E294" s="2">
        <v>252</v>
      </c>
      <c r="F294" s="2">
        <v>325</v>
      </c>
      <c r="G294" s="2">
        <v>327</v>
      </c>
      <c r="H294" s="2">
        <v>0</v>
      </c>
      <c r="I294" s="2">
        <v>30</v>
      </c>
      <c r="J294" s="2" t="s">
        <v>41</v>
      </c>
      <c r="K294" s="2" t="s">
        <v>80</v>
      </c>
      <c r="M294" s="2">
        <v>3.82</v>
      </c>
      <c r="N294" s="2"/>
      <c r="O294" s="2"/>
      <c r="P294" s="2">
        <v>3.82</v>
      </c>
      <c r="U294" s="7"/>
    </row>
    <row r="295" spans="1:21">
      <c r="A295" s="3" t="s">
        <v>1</v>
      </c>
      <c r="B295" s="100" t="s">
        <v>216</v>
      </c>
      <c r="C295" s="99" t="s">
        <v>215</v>
      </c>
      <c r="D295" s="2">
        <v>1</v>
      </c>
      <c r="E295" s="2">
        <v>107</v>
      </c>
      <c r="F295" s="2">
        <v>325</v>
      </c>
      <c r="G295" s="2">
        <v>326</v>
      </c>
      <c r="H295" s="2">
        <v>0</v>
      </c>
      <c r="I295" s="2">
        <v>30</v>
      </c>
      <c r="J295" s="2" t="s">
        <v>40</v>
      </c>
      <c r="K295" s="2"/>
      <c r="U295" s="7"/>
    </row>
    <row r="296" spans="1:21">
      <c r="A296" t="s">
        <v>1</v>
      </c>
      <c r="B296" s="5" t="s">
        <v>11</v>
      </c>
      <c r="C296" s="98" t="s">
        <v>11</v>
      </c>
      <c r="D296" s="2">
        <v>1</v>
      </c>
      <c r="E296" s="2">
        <v>220</v>
      </c>
      <c r="F296" s="2">
        <v>325</v>
      </c>
      <c r="G296" s="2">
        <v>329</v>
      </c>
      <c r="H296" s="2">
        <v>0</v>
      </c>
      <c r="I296" s="2">
        <v>25</v>
      </c>
      <c r="J296" s="2" t="s">
        <v>41</v>
      </c>
      <c r="K296" s="2"/>
      <c r="U296" s="7"/>
    </row>
    <row r="297" spans="1:21">
      <c r="A297" t="s">
        <v>1</v>
      </c>
      <c r="B297" s="5" t="s">
        <v>12</v>
      </c>
      <c r="C297" s="98" t="s">
        <v>12</v>
      </c>
      <c r="D297" s="2">
        <v>1</v>
      </c>
      <c r="E297" s="2">
        <v>223</v>
      </c>
      <c r="F297" s="2">
        <v>325</v>
      </c>
      <c r="G297" s="2">
        <v>330</v>
      </c>
      <c r="H297" s="2">
        <v>0</v>
      </c>
      <c r="I297" s="2">
        <v>25</v>
      </c>
      <c r="J297" s="2" t="s">
        <v>40</v>
      </c>
      <c r="K297" s="2"/>
      <c r="M297" s="2">
        <v>0</v>
      </c>
      <c r="N297" s="2"/>
      <c r="O297" s="2"/>
      <c r="P297" s="2">
        <v>0</v>
      </c>
      <c r="U297" s="7"/>
    </row>
    <row r="298" spans="1:21">
      <c r="A298" t="s">
        <v>1</v>
      </c>
      <c r="B298" s="5" t="s">
        <v>13</v>
      </c>
      <c r="C298" s="98" t="s">
        <v>13</v>
      </c>
      <c r="D298" s="2">
        <v>1</v>
      </c>
      <c r="E298" s="2">
        <v>224</v>
      </c>
      <c r="F298" s="2">
        <v>325</v>
      </c>
      <c r="G298" s="2">
        <v>331</v>
      </c>
      <c r="H298" s="2">
        <v>0</v>
      </c>
      <c r="I298" s="2">
        <v>30</v>
      </c>
      <c r="J298" s="2" t="s">
        <v>40</v>
      </c>
      <c r="K298" s="2"/>
      <c r="M298" s="2">
        <v>0</v>
      </c>
      <c r="N298" s="2"/>
      <c r="O298" s="2"/>
      <c r="P298" s="2">
        <v>0</v>
      </c>
      <c r="U298" s="7"/>
    </row>
    <row r="299" spans="1:21">
      <c r="A299" t="s">
        <v>1</v>
      </c>
      <c r="B299" s="5" t="s">
        <v>14</v>
      </c>
      <c r="C299" s="98" t="s">
        <v>14</v>
      </c>
      <c r="D299" s="2">
        <v>1</v>
      </c>
      <c r="E299" s="2">
        <v>235</v>
      </c>
      <c r="F299" s="2">
        <v>325</v>
      </c>
      <c r="G299" s="2">
        <v>328</v>
      </c>
      <c r="H299" s="2">
        <v>0</v>
      </c>
      <c r="I299" s="2">
        <v>30</v>
      </c>
      <c r="J299" s="2" t="s">
        <v>40</v>
      </c>
      <c r="K299" s="2"/>
      <c r="M299" s="2">
        <v>0</v>
      </c>
      <c r="N299" s="2"/>
      <c r="O299" s="2"/>
      <c r="P299" s="2">
        <v>0</v>
      </c>
      <c r="U299" s="7"/>
    </row>
    <row r="300" spans="1:21">
      <c r="A300" t="s">
        <v>1</v>
      </c>
      <c r="B300" s="5" t="s">
        <v>15</v>
      </c>
      <c r="C300" s="98" t="s">
        <v>72</v>
      </c>
      <c r="D300" s="2">
        <v>1</v>
      </c>
      <c r="E300" s="2">
        <v>192</v>
      </c>
      <c r="F300" s="2">
        <v>325</v>
      </c>
      <c r="G300" s="2">
        <v>332</v>
      </c>
      <c r="H300" s="2">
        <v>0</v>
      </c>
      <c r="I300" s="2">
        <v>30</v>
      </c>
      <c r="J300" s="2" t="s">
        <v>40</v>
      </c>
      <c r="K300" s="2"/>
      <c r="U300" s="7"/>
    </row>
    <row r="301" spans="1:21">
      <c r="A301" t="s">
        <v>1</v>
      </c>
      <c r="B301" s="5" t="s">
        <v>16</v>
      </c>
      <c r="C301" s="98" t="s">
        <v>72</v>
      </c>
      <c r="D301" s="2">
        <v>1</v>
      </c>
      <c r="E301" s="2">
        <v>190</v>
      </c>
      <c r="F301" s="2">
        <v>325</v>
      </c>
      <c r="G301" s="2">
        <v>333</v>
      </c>
      <c r="H301" s="2">
        <v>0</v>
      </c>
      <c r="I301" s="2">
        <v>30</v>
      </c>
      <c r="J301" s="2" t="s">
        <v>40</v>
      </c>
      <c r="K301" s="2"/>
      <c r="U301" s="7"/>
    </row>
    <row r="302" spans="1:21">
      <c r="A302" t="s">
        <v>1</v>
      </c>
      <c r="B302" s="5" t="s">
        <v>18</v>
      </c>
      <c r="C302" s="98" t="s">
        <v>72</v>
      </c>
      <c r="D302" s="2">
        <v>1</v>
      </c>
      <c r="E302" s="2">
        <v>199</v>
      </c>
      <c r="F302" s="2">
        <v>325</v>
      </c>
      <c r="G302" s="2">
        <v>335</v>
      </c>
      <c r="H302" s="2">
        <v>0</v>
      </c>
      <c r="I302" s="2">
        <v>30</v>
      </c>
      <c r="J302" s="2" t="s">
        <v>40</v>
      </c>
      <c r="K302" s="2"/>
      <c r="U302" s="7"/>
    </row>
    <row r="303" spans="1:21">
      <c r="A303" t="s">
        <v>1</v>
      </c>
      <c r="B303" s="5" t="s">
        <v>157</v>
      </c>
      <c r="C303" s="98" t="s">
        <v>72</v>
      </c>
      <c r="D303" s="2">
        <v>1</v>
      </c>
      <c r="E303" s="2">
        <v>211</v>
      </c>
      <c r="F303" s="2">
        <v>325</v>
      </c>
      <c r="G303" s="2">
        <v>337</v>
      </c>
      <c r="H303" s="2">
        <v>0</v>
      </c>
      <c r="I303" s="2">
        <v>30</v>
      </c>
      <c r="J303" s="2" t="s">
        <v>40</v>
      </c>
      <c r="K303" s="2"/>
      <c r="U303" s="7"/>
    </row>
    <row r="304" spans="1:21">
      <c r="A304" t="s">
        <v>1</v>
      </c>
      <c r="B304" s="5" t="s">
        <v>19</v>
      </c>
      <c r="C304" s="98" t="s">
        <v>73</v>
      </c>
      <c r="D304" s="2">
        <v>1</v>
      </c>
      <c r="E304" s="2">
        <v>109</v>
      </c>
      <c r="F304" s="2">
        <v>325</v>
      </c>
      <c r="G304" s="2">
        <v>338</v>
      </c>
      <c r="H304" s="2">
        <v>0</v>
      </c>
      <c r="I304" s="2">
        <v>30</v>
      </c>
      <c r="J304" s="2" t="s">
        <v>40</v>
      </c>
      <c r="K304" s="2"/>
      <c r="U304" s="7"/>
    </row>
    <row r="305" spans="1:21">
      <c r="A305" t="s">
        <v>1</v>
      </c>
      <c r="B305" s="5" t="s">
        <v>20</v>
      </c>
      <c r="C305" s="98" t="s">
        <v>73</v>
      </c>
      <c r="D305" s="2">
        <v>1</v>
      </c>
      <c r="E305" s="2">
        <v>115</v>
      </c>
      <c r="F305" s="2">
        <v>325</v>
      </c>
      <c r="G305" s="2">
        <v>339</v>
      </c>
      <c r="H305" s="2">
        <v>0</v>
      </c>
      <c r="I305" s="2">
        <v>30</v>
      </c>
      <c r="J305" s="2" t="s">
        <v>40</v>
      </c>
      <c r="K305" s="2"/>
      <c r="U305" s="7"/>
    </row>
    <row r="306" spans="1:21">
      <c r="A306" t="s">
        <v>1</v>
      </c>
      <c r="B306" s="5" t="s">
        <v>21</v>
      </c>
      <c r="C306" s="98" t="s">
        <v>73</v>
      </c>
      <c r="D306" s="2">
        <v>1</v>
      </c>
      <c r="E306" s="2">
        <v>133</v>
      </c>
      <c r="F306" s="2">
        <v>325</v>
      </c>
      <c r="G306" s="2">
        <v>343</v>
      </c>
      <c r="H306" s="2">
        <v>0</v>
      </c>
      <c r="I306" s="2">
        <v>30</v>
      </c>
      <c r="J306" s="2" t="s">
        <v>40</v>
      </c>
      <c r="K306" s="2"/>
      <c r="U306" s="7"/>
    </row>
    <row r="307" spans="1:21">
      <c r="A307" t="s">
        <v>1</v>
      </c>
      <c r="B307" s="5" t="s">
        <v>22</v>
      </c>
      <c r="C307" s="98" t="s">
        <v>73</v>
      </c>
      <c r="D307" s="2">
        <v>1</v>
      </c>
      <c r="E307" s="2">
        <v>135</v>
      </c>
      <c r="F307" s="2">
        <v>325</v>
      </c>
      <c r="G307" s="2">
        <v>344</v>
      </c>
      <c r="H307" s="2">
        <v>0</v>
      </c>
      <c r="I307" s="2">
        <v>30</v>
      </c>
      <c r="J307" s="2" t="s">
        <v>40</v>
      </c>
      <c r="K307" s="2"/>
      <c r="U307" s="7"/>
    </row>
    <row r="308" spans="1:21">
      <c r="A308" t="s">
        <v>1</v>
      </c>
      <c r="B308" s="5" t="s">
        <v>23</v>
      </c>
      <c r="C308" s="98" t="s">
        <v>73</v>
      </c>
      <c r="D308" s="2">
        <v>1</v>
      </c>
      <c r="E308" s="2">
        <v>149</v>
      </c>
      <c r="F308" s="2">
        <v>325</v>
      </c>
      <c r="G308" s="2">
        <v>352</v>
      </c>
      <c r="H308" s="2">
        <v>0</v>
      </c>
      <c r="I308" s="2">
        <v>30</v>
      </c>
      <c r="J308" s="2" t="s">
        <v>40</v>
      </c>
      <c r="K308" s="2"/>
      <c r="U308" s="7"/>
    </row>
    <row r="309" spans="1:21">
      <c r="A309" t="s">
        <v>1</v>
      </c>
      <c r="B309" s="5" t="s">
        <v>24</v>
      </c>
      <c r="C309" s="98" t="s">
        <v>73</v>
      </c>
      <c r="D309" s="2">
        <v>1</v>
      </c>
      <c r="E309" s="2">
        <v>155</v>
      </c>
      <c r="F309" s="2">
        <v>325</v>
      </c>
      <c r="G309" s="2">
        <v>354</v>
      </c>
      <c r="H309" s="2">
        <v>0</v>
      </c>
      <c r="I309" s="2">
        <v>30</v>
      </c>
      <c r="J309" s="2" t="s">
        <v>40</v>
      </c>
      <c r="K309" s="2"/>
      <c r="U309" s="7"/>
    </row>
    <row r="310" spans="1:21">
      <c r="A310" t="s">
        <v>1</v>
      </c>
      <c r="B310" s="5" t="s">
        <v>25</v>
      </c>
      <c r="C310" s="98" t="s">
        <v>73</v>
      </c>
      <c r="D310" s="2">
        <v>1</v>
      </c>
      <c r="E310" s="2">
        <v>165</v>
      </c>
      <c r="F310" s="2">
        <v>325</v>
      </c>
      <c r="G310" s="2">
        <v>347</v>
      </c>
      <c r="H310" s="2">
        <v>0</v>
      </c>
      <c r="I310" s="2">
        <v>30</v>
      </c>
      <c r="J310" s="2" t="s">
        <v>40</v>
      </c>
      <c r="K310" s="2"/>
      <c r="U310" s="7"/>
    </row>
    <row r="311" spans="1:21">
      <c r="A311" t="s">
        <v>1</v>
      </c>
      <c r="B311" s="5" t="s">
        <v>26</v>
      </c>
      <c r="C311" s="98" t="s">
        <v>73</v>
      </c>
      <c r="D311" s="2">
        <v>1</v>
      </c>
      <c r="E311" s="2">
        <v>171</v>
      </c>
      <c r="F311" s="2">
        <v>325</v>
      </c>
      <c r="G311" s="2">
        <v>349</v>
      </c>
      <c r="H311" s="2">
        <v>0</v>
      </c>
      <c r="I311" s="2">
        <v>30</v>
      </c>
      <c r="J311" s="2" t="s">
        <v>40</v>
      </c>
      <c r="K311" s="2"/>
      <c r="U311" s="7"/>
    </row>
    <row r="312" spans="1:21">
      <c r="A312" t="s">
        <v>1</v>
      </c>
      <c r="B312" s="5" t="s">
        <v>27</v>
      </c>
      <c r="C312" s="98" t="s">
        <v>74</v>
      </c>
      <c r="D312" s="2">
        <v>1</v>
      </c>
      <c r="E312" s="2">
        <v>228</v>
      </c>
      <c r="F312" s="2">
        <v>325</v>
      </c>
      <c r="G312" s="2">
        <v>355</v>
      </c>
      <c r="H312" s="2">
        <v>0</v>
      </c>
      <c r="I312" s="2">
        <v>30</v>
      </c>
      <c r="J312" s="2" t="s">
        <v>40</v>
      </c>
      <c r="K312" s="2"/>
      <c r="U312" s="7"/>
    </row>
    <row r="313" spans="1:21">
      <c r="A313" t="s">
        <v>1</v>
      </c>
      <c r="B313" s="5" t="s">
        <v>28</v>
      </c>
      <c r="C313" s="98" t="s">
        <v>74</v>
      </c>
      <c r="D313" s="2">
        <v>1</v>
      </c>
      <c r="E313" s="2">
        <v>232</v>
      </c>
      <c r="F313" s="2">
        <v>325</v>
      </c>
      <c r="G313" s="2">
        <v>356</v>
      </c>
      <c r="H313" s="2">
        <v>0</v>
      </c>
      <c r="I313" s="2">
        <v>30</v>
      </c>
      <c r="J313" s="2" t="s">
        <v>40</v>
      </c>
      <c r="K313" s="2"/>
      <c r="U313" s="7"/>
    </row>
    <row r="314" spans="1:21">
      <c r="A314" t="s">
        <v>1</v>
      </c>
      <c r="B314" s="5" t="s">
        <v>29</v>
      </c>
      <c r="C314" s="98" t="s">
        <v>74</v>
      </c>
      <c r="D314" s="2">
        <v>1</v>
      </c>
      <c r="E314" s="2">
        <v>226</v>
      </c>
      <c r="F314" s="2">
        <v>325</v>
      </c>
      <c r="G314" s="2">
        <v>358</v>
      </c>
      <c r="H314" s="2">
        <v>0</v>
      </c>
      <c r="I314" s="2">
        <v>30</v>
      </c>
      <c r="J314" s="2" t="s">
        <v>40</v>
      </c>
      <c r="K314" s="2"/>
      <c r="U314" s="7"/>
    </row>
    <row r="315" spans="1:21">
      <c r="A315" t="s">
        <v>1</v>
      </c>
      <c r="B315" s="5" t="s">
        <v>158</v>
      </c>
      <c r="C315" s="98" t="s">
        <v>74</v>
      </c>
      <c r="D315" s="2">
        <v>1</v>
      </c>
      <c r="E315" s="2">
        <v>233</v>
      </c>
      <c r="F315" s="2">
        <v>325</v>
      </c>
      <c r="G315" s="2">
        <v>360</v>
      </c>
      <c r="H315" s="2">
        <v>0</v>
      </c>
      <c r="I315" s="2">
        <v>30</v>
      </c>
      <c r="J315" s="2" t="s">
        <v>40</v>
      </c>
      <c r="K315" s="2"/>
      <c r="U315" s="7"/>
    </row>
    <row r="316" spans="1:21">
      <c r="A316" t="s">
        <v>1</v>
      </c>
      <c r="B316" s="5" t="s">
        <v>162</v>
      </c>
      <c r="C316" s="98" t="s">
        <v>166</v>
      </c>
      <c r="D316" s="2">
        <v>1</v>
      </c>
      <c r="E316" s="2">
        <v>227</v>
      </c>
      <c r="F316" s="2">
        <v>325</v>
      </c>
      <c r="G316" s="2">
        <v>378</v>
      </c>
      <c r="H316" s="2">
        <v>0</v>
      </c>
      <c r="I316" s="2">
        <v>30</v>
      </c>
      <c r="J316" s="2" t="s">
        <v>40</v>
      </c>
      <c r="K316" s="2"/>
      <c r="N316" s="2"/>
      <c r="O316" s="2"/>
      <c r="P316" s="2"/>
      <c r="U316" s="7"/>
    </row>
    <row r="317" spans="1:21">
      <c r="A317" t="s">
        <v>1</v>
      </c>
      <c r="B317" s="5" t="s">
        <v>163</v>
      </c>
      <c r="C317" s="98" t="s">
        <v>166</v>
      </c>
      <c r="D317" s="2">
        <v>1</v>
      </c>
      <c r="E317" s="2">
        <v>231</v>
      </c>
      <c r="F317" s="2">
        <v>325</v>
      </c>
      <c r="G317" s="2">
        <v>379</v>
      </c>
      <c r="H317" s="2">
        <v>0</v>
      </c>
      <c r="I317" s="2">
        <v>30</v>
      </c>
      <c r="J317" s="2" t="s">
        <v>40</v>
      </c>
      <c r="K317" s="2"/>
      <c r="N317" s="2"/>
      <c r="O317" s="2"/>
      <c r="P317" s="2"/>
      <c r="U317" s="7"/>
    </row>
    <row r="318" spans="1:21">
      <c r="A318" t="s">
        <v>1</v>
      </c>
      <c r="B318" s="5" t="s">
        <v>164</v>
      </c>
      <c r="C318" s="98" t="s">
        <v>166</v>
      </c>
      <c r="D318" s="2">
        <v>1</v>
      </c>
      <c r="E318" s="2">
        <v>225</v>
      </c>
      <c r="F318" s="2">
        <v>325</v>
      </c>
      <c r="G318" s="2">
        <v>381</v>
      </c>
      <c r="H318" s="2">
        <v>0</v>
      </c>
      <c r="I318" s="2">
        <v>30</v>
      </c>
      <c r="J318" s="2" t="s">
        <v>40</v>
      </c>
      <c r="K318" s="2"/>
      <c r="N318" s="2"/>
      <c r="O318" s="2"/>
      <c r="P318" s="2"/>
      <c r="U318" s="7"/>
    </row>
    <row r="319" spans="1:21">
      <c r="A319" t="s">
        <v>1</v>
      </c>
      <c r="B319" s="5" t="s">
        <v>165</v>
      </c>
      <c r="C319" s="98" t="s">
        <v>166</v>
      </c>
      <c r="D319" s="2">
        <v>1</v>
      </c>
      <c r="E319" s="2">
        <v>234</v>
      </c>
      <c r="F319" s="2">
        <v>325</v>
      </c>
      <c r="G319" s="2">
        <v>382</v>
      </c>
      <c r="H319" s="2">
        <v>0</v>
      </c>
      <c r="I319" s="2">
        <v>30</v>
      </c>
      <c r="J319" s="2" t="s">
        <v>40</v>
      </c>
      <c r="K319" s="2"/>
      <c r="N319" s="2"/>
      <c r="O319" s="2"/>
      <c r="P319" s="2"/>
      <c r="U319" s="7"/>
    </row>
    <row r="320" spans="1:21">
      <c r="A320" t="s">
        <v>1</v>
      </c>
      <c r="B320" s="5" t="s">
        <v>30</v>
      </c>
      <c r="C320" s="98" t="s">
        <v>75</v>
      </c>
      <c r="D320" s="2">
        <v>1</v>
      </c>
      <c r="E320" s="2">
        <v>2</v>
      </c>
      <c r="F320" s="2">
        <v>325</v>
      </c>
      <c r="G320" s="2">
        <v>361</v>
      </c>
      <c r="H320" s="2">
        <v>0</v>
      </c>
      <c r="I320" s="2">
        <v>30</v>
      </c>
      <c r="J320" s="2" t="s">
        <v>40</v>
      </c>
      <c r="K320" s="2"/>
      <c r="U320" s="7"/>
    </row>
    <row r="321" spans="1:21">
      <c r="A321" t="s">
        <v>1</v>
      </c>
      <c r="B321" s="5" t="s">
        <v>31</v>
      </c>
      <c r="C321" s="98" t="s">
        <v>75</v>
      </c>
      <c r="D321" s="2">
        <v>1</v>
      </c>
      <c r="E321" s="2">
        <v>5</v>
      </c>
      <c r="F321" s="2">
        <v>325</v>
      </c>
      <c r="G321" s="2">
        <v>362</v>
      </c>
      <c r="H321" s="2">
        <v>0</v>
      </c>
      <c r="I321" s="2">
        <v>30</v>
      </c>
      <c r="J321" s="2" t="s">
        <v>40</v>
      </c>
      <c r="K321" s="2"/>
      <c r="U321" s="7"/>
    </row>
    <row r="322" spans="1:21">
      <c r="A322" t="s">
        <v>1</v>
      </c>
      <c r="B322" s="5" t="s">
        <v>32</v>
      </c>
      <c r="C322" s="98" t="s">
        <v>75</v>
      </c>
      <c r="D322" s="2">
        <v>1</v>
      </c>
      <c r="E322" s="2">
        <v>14</v>
      </c>
      <c r="F322" s="2">
        <v>325</v>
      </c>
      <c r="G322" s="2">
        <v>366</v>
      </c>
      <c r="H322" s="2">
        <v>0</v>
      </c>
      <c r="I322" s="2">
        <v>30</v>
      </c>
      <c r="J322" s="2" t="s">
        <v>40</v>
      </c>
      <c r="K322" s="2"/>
      <c r="U322" s="7"/>
    </row>
    <row r="323" spans="1:21">
      <c r="A323" t="s">
        <v>1</v>
      </c>
      <c r="B323" s="5" t="s">
        <v>33</v>
      </c>
      <c r="C323" s="98" t="s">
        <v>75</v>
      </c>
      <c r="D323" s="2">
        <v>1</v>
      </c>
      <c r="E323" s="2">
        <v>15</v>
      </c>
      <c r="F323" s="2">
        <v>325</v>
      </c>
      <c r="G323" s="2">
        <v>367</v>
      </c>
      <c r="H323" s="2">
        <v>0</v>
      </c>
      <c r="I323" s="2">
        <v>30</v>
      </c>
      <c r="J323" s="2" t="s">
        <v>40</v>
      </c>
      <c r="K323" s="2"/>
      <c r="U323" s="7"/>
    </row>
    <row r="324" spans="1:21">
      <c r="A324" t="s">
        <v>1</v>
      </c>
      <c r="B324" s="5" t="s">
        <v>34</v>
      </c>
      <c r="C324" s="98" t="s">
        <v>75</v>
      </c>
      <c r="D324" s="2">
        <v>1</v>
      </c>
      <c r="E324" s="2">
        <v>22</v>
      </c>
      <c r="F324" s="2">
        <v>325</v>
      </c>
      <c r="G324" s="2">
        <v>375</v>
      </c>
      <c r="H324" s="2">
        <v>0</v>
      </c>
      <c r="I324" s="2">
        <v>30</v>
      </c>
      <c r="J324" s="2" t="s">
        <v>40</v>
      </c>
      <c r="K324" s="2"/>
      <c r="U324" s="7"/>
    </row>
    <row r="325" spans="1:21">
      <c r="A325" t="s">
        <v>1</v>
      </c>
      <c r="B325" s="5" t="s">
        <v>35</v>
      </c>
      <c r="C325" s="98" t="s">
        <v>75</v>
      </c>
      <c r="D325" s="2">
        <v>1</v>
      </c>
      <c r="E325" s="2">
        <v>25</v>
      </c>
      <c r="F325" s="2">
        <v>325</v>
      </c>
      <c r="G325" s="2">
        <v>377</v>
      </c>
      <c r="H325" s="2">
        <v>0</v>
      </c>
      <c r="I325" s="2">
        <v>30</v>
      </c>
      <c r="J325" s="2" t="s">
        <v>40</v>
      </c>
      <c r="K325" s="2"/>
      <c r="U325" s="7"/>
    </row>
    <row r="326" spans="1:21">
      <c r="A326" t="s">
        <v>1</v>
      </c>
      <c r="B326" s="5" t="s">
        <v>36</v>
      </c>
      <c r="C326" s="98" t="s">
        <v>75</v>
      </c>
      <c r="D326" s="2">
        <v>1</v>
      </c>
      <c r="E326" s="2">
        <v>30</v>
      </c>
      <c r="F326" s="2">
        <v>325</v>
      </c>
      <c r="G326" s="2">
        <v>370</v>
      </c>
      <c r="H326" s="2">
        <v>0</v>
      </c>
      <c r="I326" s="2">
        <v>30</v>
      </c>
      <c r="J326" s="2" t="s">
        <v>40</v>
      </c>
      <c r="K326" s="2"/>
      <c r="U326" s="7"/>
    </row>
    <row r="327" spans="1:21">
      <c r="A327" t="s">
        <v>1</v>
      </c>
      <c r="B327" s="5" t="s">
        <v>37</v>
      </c>
      <c r="C327" s="98" t="s">
        <v>75</v>
      </c>
      <c r="D327" s="2">
        <v>1</v>
      </c>
      <c r="E327" s="2">
        <v>33</v>
      </c>
      <c r="F327" s="2">
        <v>325</v>
      </c>
      <c r="G327" s="2">
        <v>372</v>
      </c>
      <c r="H327" s="2">
        <v>0</v>
      </c>
      <c r="I327" s="2">
        <v>30</v>
      </c>
      <c r="J327" s="2" t="s">
        <v>40</v>
      </c>
      <c r="K327" s="2"/>
      <c r="U327" s="7"/>
    </row>
    <row r="328" spans="1:21">
      <c r="B328" s="5"/>
      <c r="U328" s="7"/>
    </row>
    <row r="329" spans="1:21">
      <c r="A329" t="s">
        <v>283</v>
      </c>
      <c r="B329" s="5" t="s">
        <v>297</v>
      </c>
      <c r="C329" s="98">
        <v>1</v>
      </c>
      <c r="U329" s="7"/>
    </row>
    <row r="330" spans="1:21">
      <c r="A330" t="s">
        <v>284</v>
      </c>
      <c r="B330" s="5" t="s">
        <v>297</v>
      </c>
      <c r="C330" s="98">
        <v>1</v>
      </c>
      <c r="U330" s="7"/>
    </row>
    <row r="331" spans="1:21">
      <c r="B331" s="5"/>
      <c r="D331" s="2" t="s">
        <v>2</v>
      </c>
      <c r="E331" s="2" t="s">
        <v>3</v>
      </c>
      <c r="F331" s="2" t="s">
        <v>4</v>
      </c>
      <c r="G331" s="2" t="s">
        <v>5</v>
      </c>
      <c r="H331" s="2" t="s">
        <v>6</v>
      </c>
      <c r="I331" s="2" t="s">
        <v>7</v>
      </c>
      <c r="J331" s="2" t="s">
        <v>39</v>
      </c>
      <c r="K331" s="2" t="s">
        <v>79</v>
      </c>
      <c r="M331" s="2" t="s">
        <v>70</v>
      </c>
      <c r="N331" s="2" t="s">
        <v>76</v>
      </c>
      <c r="O331" s="2" t="s">
        <v>81</v>
      </c>
      <c r="P331" s="2" t="s">
        <v>71</v>
      </c>
      <c r="Q331" s="2" t="s">
        <v>77</v>
      </c>
      <c r="R331" s="2" t="s">
        <v>81</v>
      </c>
      <c r="S331" s="2" t="s">
        <v>82</v>
      </c>
      <c r="T331" s="2" t="s">
        <v>83</v>
      </c>
      <c r="U331" s="7" t="s">
        <v>78</v>
      </c>
    </row>
    <row r="332" spans="1:21">
      <c r="A332" t="s">
        <v>1</v>
      </c>
      <c r="B332" s="5" t="s">
        <v>8</v>
      </c>
      <c r="C332" s="98" t="s">
        <v>8</v>
      </c>
      <c r="D332" s="2">
        <v>1</v>
      </c>
      <c r="E332" s="2">
        <v>254</v>
      </c>
      <c r="F332" s="2">
        <v>325</v>
      </c>
      <c r="G332" s="2">
        <v>326</v>
      </c>
      <c r="H332" s="2">
        <v>0</v>
      </c>
      <c r="I332" s="2">
        <v>30</v>
      </c>
      <c r="J332" s="2" t="s">
        <v>40</v>
      </c>
      <c r="K332" s="2"/>
      <c r="U332" s="7"/>
    </row>
    <row r="333" spans="1:21">
      <c r="A333" t="s">
        <v>1</v>
      </c>
      <c r="B333" s="5" t="s">
        <v>9</v>
      </c>
      <c r="C333" s="98" t="s">
        <v>9</v>
      </c>
      <c r="D333" s="2">
        <v>1</v>
      </c>
      <c r="E333" s="2">
        <v>252</v>
      </c>
      <c r="F333" s="2">
        <v>325</v>
      </c>
      <c r="G333" s="2">
        <v>327</v>
      </c>
      <c r="H333" s="2">
        <v>0</v>
      </c>
      <c r="I333" s="2">
        <v>30</v>
      </c>
      <c r="J333" s="2" t="s">
        <v>41</v>
      </c>
      <c r="K333" s="2"/>
      <c r="M333" s="2">
        <v>3.82</v>
      </c>
      <c r="N333" s="2"/>
      <c r="O333" s="2"/>
      <c r="P333" s="2">
        <v>3.82</v>
      </c>
      <c r="U333" s="7"/>
    </row>
    <row r="334" spans="1:21">
      <c r="A334" s="3" t="s">
        <v>1</v>
      </c>
      <c r="B334" s="100" t="s">
        <v>216</v>
      </c>
      <c r="C334" s="99" t="s">
        <v>215</v>
      </c>
      <c r="D334" s="2">
        <v>1</v>
      </c>
      <c r="E334" s="2">
        <v>107</v>
      </c>
      <c r="F334" s="2">
        <v>325</v>
      </c>
      <c r="G334" s="2">
        <v>326</v>
      </c>
      <c r="H334" s="2">
        <v>0</v>
      </c>
      <c r="I334" s="2">
        <v>30</v>
      </c>
      <c r="J334" s="2" t="s">
        <v>40</v>
      </c>
      <c r="K334" s="2"/>
      <c r="U334" s="7"/>
    </row>
    <row r="335" spans="1:21">
      <c r="A335" t="s">
        <v>1</v>
      </c>
      <c r="B335" s="5" t="s">
        <v>11</v>
      </c>
      <c r="C335" s="98" t="s">
        <v>11</v>
      </c>
      <c r="D335" s="2">
        <v>1</v>
      </c>
      <c r="E335" s="2">
        <v>220</v>
      </c>
      <c r="F335" s="2">
        <v>325</v>
      </c>
      <c r="G335" s="2">
        <v>329</v>
      </c>
      <c r="H335" s="2">
        <v>0</v>
      </c>
      <c r="I335" s="2">
        <v>25</v>
      </c>
      <c r="J335" s="2" t="s">
        <v>41</v>
      </c>
      <c r="K335" s="2"/>
      <c r="U335" s="7"/>
    </row>
    <row r="336" spans="1:21">
      <c r="A336" t="s">
        <v>1</v>
      </c>
      <c r="B336" s="5" t="s">
        <v>12</v>
      </c>
      <c r="C336" s="98" t="s">
        <v>12</v>
      </c>
      <c r="D336" s="2">
        <v>1</v>
      </c>
      <c r="E336" s="2">
        <v>223</v>
      </c>
      <c r="F336" s="2">
        <v>325</v>
      </c>
      <c r="G336" s="2">
        <v>330</v>
      </c>
      <c r="H336" s="2">
        <v>0</v>
      </c>
      <c r="I336" s="2">
        <v>25</v>
      </c>
      <c r="J336" s="2" t="s">
        <v>40</v>
      </c>
      <c r="K336" s="2"/>
      <c r="M336" s="2">
        <v>0</v>
      </c>
      <c r="N336" s="2"/>
      <c r="O336" s="2"/>
      <c r="P336" s="2">
        <v>0</v>
      </c>
      <c r="U336" s="7"/>
    </row>
    <row r="337" spans="1:21">
      <c r="A337" t="s">
        <v>1</v>
      </c>
      <c r="B337" s="5" t="s">
        <v>13</v>
      </c>
      <c r="C337" s="98" t="s">
        <v>13</v>
      </c>
      <c r="D337" s="2">
        <v>1</v>
      </c>
      <c r="E337" s="2">
        <v>224</v>
      </c>
      <c r="F337" s="2">
        <v>325</v>
      </c>
      <c r="G337" s="2">
        <v>331</v>
      </c>
      <c r="H337" s="2">
        <v>0</v>
      </c>
      <c r="I337" s="2">
        <v>30</v>
      </c>
      <c r="J337" s="2" t="s">
        <v>40</v>
      </c>
      <c r="K337" s="2"/>
      <c r="M337" s="2">
        <v>0</v>
      </c>
      <c r="N337" s="2"/>
      <c r="O337" s="2"/>
      <c r="P337" s="2">
        <v>0</v>
      </c>
      <c r="U337" s="7"/>
    </row>
    <row r="338" spans="1:21">
      <c r="A338" t="s">
        <v>1</v>
      </c>
      <c r="B338" s="5" t="s">
        <v>14</v>
      </c>
      <c r="C338" s="98" t="s">
        <v>14</v>
      </c>
      <c r="D338" s="2">
        <v>1</v>
      </c>
      <c r="E338" s="2">
        <v>235</v>
      </c>
      <c r="F338" s="2">
        <v>325</v>
      </c>
      <c r="G338" s="2">
        <v>328</v>
      </c>
      <c r="H338" s="2">
        <v>0</v>
      </c>
      <c r="I338" s="2">
        <v>30</v>
      </c>
      <c r="J338" s="2" t="s">
        <v>41</v>
      </c>
      <c r="K338" s="2"/>
      <c r="M338" s="2">
        <v>0</v>
      </c>
      <c r="N338" s="2"/>
      <c r="O338" s="2"/>
      <c r="P338" s="2">
        <v>0</v>
      </c>
      <c r="U338" s="7"/>
    </row>
    <row r="339" spans="1:21">
      <c r="A339" t="s">
        <v>1</v>
      </c>
      <c r="B339" s="5" t="s">
        <v>15</v>
      </c>
      <c r="C339" s="98" t="s">
        <v>72</v>
      </c>
      <c r="D339" s="2">
        <v>1</v>
      </c>
      <c r="E339" s="2">
        <v>192</v>
      </c>
      <c r="F339" s="2">
        <v>325</v>
      </c>
      <c r="G339" s="2">
        <v>332</v>
      </c>
      <c r="H339" s="2">
        <v>0</v>
      </c>
      <c r="I339" s="2">
        <v>30</v>
      </c>
      <c r="J339" s="2" t="s">
        <v>40</v>
      </c>
      <c r="K339" s="2"/>
      <c r="U339" s="7"/>
    </row>
    <row r="340" spans="1:21">
      <c r="A340" t="s">
        <v>1</v>
      </c>
      <c r="B340" s="5" t="s">
        <v>16</v>
      </c>
      <c r="C340" s="98" t="s">
        <v>72</v>
      </c>
      <c r="D340" s="2">
        <v>1</v>
      </c>
      <c r="E340" s="2">
        <v>190</v>
      </c>
      <c r="F340" s="2">
        <v>325</v>
      </c>
      <c r="G340" s="2">
        <v>333</v>
      </c>
      <c r="H340" s="2">
        <v>0</v>
      </c>
      <c r="I340" s="2">
        <v>30</v>
      </c>
      <c r="J340" s="2" t="s">
        <v>40</v>
      </c>
      <c r="K340" s="2"/>
      <c r="U340" s="7"/>
    </row>
    <row r="341" spans="1:21">
      <c r="A341" t="s">
        <v>1</v>
      </c>
      <c r="B341" s="5" t="s">
        <v>18</v>
      </c>
      <c r="C341" s="98" t="s">
        <v>72</v>
      </c>
      <c r="D341" s="2">
        <v>1</v>
      </c>
      <c r="E341" s="2">
        <v>199</v>
      </c>
      <c r="F341" s="2">
        <v>325</v>
      </c>
      <c r="G341" s="2">
        <v>335</v>
      </c>
      <c r="H341" s="2">
        <v>0</v>
      </c>
      <c r="I341" s="2">
        <v>30</v>
      </c>
      <c r="J341" s="2" t="s">
        <v>40</v>
      </c>
      <c r="K341" s="2"/>
      <c r="U341" s="7"/>
    </row>
    <row r="342" spans="1:21">
      <c r="A342" t="s">
        <v>1</v>
      </c>
      <c r="B342" s="5" t="s">
        <v>157</v>
      </c>
      <c r="C342" s="98" t="s">
        <v>72</v>
      </c>
      <c r="D342" s="2">
        <v>1</v>
      </c>
      <c r="E342" s="2">
        <v>211</v>
      </c>
      <c r="F342" s="2">
        <v>325</v>
      </c>
      <c r="G342" s="2">
        <v>337</v>
      </c>
      <c r="H342" s="2">
        <v>0</v>
      </c>
      <c r="I342" s="2">
        <v>30</v>
      </c>
      <c r="J342" s="2" t="s">
        <v>40</v>
      </c>
      <c r="K342" s="2"/>
      <c r="U342" s="7"/>
    </row>
    <row r="343" spans="1:21">
      <c r="A343" t="s">
        <v>1</v>
      </c>
      <c r="B343" s="5" t="s">
        <v>19</v>
      </c>
      <c r="C343" s="98" t="s">
        <v>73</v>
      </c>
      <c r="D343" s="2">
        <v>1</v>
      </c>
      <c r="E343" s="2">
        <v>109</v>
      </c>
      <c r="F343" s="2">
        <v>325</v>
      </c>
      <c r="G343" s="2">
        <v>338</v>
      </c>
      <c r="H343" s="2">
        <v>0</v>
      </c>
      <c r="I343" s="2">
        <v>30</v>
      </c>
      <c r="J343" s="2" t="s">
        <v>40</v>
      </c>
      <c r="K343" s="2"/>
      <c r="U343" s="7"/>
    </row>
    <row r="344" spans="1:21">
      <c r="A344" t="s">
        <v>1</v>
      </c>
      <c r="B344" s="5" t="s">
        <v>20</v>
      </c>
      <c r="C344" s="98" t="s">
        <v>73</v>
      </c>
      <c r="D344" s="2">
        <v>1</v>
      </c>
      <c r="E344" s="2">
        <v>115</v>
      </c>
      <c r="F344" s="2">
        <v>325</v>
      </c>
      <c r="G344" s="2">
        <v>339</v>
      </c>
      <c r="H344" s="2">
        <v>0</v>
      </c>
      <c r="I344" s="2">
        <v>30</v>
      </c>
      <c r="J344" s="2" t="s">
        <v>40</v>
      </c>
      <c r="K344" s="2"/>
      <c r="U344" s="7"/>
    </row>
    <row r="345" spans="1:21">
      <c r="A345" t="s">
        <v>1</v>
      </c>
      <c r="B345" s="5" t="s">
        <v>21</v>
      </c>
      <c r="C345" s="98" t="s">
        <v>73</v>
      </c>
      <c r="D345" s="2">
        <v>1</v>
      </c>
      <c r="E345" s="2">
        <v>137</v>
      </c>
      <c r="F345" s="2">
        <v>325</v>
      </c>
      <c r="G345" s="2">
        <v>345</v>
      </c>
      <c r="H345" s="2">
        <v>0</v>
      </c>
      <c r="I345" s="2">
        <v>30</v>
      </c>
      <c r="J345" s="2" t="s">
        <v>40</v>
      </c>
      <c r="K345" s="2"/>
      <c r="U345" s="7"/>
    </row>
    <row r="346" spans="1:21">
      <c r="A346" t="s">
        <v>1</v>
      </c>
      <c r="B346" s="5" t="s">
        <v>22</v>
      </c>
      <c r="C346" s="98" t="s">
        <v>73</v>
      </c>
      <c r="D346" s="2">
        <v>1</v>
      </c>
      <c r="E346" s="2">
        <v>139</v>
      </c>
      <c r="F346" s="2">
        <v>325</v>
      </c>
      <c r="G346" s="2">
        <v>346</v>
      </c>
      <c r="H346" s="2">
        <v>0</v>
      </c>
      <c r="I346" s="2">
        <v>30</v>
      </c>
      <c r="J346" s="2" t="s">
        <v>40</v>
      </c>
      <c r="K346" s="2"/>
      <c r="U346" s="7"/>
    </row>
    <row r="347" spans="1:21">
      <c r="A347" t="s">
        <v>1</v>
      </c>
      <c r="B347" s="5" t="s">
        <v>23</v>
      </c>
      <c r="C347" s="98" t="s">
        <v>73</v>
      </c>
      <c r="D347" s="2">
        <v>1</v>
      </c>
      <c r="E347" s="2">
        <v>149</v>
      </c>
      <c r="F347" s="2">
        <v>325</v>
      </c>
      <c r="G347" s="2">
        <v>352</v>
      </c>
      <c r="H347" s="2">
        <v>0</v>
      </c>
      <c r="I347" s="2">
        <v>30</v>
      </c>
      <c r="J347" s="2" t="s">
        <v>40</v>
      </c>
      <c r="K347" s="2"/>
      <c r="U347" s="7"/>
    </row>
    <row r="348" spans="1:21">
      <c r="A348" t="s">
        <v>1</v>
      </c>
      <c r="B348" s="5" t="s">
        <v>24</v>
      </c>
      <c r="C348" s="98" t="s">
        <v>73</v>
      </c>
      <c r="D348" s="2">
        <v>1</v>
      </c>
      <c r="E348" s="2">
        <v>151</v>
      </c>
      <c r="F348" s="2">
        <v>325</v>
      </c>
      <c r="G348" s="2">
        <v>353</v>
      </c>
      <c r="H348" s="2">
        <v>0</v>
      </c>
      <c r="I348" s="2">
        <v>30</v>
      </c>
      <c r="J348" s="2" t="s">
        <v>40</v>
      </c>
      <c r="K348" s="2"/>
      <c r="U348" s="7"/>
    </row>
    <row r="349" spans="1:21">
      <c r="A349" t="s">
        <v>1</v>
      </c>
      <c r="B349" s="5" t="s">
        <v>25</v>
      </c>
      <c r="C349" s="98" t="s">
        <v>73</v>
      </c>
      <c r="D349" s="2">
        <v>1</v>
      </c>
      <c r="E349" s="2">
        <v>166</v>
      </c>
      <c r="F349" s="2">
        <v>325</v>
      </c>
      <c r="G349" s="2">
        <v>348</v>
      </c>
      <c r="H349" s="2">
        <v>0</v>
      </c>
      <c r="I349" s="2">
        <v>30</v>
      </c>
      <c r="J349" s="2" t="s">
        <v>40</v>
      </c>
      <c r="K349" s="2"/>
      <c r="U349" s="7"/>
    </row>
    <row r="350" spans="1:21">
      <c r="A350" t="s">
        <v>1</v>
      </c>
      <c r="B350" s="5" t="s">
        <v>26</v>
      </c>
      <c r="C350" s="98" t="s">
        <v>73</v>
      </c>
      <c r="D350" s="2">
        <v>1</v>
      </c>
      <c r="E350" s="2">
        <v>171</v>
      </c>
      <c r="F350" s="2">
        <v>325</v>
      </c>
      <c r="G350" s="2">
        <v>349</v>
      </c>
      <c r="H350" s="2">
        <v>0</v>
      </c>
      <c r="I350" s="2">
        <v>30</v>
      </c>
      <c r="J350" s="2" t="s">
        <v>40</v>
      </c>
      <c r="K350" s="2"/>
      <c r="U350" s="7"/>
    </row>
    <row r="351" spans="1:21">
      <c r="A351" t="s">
        <v>1</v>
      </c>
      <c r="B351" s="5" t="s">
        <v>27</v>
      </c>
      <c r="C351" s="98" t="s">
        <v>74</v>
      </c>
      <c r="D351" s="2">
        <v>1</v>
      </c>
      <c r="E351" s="2">
        <v>228</v>
      </c>
      <c r="F351" s="2">
        <v>325</v>
      </c>
      <c r="G351" s="2">
        <v>355</v>
      </c>
      <c r="H351" s="2">
        <v>0</v>
      </c>
      <c r="I351" s="2">
        <v>30</v>
      </c>
      <c r="J351" s="2" t="s">
        <v>40</v>
      </c>
      <c r="K351" s="2"/>
      <c r="U351" s="7"/>
    </row>
    <row r="352" spans="1:21">
      <c r="A352" t="s">
        <v>1</v>
      </c>
      <c r="B352" s="5" t="s">
        <v>28</v>
      </c>
      <c r="C352" s="98" t="s">
        <v>74</v>
      </c>
      <c r="D352" s="2">
        <v>1</v>
      </c>
      <c r="E352" s="2">
        <v>232</v>
      </c>
      <c r="F352" s="2">
        <v>325</v>
      </c>
      <c r="G352" s="2">
        <v>356</v>
      </c>
      <c r="H352" s="2">
        <v>0</v>
      </c>
      <c r="I352" s="2">
        <v>30</v>
      </c>
      <c r="J352" s="2" t="s">
        <v>40</v>
      </c>
      <c r="K352" s="2"/>
      <c r="U352" s="7"/>
    </row>
    <row r="353" spans="1:22">
      <c r="A353" t="s">
        <v>1</v>
      </c>
      <c r="B353" s="5" t="s">
        <v>29</v>
      </c>
      <c r="C353" s="98" t="s">
        <v>74</v>
      </c>
      <c r="D353" s="2">
        <v>1</v>
      </c>
      <c r="E353" s="2">
        <v>226</v>
      </c>
      <c r="F353" s="2">
        <v>325</v>
      </c>
      <c r="G353" s="2">
        <v>358</v>
      </c>
      <c r="H353" s="2">
        <v>0</v>
      </c>
      <c r="I353" s="2">
        <v>30</v>
      </c>
      <c r="J353" s="2" t="s">
        <v>40</v>
      </c>
      <c r="K353" s="2"/>
      <c r="U353" s="7"/>
    </row>
    <row r="354" spans="1:22">
      <c r="A354" t="s">
        <v>1</v>
      </c>
      <c r="B354" s="5" t="s">
        <v>158</v>
      </c>
      <c r="C354" s="98" t="s">
        <v>74</v>
      </c>
      <c r="D354" s="2">
        <v>1</v>
      </c>
      <c r="E354" s="2">
        <v>233</v>
      </c>
      <c r="F354" s="2">
        <v>325</v>
      </c>
      <c r="G354" s="2">
        <v>360</v>
      </c>
      <c r="H354" s="2">
        <v>0</v>
      </c>
      <c r="I354" s="2">
        <v>30</v>
      </c>
      <c r="J354" s="2" t="s">
        <v>40</v>
      </c>
      <c r="K354" s="2"/>
      <c r="U354" s="7"/>
    </row>
    <row r="355" spans="1:22">
      <c r="A355" t="s">
        <v>1</v>
      </c>
      <c r="B355" s="5" t="s">
        <v>162</v>
      </c>
      <c r="C355" s="98" t="s">
        <v>166</v>
      </c>
      <c r="D355" s="2">
        <v>1</v>
      </c>
      <c r="E355" s="2">
        <v>227</v>
      </c>
      <c r="F355" s="2">
        <v>325</v>
      </c>
      <c r="G355" s="2">
        <v>378</v>
      </c>
      <c r="H355" s="2">
        <v>0</v>
      </c>
      <c r="I355" s="2">
        <v>30</v>
      </c>
      <c r="J355" s="2" t="s">
        <v>40</v>
      </c>
      <c r="K355" s="2"/>
      <c r="N355" s="2"/>
      <c r="O355" s="2"/>
      <c r="P355" s="2"/>
      <c r="U355" s="7"/>
    </row>
    <row r="356" spans="1:22">
      <c r="A356" t="s">
        <v>1</v>
      </c>
      <c r="B356" s="5" t="s">
        <v>163</v>
      </c>
      <c r="C356" s="98" t="s">
        <v>166</v>
      </c>
      <c r="D356" s="2">
        <v>1</v>
      </c>
      <c r="E356" s="2">
        <v>231</v>
      </c>
      <c r="F356" s="2">
        <v>325</v>
      </c>
      <c r="G356" s="2">
        <v>379</v>
      </c>
      <c r="H356" s="2">
        <v>0</v>
      </c>
      <c r="I356" s="2">
        <v>30</v>
      </c>
      <c r="J356" s="2" t="s">
        <v>40</v>
      </c>
      <c r="K356" s="2"/>
      <c r="N356" s="2"/>
      <c r="O356" s="2"/>
      <c r="P356" s="2"/>
      <c r="U356" s="7"/>
    </row>
    <row r="357" spans="1:22">
      <c r="A357" t="s">
        <v>1</v>
      </c>
      <c r="B357" s="5" t="s">
        <v>164</v>
      </c>
      <c r="C357" s="98" t="s">
        <v>166</v>
      </c>
      <c r="D357" s="2">
        <v>1</v>
      </c>
      <c r="E357" s="2">
        <v>225</v>
      </c>
      <c r="F357" s="2">
        <v>325</v>
      </c>
      <c r="G357" s="2">
        <v>381</v>
      </c>
      <c r="H357" s="2">
        <v>0</v>
      </c>
      <c r="I357" s="2">
        <v>30</v>
      </c>
      <c r="J357" s="2" t="s">
        <v>40</v>
      </c>
      <c r="K357" s="2"/>
      <c r="N357" s="2"/>
      <c r="O357" s="2"/>
      <c r="P357" s="2"/>
      <c r="U357" s="7"/>
    </row>
    <row r="358" spans="1:22">
      <c r="A358" t="s">
        <v>1</v>
      </c>
      <c r="B358" s="5" t="s">
        <v>165</v>
      </c>
      <c r="C358" s="98" t="s">
        <v>166</v>
      </c>
      <c r="D358" s="2">
        <v>1</v>
      </c>
      <c r="E358" s="2">
        <v>234</v>
      </c>
      <c r="F358" s="2">
        <v>325</v>
      </c>
      <c r="G358" s="2">
        <v>382</v>
      </c>
      <c r="H358" s="2">
        <v>0</v>
      </c>
      <c r="I358" s="2">
        <v>30</v>
      </c>
      <c r="J358" s="2" t="s">
        <v>40</v>
      </c>
      <c r="K358" s="2"/>
      <c r="N358" s="2"/>
      <c r="O358" s="2"/>
      <c r="P358" s="2"/>
      <c r="U358" s="7"/>
    </row>
    <row r="359" spans="1:22">
      <c r="A359" t="s">
        <v>1</v>
      </c>
      <c r="B359" s="5" t="s">
        <v>30</v>
      </c>
      <c r="C359" s="98" t="s">
        <v>75</v>
      </c>
      <c r="D359" s="2">
        <v>1</v>
      </c>
      <c r="E359" s="2">
        <v>2</v>
      </c>
      <c r="F359" s="2">
        <v>325</v>
      </c>
      <c r="G359" s="2">
        <v>361</v>
      </c>
      <c r="H359" s="2">
        <v>0</v>
      </c>
      <c r="I359" s="2">
        <v>30</v>
      </c>
      <c r="J359" s="2" t="s">
        <v>40</v>
      </c>
      <c r="K359" s="2"/>
      <c r="U359" s="7"/>
    </row>
    <row r="360" spans="1:22">
      <c r="A360" t="s">
        <v>1</v>
      </c>
      <c r="B360" s="5" t="s">
        <v>31</v>
      </c>
      <c r="C360" s="98" t="s">
        <v>75</v>
      </c>
      <c r="D360" s="2">
        <v>1</v>
      </c>
      <c r="E360" s="2">
        <v>5</v>
      </c>
      <c r="F360" s="2">
        <v>325</v>
      </c>
      <c r="G360" s="2">
        <v>362</v>
      </c>
      <c r="H360" s="2">
        <v>0</v>
      </c>
      <c r="I360" s="2">
        <v>30</v>
      </c>
      <c r="J360" s="2" t="s">
        <v>40</v>
      </c>
      <c r="K360" s="2"/>
      <c r="U360" s="7"/>
    </row>
    <row r="361" spans="1:22">
      <c r="A361" t="s">
        <v>1</v>
      </c>
      <c r="B361" s="5" t="s">
        <v>32</v>
      </c>
      <c r="C361" s="98" t="s">
        <v>75</v>
      </c>
      <c r="D361" s="2">
        <v>1</v>
      </c>
      <c r="E361" s="2">
        <v>16</v>
      </c>
      <c r="F361" s="2">
        <v>325</v>
      </c>
      <c r="G361" s="2">
        <v>368</v>
      </c>
      <c r="H361" s="2">
        <v>0</v>
      </c>
      <c r="I361" s="2">
        <v>30</v>
      </c>
      <c r="J361" s="2" t="s">
        <v>40</v>
      </c>
      <c r="K361" s="2"/>
      <c r="U361" s="7"/>
    </row>
    <row r="362" spans="1:22">
      <c r="A362" t="s">
        <v>1</v>
      </c>
      <c r="B362" s="5" t="s">
        <v>33</v>
      </c>
      <c r="C362" s="98" t="s">
        <v>75</v>
      </c>
      <c r="D362" s="2">
        <v>1</v>
      </c>
      <c r="E362" s="2">
        <v>17</v>
      </c>
      <c r="F362" s="2">
        <v>325</v>
      </c>
      <c r="G362" s="2">
        <v>369</v>
      </c>
      <c r="J362" s="2"/>
      <c r="K362" s="2"/>
      <c r="U362" s="7"/>
      <c r="V362" t="s">
        <v>17</v>
      </c>
    </row>
    <row r="363" spans="1:22">
      <c r="A363" t="s">
        <v>1</v>
      </c>
      <c r="B363" s="5" t="s">
        <v>34</v>
      </c>
      <c r="C363" s="98" t="s">
        <v>75</v>
      </c>
      <c r="D363" s="2">
        <v>1</v>
      </c>
      <c r="E363" s="2">
        <v>22</v>
      </c>
      <c r="F363" s="2">
        <v>325</v>
      </c>
      <c r="G363" s="2">
        <v>375</v>
      </c>
      <c r="H363" s="2">
        <v>0</v>
      </c>
      <c r="I363" s="2">
        <v>30</v>
      </c>
      <c r="J363" s="2" t="s">
        <v>40</v>
      </c>
      <c r="K363" s="2"/>
      <c r="U363" s="7"/>
    </row>
    <row r="364" spans="1:22">
      <c r="A364" t="s">
        <v>1</v>
      </c>
      <c r="B364" s="5" t="s">
        <v>35</v>
      </c>
      <c r="C364" s="98" t="s">
        <v>75</v>
      </c>
      <c r="D364" s="2">
        <v>1</v>
      </c>
      <c r="E364" s="2">
        <v>23</v>
      </c>
      <c r="F364" s="2">
        <v>325</v>
      </c>
      <c r="G364" s="2">
        <v>376</v>
      </c>
      <c r="H364" s="2">
        <v>0</v>
      </c>
      <c r="I364" s="2">
        <v>30</v>
      </c>
      <c r="J364" s="2" t="s">
        <v>40</v>
      </c>
      <c r="K364" s="2"/>
      <c r="U364" s="7"/>
    </row>
    <row r="365" spans="1:22">
      <c r="A365" t="s">
        <v>1</v>
      </c>
      <c r="B365" s="5" t="s">
        <v>36</v>
      </c>
      <c r="C365" s="98" t="s">
        <v>75</v>
      </c>
      <c r="D365" s="2">
        <v>1</v>
      </c>
      <c r="E365" s="2">
        <v>31</v>
      </c>
      <c r="F365" s="2">
        <v>325</v>
      </c>
      <c r="G365" s="2">
        <v>371</v>
      </c>
      <c r="H365" s="2">
        <v>0</v>
      </c>
      <c r="I365" s="2">
        <v>30</v>
      </c>
      <c r="J365" s="2" t="s">
        <v>40</v>
      </c>
      <c r="K365" s="2"/>
      <c r="U365" s="7"/>
    </row>
    <row r="366" spans="1:22">
      <c r="A366" t="s">
        <v>1</v>
      </c>
      <c r="B366" s="5" t="s">
        <v>37</v>
      </c>
      <c r="C366" s="98" t="s">
        <v>75</v>
      </c>
      <c r="D366" s="2">
        <v>1</v>
      </c>
      <c r="E366" s="2">
        <v>33</v>
      </c>
      <c r="F366" s="2">
        <v>325</v>
      </c>
      <c r="G366" s="2">
        <v>372</v>
      </c>
      <c r="H366" s="2">
        <v>0</v>
      </c>
      <c r="I366" s="2">
        <v>30</v>
      </c>
      <c r="J366" s="2" t="s">
        <v>40</v>
      </c>
      <c r="K366" s="2"/>
      <c r="U366" s="7"/>
    </row>
    <row r="367" spans="1:22">
      <c r="B367" s="5"/>
      <c r="U367" s="7"/>
    </row>
    <row r="368" spans="1:22">
      <c r="A368" t="s">
        <v>283</v>
      </c>
      <c r="B368" s="5" t="s">
        <v>298</v>
      </c>
      <c r="C368" s="98">
        <v>1</v>
      </c>
      <c r="U368" s="7"/>
    </row>
    <row r="369" spans="1:21">
      <c r="A369" t="s">
        <v>284</v>
      </c>
      <c r="B369" s="5" t="s">
        <v>298</v>
      </c>
      <c r="C369" s="98">
        <v>1</v>
      </c>
      <c r="U369" s="7"/>
    </row>
    <row r="370" spans="1:21">
      <c r="B370" s="5"/>
      <c r="D370" s="2" t="s">
        <v>2</v>
      </c>
      <c r="E370" s="2" t="s">
        <v>3</v>
      </c>
      <c r="F370" s="2" t="s">
        <v>4</v>
      </c>
      <c r="G370" s="2" t="s">
        <v>5</v>
      </c>
      <c r="H370" s="2" t="s">
        <v>6</v>
      </c>
      <c r="I370" s="2" t="s">
        <v>7</v>
      </c>
      <c r="J370" s="2" t="s">
        <v>39</v>
      </c>
      <c r="K370" s="2" t="s">
        <v>79</v>
      </c>
      <c r="M370" s="2" t="s">
        <v>70</v>
      </c>
      <c r="N370" s="2" t="s">
        <v>76</v>
      </c>
      <c r="O370" s="2" t="s">
        <v>81</v>
      </c>
      <c r="P370" s="2" t="s">
        <v>71</v>
      </c>
      <c r="Q370" s="2" t="s">
        <v>77</v>
      </c>
      <c r="R370" s="2" t="s">
        <v>81</v>
      </c>
      <c r="S370" s="2" t="s">
        <v>82</v>
      </c>
      <c r="T370" s="2" t="s">
        <v>83</v>
      </c>
      <c r="U370" s="7" t="s">
        <v>78</v>
      </c>
    </row>
    <row r="371" spans="1:21">
      <c r="A371" t="s">
        <v>1</v>
      </c>
      <c r="B371" s="5" t="s">
        <v>8</v>
      </c>
      <c r="C371" s="98" t="s">
        <v>8</v>
      </c>
      <c r="D371" s="2">
        <v>1</v>
      </c>
      <c r="E371" s="2">
        <v>254</v>
      </c>
      <c r="F371" s="2">
        <v>325</v>
      </c>
      <c r="G371" s="2">
        <v>326</v>
      </c>
      <c r="H371" s="2">
        <v>0</v>
      </c>
      <c r="I371" s="2">
        <v>30</v>
      </c>
      <c r="J371" s="2" t="s">
        <v>40</v>
      </c>
      <c r="K371" s="2"/>
      <c r="U371" s="7"/>
    </row>
    <row r="372" spans="1:21">
      <c r="A372" t="s">
        <v>1</v>
      </c>
      <c r="B372" s="5" t="s">
        <v>9</v>
      </c>
      <c r="C372" s="98" t="s">
        <v>9</v>
      </c>
      <c r="D372" s="2">
        <v>1</v>
      </c>
      <c r="E372" s="2">
        <v>252</v>
      </c>
      <c r="F372" s="2">
        <v>325</v>
      </c>
      <c r="G372" s="2">
        <v>327</v>
      </c>
      <c r="H372" s="2">
        <v>0</v>
      </c>
      <c r="I372" s="2">
        <v>30</v>
      </c>
      <c r="J372" s="2" t="s">
        <v>41</v>
      </c>
      <c r="K372" s="2" t="s">
        <v>80</v>
      </c>
      <c r="M372" s="2">
        <v>3.82</v>
      </c>
      <c r="N372" s="2"/>
      <c r="O372" s="2"/>
      <c r="P372" s="2">
        <v>3.82</v>
      </c>
      <c r="U372" s="7"/>
    </row>
    <row r="373" spans="1:21">
      <c r="A373" s="3" t="s">
        <v>1</v>
      </c>
      <c r="B373" s="100" t="s">
        <v>216</v>
      </c>
      <c r="C373" s="99" t="s">
        <v>215</v>
      </c>
      <c r="D373" s="2">
        <v>1</v>
      </c>
      <c r="E373" s="2">
        <v>107</v>
      </c>
      <c r="F373" s="2">
        <v>325</v>
      </c>
      <c r="G373" s="2">
        <v>326</v>
      </c>
      <c r="H373" s="2">
        <v>0</v>
      </c>
      <c r="I373" s="2">
        <v>30</v>
      </c>
      <c r="J373" s="2" t="s">
        <v>40</v>
      </c>
      <c r="K373" s="2"/>
      <c r="U373" s="7"/>
    </row>
    <row r="374" spans="1:21">
      <c r="A374" t="s">
        <v>1</v>
      </c>
      <c r="B374" s="5" t="s">
        <v>11</v>
      </c>
      <c r="C374" s="98" t="s">
        <v>11</v>
      </c>
      <c r="D374" s="2">
        <v>1</v>
      </c>
      <c r="E374" s="2">
        <v>220</v>
      </c>
      <c r="F374" s="2">
        <v>325</v>
      </c>
      <c r="G374" s="2">
        <v>329</v>
      </c>
      <c r="H374" s="2">
        <v>0</v>
      </c>
      <c r="I374" s="2">
        <v>25</v>
      </c>
      <c r="J374" s="2" t="s">
        <v>41</v>
      </c>
      <c r="K374" s="2"/>
      <c r="U374" s="7"/>
    </row>
    <row r="375" spans="1:21">
      <c r="A375" t="s">
        <v>1</v>
      </c>
      <c r="B375" s="5" t="s">
        <v>12</v>
      </c>
      <c r="C375" s="98" t="s">
        <v>12</v>
      </c>
      <c r="D375" s="2">
        <v>1</v>
      </c>
      <c r="E375" s="2">
        <v>223</v>
      </c>
      <c r="F375" s="2">
        <v>325</v>
      </c>
      <c r="G375" s="2">
        <v>330</v>
      </c>
      <c r="H375" s="2">
        <v>0</v>
      </c>
      <c r="I375" s="2">
        <v>25</v>
      </c>
      <c r="J375" s="2" t="s">
        <v>40</v>
      </c>
      <c r="K375" s="2"/>
      <c r="M375" s="2">
        <v>0</v>
      </c>
      <c r="N375" s="2"/>
      <c r="O375" s="2"/>
      <c r="P375" s="2">
        <v>0</v>
      </c>
      <c r="U375" s="7"/>
    </row>
    <row r="376" spans="1:21">
      <c r="A376" t="s">
        <v>1</v>
      </c>
      <c r="B376" s="5" t="s">
        <v>13</v>
      </c>
      <c r="C376" s="98" t="s">
        <v>13</v>
      </c>
      <c r="D376" s="2">
        <v>1</v>
      </c>
      <c r="E376" s="2">
        <v>224</v>
      </c>
      <c r="F376" s="2">
        <v>325</v>
      </c>
      <c r="G376" s="2">
        <v>331</v>
      </c>
      <c r="H376" s="2">
        <v>0</v>
      </c>
      <c r="I376" s="2">
        <v>30</v>
      </c>
      <c r="J376" s="2" t="s">
        <v>40</v>
      </c>
      <c r="K376" s="2"/>
      <c r="M376" s="2">
        <v>0</v>
      </c>
      <c r="N376" s="2"/>
      <c r="O376" s="2"/>
      <c r="P376" s="2">
        <v>0</v>
      </c>
      <c r="U376" s="7"/>
    </row>
    <row r="377" spans="1:21">
      <c r="A377" t="s">
        <v>1</v>
      </c>
      <c r="B377" s="5" t="s">
        <v>14</v>
      </c>
      <c r="C377" s="98" t="s">
        <v>14</v>
      </c>
      <c r="D377" s="2">
        <v>1</v>
      </c>
      <c r="E377" s="2">
        <v>235</v>
      </c>
      <c r="F377" s="2">
        <v>325</v>
      </c>
      <c r="G377" s="2">
        <v>328</v>
      </c>
      <c r="H377" s="2">
        <v>0</v>
      </c>
      <c r="I377" s="2">
        <v>30</v>
      </c>
      <c r="J377" s="2" t="s">
        <v>40</v>
      </c>
      <c r="K377" s="2"/>
      <c r="M377" s="2">
        <v>0</v>
      </c>
      <c r="N377" s="2"/>
      <c r="O377" s="2"/>
      <c r="P377" s="2">
        <v>0</v>
      </c>
      <c r="U377" s="7"/>
    </row>
    <row r="378" spans="1:21">
      <c r="A378" t="s">
        <v>1</v>
      </c>
      <c r="B378" s="5" t="s">
        <v>15</v>
      </c>
      <c r="C378" s="98" t="s">
        <v>72</v>
      </c>
      <c r="D378" s="2">
        <v>1</v>
      </c>
      <c r="E378" s="2">
        <v>192</v>
      </c>
      <c r="F378" s="2">
        <v>325</v>
      </c>
      <c r="G378" s="2">
        <v>332</v>
      </c>
      <c r="H378" s="2">
        <v>0</v>
      </c>
      <c r="I378" s="2">
        <v>30</v>
      </c>
      <c r="J378" s="2" t="s">
        <v>40</v>
      </c>
      <c r="K378" s="2"/>
      <c r="U378" s="7"/>
    </row>
    <row r="379" spans="1:21">
      <c r="A379" t="s">
        <v>1</v>
      </c>
      <c r="B379" s="5" t="s">
        <v>16</v>
      </c>
      <c r="C379" s="98" t="s">
        <v>72</v>
      </c>
      <c r="D379" s="2">
        <v>1</v>
      </c>
      <c r="E379" s="2">
        <v>190</v>
      </c>
      <c r="F379" s="2">
        <v>325</v>
      </c>
      <c r="G379" s="2">
        <v>333</v>
      </c>
      <c r="H379" s="2">
        <v>0</v>
      </c>
      <c r="I379" s="2">
        <v>30</v>
      </c>
      <c r="J379" s="2" t="s">
        <v>40</v>
      </c>
      <c r="K379" s="2"/>
      <c r="U379" s="7"/>
    </row>
    <row r="380" spans="1:21">
      <c r="A380" t="s">
        <v>1</v>
      </c>
      <c r="B380" s="5" t="s">
        <v>18</v>
      </c>
      <c r="C380" s="98" t="s">
        <v>72</v>
      </c>
      <c r="D380" s="2">
        <v>1</v>
      </c>
      <c r="E380" s="2">
        <v>199</v>
      </c>
      <c r="F380" s="2">
        <v>325</v>
      </c>
      <c r="G380" s="2">
        <v>335</v>
      </c>
      <c r="H380" s="2">
        <v>0</v>
      </c>
      <c r="I380" s="2">
        <v>30</v>
      </c>
      <c r="J380" s="2" t="s">
        <v>40</v>
      </c>
      <c r="K380" s="2"/>
      <c r="U380" s="7"/>
    </row>
    <row r="381" spans="1:21">
      <c r="A381" t="s">
        <v>1</v>
      </c>
      <c r="B381" s="5" t="s">
        <v>157</v>
      </c>
      <c r="C381" s="98" t="s">
        <v>72</v>
      </c>
      <c r="D381" s="2">
        <v>1</v>
      </c>
      <c r="E381" s="2">
        <v>211</v>
      </c>
      <c r="F381" s="2">
        <v>325</v>
      </c>
      <c r="G381" s="2">
        <v>337</v>
      </c>
      <c r="H381" s="2">
        <v>0</v>
      </c>
      <c r="I381" s="2">
        <v>30</v>
      </c>
      <c r="J381" s="2" t="s">
        <v>40</v>
      </c>
      <c r="K381" s="2"/>
      <c r="U381" s="7"/>
    </row>
    <row r="382" spans="1:21">
      <c r="A382" t="s">
        <v>1</v>
      </c>
      <c r="B382" s="5" t="s">
        <v>19</v>
      </c>
      <c r="C382" s="98" t="s">
        <v>73</v>
      </c>
      <c r="D382" s="2">
        <v>1</v>
      </c>
      <c r="E382" s="2">
        <v>109</v>
      </c>
      <c r="F382" s="2">
        <v>325</v>
      </c>
      <c r="G382" s="2">
        <v>338</v>
      </c>
      <c r="H382" s="2">
        <v>0</v>
      </c>
      <c r="I382" s="2">
        <v>30</v>
      </c>
      <c r="J382" s="2" t="s">
        <v>40</v>
      </c>
      <c r="K382" s="2"/>
      <c r="U382" s="7"/>
    </row>
    <row r="383" spans="1:21">
      <c r="A383" t="s">
        <v>1</v>
      </c>
      <c r="B383" s="5" t="s">
        <v>20</v>
      </c>
      <c r="C383" s="98" t="s">
        <v>73</v>
      </c>
      <c r="D383" s="2">
        <v>1</v>
      </c>
      <c r="E383" s="2">
        <v>115</v>
      </c>
      <c r="F383" s="2">
        <v>325</v>
      </c>
      <c r="G383" s="2">
        <v>339</v>
      </c>
      <c r="H383" s="2">
        <v>0</v>
      </c>
      <c r="I383" s="2">
        <v>30</v>
      </c>
      <c r="J383" s="2" t="s">
        <v>40</v>
      </c>
      <c r="K383" s="2"/>
      <c r="U383" s="7"/>
    </row>
    <row r="384" spans="1:21">
      <c r="A384" t="s">
        <v>1</v>
      </c>
      <c r="B384" s="5" t="s">
        <v>21</v>
      </c>
      <c r="C384" s="98" t="s">
        <v>73</v>
      </c>
      <c r="D384" s="2">
        <v>1</v>
      </c>
      <c r="E384" s="2">
        <v>137</v>
      </c>
      <c r="F384" s="2">
        <v>325</v>
      </c>
      <c r="G384" s="2">
        <v>345</v>
      </c>
      <c r="H384" s="2">
        <v>0</v>
      </c>
      <c r="I384" s="2">
        <v>30</v>
      </c>
      <c r="J384" s="2" t="s">
        <v>40</v>
      </c>
      <c r="K384" s="2"/>
      <c r="U384" s="7"/>
    </row>
    <row r="385" spans="1:21">
      <c r="A385" t="s">
        <v>1</v>
      </c>
      <c r="B385" s="5" t="s">
        <v>22</v>
      </c>
      <c r="C385" s="98" t="s">
        <v>73</v>
      </c>
      <c r="D385" s="2">
        <v>1</v>
      </c>
      <c r="E385" s="2">
        <v>135</v>
      </c>
      <c r="F385" s="2">
        <v>325</v>
      </c>
      <c r="G385" s="2">
        <v>344</v>
      </c>
      <c r="H385" s="2">
        <v>0</v>
      </c>
      <c r="I385" s="2">
        <v>30</v>
      </c>
      <c r="J385" s="2" t="s">
        <v>40</v>
      </c>
      <c r="K385" s="2"/>
      <c r="U385" s="7"/>
    </row>
    <row r="386" spans="1:21">
      <c r="A386" t="s">
        <v>1</v>
      </c>
      <c r="B386" s="5" t="s">
        <v>23</v>
      </c>
      <c r="C386" s="98" t="s">
        <v>73</v>
      </c>
      <c r="D386" s="2">
        <v>1</v>
      </c>
      <c r="E386" s="2">
        <v>149</v>
      </c>
      <c r="F386" s="2">
        <v>325</v>
      </c>
      <c r="G386" s="2">
        <v>352</v>
      </c>
      <c r="H386" s="2">
        <v>0</v>
      </c>
      <c r="I386" s="2">
        <v>30</v>
      </c>
      <c r="J386" s="2" t="s">
        <v>40</v>
      </c>
      <c r="K386" s="2"/>
      <c r="U386" s="7"/>
    </row>
    <row r="387" spans="1:21">
      <c r="A387" t="s">
        <v>1</v>
      </c>
      <c r="B387" s="5" t="s">
        <v>24</v>
      </c>
      <c r="C387" s="98" t="s">
        <v>73</v>
      </c>
      <c r="D387" s="2">
        <v>1</v>
      </c>
      <c r="E387" s="2">
        <v>155</v>
      </c>
      <c r="F387" s="2">
        <v>325</v>
      </c>
      <c r="G387" s="2">
        <v>353</v>
      </c>
      <c r="H387" s="2">
        <v>0</v>
      </c>
      <c r="I387" s="2">
        <v>30</v>
      </c>
      <c r="J387" s="2" t="s">
        <v>40</v>
      </c>
      <c r="K387" s="2"/>
      <c r="U387" s="7"/>
    </row>
    <row r="388" spans="1:21">
      <c r="A388" t="s">
        <v>1</v>
      </c>
      <c r="B388" s="5" t="s">
        <v>25</v>
      </c>
      <c r="C388" s="98" t="s">
        <v>73</v>
      </c>
      <c r="D388" s="2">
        <v>1</v>
      </c>
      <c r="E388" s="2">
        <v>165</v>
      </c>
      <c r="F388" s="2">
        <v>325</v>
      </c>
      <c r="G388" s="2">
        <v>347</v>
      </c>
      <c r="H388" s="2">
        <v>0</v>
      </c>
      <c r="I388" s="2">
        <v>30</v>
      </c>
      <c r="J388" s="2" t="s">
        <v>40</v>
      </c>
      <c r="K388" s="2"/>
      <c r="U388" s="7"/>
    </row>
    <row r="389" spans="1:21">
      <c r="A389" t="s">
        <v>1</v>
      </c>
      <c r="B389" s="5" t="s">
        <v>26</v>
      </c>
      <c r="C389" s="98" t="s">
        <v>73</v>
      </c>
      <c r="D389" s="2">
        <v>1</v>
      </c>
      <c r="E389" s="2">
        <v>171</v>
      </c>
      <c r="F389" s="2">
        <v>325</v>
      </c>
      <c r="G389" s="2">
        <v>349</v>
      </c>
      <c r="H389" s="2">
        <v>0</v>
      </c>
      <c r="I389" s="2">
        <v>30</v>
      </c>
      <c r="J389" s="2" t="s">
        <v>40</v>
      </c>
      <c r="K389" s="2"/>
      <c r="U389" s="7"/>
    </row>
    <row r="390" spans="1:21">
      <c r="A390" t="s">
        <v>1</v>
      </c>
      <c r="B390" s="5" t="s">
        <v>27</v>
      </c>
      <c r="C390" s="98" t="s">
        <v>74</v>
      </c>
      <c r="D390" s="2">
        <v>1</v>
      </c>
      <c r="E390" s="2">
        <v>228</v>
      </c>
      <c r="F390" s="2">
        <v>325</v>
      </c>
      <c r="G390" s="2">
        <v>355</v>
      </c>
      <c r="H390" s="2">
        <v>0</v>
      </c>
      <c r="I390" s="2">
        <v>30</v>
      </c>
      <c r="J390" s="2" t="s">
        <v>40</v>
      </c>
      <c r="K390" s="2"/>
      <c r="U390" s="7"/>
    </row>
    <row r="391" spans="1:21">
      <c r="A391" t="s">
        <v>1</v>
      </c>
      <c r="B391" s="5" t="s">
        <v>28</v>
      </c>
      <c r="C391" s="98" t="s">
        <v>74</v>
      </c>
      <c r="D391" s="2">
        <v>1</v>
      </c>
      <c r="E391" s="2">
        <v>232</v>
      </c>
      <c r="F391" s="2">
        <v>325</v>
      </c>
      <c r="G391" s="2">
        <v>356</v>
      </c>
      <c r="H391" s="2">
        <v>0</v>
      </c>
      <c r="I391" s="2">
        <v>30</v>
      </c>
      <c r="J391" s="2" t="s">
        <v>40</v>
      </c>
      <c r="K391" s="2"/>
      <c r="U391" s="7"/>
    </row>
    <row r="392" spans="1:21">
      <c r="A392" t="s">
        <v>1</v>
      </c>
      <c r="B392" s="5" t="s">
        <v>29</v>
      </c>
      <c r="C392" s="98" t="s">
        <v>74</v>
      </c>
      <c r="D392" s="2">
        <v>1</v>
      </c>
      <c r="E392" s="2">
        <v>226</v>
      </c>
      <c r="F392" s="2">
        <v>325</v>
      </c>
      <c r="G392" s="2">
        <v>358</v>
      </c>
      <c r="H392" s="2">
        <v>0</v>
      </c>
      <c r="I392" s="2">
        <v>30</v>
      </c>
      <c r="J392" s="2" t="s">
        <v>40</v>
      </c>
      <c r="K392" s="2"/>
      <c r="U392" s="7"/>
    </row>
    <row r="393" spans="1:21">
      <c r="A393" t="s">
        <v>1</v>
      </c>
      <c r="B393" s="5" t="s">
        <v>158</v>
      </c>
      <c r="C393" s="98" t="s">
        <v>74</v>
      </c>
      <c r="D393" s="2">
        <v>1</v>
      </c>
      <c r="E393" s="2">
        <v>233</v>
      </c>
      <c r="F393" s="2">
        <v>325</v>
      </c>
      <c r="G393" s="2">
        <v>360</v>
      </c>
      <c r="H393" s="2">
        <v>0</v>
      </c>
      <c r="I393" s="2">
        <v>30</v>
      </c>
      <c r="J393" s="2" t="s">
        <v>40</v>
      </c>
      <c r="K393" s="2"/>
      <c r="U393" s="7"/>
    </row>
    <row r="394" spans="1:21">
      <c r="A394" t="s">
        <v>1</v>
      </c>
      <c r="B394" s="5" t="s">
        <v>162</v>
      </c>
      <c r="C394" s="98" t="s">
        <v>166</v>
      </c>
      <c r="D394" s="2">
        <v>1</v>
      </c>
      <c r="E394" s="2">
        <v>227</v>
      </c>
      <c r="F394" s="2">
        <v>325</v>
      </c>
      <c r="G394" s="2">
        <v>378</v>
      </c>
      <c r="H394" s="2">
        <v>0</v>
      </c>
      <c r="I394" s="2">
        <v>30</v>
      </c>
      <c r="J394" s="2" t="s">
        <v>40</v>
      </c>
      <c r="K394" s="2"/>
      <c r="N394" s="2"/>
      <c r="O394" s="2"/>
      <c r="P394" s="2"/>
      <c r="U394" s="7"/>
    </row>
    <row r="395" spans="1:21">
      <c r="A395" t="s">
        <v>1</v>
      </c>
      <c r="B395" s="5" t="s">
        <v>163</v>
      </c>
      <c r="C395" s="98" t="s">
        <v>166</v>
      </c>
      <c r="D395" s="2">
        <v>1</v>
      </c>
      <c r="E395" s="2">
        <v>231</v>
      </c>
      <c r="F395" s="2">
        <v>325</v>
      </c>
      <c r="G395" s="2">
        <v>379</v>
      </c>
      <c r="H395" s="2">
        <v>0</v>
      </c>
      <c r="I395" s="2">
        <v>30</v>
      </c>
      <c r="J395" s="2" t="s">
        <v>40</v>
      </c>
      <c r="K395" s="2"/>
      <c r="N395" s="2"/>
      <c r="O395" s="2"/>
      <c r="P395" s="2"/>
      <c r="U395" s="7"/>
    </row>
    <row r="396" spans="1:21">
      <c r="A396" t="s">
        <v>1</v>
      </c>
      <c r="B396" s="5" t="s">
        <v>164</v>
      </c>
      <c r="C396" s="98" t="s">
        <v>166</v>
      </c>
      <c r="D396" s="2">
        <v>1</v>
      </c>
      <c r="E396" s="2">
        <v>225</v>
      </c>
      <c r="F396" s="2">
        <v>325</v>
      </c>
      <c r="G396" s="2">
        <v>381</v>
      </c>
      <c r="H396" s="2">
        <v>0</v>
      </c>
      <c r="I396" s="2">
        <v>30</v>
      </c>
      <c r="J396" s="2" t="s">
        <v>40</v>
      </c>
      <c r="K396" s="2"/>
      <c r="N396" s="2"/>
      <c r="O396" s="2"/>
      <c r="P396" s="2"/>
      <c r="U396" s="7"/>
    </row>
    <row r="397" spans="1:21">
      <c r="A397" t="s">
        <v>1</v>
      </c>
      <c r="B397" s="5" t="s">
        <v>165</v>
      </c>
      <c r="C397" s="98" t="s">
        <v>166</v>
      </c>
      <c r="D397" s="2">
        <v>1</v>
      </c>
      <c r="E397" s="2">
        <v>234</v>
      </c>
      <c r="F397" s="2">
        <v>325</v>
      </c>
      <c r="G397" s="2">
        <v>382</v>
      </c>
      <c r="H397" s="2">
        <v>0</v>
      </c>
      <c r="I397" s="2">
        <v>30</v>
      </c>
      <c r="J397" s="2" t="s">
        <v>40</v>
      </c>
      <c r="K397" s="2"/>
      <c r="N397" s="2"/>
      <c r="O397" s="2"/>
      <c r="P397" s="2"/>
      <c r="U397" s="7"/>
    </row>
    <row r="398" spans="1:21">
      <c r="A398" t="s">
        <v>1</v>
      </c>
      <c r="B398" s="5" t="s">
        <v>30</v>
      </c>
      <c r="C398" s="98" t="s">
        <v>75</v>
      </c>
      <c r="D398" s="2">
        <v>1</v>
      </c>
      <c r="E398" s="2">
        <v>2</v>
      </c>
      <c r="F398" s="2">
        <v>325</v>
      </c>
      <c r="G398" s="2">
        <v>361</v>
      </c>
      <c r="H398" s="2">
        <v>0</v>
      </c>
      <c r="I398" s="2">
        <v>30</v>
      </c>
      <c r="J398" s="2" t="s">
        <v>40</v>
      </c>
      <c r="K398" s="2"/>
      <c r="U398" s="7"/>
    </row>
    <row r="399" spans="1:21">
      <c r="A399" t="s">
        <v>1</v>
      </c>
      <c r="B399" s="5" t="s">
        <v>31</v>
      </c>
      <c r="C399" s="98" t="s">
        <v>75</v>
      </c>
      <c r="D399" s="2">
        <v>1</v>
      </c>
      <c r="E399" s="2">
        <v>5</v>
      </c>
      <c r="F399" s="2">
        <v>325</v>
      </c>
      <c r="G399" s="2">
        <v>362</v>
      </c>
      <c r="H399" s="2">
        <v>0</v>
      </c>
      <c r="I399" s="2">
        <v>30</v>
      </c>
      <c r="J399" s="2" t="s">
        <v>40</v>
      </c>
      <c r="K399" s="2"/>
      <c r="U399" s="7"/>
    </row>
    <row r="400" spans="1:21">
      <c r="A400" t="s">
        <v>1</v>
      </c>
      <c r="B400" s="5" t="s">
        <v>32</v>
      </c>
      <c r="C400" s="98" t="s">
        <v>75</v>
      </c>
      <c r="D400" s="2">
        <v>1</v>
      </c>
      <c r="E400" s="2">
        <v>16</v>
      </c>
      <c r="F400" s="2">
        <v>325</v>
      </c>
      <c r="G400" s="2">
        <v>368</v>
      </c>
      <c r="H400" s="2">
        <v>0</v>
      </c>
      <c r="I400" s="2">
        <v>30</v>
      </c>
      <c r="J400" s="2" t="s">
        <v>40</v>
      </c>
      <c r="K400" s="2"/>
      <c r="U400" s="7"/>
    </row>
    <row r="401" spans="1:21">
      <c r="A401" t="s">
        <v>1</v>
      </c>
      <c r="B401" s="5" t="s">
        <v>33</v>
      </c>
      <c r="C401" s="98" t="s">
        <v>75</v>
      </c>
      <c r="D401" s="2">
        <v>1</v>
      </c>
      <c r="E401" s="2">
        <v>15</v>
      </c>
      <c r="F401" s="2">
        <v>325</v>
      </c>
      <c r="G401" s="2">
        <v>367</v>
      </c>
      <c r="H401" s="2">
        <v>0</v>
      </c>
      <c r="I401" s="2">
        <v>30</v>
      </c>
      <c r="J401" s="2" t="s">
        <v>40</v>
      </c>
      <c r="K401" s="2"/>
      <c r="U401" s="7"/>
    </row>
    <row r="402" spans="1:21">
      <c r="A402" t="s">
        <v>1</v>
      </c>
      <c r="B402" s="5" t="s">
        <v>34</v>
      </c>
      <c r="C402" s="98" t="s">
        <v>75</v>
      </c>
      <c r="D402" s="2">
        <v>1</v>
      </c>
      <c r="E402" s="2">
        <v>22</v>
      </c>
      <c r="F402" s="2">
        <v>325</v>
      </c>
      <c r="G402" s="2">
        <v>375</v>
      </c>
      <c r="H402" s="2">
        <v>0</v>
      </c>
      <c r="I402" s="2">
        <v>30</v>
      </c>
      <c r="J402" s="2" t="s">
        <v>40</v>
      </c>
      <c r="K402" s="2"/>
      <c r="U402" s="7"/>
    </row>
    <row r="403" spans="1:21">
      <c r="A403" t="s">
        <v>1</v>
      </c>
      <c r="B403" s="5" t="s">
        <v>35</v>
      </c>
      <c r="C403" s="98" t="s">
        <v>75</v>
      </c>
      <c r="D403" s="2">
        <v>1</v>
      </c>
      <c r="E403" s="2">
        <v>25</v>
      </c>
      <c r="F403" s="2">
        <v>325</v>
      </c>
      <c r="G403" s="2">
        <v>377</v>
      </c>
      <c r="H403" s="2">
        <v>0</v>
      </c>
      <c r="I403" s="2">
        <v>30</v>
      </c>
      <c r="J403" s="2" t="s">
        <v>40</v>
      </c>
      <c r="K403" s="2"/>
      <c r="U403" s="7"/>
    </row>
    <row r="404" spans="1:21">
      <c r="A404" t="s">
        <v>1</v>
      </c>
      <c r="B404" s="5" t="s">
        <v>36</v>
      </c>
      <c r="C404" s="98" t="s">
        <v>75</v>
      </c>
      <c r="D404" s="2">
        <v>1</v>
      </c>
      <c r="E404" s="2">
        <v>30</v>
      </c>
      <c r="F404" s="2">
        <v>325</v>
      </c>
      <c r="G404" s="2">
        <v>370</v>
      </c>
      <c r="H404" s="2">
        <v>0</v>
      </c>
      <c r="I404" s="2">
        <v>30</v>
      </c>
      <c r="J404" s="2" t="s">
        <v>40</v>
      </c>
      <c r="K404" s="2"/>
      <c r="U404" s="7"/>
    </row>
    <row r="405" spans="1:21">
      <c r="A405" t="s">
        <v>1</v>
      </c>
      <c r="B405" s="5" t="s">
        <v>37</v>
      </c>
      <c r="C405" s="98" t="s">
        <v>75</v>
      </c>
      <c r="D405" s="2">
        <v>1</v>
      </c>
      <c r="E405" s="2">
        <v>33</v>
      </c>
      <c r="F405" s="2">
        <v>325</v>
      </c>
      <c r="G405" s="2">
        <v>372</v>
      </c>
      <c r="J405" s="2"/>
      <c r="K405" s="2"/>
      <c r="U405" s="7"/>
    </row>
    <row r="406" spans="1:21">
      <c r="B406" s="5"/>
      <c r="U406" s="7"/>
    </row>
    <row r="407" spans="1:21">
      <c r="A407" t="s">
        <v>283</v>
      </c>
      <c r="B407" s="5" t="s">
        <v>299</v>
      </c>
      <c r="C407" s="98">
        <v>1</v>
      </c>
      <c r="U407" s="7"/>
    </row>
    <row r="408" spans="1:21">
      <c r="A408" t="s">
        <v>284</v>
      </c>
      <c r="B408" s="5" t="s">
        <v>299</v>
      </c>
      <c r="C408" s="98">
        <v>1</v>
      </c>
      <c r="U408" s="7"/>
    </row>
    <row r="409" spans="1:21">
      <c r="B409" s="5"/>
      <c r="D409" s="2" t="s">
        <v>2</v>
      </c>
      <c r="E409" s="2" t="s">
        <v>3</v>
      </c>
      <c r="F409" s="2" t="s">
        <v>4</v>
      </c>
      <c r="G409" s="2" t="s">
        <v>5</v>
      </c>
      <c r="H409" s="2" t="s">
        <v>6</v>
      </c>
      <c r="I409" s="2" t="s">
        <v>7</v>
      </c>
      <c r="J409" s="2" t="s">
        <v>39</v>
      </c>
      <c r="K409" s="2" t="s">
        <v>79</v>
      </c>
      <c r="M409" s="2" t="s">
        <v>70</v>
      </c>
      <c r="N409" s="2" t="s">
        <v>76</v>
      </c>
      <c r="O409" s="2" t="s">
        <v>81</v>
      </c>
      <c r="P409" s="2" t="s">
        <v>71</v>
      </c>
      <c r="Q409" s="2" t="s">
        <v>77</v>
      </c>
      <c r="R409" s="2" t="s">
        <v>81</v>
      </c>
      <c r="S409" s="2" t="s">
        <v>82</v>
      </c>
      <c r="T409" s="2" t="s">
        <v>83</v>
      </c>
      <c r="U409" s="7" t="s">
        <v>78</v>
      </c>
    </row>
    <row r="410" spans="1:21">
      <c r="A410" t="s">
        <v>1</v>
      </c>
      <c r="B410" s="5" t="s">
        <v>8</v>
      </c>
      <c r="C410" s="98" t="s">
        <v>8</v>
      </c>
      <c r="D410" s="2">
        <v>1</v>
      </c>
      <c r="E410" s="2">
        <v>254</v>
      </c>
      <c r="F410" s="2">
        <v>325</v>
      </c>
      <c r="G410" s="2">
        <v>326</v>
      </c>
      <c r="H410" s="2">
        <v>0</v>
      </c>
      <c r="I410" s="2">
        <v>30</v>
      </c>
      <c r="J410" s="2" t="s">
        <v>40</v>
      </c>
      <c r="K410" s="2"/>
      <c r="U410" s="7"/>
    </row>
    <row r="411" spans="1:21">
      <c r="A411" t="s">
        <v>1</v>
      </c>
      <c r="B411" s="5" t="s">
        <v>9</v>
      </c>
      <c r="C411" s="98" t="s">
        <v>9</v>
      </c>
      <c r="D411" s="2">
        <v>1</v>
      </c>
      <c r="E411" s="2">
        <v>252</v>
      </c>
      <c r="F411" s="2">
        <v>325</v>
      </c>
      <c r="G411" s="2">
        <v>327</v>
      </c>
      <c r="H411" s="2">
        <v>0</v>
      </c>
      <c r="I411" s="2">
        <v>30</v>
      </c>
      <c r="J411" s="2" t="s">
        <v>41</v>
      </c>
      <c r="K411" s="2" t="s">
        <v>80</v>
      </c>
      <c r="M411" s="2">
        <v>3.82</v>
      </c>
      <c r="N411" s="2"/>
      <c r="O411" s="2"/>
      <c r="P411" s="2">
        <v>3.82</v>
      </c>
      <c r="U411" s="7"/>
    </row>
    <row r="412" spans="1:21">
      <c r="A412" s="3" t="s">
        <v>1</v>
      </c>
      <c r="B412" s="100" t="s">
        <v>216</v>
      </c>
      <c r="C412" s="99" t="s">
        <v>215</v>
      </c>
      <c r="D412" s="2">
        <v>1</v>
      </c>
      <c r="E412" s="2">
        <v>107</v>
      </c>
      <c r="F412" s="2">
        <v>325</v>
      </c>
      <c r="G412" s="2">
        <v>326</v>
      </c>
      <c r="H412" s="2">
        <v>0</v>
      </c>
      <c r="I412" s="2">
        <v>30</v>
      </c>
      <c r="J412" s="2" t="s">
        <v>40</v>
      </c>
      <c r="K412" s="2"/>
      <c r="U412" s="7"/>
    </row>
    <row r="413" spans="1:21">
      <c r="A413" t="s">
        <v>1</v>
      </c>
      <c r="B413" s="5" t="s">
        <v>11</v>
      </c>
      <c r="C413" s="98" t="s">
        <v>11</v>
      </c>
      <c r="D413" s="2">
        <v>1</v>
      </c>
      <c r="E413" s="2">
        <v>220</v>
      </c>
      <c r="F413" s="2">
        <v>325</v>
      </c>
      <c r="G413" s="2">
        <v>329</v>
      </c>
      <c r="H413" s="2">
        <v>0</v>
      </c>
      <c r="I413" s="2">
        <v>25</v>
      </c>
      <c r="J413" s="2" t="s">
        <v>41</v>
      </c>
      <c r="K413" s="2"/>
      <c r="U413" s="7"/>
    </row>
    <row r="414" spans="1:21">
      <c r="A414" t="s">
        <v>1</v>
      </c>
      <c r="B414" s="5" t="s">
        <v>12</v>
      </c>
      <c r="C414" s="98" t="s">
        <v>12</v>
      </c>
      <c r="D414" s="2">
        <v>1</v>
      </c>
      <c r="E414" s="2">
        <v>223</v>
      </c>
      <c r="F414" s="2">
        <v>325</v>
      </c>
      <c r="G414" s="2">
        <v>330</v>
      </c>
      <c r="H414" s="2">
        <v>0</v>
      </c>
      <c r="I414" s="2">
        <v>25</v>
      </c>
      <c r="J414" s="2" t="s">
        <v>40</v>
      </c>
      <c r="K414" s="2"/>
      <c r="M414" s="2">
        <v>0</v>
      </c>
      <c r="N414" s="2"/>
      <c r="O414" s="2"/>
      <c r="P414" s="2">
        <v>0</v>
      </c>
      <c r="U414" s="7"/>
    </row>
    <row r="415" spans="1:21">
      <c r="A415" t="s">
        <v>1</v>
      </c>
      <c r="B415" s="5" t="s">
        <v>13</v>
      </c>
      <c r="C415" s="98" t="s">
        <v>13</v>
      </c>
      <c r="D415" s="2">
        <v>1</v>
      </c>
      <c r="E415" s="2">
        <v>224</v>
      </c>
      <c r="F415" s="2">
        <v>325</v>
      </c>
      <c r="G415" s="2">
        <v>331</v>
      </c>
      <c r="H415" s="2">
        <v>0</v>
      </c>
      <c r="I415" s="2">
        <v>30</v>
      </c>
      <c r="J415" s="2" t="s">
        <v>40</v>
      </c>
      <c r="K415" s="2"/>
      <c r="M415" s="2">
        <v>0</v>
      </c>
      <c r="N415" s="2"/>
      <c r="O415" s="2"/>
      <c r="P415" s="2">
        <v>0</v>
      </c>
      <c r="U415" s="7"/>
    </row>
    <row r="416" spans="1:21">
      <c r="A416" t="s">
        <v>1</v>
      </c>
      <c r="B416" s="5" t="s">
        <v>14</v>
      </c>
      <c r="C416" s="98" t="s">
        <v>14</v>
      </c>
      <c r="D416" s="2">
        <v>1</v>
      </c>
      <c r="E416" s="2">
        <v>235</v>
      </c>
      <c r="F416" s="2">
        <v>325</v>
      </c>
      <c r="G416" s="2">
        <v>328</v>
      </c>
      <c r="H416" s="2">
        <v>0</v>
      </c>
      <c r="I416" s="2">
        <v>30</v>
      </c>
      <c r="J416" s="2" t="s">
        <v>40</v>
      </c>
      <c r="K416" s="2"/>
      <c r="M416" s="2">
        <v>0</v>
      </c>
      <c r="N416" s="2"/>
      <c r="O416" s="2"/>
      <c r="P416" s="2">
        <v>0</v>
      </c>
      <c r="U416" s="7"/>
    </row>
    <row r="417" spans="1:21">
      <c r="A417" t="s">
        <v>1</v>
      </c>
      <c r="B417" s="5" t="s">
        <v>15</v>
      </c>
      <c r="C417" s="98" t="s">
        <v>72</v>
      </c>
      <c r="D417" s="2">
        <v>1</v>
      </c>
      <c r="E417" s="2">
        <v>192</v>
      </c>
      <c r="F417" s="2">
        <v>325</v>
      </c>
      <c r="G417" s="2">
        <v>332</v>
      </c>
      <c r="H417" s="2">
        <v>0</v>
      </c>
      <c r="I417" s="2">
        <v>30</v>
      </c>
      <c r="J417" s="2" t="s">
        <v>40</v>
      </c>
      <c r="K417" s="2"/>
      <c r="U417" s="7"/>
    </row>
    <row r="418" spans="1:21">
      <c r="A418" t="s">
        <v>1</v>
      </c>
      <c r="B418" s="5" t="s">
        <v>16</v>
      </c>
      <c r="C418" s="98" t="s">
        <v>72</v>
      </c>
      <c r="D418" s="2">
        <v>1</v>
      </c>
      <c r="E418" s="2">
        <v>190</v>
      </c>
      <c r="F418" s="2">
        <v>325</v>
      </c>
      <c r="G418" s="2">
        <v>333</v>
      </c>
      <c r="H418" s="2">
        <v>0</v>
      </c>
      <c r="I418" s="2">
        <v>30</v>
      </c>
      <c r="J418" s="2" t="s">
        <v>40</v>
      </c>
      <c r="K418" s="2"/>
      <c r="U418" s="7"/>
    </row>
    <row r="419" spans="1:21">
      <c r="A419" t="s">
        <v>1</v>
      </c>
      <c r="B419" s="5" t="s">
        <v>18</v>
      </c>
      <c r="C419" s="98" t="s">
        <v>72</v>
      </c>
      <c r="D419" s="2">
        <v>1</v>
      </c>
      <c r="E419" s="2">
        <v>199</v>
      </c>
      <c r="F419" s="2">
        <v>325</v>
      </c>
      <c r="G419" s="2">
        <v>335</v>
      </c>
      <c r="H419" s="2">
        <v>0</v>
      </c>
      <c r="I419" s="2">
        <v>30</v>
      </c>
      <c r="J419" s="2" t="s">
        <v>40</v>
      </c>
      <c r="K419" s="2"/>
      <c r="U419" s="7"/>
    </row>
    <row r="420" spans="1:21">
      <c r="A420" t="s">
        <v>1</v>
      </c>
      <c r="B420" s="5" t="s">
        <v>157</v>
      </c>
      <c r="C420" s="98" t="s">
        <v>72</v>
      </c>
      <c r="D420" s="2">
        <v>1</v>
      </c>
      <c r="E420" s="2">
        <v>211</v>
      </c>
      <c r="F420" s="2">
        <v>325</v>
      </c>
      <c r="G420" s="2">
        <v>337</v>
      </c>
      <c r="H420" s="2">
        <v>0</v>
      </c>
      <c r="I420" s="2">
        <v>30</v>
      </c>
      <c r="J420" s="2" t="s">
        <v>40</v>
      </c>
      <c r="K420" s="2"/>
      <c r="U420" s="7"/>
    </row>
    <row r="421" spans="1:21">
      <c r="A421" t="s">
        <v>1</v>
      </c>
      <c r="B421" s="5" t="s">
        <v>19</v>
      </c>
      <c r="C421" s="98" t="s">
        <v>73</v>
      </c>
      <c r="D421" s="2">
        <v>1</v>
      </c>
      <c r="E421" s="2">
        <v>109</v>
      </c>
      <c r="F421" s="2">
        <v>325</v>
      </c>
      <c r="G421" s="2">
        <v>338</v>
      </c>
      <c r="H421" s="2">
        <v>0</v>
      </c>
      <c r="I421" s="2">
        <v>30</v>
      </c>
      <c r="J421" s="2" t="s">
        <v>40</v>
      </c>
      <c r="K421" s="2"/>
      <c r="U421" s="7"/>
    </row>
    <row r="422" spans="1:21">
      <c r="A422" t="s">
        <v>1</v>
      </c>
      <c r="B422" s="5" t="s">
        <v>20</v>
      </c>
      <c r="C422" s="98" t="s">
        <v>73</v>
      </c>
      <c r="D422" s="2">
        <v>1</v>
      </c>
      <c r="E422" s="2">
        <v>115</v>
      </c>
      <c r="F422" s="2">
        <v>325</v>
      </c>
      <c r="G422" s="2">
        <v>339</v>
      </c>
      <c r="H422" s="2">
        <v>0</v>
      </c>
      <c r="I422" s="2">
        <v>30</v>
      </c>
      <c r="J422" s="2" t="s">
        <v>40</v>
      </c>
      <c r="K422" s="2"/>
      <c r="U422" s="7"/>
    </row>
    <row r="423" spans="1:21">
      <c r="A423" t="s">
        <v>1</v>
      </c>
      <c r="B423" s="5" t="s">
        <v>21</v>
      </c>
      <c r="C423" s="98" t="s">
        <v>73</v>
      </c>
      <c r="D423" s="2">
        <v>1</v>
      </c>
      <c r="E423" s="2">
        <v>133</v>
      </c>
      <c r="F423" s="2">
        <v>325</v>
      </c>
      <c r="G423" s="2">
        <v>343</v>
      </c>
      <c r="H423" s="2">
        <v>0</v>
      </c>
      <c r="I423" s="2">
        <v>30</v>
      </c>
      <c r="J423" s="2" t="s">
        <v>40</v>
      </c>
      <c r="K423" s="2"/>
      <c r="U423" s="7"/>
    </row>
    <row r="424" spans="1:21">
      <c r="A424" t="s">
        <v>1</v>
      </c>
      <c r="B424" s="5" t="s">
        <v>22</v>
      </c>
      <c r="C424" s="98" t="s">
        <v>73</v>
      </c>
      <c r="D424" s="2">
        <v>1</v>
      </c>
      <c r="E424" s="2">
        <v>139</v>
      </c>
      <c r="F424" s="2">
        <v>325</v>
      </c>
      <c r="G424" s="2">
        <v>346</v>
      </c>
      <c r="H424" s="2">
        <v>0</v>
      </c>
      <c r="I424" s="2">
        <v>30</v>
      </c>
      <c r="J424" s="2" t="s">
        <v>40</v>
      </c>
      <c r="K424" s="2"/>
      <c r="U424" s="7"/>
    </row>
    <row r="425" spans="1:21">
      <c r="A425" t="s">
        <v>1</v>
      </c>
      <c r="B425" s="5" t="s">
        <v>23</v>
      </c>
      <c r="C425" s="98" t="s">
        <v>73</v>
      </c>
      <c r="D425" s="2">
        <v>1</v>
      </c>
      <c r="E425" s="2">
        <v>149</v>
      </c>
      <c r="F425" s="2">
        <v>325</v>
      </c>
      <c r="G425" s="2">
        <v>352</v>
      </c>
      <c r="H425" s="2">
        <v>0</v>
      </c>
      <c r="I425" s="2">
        <v>30</v>
      </c>
      <c r="J425" s="2" t="s">
        <v>40</v>
      </c>
      <c r="K425" s="2"/>
      <c r="U425" s="7"/>
    </row>
    <row r="426" spans="1:21">
      <c r="A426" t="s">
        <v>1</v>
      </c>
      <c r="B426" s="5" t="s">
        <v>24</v>
      </c>
      <c r="C426" s="98" t="s">
        <v>73</v>
      </c>
      <c r="D426" s="2">
        <v>1</v>
      </c>
      <c r="E426" s="2">
        <v>151</v>
      </c>
      <c r="F426" s="2">
        <v>325</v>
      </c>
      <c r="G426" s="2">
        <v>353</v>
      </c>
      <c r="H426" s="2">
        <v>0</v>
      </c>
      <c r="I426" s="2">
        <v>30</v>
      </c>
      <c r="J426" s="2" t="s">
        <v>40</v>
      </c>
      <c r="K426" s="2"/>
      <c r="U426" s="7"/>
    </row>
    <row r="427" spans="1:21">
      <c r="A427" t="s">
        <v>1</v>
      </c>
      <c r="B427" s="5" t="s">
        <v>25</v>
      </c>
      <c r="C427" s="98" t="s">
        <v>73</v>
      </c>
      <c r="D427" s="2">
        <v>1</v>
      </c>
      <c r="E427" s="2">
        <v>177</v>
      </c>
      <c r="F427" s="2">
        <v>325</v>
      </c>
      <c r="G427" s="2">
        <v>351</v>
      </c>
      <c r="H427" s="2">
        <v>0</v>
      </c>
      <c r="I427" s="2">
        <v>30</v>
      </c>
      <c r="J427" s="2" t="s">
        <v>40</v>
      </c>
      <c r="K427" s="2"/>
      <c r="U427" s="7"/>
    </row>
    <row r="428" spans="1:21">
      <c r="A428" t="s">
        <v>1</v>
      </c>
      <c r="B428" s="5" t="s">
        <v>26</v>
      </c>
      <c r="C428" s="98" t="s">
        <v>73</v>
      </c>
      <c r="D428" s="2">
        <v>1</v>
      </c>
      <c r="E428" s="2">
        <v>173</v>
      </c>
      <c r="F428" s="2">
        <v>325</v>
      </c>
      <c r="G428" s="2">
        <v>350</v>
      </c>
      <c r="H428" s="2">
        <v>0</v>
      </c>
      <c r="I428" s="2">
        <v>30</v>
      </c>
      <c r="J428" s="2" t="s">
        <v>40</v>
      </c>
      <c r="K428" s="2"/>
      <c r="U428" s="7"/>
    </row>
    <row r="429" spans="1:21">
      <c r="A429" t="s">
        <v>1</v>
      </c>
      <c r="B429" s="5" t="s">
        <v>27</v>
      </c>
      <c r="C429" s="98" t="s">
        <v>74</v>
      </c>
      <c r="D429" s="2">
        <v>1</v>
      </c>
      <c r="E429" s="2">
        <v>228</v>
      </c>
      <c r="F429" s="2">
        <v>325</v>
      </c>
      <c r="G429" s="2">
        <v>355</v>
      </c>
      <c r="H429" s="2">
        <v>0</v>
      </c>
      <c r="I429" s="2">
        <v>30</v>
      </c>
      <c r="J429" s="2" t="s">
        <v>40</v>
      </c>
      <c r="K429" s="2"/>
      <c r="U429" s="7"/>
    </row>
    <row r="430" spans="1:21">
      <c r="A430" t="s">
        <v>1</v>
      </c>
      <c r="B430" s="5" t="s">
        <v>28</v>
      </c>
      <c r="C430" s="98" t="s">
        <v>74</v>
      </c>
      <c r="D430" s="2">
        <v>1</v>
      </c>
      <c r="E430" s="2">
        <v>232</v>
      </c>
      <c r="F430" s="2">
        <v>325</v>
      </c>
      <c r="G430" s="2">
        <v>356</v>
      </c>
      <c r="H430" s="2">
        <v>0</v>
      </c>
      <c r="I430" s="2">
        <v>30</v>
      </c>
      <c r="J430" s="2" t="s">
        <v>40</v>
      </c>
      <c r="K430" s="2"/>
      <c r="U430" s="7"/>
    </row>
    <row r="431" spans="1:21">
      <c r="A431" t="s">
        <v>1</v>
      </c>
      <c r="B431" s="5" t="s">
        <v>29</v>
      </c>
      <c r="C431" s="98" t="s">
        <v>74</v>
      </c>
      <c r="D431" s="2">
        <v>1</v>
      </c>
      <c r="E431" s="2">
        <v>226</v>
      </c>
      <c r="F431" s="2">
        <v>325</v>
      </c>
      <c r="G431" s="2">
        <v>358</v>
      </c>
      <c r="H431" s="2">
        <v>0</v>
      </c>
      <c r="I431" s="2">
        <v>30</v>
      </c>
      <c r="J431" s="2" t="s">
        <v>40</v>
      </c>
      <c r="K431" s="2"/>
      <c r="U431" s="7"/>
    </row>
    <row r="432" spans="1:21">
      <c r="A432" t="s">
        <v>1</v>
      </c>
      <c r="B432" s="5" t="s">
        <v>158</v>
      </c>
      <c r="C432" s="98" t="s">
        <v>74</v>
      </c>
      <c r="D432" s="2">
        <v>1</v>
      </c>
      <c r="E432" s="2">
        <v>233</v>
      </c>
      <c r="F432" s="2">
        <v>325</v>
      </c>
      <c r="G432" s="2">
        <v>360</v>
      </c>
      <c r="H432" s="2">
        <v>0</v>
      </c>
      <c r="I432" s="2">
        <v>30</v>
      </c>
      <c r="J432" s="2" t="s">
        <v>40</v>
      </c>
      <c r="K432" s="2"/>
      <c r="U432" s="7"/>
    </row>
    <row r="433" spans="1:22">
      <c r="A433" t="s">
        <v>1</v>
      </c>
      <c r="B433" s="5" t="s">
        <v>162</v>
      </c>
      <c r="C433" s="98" t="s">
        <v>166</v>
      </c>
      <c r="D433" s="2">
        <v>1</v>
      </c>
      <c r="E433" s="2">
        <v>227</v>
      </c>
      <c r="F433" s="2">
        <v>325</v>
      </c>
      <c r="G433" s="2">
        <v>378</v>
      </c>
      <c r="H433" s="2">
        <v>0</v>
      </c>
      <c r="I433" s="2">
        <v>30</v>
      </c>
      <c r="J433" s="2" t="s">
        <v>40</v>
      </c>
      <c r="K433" s="2"/>
      <c r="N433" s="2"/>
      <c r="O433" s="2"/>
      <c r="P433" s="2"/>
      <c r="U433" s="7"/>
    </row>
    <row r="434" spans="1:22">
      <c r="A434" t="s">
        <v>1</v>
      </c>
      <c r="B434" s="5" t="s">
        <v>163</v>
      </c>
      <c r="C434" s="98" t="s">
        <v>166</v>
      </c>
      <c r="D434" s="2">
        <v>1</v>
      </c>
      <c r="E434" s="2">
        <v>231</v>
      </c>
      <c r="F434" s="2">
        <v>325</v>
      </c>
      <c r="G434" s="2">
        <v>379</v>
      </c>
      <c r="H434" s="2">
        <v>0</v>
      </c>
      <c r="I434" s="2">
        <v>30</v>
      </c>
      <c r="J434" s="2" t="s">
        <v>40</v>
      </c>
      <c r="K434" s="2"/>
      <c r="N434" s="2"/>
      <c r="O434" s="2"/>
      <c r="P434" s="2"/>
      <c r="U434" s="7"/>
    </row>
    <row r="435" spans="1:22">
      <c r="A435" t="s">
        <v>1</v>
      </c>
      <c r="B435" s="5" t="s">
        <v>164</v>
      </c>
      <c r="C435" s="98" t="s">
        <v>166</v>
      </c>
      <c r="D435" s="2">
        <v>1</v>
      </c>
      <c r="E435" s="2">
        <v>225</v>
      </c>
      <c r="F435" s="2">
        <v>325</v>
      </c>
      <c r="G435" s="2">
        <v>381</v>
      </c>
      <c r="H435" s="2">
        <v>0</v>
      </c>
      <c r="I435" s="2">
        <v>30</v>
      </c>
      <c r="J435" s="2" t="s">
        <v>40</v>
      </c>
      <c r="K435" s="2"/>
      <c r="N435" s="2"/>
      <c r="O435" s="2"/>
      <c r="P435" s="2"/>
      <c r="U435" s="7"/>
    </row>
    <row r="436" spans="1:22">
      <c r="A436" t="s">
        <v>1</v>
      </c>
      <c r="B436" s="5" t="s">
        <v>165</v>
      </c>
      <c r="C436" s="98" t="s">
        <v>166</v>
      </c>
      <c r="D436" s="2">
        <v>1</v>
      </c>
      <c r="E436" s="2">
        <v>234</v>
      </c>
      <c r="F436" s="2">
        <v>325</v>
      </c>
      <c r="G436" s="2">
        <v>382</v>
      </c>
      <c r="H436" s="2">
        <v>0</v>
      </c>
      <c r="I436" s="2">
        <v>30</v>
      </c>
      <c r="J436" s="2" t="s">
        <v>40</v>
      </c>
      <c r="K436" s="2"/>
      <c r="N436" s="2"/>
      <c r="O436" s="2"/>
      <c r="P436" s="2"/>
      <c r="U436" s="7"/>
    </row>
    <row r="437" spans="1:22">
      <c r="A437" t="s">
        <v>1</v>
      </c>
      <c r="B437" s="5" t="s">
        <v>30</v>
      </c>
      <c r="C437" s="98" t="s">
        <v>75</v>
      </c>
      <c r="D437" s="2">
        <v>1</v>
      </c>
      <c r="E437" s="2">
        <v>2</v>
      </c>
      <c r="F437" s="2">
        <v>325</v>
      </c>
      <c r="G437" s="2">
        <v>361</v>
      </c>
      <c r="J437" s="2"/>
      <c r="K437" s="2"/>
      <c r="U437" s="7"/>
      <c r="V437" t="s">
        <v>17</v>
      </c>
    </row>
    <row r="438" spans="1:22">
      <c r="A438" t="s">
        <v>1</v>
      </c>
      <c r="B438" s="5" t="s">
        <v>31</v>
      </c>
      <c r="C438" s="98" t="s">
        <v>75</v>
      </c>
      <c r="D438" s="2">
        <v>1</v>
      </c>
      <c r="E438" s="2">
        <v>5</v>
      </c>
      <c r="F438" s="2">
        <v>325</v>
      </c>
      <c r="G438" s="2">
        <v>362</v>
      </c>
      <c r="J438" s="2"/>
      <c r="K438" s="2"/>
      <c r="U438" s="7"/>
      <c r="V438" t="s">
        <v>17</v>
      </c>
    </row>
    <row r="439" spans="1:22">
      <c r="A439" t="s">
        <v>1</v>
      </c>
      <c r="B439" s="5" t="s">
        <v>32</v>
      </c>
      <c r="C439" s="98" t="s">
        <v>75</v>
      </c>
      <c r="D439" s="2">
        <v>1</v>
      </c>
      <c r="E439" s="2">
        <v>14</v>
      </c>
      <c r="F439" s="2">
        <v>325</v>
      </c>
      <c r="G439" s="2">
        <v>366</v>
      </c>
      <c r="J439" s="2"/>
      <c r="K439" s="2"/>
      <c r="U439" s="7"/>
      <c r="V439" t="s">
        <v>17</v>
      </c>
    </row>
    <row r="440" spans="1:22">
      <c r="A440" t="s">
        <v>1</v>
      </c>
      <c r="B440" s="5" t="s">
        <v>33</v>
      </c>
      <c r="C440" s="98" t="s">
        <v>75</v>
      </c>
      <c r="D440" s="2">
        <v>1</v>
      </c>
      <c r="E440" s="2">
        <v>15</v>
      </c>
      <c r="F440" s="2">
        <v>325</v>
      </c>
      <c r="G440" s="2">
        <v>369</v>
      </c>
      <c r="J440" s="2"/>
      <c r="K440" s="2"/>
      <c r="U440" s="7"/>
      <c r="V440" t="s">
        <v>17</v>
      </c>
    </row>
    <row r="441" spans="1:22">
      <c r="A441" t="s">
        <v>1</v>
      </c>
      <c r="B441" s="5" t="s">
        <v>34</v>
      </c>
      <c r="C441" s="98" t="s">
        <v>75</v>
      </c>
      <c r="D441" s="2">
        <v>1</v>
      </c>
      <c r="E441" s="2">
        <v>22</v>
      </c>
      <c r="F441" s="2">
        <v>325</v>
      </c>
      <c r="G441" s="2">
        <v>375</v>
      </c>
      <c r="J441" s="2"/>
      <c r="K441" s="2"/>
      <c r="U441" s="7"/>
      <c r="V441" t="s">
        <v>17</v>
      </c>
    </row>
    <row r="442" spans="1:22">
      <c r="A442" t="s">
        <v>1</v>
      </c>
      <c r="B442" s="5" t="s">
        <v>35</v>
      </c>
      <c r="C442" s="98" t="s">
        <v>75</v>
      </c>
      <c r="D442" s="2">
        <v>1</v>
      </c>
      <c r="E442" s="2">
        <v>23</v>
      </c>
      <c r="F442" s="2">
        <v>325</v>
      </c>
      <c r="G442" s="2">
        <v>376</v>
      </c>
      <c r="J442" s="2"/>
      <c r="K442" s="2"/>
      <c r="U442" s="7"/>
      <c r="V442" t="s">
        <v>17</v>
      </c>
    </row>
    <row r="443" spans="1:22">
      <c r="A443" t="s">
        <v>1</v>
      </c>
      <c r="B443" s="5" t="s">
        <v>36</v>
      </c>
      <c r="C443" s="98" t="s">
        <v>75</v>
      </c>
      <c r="D443" s="2">
        <v>1</v>
      </c>
      <c r="E443" s="2">
        <v>36</v>
      </c>
      <c r="F443" s="2">
        <v>325</v>
      </c>
      <c r="G443" s="2">
        <v>374</v>
      </c>
      <c r="J443" s="2"/>
      <c r="K443" s="2"/>
      <c r="U443" s="7"/>
      <c r="V443" t="s">
        <v>17</v>
      </c>
    </row>
    <row r="444" spans="1:22">
      <c r="A444" t="s">
        <v>1</v>
      </c>
      <c r="B444" s="5" t="s">
        <v>37</v>
      </c>
      <c r="C444" s="98" t="s">
        <v>75</v>
      </c>
      <c r="D444" s="2">
        <v>1</v>
      </c>
      <c r="E444" s="2">
        <v>34</v>
      </c>
      <c r="F444" s="2">
        <v>325</v>
      </c>
      <c r="G444" s="2">
        <v>373</v>
      </c>
      <c r="J444" s="2"/>
      <c r="K444" s="2"/>
      <c r="U444" s="7"/>
      <c r="V444" t="s">
        <v>17</v>
      </c>
    </row>
    <row r="445" spans="1:22">
      <c r="B445" s="5"/>
      <c r="U445" s="7"/>
    </row>
    <row r="446" spans="1:22">
      <c r="A446" t="s">
        <v>283</v>
      </c>
      <c r="B446" s="5" t="s">
        <v>300</v>
      </c>
      <c r="C446" s="98">
        <v>1</v>
      </c>
      <c r="U446" s="7"/>
    </row>
    <row r="447" spans="1:22">
      <c r="A447" t="s">
        <v>284</v>
      </c>
      <c r="B447" s="5" t="s">
        <v>300</v>
      </c>
      <c r="C447" s="98">
        <v>1</v>
      </c>
      <c r="U447" s="7"/>
    </row>
    <row r="448" spans="1:22">
      <c r="B448" s="5"/>
      <c r="D448" s="2" t="s">
        <v>2</v>
      </c>
      <c r="E448" s="2" t="s">
        <v>3</v>
      </c>
      <c r="F448" s="2" t="s">
        <v>4</v>
      </c>
      <c r="G448" s="2" t="s">
        <v>5</v>
      </c>
      <c r="H448" s="2" t="s">
        <v>6</v>
      </c>
      <c r="I448" s="2" t="s">
        <v>7</v>
      </c>
      <c r="J448" s="2" t="s">
        <v>39</v>
      </c>
      <c r="K448" s="2" t="s">
        <v>79</v>
      </c>
      <c r="M448" s="2" t="s">
        <v>70</v>
      </c>
      <c r="N448" s="2" t="s">
        <v>76</v>
      </c>
      <c r="O448" s="2" t="s">
        <v>81</v>
      </c>
      <c r="P448" s="2" t="s">
        <v>71</v>
      </c>
      <c r="Q448" s="2" t="s">
        <v>77</v>
      </c>
      <c r="R448" s="2" t="s">
        <v>81</v>
      </c>
      <c r="S448" s="2" t="s">
        <v>82</v>
      </c>
      <c r="T448" s="2" t="s">
        <v>83</v>
      </c>
      <c r="U448" s="7" t="s">
        <v>78</v>
      </c>
    </row>
    <row r="449" spans="1:21">
      <c r="A449" t="s">
        <v>1</v>
      </c>
      <c r="B449" s="5" t="s">
        <v>8</v>
      </c>
      <c r="C449" s="98" t="s">
        <v>8</v>
      </c>
      <c r="D449" s="2">
        <v>1</v>
      </c>
      <c r="E449" s="2">
        <v>254</v>
      </c>
      <c r="F449" s="2">
        <v>325</v>
      </c>
      <c r="G449" s="2">
        <v>326</v>
      </c>
      <c r="H449" s="2">
        <v>0</v>
      </c>
      <c r="I449" s="2">
        <v>30</v>
      </c>
      <c r="J449" s="2" t="s">
        <v>40</v>
      </c>
      <c r="K449" s="2"/>
      <c r="U449" s="7"/>
    </row>
    <row r="450" spans="1:21">
      <c r="A450" t="s">
        <v>1</v>
      </c>
      <c r="B450" s="5" t="s">
        <v>9</v>
      </c>
      <c r="C450" s="98" t="s">
        <v>9</v>
      </c>
      <c r="D450" s="2">
        <v>1</v>
      </c>
      <c r="E450" s="2">
        <v>252</v>
      </c>
      <c r="F450" s="2">
        <v>325</v>
      </c>
      <c r="G450" s="2">
        <v>327</v>
      </c>
      <c r="H450" s="2">
        <v>0</v>
      </c>
      <c r="I450" s="2">
        <v>30</v>
      </c>
      <c r="J450" s="2" t="s">
        <v>41</v>
      </c>
      <c r="K450" s="2"/>
      <c r="M450" s="2">
        <v>3.82</v>
      </c>
      <c r="N450" s="2"/>
      <c r="O450" s="2"/>
      <c r="P450" s="2">
        <v>3.82</v>
      </c>
      <c r="U450" s="7"/>
    </row>
    <row r="451" spans="1:21">
      <c r="A451" s="3" t="s">
        <v>1</v>
      </c>
      <c r="B451" s="100" t="s">
        <v>216</v>
      </c>
      <c r="C451" s="99" t="s">
        <v>215</v>
      </c>
      <c r="D451" s="2">
        <v>1</v>
      </c>
      <c r="E451" s="2">
        <v>107</v>
      </c>
      <c r="F451" s="2">
        <v>325</v>
      </c>
      <c r="G451" s="2">
        <v>326</v>
      </c>
      <c r="H451" s="2">
        <v>0</v>
      </c>
      <c r="I451" s="2">
        <v>30</v>
      </c>
      <c r="J451" s="2" t="s">
        <v>40</v>
      </c>
      <c r="K451" s="2"/>
      <c r="U451" s="7"/>
    </row>
    <row r="452" spans="1:21">
      <c r="A452" t="s">
        <v>1</v>
      </c>
      <c r="B452" s="5" t="s">
        <v>11</v>
      </c>
      <c r="C452" s="98" t="s">
        <v>11</v>
      </c>
      <c r="D452" s="2">
        <v>1</v>
      </c>
      <c r="E452" s="2">
        <v>220</v>
      </c>
      <c r="F452" s="2">
        <v>325</v>
      </c>
      <c r="G452" s="2">
        <v>329</v>
      </c>
      <c r="H452" s="2">
        <v>0</v>
      </c>
      <c r="I452" s="2">
        <v>25</v>
      </c>
      <c r="J452" s="2" t="s">
        <v>41</v>
      </c>
      <c r="K452" s="2"/>
      <c r="U452" s="7"/>
    </row>
    <row r="453" spans="1:21">
      <c r="A453" t="s">
        <v>1</v>
      </c>
      <c r="B453" s="5" t="s">
        <v>12</v>
      </c>
      <c r="C453" s="98" t="s">
        <v>12</v>
      </c>
      <c r="D453" s="2">
        <v>1</v>
      </c>
      <c r="E453" s="2">
        <v>223</v>
      </c>
      <c r="F453" s="2">
        <v>325</v>
      </c>
      <c r="G453" s="2">
        <v>330</v>
      </c>
      <c r="H453" s="2">
        <v>0</v>
      </c>
      <c r="I453" s="2">
        <v>25</v>
      </c>
      <c r="J453" s="2" t="s">
        <v>40</v>
      </c>
      <c r="K453" s="2"/>
      <c r="M453" s="2">
        <v>0</v>
      </c>
      <c r="N453" s="2"/>
      <c r="O453" s="2"/>
      <c r="P453" s="2">
        <v>0</v>
      </c>
      <c r="U453" s="7"/>
    </row>
    <row r="454" spans="1:21">
      <c r="A454" t="s">
        <v>1</v>
      </c>
      <c r="B454" s="5" t="s">
        <v>13</v>
      </c>
      <c r="C454" s="98" t="s">
        <v>13</v>
      </c>
      <c r="D454" s="2">
        <v>1</v>
      </c>
      <c r="E454" s="2">
        <v>224</v>
      </c>
      <c r="F454" s="2">
        <v>325</v>
      </c>
      <c r="G454" s="2">
        <v>331</v>
      </c>
      <c r="H454" s="2">
        <v>0</v>
      </c>
      <c r="I454" s="2">
        <v>30</v>
      </c>
      <c r="J454" s="2" t="s">
        <v>40</v>
      </c>
      <c r="K454" s="2"/>
      <c r="M454" s="2">
        <v>0</v>
      </c>
      <c r="N454" s="2"/>
      <c r="O454" s="2"/>
      <c r="P454" s="2">
        <v>0</v>
      </c>
      <c r="U454" s="7"/>
    </row>
    <row r="455" spans="1:21">
      <c r="A455" t="s">
        <v>1</v>
      </c>
      <c r="B455" s="5" t="s">
        <v>14</v>
      </c>
      <c r="C455" s="98" t="s">
        <v>14</v>
      </c>
      <c r="D455" s="2">
        <v>1</v>
      </c>
      <c r="E455" s="2">
        <v>235</v>
      </c>
      <c r="F455" s="2">
        <v>325</v>
      </c>
      <c r="G455" s="2">
        <v>328</v>
      </c>
      <c r="H455" s="2">
        <v>0</v>
      </c>
      <c r="I455" s="2">
        <v>30</v>
      </c>
      <c r="J455" s="2" t="s">
        <v>41</v>
      </c>
      <c r="K455" s="2"/>
      <c r="M455" s="2">
        <v>0</v>
      </c>
      <c r="N455" s="2"/>
      <c r="O455" s="2"/>
      <c r="P455" s="2">
        <v>0</v>
      </c>
      <c r="U455" s="7"/>
    </row>
    <row r="456" spans="1:21">
      <c r="A456" t="s">
        <v>1</v>
      </c>
      <c r="B456" s="5" t="s">
        <v>15</v>
      </c>
      <c r="C456" s="98" t="s">
        <v>72</v>
      </c>
      <c r="D456" s="2">
        <v>1</v>
      </c>
      <c r="E456" s="2">
        <v>192</v>
      </c>
      <c r="F456" s="2">
        <v>325</v>
      </c>
      <c r="G456" s="2">
        <v>332</v>
      </c>
      <c r="H456" s="2">
        <v>0</v>
      </c>
      <c r="I456" s="2">
        <v>30</v>
      </c>
      <c r="J456" s="2" t="s">
        <v>40</v>
      </c>
      <c r="K456" s="2"/>
      <c r="U456" s="7"/>
    </row>
    <row r="457" spans="1:21">
      <c r="A457" t="s">
        <v>1</v>
      </c>
      <c r="B457" s="5" t="s">
        <v>16</v>
      </c>
      <c r="C457" s="98" t="s">
        <v>72</v>
      </c>
      <c r="D457" s="2">
        <v>1</v>
      </c>
      <c r="E457" s="2">
        <v>190</v>
      </c>
      <c r="F457" s="2">
        <v>325</v>
      </c>
      <c r="G457" s="2">
        <v>333</v>
      </c>
      <c r="H457" s="2">
        <v>0</v>
      </c>
      <c r="I457" s="2">
        <v>30</v>
      </c>
      <c r="J457" s="2" t="s">
        <v>40</v>
      </c>
      <c r="K457" s="2"/>
      <c r="U457" s="7"/>
    </row>
    <row r="458" spans="1:21">
      <c r="A458" t="s">
        <v>1</v>
      </c>
      <c r="B458" s="5" t="s">
        <v>18</v>
      </c>
      <c r="C458" s="98" t="s">
        <v>72</v>
      </c>
      <c r="D458" s="2">
        <v>1</v>
      </c>
      <c r="E458" s="2">
        <v>199</v>
      </c>
      <c r="F458" s="2">
        <v>325</v>
      </c>
      <c r="G458" s="2">
        <v>335</v>
      </c>
      <c r="H458" s="2">
        <v>0</v>
      </c>
      <c r="I458" s="2">
        <v>30</v>
      </c>
      <c r="J458" s="2" t="s">
        <v>40</v>
      </c>
      <c r="K458" s="2"/>
      <c r="U458" s="7"/>
    </row>
    <row r="459" spans="1:21">
      <c r="A459" t="s">
        <v>1</v>
      </c>
      <c r="B459" s="5" t="s">
        <v>157</v>
      </c>
      <c r="C459" s="98" t="s">
        <v>72</v>
      </c>
      <c r="D459" s="2">
        <v>1</v>
      </c>
      <c r="E459" s="2">
        <v>211</v>
      </c>
      <c r="F459" s="2">
        <v>325</v>
      </c>
      <c r="G459" s="2">
        <v>337</v>
      </c>
      <c r="H459" s="2">
        <v>0</v>
      </c>
      <c r="I459" s="2">
        <v>30</v>
      </c>
      <c r="J459" s="2" t="s">
        <v>40</v>
      </c>
      <c r="K459" s="2"/>
      <c r="U459" s="7"/>
    </row>
    <row r="460" spans="1:21">
      <c r="A460" t="s">
        <v>1</v>
      </c>
      <c r="B460" s="5" t="s">
        <v>19</v>
      </c>
      <c r="C460" s="98" t="s">
        <v>73</v>
      </c>
      <c r="D460" s="2">
        <v>1</v>
      </c>
      <c r="E460" s="2">
        <v>109</v>
      </c>
      <c r="F460" s="2">
        <v>325</v>
      </c>
      <c r="G460" s="2">
        <v>338</v>
      </c>
      <c r="H460" s="2">
        <v>0</v>
      </c>
      <c r="I460" s="2">
        <v>30</v>
      </c>
      <c r="J460" s="2" t="s">
        <v>40</v>
      </c>
      <c r="K460" s="2"/>
      <c r="U460" s="7"/>
    </row>
    <row r="461" spans="1:21">
      <c r="A461" t="s">
        <v>1</v>
      </c>
      <c r="B461" s="5" t="s">
        <v>20</v>
      </c>
      <c r="C461" s="98" t="s">
        <v>73</v>
      </c>
      <c r="D461" s="2">
        <v>1</v>
      </c>
      <c r="E461" s="2">
        <v>115</v>
      </c>
      <c r="F461" s="2">
        <v>325</v>
      </c>
      <c r="G461" s="2">
        <v>339</v>
      </c>
      <c r="H461" s="2">
        <v>0</v>
      </c>
      <c r="I461" s="2">
        <v>30</v>
      </c>
      <c r="J461" s="2" t="s">
        <v>40</v>
      </c>
      <c r="K461" s="2"/>
      <c r="U461" s="7"/>
    </row>
    <row r="462" spans="1:21">
      <c r="A462" t="s">
        <v>1</v>
      </c>
      <c r="B462" s="5" t="s">
        <v>21</v>
      </c>
      <c r="C462" s="98" t="s">
        <v>73</v>
      </c>
      <c r="D462" s="2">
        <v>1</v>
      </c>
      <c r="E462" s="2">
        <v>137</v>
      </c>
      <c r="F462" s="2">
        <v>325</v>
      </c>
      <c r="G462" s="2">
        <v>343</v>
      </c>
      <c r="H462" s="2">
        <v>0</v>
      </c>
      <c r="I462" s="2">
        <v>30</v>
      </c>
      <c r="J462" s="2" t="s">
        <v>40</v>
      </c>
      <c r="K462" s="2"/>
      <c r="U462" s="7"/>
    </row>
    <row r="463" spans="1:21">
      <c r="A463" t="s">
        <v>1</v>
      </c>
      <c r="B463" s="5" t="s">
        <v>22</v>
      </c>
      <c r="C463" s="98" t="s">
        <v>73</v>
      </c>
      <c r="D463" s="2">
        <v>1</v>
      </c>
      <c r="E463" s="2">
        <v>135</v>
      </c>
      <c r="F463" s="2">
        <v>325</v>
      </c>
      <c r="G463" s="2">
        <v>344</v>
      </c>
      <c r="H463" s="2">
        <v>0</v>
      </c>
      <c r="I463" s="2">
        <v>30</v>
      </c>
      <c r="J463" s="2" t="s">
        <v>40</v>
      </c>
      <c r="K463" s="2"/>
      <c r="U463" s="7"/>
    </row>
    <row r="464" spans="1:21">
      <c r="A464" t="s">
        <v>1</v>
      </c>
      <c r="B464" s="5" t="s">
        <v>23</v>
      </c>
      <c r="C464" s="98" t="s">
        <v>73</v>
      </c>
      <c r="D464" s="2">
        <v>1</v>
      </c>
      <c r="E464" s="2">
        <v>149</v>
      </c>
      <c r="F464" s="2">
        <v>325</v>
      </c>
      <c r="G464" s="2">
        <v>352</v>
      </c>
      <c r="H464" s="2">
        <v>0</v>
      </c>
      <c r="I464" s="2">
        <v>30</v>
      </c>
      <c r="J464" s="2" t="s">
        <v>40</v>
      </c>
      <c r="K464" s="2"/>
      <c r="U464" s="7"/>
    </row>
    <row r="465" spans="1:22">
      <c r="A465" t="s">
        <v>1</v>
      </c>
      <c r="B465" s="5" t="s">
        <v>24</v>
      </c>
      <c r="C465" s="98" t="s">
        <v>73</v>
      </c>
      <c r="D465" s="2">
        <v>1</v>
      </c>
      <c r="E465" s="2">
        <v>151</v>
      </c>
      <c r="F465" s="2">
        <v>325</v>
      </c>
      <c r="G465" s="2">
        <v>353</v>
      </c>
      <c r="H465" s="2">
        <v>0</v>
      </c>
      <c r="I465" s="2">
        <v>30</v>
      </c>
      <c r="J465" s="2" t="s">
        <v>40</v>
      </c>
      <c r="K465" s="2"/>
      <c r="U465" s="7"/>
    </row>
    <row r="466" spans="1:22">
      <c r="A466" t="s">
        <v>1</v>
      </c>
      <c r="B466" s="5" t="s">
        <v>25</v>
      </c>
      <c r="C466" s="98" t="s">
        <v>73</v>
      </c>
      <c r="D466" s="2">
        <v>1</v>
      </c>
      <c r="E466" s="2">
        <v>165</v>
      </c>
      <c r="F466" s="2">
        <v>325</v>
      </c>
      <c r="G466" s="2">
        <v>347</v>
      </c>
      <c r="H466" s="2">
        <v>0</v>
      </c>
      <c r="I466" s="2">
        <v>30</v>
      </c>
      <c r="J466" s="2" t="s">
        <v>40</v>
      </c>
      <c r="K466" s="2"/>
      <c r="U466" s="7"/>
    </row>
    <row r="467" spans="1:22">
      <c r="A467" t="s">
        <v>1</v>
      </c>
      <c r="B467" s="5" t="s">
        <v>26</v>
      </c>
      <c r="C467" s="98" t="s">
        <v>73</v>
      </c>
      <c r="D467" s="2">
        <v>1</v>
      </c>
      <c r="E467" s="2">
        <v>173</v>
      </c>
      <c r="F467" s="2">
        <v>325</v>
      </c>
      <c r="G467" s="2">
        <v>350</v>
      </c>
      <c r="H467" s="2">
        <v>0</v>
      </c>
      <c r="I467" s="2">
        <v>30</v>
      </c>
      <c r="J467" s="2" t="s">
        <v>40</v>
      </c>
      <c r="K467" s="2"/>
      <c r="U467" s="7"/>
    </row>
    <row r="468" spans="1:22">
      <c r="A468" t="s">
        <v>1</v>
      </c>
      <c r="B468" s="5" t="s">
        <v>27</v>
      </c>
      <c r="C468" s="98" t="s">
        <v>74</v>
      </c>
      <c r="D468" s="2">
        <v>1</v>
      </c>
      <c r="E468" s="2">
        <v>228</v>
      </c>
      <c r="F468" s="2">
        <v>325</v>
      </c>
      <c r="G468" s="2">
        <v>355</v>
      </c>
      <c r="H468" s="2">
        <v>0</v>
      </c>
      <c r="I468" s="2">
        <v>30</v>
      </c>
      <c r="J468" s="2" t="s">
        <v>40</v>
      </c>
      <c r="K468" s="2"/>
      <c r="U468" s="7"/>
    </row>
    <row r="469" spans="1:22">
      <c r="A469" t="s">
        <v>1</v>
      </c>
      <c r="B469" s="5" t="s">
        <v>28</v>
      </c>
      <c r="C469" s="98" t="s">
        <v>74</v>
      </c>
      <c r="D469" s="2">
        <v>1</v>
      </c>
      <c r="E469" s="2">
        <v>232</v>
      </c>
      <c r="F469" s="2">
        <v>325</v>
      </c>
      <c r="G469" s="2">
        <v>356</v>
      </c>
      <c r="H469" s="2">
        <v>0</v>
      </c>
      <c r="I469" s="2">
        <v>30</v>
      </c>
      <c r="J469" s="2" t="s">
        <v>40</v>
      </c>
      <c r="K469" s="2"/>
      <c r="U469" s="7"/>
    </row>
    <row r="470" spans="1:22">
      <c r="A470" t="s">
        <v>1</v>
      </c>
      <c r="B470" s="5" t="s">
        <v>29</v>
      </c>
      <c r="C470" s="98" t="s">
        <v>74</v>
      </c>
      <c r="D470" s="2">
        <v>1</v>
      </c>
      <c r="E470" s="2">
        <v>226</v>
      </c>
      <c r="F470" s="2">
        <v>325</v>
      </c>
      <c r="G470" s="2">
        <v>358</v>
      </c>
      <c r="H470" s="2">
        <v>0</v>
      </c>
      <c r="I470" s="2">
        <v>30</v>
      </c>
      <c r="J470" s="2" t="s">
        <v>40</v>
      </c>
      <c r="K470" s="2"/>
      <c r="U470" s="7"/>
    </row>
    <row r="471" spans="1:22">
      <c r="A471" t="s">
        <v>1</v>
      </c>
      <c r="B471" s="5" t="s">
        <v>158</v>
      </c>
      <c r="C471" s="98" t="s">
        <v>74</v>
      </c>
      <c r="D471" s="2">
        <v>1</v>
      </c>
      <c r="E471" s="2">
        <v>233</v>
      </c>
      <c r="F471" s="2">
        <v>325</v>
      </c>
      <c r="G471" s="2">
        <v>360</v>
      </c>
      <c r="H471" s="2">
        <v>0</v>
      </c>
      <c r="I471" s="2">
        <v>30</v>
      </c>
      <c r="J471" s="2" t="s">
        <v>40</v>
      </c>
      <c r="K471" s="2"/>
      <c r="U471" s="7"/>
    </row>
    <row r="472" spans="1:22">
      <c r="A472" t="s">
        <v>1</v>
      </c>
      <c r="B472" s="5" t="s">
        <v>162</v>
      </c>
      <c r="C472" s="98" t="s">
        <v>166</v>
      </c>
      <c r="D472" s="2">
        <v>1</v>
      </c>
      <c r="E472" s="2">
        <v>227</v>
      </c>
      <c r="F472" s="2">
        <v>325</v>
      </c>
      <c r="G472" s="2">
        <v>378</v>
      </c>
      <c r="H472" s="2">
        <v>0</v>
      </c>
      <c r="I472" s="2">
        <v>30</v>
      </c>
      <c r="J472" s="2" t="s">
        <v>40</v>
      </c>
      <c r="K472" s="2"/>
      <c r="N472" s="2"/>
      <c r="O472" s="2"/>
      <c r="P472" s="2"/>
      <c r="U472" s="7"/>
    </row>
    <row r="473" spans="1:22">
      <c r="A473" t="s">
        <v>1</v>
      </c>
      <c r="B473" s="5" t="s">
        <v>163</v>
      </c>
      <c r="C473" s="98" t="s">
        <v>166</v>
      </c>
      <c r="D473" s="2">
        <v>1</v>
      </c>
      <c r="E473" s="2">
        <v>231</v>
      </c>
      <c r="F473" s="2">
        <v>325</v>
      </c>
      <c r="G473" s="2">
        <v>379</v>
      </c>
      <c r="H473" s="2">
        <v>0</v>
      </c>
      <c r="I473" s="2">
        <v>30</v>
      </c>
      <c r="J473" s="2" t="s">
        <v>40</v>
      </c>
      <c r="K473" s="2"/>
      <c r="N473" s="2"/>
      <c r="O473" s="2"/>
      <c r="P473" s="2"/>
      <c r="U473" s="7"/>
      <c r="V473" t="s">
        <v>17</v>
      </c>
    </row>
    <row r="474" spans="1:22">
      <c r="A474" t="s">
        <v>1</v>
      </c>
      <c r="B474" s="5" t="s">
        <v>164</v>
      </c>
      <c r="C474" s="98" t="s">
        <v>166</v>
      </c>
      <c r="D474" s="2">
        <v>1</v>
      </c>
      <c r="E474" s="2">
        <v>225</v>
      </c>
      <c r="F474" s="2">
        <v>325</v>
      </c>
      <c r="G474" s="2">
        <v>381</v>
      </c>
      <c r="H474" s="2">
        <v>0</v>
      </c>
      <c r="I474" s="2">
        <v>30</v>
      </c>
      <c r="J474" s="2" t="s">
        <v>40</v>
      </c>
      <c r="K474" s="2"/>
      <c r="N474" s="2"/>
      <c r="O474" s="2"/>
      <c r="P474" s="2"/>
      <c r="U474" s="7"/>
    </row>
    <row r="475" spans="1:22">
      <c r="A475" t="s">
        <v>1</v>
      </c>
      <c r="B475" s="5" t="s">
        <v>165</v>
      </c>
      <c r="C475" s="98" t="s">
        <v>166</v>
      </c>
      <c r="D475" s="2">
        <v>1</v>
      </c>
      <c r="E475" s="2">
        <v>234</v>
      </c>
      <c r="F475" s="2">
        <v>325</v>
      </c>
      <c r="G475" s="2">
        <v>382</v>
      </c>
      <c r="H475" s="2">
        <v>0</v>
      </c>
      <c r="I475" s="2">
        <v>30</v>
      </c>
      <c r="J475" s="2" t="s">
        <v>40</v>
      </c>
      <c r="K475" s="2"/>
      <c r="N475" s="2"/>
      <c r="O475" s="2"/>
      <c r="P475" s="2"/>
      <c r="U475" s="7"/>
    </row>
    <row r="476" spans="1:22">
      <c r="A476" t="s">
        <v>1</v>
      </c>
      <c r="B476" s="5" t="s">
        <v>30</v>
      </c>
      <c r="C476" s="98" t="s">
        <v>75</v>
      </c>
      <c r="D476" s="2">
        <v>1</v>
      </c>
      <c r="E476" s="2">
        <v>2</v>
      </c>
      <c r="F476" s="2">
        <v>325</v>
      </c>
      <c r="G476" s="2">
        <v>361</v>
      </c>
      <c r="H476" s="2">
        <v>0</v>
      </c>
      <c r="I476" s="2">
        <v>30</v>
      </c>
      <c r="J476" s="2" t="s">
        <v>40</v>
      </c>
      <c r="K476" s="2"/>
      <c r="U476" s="7"/>
    </row>
    <row r="477" spans="1:22">
      <c r="A477" t="s">
        <v>1</v>
      </c>
      <c r="B477" s="5" t="s">
        <v>31</v>
      </c>
      <c r="C477" s="98" t="s">
        <v>75</v>
      </c>
      <c r="D477" s="2">
        <v>1</v>
      </c>
      <c r="E477" s="2">
        <v>5</v>
      </c>
      <c r="F477" s="2">
        <v>325</v>
      </c>
      <c r="G477" s="2">
        <v>362</v>
      </c>
      <c r="H477" s="2">
        <v>0</v>
      </c>
      <c r="I477" s="2">
        <v>30</v>
      </c>
      <c r="J477" s="2" t="s">
        <v>40</v>
      </c>
      <c r="K477" s="2"/>
      <c r="U477" s="7"/>
    </row>
    <row r="478" spans="1:22">
      <c r="A478" t="s">
        <v>1</v>
      </c>
      <c r="B478" s="5" t="s">
        <v>32</v>
      </c>
      <c r="C478" s="98" t="s">
        <v>75</v>
      </c>
      <c r="D478" s="2">
        <v>1</v>
      </c>
      <c r="E478" s="2">
        <v>16</v>
      </c>
      <c r="F478" s="2">
        <v>325</v>
      </c>
      <c r="G478" s="2">
        <v>368</v>
      </c>
      <c r="H478" s="2">
        <v>0</v>
      </c>
      <c r="I478" s="2">
        <v>30</v>
      </c>
      <c r="J478" s="2" t="s">
        <v>40</v>
      </c>
      <c r="K478" s="2"/>
      <c r="U478" s="7"/>
    </row>
    <row r="479" spans="1:22">
      <c r="A479" t="s">
        <v>1</v>
      </c>
      <c r="B479" s="5" t="s">
        <v>33</v>
      </c>
      <c r="C479" s="98" t="s">
        <v>75</v>
      </c>
      <c r="D479" s="2">
        <v>1</v>
      </c>
      <c r="E479" s="2">
        <v>15</v>
      </c>
      <c r="F479" s="2">
        <v>325</v>
      </c>
      <c r="G479" s="2">
        <v>367</v>
      </c>
      <c r="H479" s="2">
        <v>0</v>
      </c>
      <c r="I479" s="2">
        <v>30</v>
      </c>
      <c r="J479" s="2" t="s">
        <v>40</v>
      </c>
      <c r="K479" s="2"/>
      <c r="U479" s="7"/>
    </row>
    <row r="480" spans="1:22">
      <c r="A480" t="s">
        <v>1</v>
      </c>
      <c r="B480" s="5" t="s">
        <v>34</v>
      </c>
      <c r="C480" s="98" t="s">
        <v>75</v>
      </c>
      <c r="D480" s="2">
        <v>1</v>
      </c>
      <c r="E480" s="2">
        <v>22</v>
      </c>
      <c r="F480" s="2">
        <v>325</v>
      </c>
      <c r="G480" s="2">
        <v>375</v>
      </c>
      <c r="H480" s="2">
        <v>0</v>
      </c>
      <c r="I480" s="2">
        <v>30</v>
      </c>
      <c r="J480" s="2" t="s">
        <v>40</v>
      </c>
      <c r="K480" s="2"/>
      <c r="U480" s="7"/>
    </row>
    <row r="481" spans="1:21">
      <c r="A481" t="s">
        <v>1</v>
      </c>
      <c r="B481" s="5" t="s">
        <v>35</v>
      </c>
      <c r="C481" s="98" t="s">
        <v>75</v>
      </c>
      <c r="D481" s="2">
        <v>1</v>
      </c>
      <c r="E481" s="2">
        <v>23</v>
      </c>
      <c r="F481" s="2">
        <v>325</v>
      </c>
      <c r="G481" s="2">
        <v>376</v>
      </c>
      <c r="H481" s="2">
        <v>0</v>
      </c>
      <c r="I481" s="2">
        <v>30</v>
      </c>
      <c r="J481" s="2" t="s">
        <v>40</v>
      </c>
      <c r="K481" s="2"/>
      <c r="U481" s="7"/>
    </row>
    <row r="482" spans="1:21">
      <c r="A482" t="s">
        <v>1</v>
      </c>
      <c r="B482" s="5" t="s">
        <v>36</v>
      </c>
      <c r="C482" s="98" t="s">
        <v>75</v>
      </c>
      <c r="D482" s="2">
        <v>1</v>
      </c>
      <c r="E482" s="2">
        <v>30</v>
      </c>
      <c r="F482" s="2">
        <v>325</v>
      </c>
      <c r="G482" s="2">
        <v>370</v>
      </c>
      <c r="H482" s="2">
        <v>0</v>
      </c>
      <c r="I482" s="2">
        <v>30</v>
      </c>
      <c r="J482" s="2" t="s">
        <v>40</v>
      </c>
      <c r="K482" s="2"/>
      <c r="U482" s="7"/>
    </row>
    <row r="483" spans="1:21">
      <c r="A483" t="s">
        <v>1</v>
      </c>
      <c r="B483" s="5" t="s">
        <v>37</v>
      </c>
      <c r="C483" s="98" t="s">
        <v>75</v>
      </c>
      <c r="D483" s="2">
        <v>1</v>
      </c>
      <c r="E483" s="2">
        <v>34</v>
      </c>
      <c r="F483" s="2">
        <v>325</v>
      </c>
      <c r="G483" s="2">
        <v>373</v>
      </c>
      <c r="H483" s="2">
        <v>0</v>
      </c>
      <c r="I483" s="2">
        <v>30</v>
      </c>
      <c r="J483" s="2" t="s">
        <v>40</v>
      </c>
      <c r="K483" s="2"/>
      <c r="U483" s="7"/>
    </row>
    <row r="484" spans="1:21">
      <c r="B484" s="5"/>
      <c r="U484" s="7"/>
    </row>
    <row r="485" spans="1:21">
      <c r="A485" t="s">
        <v>283</v>
      </c>
      <c r="B485" s="5" t="s">
        <v>301</v>
      </c>
      <c r="C485" s="98">
        <v>1</v>
      </c>
      <c r="U485" s="7"/>
    </row>
    <row r="486" spans="1:21">
      <c r="A486" t="s">
        <v>284</v>
      </c>
      <c r="B486" s="5" t="s">
        <v>301</v>
      </c>
      <c r="C486" s="98">
        <v>1</v>
      </c>
      <c r="U486" s="7"/>
    </row>
    <row r="487" spans="1:21">
      <c r="B487" s="5"/>
      <c r="D487" s="2" t="s">
        <v>2</v>
      </c>
      <c r="E487" s="2" t="s">
        <v>3</v>
      </c>
      <c r="F487" s="2" t="s">
        <v>4</v>
      </c>
      <c r="G487" s="2" t="s">
        <v>5</v>
      </c>
      <c r="H487" s="2" t="s">
        <v>6</v>
      </c>
      <c r="I487" s="2" t="s">
        <v>7</v>
      </c>
      <c r="J487" s="2" t="s">
        <v>39</v>
      </c>
      <c r="K487" s="2" t="s">
        <v>79</v>
      </c>
      <c r="M487" s="2" t="s">
        <v>70</v>
      </c>
      <c r="N487" s="2" t="s">
        <v>76</v>
      </c>
      <c r="O487" s="2" t="s">
        <v>81</v>
      </c>
      <c r="P487" s="2" t="s">
        <v>71</v>
      </c>
      <c r="Q487" s="2" t="s">
        <v>77</v>
      </c>
      <c r="R487" s="2" t="s">
        <v>81</v>
      </c>
      <c r="S487" s="2" t="s">
        <v>82</v>
      </c>
      <c r="T487" s="2" t="s">
        <v>83</v>
      </c>
      <c r="U487" s="7" t="s">
        <v>78</v>
      </c>
    </row>
    <row r="488" spans="1:21">
      <c r="A488" t="s">
        <v>1</v>
      </c>
      <c r="B488" s="5" t="s">
        <v>8</v>
      </c>
      <c r="C488" s="98" t="s">
        <v>8</v>
      </c>
      <c r="D488" s="2">
        <v>1</v>
      </c>
      <c r="E488" s="2">
        <v>254</v>
      </c>
      <c r="F488" s="2">
        <v>325</v>
      </c>
      <c r="G488" s="2">
        <v>326</v>
      </c>
      <c r="H488" s="2">
        <v>0</v>
      </c>
      <c r="I488" s="2">
        <v>30</v>
      </c>
      <c r="J488" s="2" t="s">
        <v>40</v>
      </c>
      <c r="K488" s="2"/>
      <c r="U488" s="7"/>
    </row>
    <row r="489" spans="1:21">
      <c r="A489" t="s">
        <v>1</v>
      </c>
      <c r="B489" s="5" t="s">
        <v>9</v>
      </c>
      <c r="C489" s="98" t="s">
        <v>9</v>
      </c>
      <c r="D489" s="2">
        <v>1</v>
      </c>
      <c r="E489" s="2">
        <v>252</v>
      </c>
      <c r="F489" s="2">
        <v>325</v>
      </c>
      <c r="G489" s="2">
        <v>327</v>
      </c>
      <c r="H489" s="2">
        <v>0</v>
      </c>
      <c r="I489" s="2">
        <v>30</v>
      </c>
      <c r="J489" s="2" t="s">
        <v>41</v>
      </c>
      <c r="K489" s="2"/>
      <c r="M489" s="2">
        <v>3.82</v>
      </c>
      <c r="N489" s="2"/>
      <c r="O489" s="2"/>
      <c r="P489" s="2">
        <v>3.82</v>
      </c>
      <c r="U489" s="7"/>
    </row>
    <row r="490" spans="1:21">
      <c r="A490" s="3" t="s">
        <v>1</v>
      </c>
      <c r="B490" s="100" t="s">
        <v>216</v>
      </c>
      <c r="C490" s="99" t="s">
        <v>215</v>
      </c>
      <c r="D490" s="2">
        <v>1</v>
      </c>
      <c r="E490" s="2">
        <v>107</v>
      </c>
      <c r="F490" s="2">
        <v>325</v>
      </c>
      <c r="G490" s="2">
        <v>326</v>
      </c>
      <c r="H490" s="2">
        <v>0</v>
      </c>
      <c r="I490" s="2">
        <v>30</v>
      </c>
      <c r="J490" s="2" t="s">
        <v>40</v>
      </c>
      <c r="K490" s="2"/>
      <c r="U490" s="7"/>
    </row>
    <row r="491" spans="1:21">
      <c r="A491" t="s">
        <v>1</v>
      </c>
      <c r="B491" s="5" t="s">
        <v>11</v>
      </c>
      <c r="C491" s="98" t="s">
        <v>11</v>
      </c>
      <c r="D491" s="2">
        <v>1</v>
      </c>
      <c r="E491" s="2">
        <v>220</v>
      </c>
      <c r="F491" s="2">
        <v>325</v>
      </c>
      <c r="G491" s="2">
        <v>329</v>
      </c>
      <c r="H491" s="2">
        <v>0</v>
      </c>
      <c r="I491" s="2">
        <v>25</v>
      </c>
      <c r="J491" s="2" t="s">
        <v>41</v>
      </c>
      <c r="K491" s="2"/>
      <c r="U491" s="7"/>
    </row>
    <row r="492" spans="1:21">
      <c r="A492" t="s">
        <v>1</v>
      </c>
      <c r="B492" s="5" t="s">
        <v>12</v>
      </c>
      <c r="C492" s="98" t="s">
        <v>12</v>
      </c>
      <c r="D492" s="2">
        <v>1</v>
      </c>
      <c r="E492" s="2">
        <v>223</v>
      </c>
      <c r="F492" s="2">
        <v>325</v>
      </c>
      <c r="G492" s="2">
        <v>330</v>
      </c>
      <c r="H492" s="2">
        <v>0</v>
      </c>
      <c r="I492" s="2">
        <v>25</v>
      </c>
      <c r="J492" s="2" t="s">
        <v>40</v>
      </c>
      <c r="K492" s="2"/>
      <c r="M492" s="2">
        <v>0</v>
      </c>
      <c r="N492" s="2"/>
      <c r="O492" s="2"/>
      <c r="P492" s="2">
        <v>0</v>
      </c>
      <c r="U492" s="7"/>
    </row>
    <row r="493" spans="1:21">
      <c r="A493" t="s">
        <v>1</v>
      </c>
      <c r="B493" s="5" t="s">
        <v>13</v>
      </c>
      <c r="C493" s="98" t="s">
        <v>13</v>
      </c>
      <c r="D493" s="2">
        <v>1</v>
      </c>
      <c r="E493" s="2">
        <v>224</v>
      </c>
      <c r="F493" s="2">
        <v>325</v>
      </c>
      <c r="G493" s="2">
        <v>331</v>
      </c>
      <c r="H493" s="2">
        <v>0</v>
      </c>
      <c r="I493" s="2">
        <v>30</v>
      </c>
      <c r="J493" s="2" t="s">
        <v>40</v>
      </c>
      <c r="K493" s="2"/>
      <c r="M493" s="2">
        <v>0</v>
      </c>
      <c r="N493" s="2"/>
      <c r="O493" s="2"/>
      <c r="P493" s="2">
        <v>0</v>
      </c>
      <c r="U493" s="7"/>
    </row>
    <row r="494" spans="1:21">
      <c r="A494" t="s">
        <v>1</v>
      </c>
      <c r="B494" s="5" t="s">
        <v>14</v>
      </c>
      <c r="C494" s="98" t="s">
        <v>14</v>
      </c>
      <c r="D494" s="2">
        <v>1</v>
      </c>
      <c r="E494" s="2">
        <v>235</v>
      </c>
      <c r="F494" s="2">
        <v>325</v>
      </c>
      <c r="G494" s="2">
        <v>328</v>
      </c>
      <c r="H494" s="2">
        <v>0</v>
      </c>
      <c r="I494" s="2">
        <v>30</v>
      </c>
      <c r="J494" s="2" t="s">
        <v>41</v>
      </c>
      <c r="K494" s="2"/>
      <c r="M494" s="2">
        <v>0</v>
      </c>
      <c r="N494" s="2"/>
      <c r="O494" s="2"/>
      <c r="P494" s="2">
        <v>0</v>
      </c>
      <c r="U494" s="7"/>
    </row>
    <row r="495" spans="1:21">
      <c r="A495" t="s">
        <v>1</v>
      </c>
      <c r="B495" s="5" t="s">
        <v>15</v>
      </c>
      <c r="C495" s="98" t="s">
        <v>72</v>
      </c>
      <c r="D495" s="2">
        <v>1</v>
      </c>
      <c r="E495" s="2">
        <v>192</v>
      </c>
      <c r="F495" s="2">
        <v>325</v>
      </c>
      <c r="G495" s="2">
        <v>332</v>
      </c>
      <c r="H495" s="2">
        <v>0</v>
      </c>
      <c r="I495" s="2">
        <v>30</v>
      </c>
      <c r="J495" s="2" t="s">
        <v>40</v>
      </c>
      <c r="K495" s="2"/>
      <c r="U495" s="7"/>
    </row>
    <row r="496" spans="1:21">
      <c r="A496" t="s">
        <v>1</v>
      </c>
      <c r="B496" s="5" t="s">
        <v>16</v>
      </c>
      <c r="C496" s="98" t="s">
        <v>72</v>
      </c>
      <c r="D496" s="2">
        <v>1</v>
      </c>
      <c r="E496" s="2">
        <v>190</v>
      </c>
      <c r="F496" s="2">
        <v>325</v>
      </c>
      <c r="G496" s="2">
        <v>333</v>
      </c>
      <c r="H496" s="2">
        <v>0</v>
      </c>
      <c r="I496" s="2">
        <v>30</v>
      </c>
      <c r="J496" s="2" t="s">
        <v>40</v>
      </c>
      <c r="K496" s="2"/>
      <c r="U496" s="7"/>
    </row>
    <row r="497" spans="1:22">
      <c r="A497" t="s">
        <v>1</v>
      </c>
      <c r="B497" s="5" t="s">
        <v>18</v>
      </c>
      <c r="C497" s="98" t="s">
        <v>72</v>
      </c>
      <c r="D497" s="2">
        <v>1</v>
      </c>
      <c r="E497" s="2">
        <v>199</v>
      </c>
      <c r="F497" s="2">
        <v>325</v>
      </c>
      <c r="G497" s="2">
        <v>335</v>
      </c>
      <c r="H497" s="2">
        <v>0</v>
      </c>
      <c r="I497" s="2">
        <v>30</v>
      </c>
      <c r="J497" s="2" t="s">
        <v>40</v>
      </c>
      <c r="K497" s="2"/>
      <c r="U497" s="7"/>
    </row>
    <row r="498" spans="1:22">
      <c r="A498" t="s">
        <v>1</v>
      </c>
      <c r="B498" s="5" t="s">
        <v>157</v>
      </c>
      <c r="C498" s="98" t="s">
        <v>72</v>
      </c>
      <c r="D498" s="2">
        <v>1</v>
      </c>
      <c r="E498" s="2">
        <v>211</v>
      </c>
      <c r="F498" s="2">
        <v>325</v>
      </c>
      <c r="G498" s="2">
        <v>337</v>
      </c>
      <c r="H498" s="2">
        <v>0</v>
      </c>
      <c r="I498" s="2">
        <v>30</v>
      </c>
      <c r="J498" s="2" t="s">
        <v>40</v>
      </c>
      <c r="K498" s="2"/>
      <c r="U498" s="7"/>
    </row>
    <row r="499" spans="1:22">
      <c r="A499" t="s">
        <v>1</v>
      </c>
      <c r="B499" s="5" t="s">
        <v>19</v>
      </c>
      <c r="C499" s="98" t="s">
        <v>73</v>
      </c>
      <c r="D499" s="2">
        <v>1</v>
      </c>
      <c r="E499" s="2">
        <v>125</v>
      </c>
      <c r="F499" s="2">
        <v>325</v>
      </c>
      <c r="G499" s="2">
        <v>340</v>
      </c>
      <c r="H499" s="2">
        <v>0</v>
      </c>
      <c r="I499" s="2">
        <v>30</v>
      </c>
      <c r="J499" s="2" t="s">
        <v>40</v>
      </c>
      <c r="K499" s="2"/>
      <c r="U499" s="7"/>
    </row>
    <row r="500" spans="1:22">
      <c r="A500" t="s">
        <v>1</v>
      </c>
      <c r="B500" s="5" t="s">
        <v>20</v>
      </c>
      <c r="C500" s="98" t="s">
        <v>73</v>
      </c>
      <c r="D500" s="2">
        <v>1</v>
      </c>
      <c r="E500" s="2">
        <v>124</v>
      </c>
      <c r="F500" s="2">
        <v>325</v>
      </c>
      <c r="G500" s="2">
        <v>341</v>
      </c>
      <c r="H500" s="2">
        <v>0</v>
      </c>
      <c r="I500" s="2">
        <v>30</v>
      </c>
      <c r="J500" s="2" t="s">
        <v>40</v>
      </c>
      <c r="K500" s="2"/>
      <c r="U500" s="7"/>
    </row>
    <row r="501" spans="1:22">
      <c r="A501" t="s">
        <v>1</v>
      </c>
      <c r="B501" s="5" t="s">
        <v>21</v>
      </c>
      <c r="C501" s="98" t="s">
        <v>73</v>
      </c>
      <c r="D501" s="2">
        <v>1</v>
      </c>
      <c r="E501" s="2">
        <v>137</v>
      </c>
      <c r="F501" s="2">
        <v>325</v>
      </c>
      <c r="G501" s="2">
        <v>343</v>
      </c>
      <c r="H501" s="2">
        <v>0</v>
      </c>
      <c r="I501" s="2">
        <v>30</v>
      </c>
      <c r="J501" s="2" t="s">
        <v>40</v>
      </c>
      <c r="K501" s="2"/>
      <c r="U501" s="7"/>
    </row>
    <row r="502" spans="1:22">
      <c r="A502" t="s">
        <v>1</v>
      </c>
      <c r="B502" s="5" t="s">
        <v>22</v>
      </c>
      <c r="C502" s="98" t="s">
        <v>73</v>
      </c>
      <c r="D502" s="2">
        <v>1</v>
      </c>
      <c r="E502" s="2">
        <v>135</v>
      </c>
      <c r="F502" s="2">
        <v>325</v>
      </c>
      <c r="G502" s="2">
        <v>344</v>
      </c>
      <c r="H502" s="2">
        <v>0</v>
      </c>
      <c r="I502" s="2">
        <v>30</v>
      </c>
      <c r="J502" s="2" t="s">
        <v>40</v>
      </c>
      <c r="K502" s="2"/>
      <c r="U502" s="7"/>
    </row>
    <row r="503" spans="1:22">
      <c r="A503" t="s">
        <v>1</v>
      </c>
      <c r="B503" s="5" t="s">
        <v>23</v>
      </c>
      <c r="C503" s="98" t="s">
        <v>73</v>
      </c>
      <c r="D503" s="2">
        <v>1</v>
      </c>
      <c r="E503" s="2">
        <v>149</v>
      </c>
      <c r="F503" s="2">
        <v>325</v>
      </c>
      <c r="G503" s="2">
        <v>352</v>
      </c>
      <c r="H503" s="2">
        <v>0</v>
      </c>
      <c r="I503" s="2">
        <v>30</v>
      </c>
      <c r="J503" s="2" t="s">
        <v>40</v>
      </c>
      <c r="K503" s="2"/>
      <c r="U503" s="7"/>
    </row>
    <row r="504" spans="1:22">
      <c r="A504" t="s">
        <v>1</v>
      </c>
      <c r="B504" s="5" t="s">
        <v>24</v>
      </c>
      <c r="C504" s="98" t="s">
        <v>73</v>
      </c>
      <c r="D504" s="2">
        <v>1</v>
      </c>
      <c r="E504" s="2">
        <v>151</v>
      </c>
      <c r="F504" s="2">
        <v>325</v>
      </c>
      <c r="G504" s="2">
        <v>353</v>
      </c>
      <c r="H504" s="2">
        <v>0</v>
      </c>
      <c r="I504" s="2">
        <v>30</v>
      </c>
      <c r="J504" s="2" t="s">
        <v>40</v>
      </c>
      <c r="K504" s="2"/>
      <c r="U504" s="7"/>
    </row>
    <row r="505" spans="1:22">
      <c r="A505" t="s">
        <v>1</v>
      </c>
      <c r="B505" s="5" t="s">
        <v>25</v>
      </c>
      <c r="C505" s="98" t="s">
        <v>73</v>
      </c>
      <c r="D505" s="2">
        <v>1</v>
      </c>
      <c r="E505" s="2">
        <v>165</v>
      </c>
      <c r="F505" s="2">
        <v>325</v>
      </c>
      <c r="G505" s="2">
        <v>347</v>
      </c>
      <c r="H505" s="2">
        <v>0</v>
      </c>
      <c r="I505" s="2">
        <v>30</v>
      </c>
      <c r="J505" s="2" t="s">
        <v>40</v>
      </c>
      <c r="K505" s="2"/>
      <c r="U505" s="7"/>
    </row>
    <row r="506" spans="1:22">
      <c r="A506" t="s">
        <v>1</v>
      </c>
      <c r="B506" s="5" t="s">
        <v>26</v>
      </c>
      <c r="C506" s="98" t="s">
        <v>73</v>
      </c>
      <c r="D506" s="2">
        <v>1</v>
      </c>
      <c r="E506" s="2">
        <v>171</v>
      </c>
      <c r="F506" s="2">
        <v>325</v>
      </c>
      <c r="G506" s="2">
        <v>349</v>
      </c>
      <c r="H506" s="2">
        <v>0</v>
      </c>
      <c r="I506" s="2">
        <v>30</v>
      </c>
      <c r="J506" s="2" t="s">
        <v>40</v>
      </c>
      <c r="K506" s="2"/>
      <c r="U506" s="7"/>
    </row>
    <row r="507" spans="1:22">
      <c r="A507" t="s">
        <v>1</v>
      </c>
      <c r="B507" s="5" t="s">
        <v>27</v>
      </c>
      <c r="C507" s="98" t="s">
        <v>74</v>
      </c>
      <c r="D507" s="2">
        <v>1</v>
      </c>
      <c r="E507" s="2">
        <v>228</v>
      </c>
      <c r="F507" s="2">
        <v>325</v>
      </c>
      <c r="G507" s="2">
        <v>355</v>
      </c>
      <c r="H507" s="2">
        <v>0</v>
      </c>
      <c r="I507" s="2">
        <v>30</v>
      </c>
      <c r="J507" s="2" t="s">
        <v>40</v>
      </c>
      <c r="K507" s="2"/>
      <c r="U507" s="7"/>
    </row>
    <row r="508" spans="1:22">
      <c r="A508" t="s">
        <v>1</v>
      </c>
      <c r="B508" s="5" t="s">
        <v>28</v>
      </c>
      <c r="C508" s="98" t="s">
        <v>74</v>
      </c>
      <c r="D508" s="2">
        <v>1</v>
      </c>
      <c r="E508" s="2">
        <v>232</v>
      </c>
      <c r="F508" s="2">
        <v>325</v>
      </c>
      <c r="G508" s="2">
        <v>356</v>
      </c>
      <c r="H508" s="2">
        <v>0</v>
      </c>
      <c r="I508" s="2">
        <v>30</v>
      </c>
      <c r="J508" s="2" t="s">
        <v>40</v>
      </c>
      <c r="K508" s="2"/>
      <c r="U508" s="7"/>
    </row>
    <row r="509" spans="1:22">
      <c r="A509" t="s">
        <v>1</v>
      </c>
      <c r="B509" s="5" t="s">
        <v>29</v>
      </c>
      <c r="C509" s="98" t="s">
        <v>74</v>
      </c>
      <c r="D509" s="2">
        <v>1</v>
      </c>
      <c r="E509" s="2">
        <v>226</v>
      </c>
      <c r="F509" s="2">
        <v>325</v>
      </c>
      <c r="G509" s="2">
        <v>358</v>
      </c>
      <c r="H509" s="2">
        <v>0</v>
      </c>
      <c r="I509" s="2">
        <v>30</v>
      </c>
      <c r="J509" s="2" t="s">
        <v>40</v>
      </c>
      <c r="K509" s="2"/>
      <c r="U509" s="7"/>
    </row>
    <row r="510" spans="1:22">
      <c r="A510" t="s">
        <v>1</v>
      </c>
      <c r="B510" s="5" t="s">
        <v>158</v>
      </c>
      <c r="C510" s="98" t="s">
        <v>74</v>
      </c>
      <c r="D510" s="2">
        <v>1</v>
      </c>
      <c r="E510" s="2">
        <v>233</v>
      </c>
      <c r="F510" s="2">
        <v>325</v>
      </c>
      <c r="G510" s="2">
        <v>360</v>
      </c>
      <c r="H510" s="2">
        <v>0</v>
      </c>
      <c r="I510" s="2">
        <v>30</v>
      </c>
      <c r="J510" s="2" t="s">
        <v>40</v>
      </c>
      <c r="K510" s="2"/>
      <c r="U510" s="7"/>
    </row>
    <row r="511" spans="1:22">
      <c r="A511" t="s">
        <v>1</v>
      </c>
      <c r="B511" s="5" t="s">
        <v>162</v>
      </c>
      <c r="C511" s="98" t="s">
        <v>166</v>
      </c>
      <c r="D511" s="2">
        <v>1</v>
      </c>
      <c r="E511" s="2">
        <v>227</v>
      </c>
      <c r="F511" s="2">
        <v>325</v>
      </c>
      <c r="G511" s="2">
        <v>378</v>
      </c>
      <c r="H511" s="2">
        <v>0</v>
      </c>
      <c r="I511" s="2">
        <v>30</v>
      </c>
      <c r="J511" s="2" t="s">
        <v>40</v>
      </c>
      <c r="K511" s="2"/>
      <c r="N511" s="2"/>
      <c r="O511" s="2"/>
      <c r="P511" s="2"/>
      <c r="U511" s="7"/>
    </row>
    <row r="512" spans="1:22">
      <c r="A512" t="s">
        <v>1</v>
      </c>
      <c r="B512" s="5" t="s">
        <v>163</v>
      </c>
      <c r="C512" s="98" t="s">
        <v>166</v>
      </c>
      <c r="D512" s="2">
        <v>1</v>
      </c>
      <c r="E512" s="2">
        <v>231</v>
      </c>
      <c r="F512" s="2">
        <v>325</v>
      </c>
      <c r="G512" s="2">
        <v>379</v>
      </c>
      <c r="J512" s="2"/>
      <c r="K512" s="2"/>
      <c r="N512" s="2"/>
      <c r="O512" s="2"/>
      <c r="P512" s="2"/>
      <c r="U512" s="7"/>
      <c r="V512" t="s">
        <v>17</v>
      </c>
    </row>
    <row r="513" spans="1:21">
      <c r="A513" t="s">
        <v>1</v>
      </c>
      <c r="B513" s="5" t="s">
        <v>164</v>
      </c>
      <c r="C513" s="98" t="s">
        <v>166</v>
      </c>
      <c r="D513" s="2">
        <v>1</v>
      </c>
      <c r="E513" s="2">
        <v>225</v>
      </c>
      <c r="F513" s="2">
        <v>325</v>
      </c>
      <c r="G513" s="2">
        <v>381</v>
      </c>
      <c r="H513" s="2">
        <v>0</v>
      </c>
      <c r="I513" s="2">
        <v>30</v>
      </c>
      <c r="J513" s="2" t="s">
        <v>40</v>
      </c>
      <c r="K513" s="2"/>
      <c r="N513" s="2"/>
      <c r="O513" s="2"/>
      <c r="P513" s="2"/>
      <c r="U513" s="7"/>
    </row>
    <row r="514" spans="1:21">
      <c r="A514" t="s">
        <v>1</v>
      </c>
      <c r="B514" s="5" t="s">
        <v>165</v>
      </c>
      <c r="C514" s="98" t="s">
        <v>166</v>
      </c>
      <c r="D514" s="2">
        <v>1</v>
      </c>
      <c r="E514" s="2">
        <v>234</v>
      </c>
      <c r="F514" s="2">
        <v>325</v>
      </c>
      <c r="G514" s="2">
        <v>382</v>
      </c>
      <c r="H514" s="2">
        <v>0</v>
      </c>
      <c r="I514" s="2">
        <v>30</v>
      </c>
      <c r="J514" s="2" t="s">
        <v>40</v>
      </c>
      <c r="K514" s="2"/>
      <c r="N514" s="2"/>
      <c r="O514" s="2"/>
      <c r="P514" s="2"/>
      <c r="U514" s="7"/>
    </row>
    <row r="515" spans="1:21">
      <c r="A515" t="s">
        <v>1</v>
      </c>
      <c r="B515" s="5" t="s">
        <v>30</v>
      </c>
      <c r="C515" s="98" t="s">
        <v>75</v>
      </c>
      <c r="D515" s="2">
        <v>1</v>
      </c>
      <c r="E515" s="2">
        <v>8</v>
      </c>
      <c r="F515" s="2">
        <v>325</v>
      </c>
      <c r="G515" s="2">
        <v>363</v>
      </c>
      <c r="H515" s="2">
        <v>0</v>
      </c>
      <c r="I515" s="2">
        <v>30</v>
      </c>
      <c r="J515" s="2" t="s">
        <v>40</v>
      </c>
      <c r="K515" s="2"/>
      <c r="U515" s="7"/>
    </row>
    <row r="516" spans="1:21">
      <c r="A516" t="s">
        <v>1</v>
      </c>
      <c r="B516" s="5" t="s">
        <v>31</v>
      </c>
      <c r="C516" s="98" t="s">
        <v>75</v>
      </c>
      <c r="D516" s="2">
        <v>1</v>
      </c>
      <c r="E516" s="2">
        <v>10</v>
      </c>
      <c r="F516" s="2">
        <v>325</v>
      </c>
      <c r="G516" s="2">
        <v>364</v>
      </c>
      <c r="H516" s="2">
        <v>0</v>
      </c>
      <c r="I516" s="2">
        <v>30</v>
      </c>
      <c r="J516" s="2" t="s">
        <v>40</v>
      </c>
      <c r="K516" s="2"/>
      <c r="U516" s="7"/>
    </row>
    <row r="517" spans="1:21">
      <c r="A517" t="s">
        <v>1</v>
      </c>
      <c r="B517" s="5" t="s">
        <v>32</v>
      </c>
      <c r="C517" s="98" t="s">
        <v>75</v>
      </c>
      <c r="D517" s="2">
        <v>1</v>
      </c>
      <c r="E517" s="2">
        <v>16</v>
      </c>
      <c r="F517" s="2">
        <v>325</v>
      </c>
      <c r="G517" s="2">
        <v>368</v>
      </c>
      <c r="H517" s="2">
        <v>0</v>
      </c>
      <c r="I517" s="2">
        <v>30</v>
      </c>
      <c r="J517" s="2" t="s">
        <v>40</v>
      </c>
      <c r="K517" s="2"/>
      <c r="U517" s="7"/>
    </row>
    <row r="518" spans="1:21">
      <c r="A518" t="s">
        <v>1</v>
      </c>
      <c r="B518" s="5" t="s">
        <v>33</v>
      </c>
      <c r="C518" s="98" t="s">
        <v>75</v>
      </c>
      <c r="D518" s="2">
        <v>1</v>
      </c>
      <c r="E518" s="2">
        <v>15</v>
      </c>
      <c r="F518" s="2">
        <v>325</v>
      </c>
      <c r="G518" s="2">
        <v>367</v>
      </c>
      <c r="H518" s="2">
        <v>0</v>
      </c>
      <c r="I518" s="2">
        <v>30</v>
      </c>
      <c r="J518" s="2" t="s">
        <v>40</v>
      </c>
      <c r="K518" s="2"/>
      <c r="U518" s="7"/>
    </row>
    <row r="519" spans="1:21">
      <c r="A519" t="s">
        <v>1</v>
      </c>
      <c r="B519" s="5" t="s">
        <v>34</v>
      </c>
      <c r="C519" s="98" t="s">
        <v>75</v>
      </c>
      <c r="D519" s="2">
        <v>1</v>
      </c>
      <c r="E519" s="2">
        <v>22</v>
      </c>
      <c r="F519" s="2">
        <v>325</v>
      </c>
      <c r="G519" s="2">
        <v>375</v>
      </c>
      <c r="H519" s="2">
        <v>0</v>
      </c>
      <c r="I519" s="2">
        <v>30</v>
      </c>
      <c r="J519" s="2" t="s">
        <v>40</v>
      </c>
      <c r="K519" s="2"/>
      <c r="U519" s="7"/>
    </row>
    <row r="520" spans="1:21">
      <c r="A520" t="s">
        <v>1</v>
      </c>
      <c r="B520" s="5" t="s">
        <v>35</v>
      </c>
      <c r="C520" s="98" t="s">
        <v>75</v>
      </c>
      <c r="D520" s="2">
        <v>1</v>
      </c>
      <c r="E520" s="2">
        <v>23</v>
      </c>
      <c r="F520" s="2">
        <v>325</v>
      </c>
      <c r="G520" s="2">
        <v>376</v>
      </c>
      <c r="H520" s="2">
        <v>0</v>
      </c>
      <c r="I520" s="2">
        <v>30</v>
      </c>
      <c r="J520" s="2" t="s">
        <v>40</v>
      </c>
      <c r="K520" s="2"/>
      <c r="U520" s="7"/>
    </row>
    <row r="521" spans="1:21">
      <c r="A521" t="s">
        <v>1</v>
      </c>
      <c r="B521" s="5" t="s">
        <v>36</v>
      </c>
      <c r="C521" s="98" t="s">
        <v>75</v>
      </c>
      <c r="D521" s="2">
        <v>1</v>
      </c>
      <c r="E521" s="2">
        <v>30</v>
      </c>
      <c r="F521" s="2">
        <v>325</v>
      </c>
      <c r="G521" s="2">
        <v>370</v>
      </c>
      <c r="J521" s="2"/>
      <c r="K521" s="2"/>
      <c r="U521" s="7"/>
    </row>
    <row r="522" spans="1:21">
      <c r="A522" t="s">
        <v>1</v>
      </c>
      <c r="B522" s="5" t="s">
        <v>37</v>
      </c>
      <c r="C522" s="98" t="s">
        <v>75</v>
      </c>
      <c r="D522" s="2">
        <v>1</v>
      </c>
      <c r="E522" s="2">
        <v>33</v>
      </c>
      <c r="F522" s="2">
        <v>325</v>
      </c>
      <c r="G522" s="2">
        <v>372</v>
      </c>
      <c r="J522" s="2"/>
      <c r="K522" s="2"/>
      <c r="U522" s="7"/>
    </row>
    <row r="523" spans="1:21">
      <c r="B523" s="5"/>
      <c r="U523" s="7"/>
    </row>
    <row r="524" spans="1:21">
      <c r="A524" t="s">
        <v>283</v>
      </c>
      <c r="B524" s="5" t="s">
        <v>302</v>
      </c>
      <c r="C524" s="98">
        <v>1</v>
      </c>
      <c r="U524" s="7"/>
    </row>
    <row r="525" spans="1:21">
      <c r="A525" t="s">
        <v>284</v>
      </c>
      <c r="B525" s="5" t="s">
        <v>302</v>
      </c>
      <c r="C525" s="98">
        <v>1</v>
      </c>
      <c r="U525" s="7"/>
    </row>
    <row r="526" spans="1:21">
      <c r="B526" s="5"/>
      <c r="D526" s="2" t="s">
        <v>2</v>
      </c>
      <c r="E526" s="2" t="s">
        <v>3</v>
      </c>
      <c r="F526" s="2" t="s">
        <v>4</v>
      </c>
      <c r="G526" s="2" t="s">
        <v>5</v>
      </c>
      <c r="H526" s="2" t="s">
        <v>6</v>
      </c>
      <c r="I526" s="2" t="s">
        <v>7</v>
      </c>
      <c r="J526" s="2" t="s">
        <v>39</v>
      </c>
      <c r="K526" s="2" t="s">
        <v>79</v>
      </c>
      <c r="M526" s="2" t="s">
        <v>70</v>
      </c>
      <c r="N526" s="2" t="s">
        <v>76</v>
      </c>
      <c r="O526" s="2" t="s">
        <v>81</v>
      </c>
      <c r="P526" s="2" t="s">
        <v>71</v>
      </c>
      <c r="Q526" s="2" t="s">
        <v>77</v>
      </c>
      <c r="R526" s="2" t="s">
        <v>81</v>
      </c>
      <c r="S526" s="2" t="s">
        <v>82</v>
      </c>
      <c r="T526" s="2" t="s">
        <v>83</v>
      </c>
      <c r="U526" s="7" t="s">
        <v>78</v>
      </c>
    </row>
    <row r="527" spans="1:21">
      <c r="A527" t="s">
        <v>1</v>
      </c>
      <c r="B527" s="5" t="s">
        <v>8</v>
      </c>
      <c r="C527" s="98" t="s">
        <v>8</v>
      </c>
      <c r="D527" s="2">
        <v>1</v>
      </c>
      <c r="E527" s="2">
        <v>254</v>
      </c>
      <c r="F527" s="2">
        <v>325</v>
      </c>
      <c r="G527" s="2">
        <v>326</v>
      </c>
      <c r="H527" s="2">
        <v>0</v>
      </c>
      <c r="I527" s="2">
        <v>30</v>
      </c>
      <c r="J527" s="2" t="s">
        <v>40</v>
      </c>
      <c r="K527" s="2"/>
      <c r="U527" s="7"/>
    </row>
    <row r="528" spans="1:21">
      <c r="A528" t="s">
        <v>1</v>
      </c>
      <c r="B528" s="5" t="s">
        <v>9</v>
      </c>
      <c r="C528" s="98" t="s">
        <v>9</v>
      </c>
      <c r="D528" s="2">
        <v>1</v>
      </c>
      <c r="E528" s="2">
        <v>252</v>
      </c>
      <c r="F528" s="2">
        <v>325</v>
      </c>
      <c r="G528" s="2">
        <v>327</v>
      </c>
      <c r="H528" s="2">
        <v>0</v>
      </c>
      <c r="I528" s="2">
        <v>30</v>
      </c>
      <c r="J528" s="2" t="s">
        <v>41</v>
      </c>
      <c r="K528" s="2" t="s">
        <v>80</v>
      </c>
      <c r="M528" s="2">
        <v>3.82</v>
      </c>
      <c r="N528" s="2"/>
      <c r="O528" s="2"/>
      <c r="P528" s="2">
        <v>3.82</v>
      </c>
      <c r="U528" s="7"/>
    </row>
    <row r="529" spans="1:21">
      <c r="A529" s="3" t="s">
        <v>1</v>
      </c>
      <c r="B529" s="100" t="s">
        <v>216</v>
      </c>
      <c r="C529" s="99" t="s">
        <v>215</v>
      </c>
      <c r="D529" s="2">
        <v>1</v>
      </c>
      <c r="E529" s="2">
        <v>107</v>
      </c>
      <c r="F529" s="2">
        <v>325</v>
      </c>
      <c r="G529" s="2">
        <v>326</v>
      </c>
      <c r="H529" s="2">
        <v>0</v>
      </c>
      <c r="I529" s="2">
        <v>30</v>
      </c>
      <c r="J529" s="2" t="s">
        <v>40</v>
      </c>
      <c r="K529" s="2"/>
      <c r="U529" s="7"/>
    </row>
    <row r="530" spans="1:21">
      <c r="A530" t="s">
        <v>1</v>
      </c>
      <c r="B530" s="5" t="s">
        <v>11</v>
      </c>
      <c r="C530" s="98" t="s">
        <v>11</v>
      </c>
      <c r="D530" s="2">
        <v>1</v>
      </c>
      <c r="E530" s="2">
        <v>220</v>
      </c>
      <c r="F530" s="2">
        <v>325</v>
      </c>
      <c r="G530" s="2">
        <v>329</v>
      </c>
      <c r="H530" s="2">
        <v>0</v>
      </c>
      <c r="I530" s="2">
        <v>25</v>
      </c>
      <c r="J530" s="2" t="s">
        <v>41</v>
      </c>
      <c r="K530" s="2"/>
      <c r="U530" s="7"/>
    </row>
    <row r="531" spans="1:21">
      <c r="A531" t="s">
        <v>1</v>
      </c>
      <c r="B531" s="5" t="s">
        <v>12</v>
      </c>
      <c r="C531" s="98" t="s">
        <v>12</v>
      </c>
      <c r="D531" s="2">
        <v>1</v>
      </c>
      <c r="E531" s="2">
        <v>223</v>
      </c>
      <c r="F531" s="2">
        <v>325</v>
      </c>
      <c r="G531" s="2">
        <v>330</v>
      </c>
      <c r="H531" s="2">
        <v>0</v>
      </c>
      <c r="I531" s="2">
        <v>25</v>
      </c>
      <c r="J531" s="2" t="s">
        <v>40</v>
      </c>
      <c r="K531" s="2"/>
      <c r="M531" s="2">
        <v>0</v>
      </c>
      <c r="N531" s="2"/>
      <c r="O531" s="2"/>
      <c r="P531" s="2">
        <v>0</v>
      </c>
      <c r="U531" s="7"/>
    </row>
    <row r="532" spans="1:21">
      <c r="A532" t="s">
        <v>1</v>
      </c>
      <c r="B532" s="5" t="s">
        <v>13</v>
      </c>
      <c r="C532" s="98" t="s">
        <v>13</v>
      </c>
      <c r="D532" s="2">
        <v>1</v>
      </c>
      <c r="E532" s="2">
        <v>224</v>
      </c>
      <c r="F532" s="2">
        <v>325</v>
      </c>
      <c r="G532" s="2">
        <v>331</v>
      </c>
      <c r="H532" s="2">
        <v>0</v>
      </c>
      <c r="I532" s="2">
        <v>30</v>
      </c>
      <c r="J532" s="2" t="s">
        <v>40</v>
      </c>
      <c r="K532" s="2"/>
      <c r="M532" s="2">
        <v>0</v>
      </c>
      <c r="N532" s="2"/>
      <c r="O532" s="2"/>
      <c r="P532" s="2">
        <v>0</v>
      </c>
      <c r="U532" s="7"/>
    </row>
    <row r="533" spans="1:21">
      <c r="A533" t="s">
        <v>1</v>
      </c>
      <c r="B533" s="5" t="s">
        <v>14</v>
      </c>
      <c r="C533" s="98" t="s">
        <v>14</v>
      </c>
      <c r="D533" s="2">
        <v>1</v>
      </c>
      <c r="E533" s="2">
        <v>235</v>
      </c>
      <c r="F533" s="2">
        <v>325</v>
      </c>
      <c r="G533" s="2">
        <v>328</v>
      </c>
      <c r="H533" s="2">
        <v>0</v>
      </c>
      <c r="I533" s="2">
        <v>30</v>
      </c>
      <c r="J533" s="2" t="s">
        <v>40</v>
      </c>
      <c r="K533" s="2"/>
      <c r="M533" s="2">
        <v>0</v>
      </c>
      <c r="N533" s="2"/>
      <c r="O533" s="2"/>
      <c r="P533" s="2">
        <v>0</v>
      </c>
      <c r="U533" s="7"/>
    </row>
    <row r="534" spans="1:21">
      <c r="A534" t="s">
        <v>1</v>
      </c>
      <c r="B534" s="5" t="s">
        <v>15</v>
      </c>
      <c r="C534" s="98" t="s">
        <v>72</v>
      </c>
      <c r="D534" s="2">
        <v>1</v>
      </c>
      <c r="E534" s="2">
        <v>192</v>
      </c>
      <c r="F534" s="2">
        <v>325</v>
      </c>
      <c r="G534" s="2">
        <v>332</v>
      </c>
      <c r="H534" s="2">
        <v>0</v>
      </c>
      <c r="I534" s="2">
        <v>30</v>
      </c>
      <c r="J534" s="2" t="s">
        <v>40</v>
      </c>
      <c r="K534" s="2"/>
      <c r="U534" s="7"/>
    </row>
    <row r="535" spans="1:21">
      <c r="A535" t="s">
        <v>1</v>
      </c>
      <c r="B535" s="5" t="s">
        <v>16</v>
      </c>
      <c r="C535" s="98" t="s">
        <v>72</v>
      </c>
      <c r="D535" s="2">
        <v>1</v>
      </c>
      <c r="E535" s="2">
        <v>190</v>
      </c>
      <c r="F535" s="2">
        <v>325</v>
      </c>
      <c r="G535" s="2">
        <v>333</v>
      </c>
      <c r="H535" s="2">
        <v>0</v>
      </c>
      <c r="I535" s="2">
        <v>30</v>
      </c>
      <c r="J535" s="2" t="s">
        <v>40</v>
      </c>
      <c r="K535" s="2"/>
      <c r="U535" s="7"/>
    </row>
    <row r="536" spans="1:21">
      <c r="A536" t="s">
        <v>1</v>
      </c>
      <c r="B536" s="5" t="s">
        <v>18</v>
      </c>
      <c r="C536" s="98" t="s">
        <v>72</v>
      </c>
      <c r="D536" s="2">
        <v>1</v>
      </c>
      <c r="E536" s="2">
        <v>199</v>
      </c>
      <c r="F536" s="2">
        <v>325</v>
      </c>
      <c r="G536" s="2">
        <v>335</v>
      </c>
      <c r="H536" s="2">
        <v>0</v>
      </c>
      <c r="I536" s="2">
        <v>30</v>
      </c>
      <c r="J536" s="2" t="s">
        <v>40</v>
      </c>
      <c r="K536" s="2"/>
      <c r="U536" s="7"/>
    </row>
    <row r="537" spans="1:21">
      <c r="A537" t="s">
        <v>1</v>
      </c>
      <c r="B537" s="5" t="s">
        <v>157</v>
      </c>
      <c r="C537" s="98" t="s">
        <v>72</v>
      </c>
      <c r="D537" s="2">
        <v>1</v>
      </c>
      <c r="E537" s="2">
        <v>211</v>
      </c>
      <c r="F537" s="2">
        <v>325</v>
      </c>
      <c r="G537" s="2">
        <v>337</v>
      </c>
      <c r="H537" s="2">
        <v>0</v>
      </c>
      <c r="I537" s="2">
        <v>30</v>
      </c>
      <c r="J537" s="2" t="s">
        <v>40</v>
      </c>
      <c r="K537" s="2"/>
      <c r="U537" s="7"/>
    </row>
    <row r="538" spans="1:21">
      <c r="A538" t="s">
        <v>1</v>
      </c>
      <c r="B538" s="5" t="s">
        <v>19</v>
      </c>
      <c r="C538" s="98" t="s">
        <v>73</v>
      </c>
      <c r="D538" s="2">
        <v>1</v>
      </c>
      <c r="E538" s="2">
        <v>109</v>
      </c>
      <c r="F538" s="2">
        <v>325</v>
      </c>
      <c r="G538" s="2">
        <v>338</v>
      </c>
      <c r="H538" s="2">
        <v>0</v>
      </c>
      <c r="I538" s="2">
        <v>30</v>
      </c>
      <c r="J538" s="2" t="s">
        <v>40</v>
      </c>
      <c r="K538" s="2"/>
      <c r="U538" s="7"/>
    </row>
    <row r="539" spans="1:21">
      <c r="A539" t="s">
        <v>1</v>
      </c>
      <c r="B539" s="5" t="s">
        <v>20</v>
      </c>
      <c r="C539" s="98" t="s">
        <v>73</v>
      </c>
      <c r="D539" s="2">
        <v>1</v>
      </c>
      <c r="E539" s="2">
        <v>115</v>
      </c>
      <c r="F539" s="2">
        <v>325</v>
      </c>
      <c r="G539" s="2">
        <v>339</v>
      </c>
      <c r="H539" s="2">
        <v>0</v>
      </c>
      <c r="I539" s="2">
        <v>30</v>
      </c>
      <c r="J539" s="2" t="s">
        <v>40</v>
      </c>
      <c r="K539" s="2"/>
      <c r="U539" s="7"/>
    </row>
    <row r="540" spans="1:21">
      <c r="A540" t="s">
        <v>1</v>
      </c>
      <c r="B540" s="5" t="s">
        <v>21</v>
      </c>
      <c r="C540" s="98" t="s">
        <v>73</v>
      </c>
      <c r="D540" s="2">
        <v>1</v>
      </c>
      <c r="E540" s="2">
        <v>133</v>
      </c>
      <c r="F540" s="2">
        <v>325</v>
      </c>
      <c r="G540" s="2">
        <v>343</v>
      </c>
      <c r="H540" s="2">
        <v>0</v>
      </c>
      <c r="I540" s="2">
        <v>30</v>
      </c>
      <c r="J540" s="2" t="s">
        <v>40</v>
      </c>
      <c r="K540" s="2"/>
      <c r="U540" s="7"/>
    </row>
    <row r="541" spans="1:21">
      <c r="A541" t="s">
        <v>1</v>
      </c>
      <c r="B541" s="5" t="s">
        <v>22</v>
      </c>
      <c r="C541" s="98" t="s">
        <v>73</v>
      </c>
      <c r="D541" s="2">
        <v>1</v>
      </c>
      <c r="E541" s="2">
        <v>135</v>
      </c>
      <c r="F541" s="2">
        <v>325</v>
      </c>
      <c r="G541" s="2">
        <v>344</v>
      </c>
      <c r="H541" s="2">
        <v>0</v>
      </c>
      <c r="I541" s="2">
        <v>30</v>
      </c>
      <c r="J541" s="2" t="s">
        <v>40</v>
      </c>
      <c r="K541" s="2"/>
      <c r="U541" s="7"/>
    </row>
    <row r="542" spans="1:21">
      <c r="A542" t="s">
        <v>1</v>
      </c>
      <c r="B542" s="5" t="s">
        <v>23</v>
      </c>
      <c r="C542" s="98" t="s">
        <v>73</v>
      </c>
      <c r="D542" s="2">
        <v>1</v>
      </c>
      <c r="E542" s="2">
        <v>149</v>
      </c>
      <c r="F542" s="2">
        <v>325</v>
      </c>
      <c r="G542" s="2">
        <v>352</v>
      </c>
      <c r="H542" s="2">
        <v>0</v>
      </c>
      <c r="I542" s="2">
        <v>30</v>
      </c>
      <c r="J542" s="2" t="s">
        <v>40</v>
      </c>
      <c r="K542" s="2"/>
      <c r="U542" s="7"/>
    </row>
    <row r="543" spans="1:21">
      <c r="A543" t="s">
        <v>1</v>
      </c>
      <c r="B543" s="5" t="s">
        <v>24</v>
      </c>
      <c r="C543" s="98" t="s">
        <v>73</v>
      </c>
      <c r="D543" s="2">
        <v>1</v>
      </c>
      <c r="E543" s="2">
        <v>151</v>
      </c>
      <c r="F543" s="2">
        <v>325</v>
      </c>
      <c r="G543" s="2">
        <v>353</v>
      </c>
      <c r="H543" s="2">
        <v>0</v>
      </c>
      <c r="I543" s="2">
        <v>30</v>
      </c>
      <c r="J543" s="2" t="s">
        <v>40</v>
      </c>
      <c r="K543" s="2"/>
      <c r="U543" s="7"/>
    </row>
    <row r="544" spans="1:21">
      <c r="A544" t="s">
        <v>1</v>
      </c>
      <c r="B544" s="5" t="s">
        <v>25</v>
      </c>
      <c r="C544" s="98" t="s">
        <v>73</v>
      </c>
      <c r="D544" s="2">
        <v>1</v>
      </c>
      <c r="E544" s="2">
        <v>177</v>
      </c>
      <c r="F544" s="2">
        <v>325</v>
      </c>
      <c r="G544" s="2">
        <v>351</v>
      </c>
      <c r="H544" s="2">
        <v>0</v>
      </c>
      <c r="I544" s="2">
        <v>30</v>
      </c>
      <c r="J544" s="2" t="s">
        <v>40</v>
      </c>
      <c r="K544" s="2"/>
      <c r="U544" s="7"/>
    </row>
    <row r="545" spans="1:22">
      <c r="A545" t="s">
        <v>1</v>
      </c>
      <c r="B545" s="5" t="s">
        <v>26</v>
      </c>
      <c r="C545" s="98" t="s">
        <v>73</v>
      </c>
      <c r="D545" s="2">
        <v>1</v>
      </c>
      <c r="E545" s="2">
        <v>173</v>
      </c>
      <c r="F545" s="2">
        <v>325</v>
      </c>
      <c r="G545" s="2">
        <v>350</v>
      </c>
      <c r="H545" s="2">
        <v>0</v>
      </c>
      <c r="I545" s="2">
        <v>30</v>
      </c>
      <c r="J545" s="2" t="s">
        <v>40</v>
      </c>
      <c r="K545" s="2"/>
      <c r="U545" s="7"/>
    </row>
    <row r="546" spans="1:22">
      <c r="A546" t="s">
        <v>1</v>
      </c>
      <c r="B546" s="5" t="s">
        <v>27</v>
      </c>
      <c r="C546" s="98" t="s">
        <v>74</v>
      </c>
      <c r="D546" s="2">
        <v>1</v>
      </c>
      <c r="E546" s="2">
        <v>228</v>
      </c>
      <c r="F546" s="2">
        <v>325</v>
      </c>
      <c r="G546" s="2">
        <v>355</v>
      </c>
      <c r="H546" s="2">
        <v>0</v>
      </c>
      <c r="I546" s="2">
        <v>30</v>
      </c>
      <c r="J546" s="2" t="s">
        <v>40</v>
      </c>
      <c r="K546" s="2"/>
      <c r="U546" s="7"/>
    </row>
    <row r="547" spans="1:22">
      <c r="A547" t="s">
        <v>1</v>
      </c>
      <c r="B547" s="5" t="s">
        <v>28</v>
      </c>
      <c r="C547" s="98" t="s">
        <v>74</v>
      </c>
      <c r="D547" s="2">
        <v>1</v>
      </c>
      <c r="E547" s="2">
        <v>232</v>
      </c>
      <c r="F547" s="2">
        <v>325</v>
      </c>
      <c r="G547" s="2">
        <v>356</v>
      </c>
      <c r="H547" s="2">
        <v>0</v>
      </c>
      <c r="I547" s="2">
        <v>30</v>
      </c>
      <c r="J547" s="2" t="s">
        <v>40</v>
      </c>
      <c r="K547" s="2"/>
      <c r="U547" s="7"/>
    </row>
    <row r="548" spans="1:22">
      <c r="A548" t="s">
        <v>1</v>
      </c>
      <c r="B548" s="5" t="s">
        <v>29</v>
      </c>
      <c r="C548" s="98" t="s">
        <v>74</v>
      </c>
      <c r="D548" s="2">
        <v>1</v>
      </c>
      <c r="E548" s="2">
        <v>226</v>
      </c>
      <c r="F548" s="2">
        <v>325</v>
      </c>
      <c r="G548" s="2">
        <v>358</v>
      </c>
      <c r="H548" s="2">
        <v>0</v>
      </c>
      <c r="I548" s="2">
        <v>30</v>
      </c>
      <c r="J548" s="2" t="s">
        <v>40</v>
      </c>
      <c r="K548" s="2"/>
      <c r="U548" s="7"/>
    </row>
    <row r="549" spans="1:22">
      <c r="A549" t="s">
        <v>1</v>
      </c>
      <c r="B549" s="5" t="s">
        <v>158</v>
      </c>
      <c r="C549" s="98" t="s">
        <v>74</v>
      </c>
      <c r="D549" s="2">
        <v>1</v>
      </c>
      <c r="E549" s="2">
        <v>233</v>
      </c>
      <c r="F549" s="2">
        <v>325</v>
      </c>
      <c r="G549" s="2">
        <v>360</v>
      </c>
      <c r="H549" s="2">
        <v>0</v>
      </c>
      <c r="I549" s="2">
        <v>30</v>
      </c>
      <c r="J549" s="2" t="s">
        <v>40</v>
      </c>
      <c r="K549" s="2"/>
      <c r="U549" s="7"/>
    </row>
    <row r="550" spans="1:22">
      <c r="A550" t="s">
        <v>1</v>
      </c>
      <c r="B550" s="5" t="s">
        <v>162</v>
      </c>
      <c r="C550" s="98" t="s">
        <v>166</v>
      </c>
      <c r="D550" s="2">
        <v>1</v>
      </c>
      <c r="E550" s="2">
        <v>227</v>
      </c>
      <c r="F550" s="2">
        <v>325</v>
      </c>
      <c r="G550" s="2">
        <v>378</v>
      </c>
      <c r="H550" s="2">
        <v>0</v>
      </c>
      <c r="I550" s="2">
        <v>30</v>
      </c>
      <c r="J550" s="2" t="s">
        <v>40</v>
      </c>
      <c r="K550" s="2"/>
      <c r="N550" s="2"/>
      <c r="O550" s="2"/>
      <c r="P550" s="2"/>
      <c r="U550" s="7"/>
    </row>
    <row r="551" spans="1:22">
      <c r="A551" t="s">
        <v>1</v>
      </c>
      <c r="B551" s="5" t="s">
        <v>163</v>
      </c>
      <c r="C551" s="98" t="s">
        <v>166</v>
      </c>
      <c r="D551" s="2">
        <v>1</v>
      </c>
      <c r="E551" s="2">
        <v>231</v>
      </c>
      <c r="F551" s="2">
        <v>325</v>
      </c>
      <c r="G551" s="2">
        <v>379</v>
      </c>
      <c r="H551" s="2">
        <v>0</v>
      </c>
      <c r="I551" s="2">
        <v>30</v>
      </c>
      <c r="J551" s="2" t="s">
        <v>40</v>
      </c>
      <c r="K551" s="2"/>
      <c r="N551" s="2"/>
      <c r="O551" s="2"/>
      <c r="P551" s="2"/>
      <c r="U551" s="7"/>
    </row>
    <row r="552" spans="1:22">
      <c r="A552" t="s">
        <v>1</v>
      </c>
      <c r="B552" s="5" t="s">
        <v>164</v>
      </c>
      <c r="C552" s="98" t="s">
        <v>166</v>
      </c>
      <c r="D552" s="2">
        <v>1</v>
      </c>
      <c r="E552" s="2">
        <v>225</v>
      </c>
      <c r="F552" s="2">
        <v>325</v>
      </c>
      <c r="G552" s="2">
        <v>381</v>
      </c>
      <c r="H552" s="2">
        <v>0</v>
      </c>
      <c r="I552" s="2">
        <v>30</v>
      </c>
      <c r="J552" s="2" t="s">
        <v>40</v>
      </c>
      <c r="K552" s="2"/>
      <c r="N552" s="2"/>
      <c r="O552" s="2"/>
      <c r="P552" s="2"/>
      <c r="U552" s="7"/>
    </row>
    <row r="553" spans="1:22">
      <c r="A553" t="s">
        <v>1</v>
      </c>
      <c r="B553" s="5" t="s">
        <v>165</v>
      </c>
      <c r="C553" s="98" t="s">
        <v>166</v>
      </c>
      <c r="D553" s="2">
        <v>1</v>
      </c>
      <c r="E553" s="2">
        <v>234</v>
      </c>
      <c r="F553" s="2">
        <v>325</v>
      </c>
      <c r="G553" s="2">
        <v>382</v>
      </c>
      <c r="H553" s="2">
        <v>0</v>
      </c>
      <c r="I553" s="2">
        <v>30</v>
      </c>
      <c r="J553" s="2" t="s">
        <v>40</v>
      </c>
      <c r="K553" s="2"/>
      <c r="N553" s="2"/>
      <c r="O553" s="2"/>
      <c r="P553" s="2"/>
      <c r="U553" s="7"/>
    </row>
    <row r="554" spans="1:22">
      <c r="A554" t="s">
        <v>1</v>
      </c>
      <c r="B554" s="5" t="s">
        <v>30</v>
      </c>
      <c r="C554" s="98" t="s">
        <v>75</v>
      </c>
      <c r="D554" s="2">
        <v>1</v>
      </c>
      <c r="E554" s="2">
        <v>2</v>
      </c>
      <c r="F554" s="2">
        <v>325</v>
      </c>
      <c r="G554" s="2">
        <v>361</v>
      </c>
      <c r="J554" s="2"/>
      <c r="K554" s="2"/>
      <c r="U554" s="7"/>
      <c r="V554" t="s">
        <v>17</v>
      </c>
    </row>
    <row r="555" spans="1:22">
      <c r="A555" t="s">
        <v>1</v>
      </c>
      <c r="B555" s="5" t="s">
        <v>31</v>
      </c>
      <c r="C555" s="98" t="s">
        <v>75</v>
      </c>
      <c r="D555" s="2">
        <v>1</v>
      </c>
      <c r="E555" s="2">
        <v>5</v>
      </c>
      <c r="F555" s="2">
        <v>325</v>
      </c>
      <c r="G555" s="2">
        <v>362</v>
      </c>
      <c r="J555" s="2"/>
      <c r="K555" s="2"/>
      <c r="U555" s="7"/>
      <c r="V555" t="s">
        <v>17</v>
      </c>
    </row>
    <row r="556" spans="1:22">
      <c r="A556" t="s">
        <v>1</v>
      </c>
      <c r="B556" s="5" t="s">
        <v>32</v>
      </c>
      <c r="C556" s="98" t="s">
        <v>75</v>
      </c>
      <c r="D556" s="2">
        <v>1</v>
      </c>
      <c r="E556" s="2">
        <v>14</v>
      </c>
      <c r="F556" s="2">
        <v>325</v>
      </c>
      <c r="G556" s="2">
        <v>366</v>
      </c>
      <c r="J556" s="2"/>
      <c r="K556" s="2"/>
      <c r="U556" s="7"/>
      <c r="V556" t="s">
        <v>17</v>
      </c>
    </row>
    <row r="557" spans="1:22">
      <c r="A557" t="s">
        <v>1</v>
      </c>
      <c r="B557" s="5" t="s">
        <v>33</v>
      </c>
      <c r="C557" s="98" t="s">
        <v>75</v>
      </c>
      <c r="D557" s="2">
        <v>1</v>
      </c>
      <c r="E557" s="2">
        <v>15</v>
      </c>
      <c r="F557" s="2">
        <v>325</v>
      </c>
      <c r="G557" s="2">
        <v>367</v>
      </c>
      <c r="J557" s="2"/>
      <c r="K557" s="2"/>
      <c r="U557" s="7"/>
      <c r="V557" t="s">
        <v>17</v>
      </c>
    </row>
    <row r="558" spans="1:22">
      <c r="A558" t="s">
        <v>1</v>
      </c>
      <c r="B558" s="5" t="s">
        <v>34</v>
      </c>
      <c r="C558" s="98" t="s">
        <v>75</v>
      </c>
      <c r="D558" s="2">
        <v>1</v>
      </c>
      <c r="E558" s="2">
        <v>22</v>
      </c>
      <c r="F558" s="2">
        <v>325</v>
      </c>
      <c r="G558" s="2">
        <v>375</v>
      </c>
      <c r="J558" s="2"/>
      <c r="K558" s="2"/>
      <c r="U558" s="7"/>
      <c r="V558" t="s">
        <v>17</v>
      </c>
    </row>
    <row r="559" spans="1:22">
      <c r="A559" t="s">
        <v>1</v>
      </c>
      <c r="B559" s="5" t="s">
        <v>35</v>
      </c>
      <c r="C559" s="98" t="s">
        <v>75</v>
      </c>
      <c r="D559" s="2">
        <v>1</v>
      </c>
      <c r="E559" s="2">
        <v>23</v>
      </c>
      <c r="F559" s="2">
        <v>325</v>
      </c>
      <c r="G559" s="2">
        <v>376</v>
      </c>
      <c r="J559" s="2"/>
      <c r="K559" s="2"/>
      <c r="U559" s="7"/>
      <c r="V559" t="s">
        <v>17</v>
      </c>
    </row>
    <row r="560" spans="1:22">
      <c r="A560" t="s">
        <v>1</v>
      </c>
      <c r="B560" s="5" t="s">
        <v>36</v>
      </c>
      <c r="C560" s="98" t="s">
        <v>75</v>
      </c>
      <c r="D560" s="2">
        <v>1</v>
      </c>
      <c r="E560" s="2">
        <v>36</v>
      </c>
      <c r="F560" s="2">
        <v>325</v>
      </c>
      <c r="G560" s="2">
        <v>374</v>
      </c>
      <c r="J560" s="2"/>
      <c r="K560" s="2"/>
      <c r="U560" s="7"/>
      <c r="V560" t="s">
        <v>17</v>
      </c>
    </row>
    <row r="561" spans="1:22">
      <c r="A561" t="s">
        <v>1</v>
      </c>
      <c r="B561" s="5" t="s">
        <v>37</v>
      </c>
      <c r="C561" s="98" t="s">
        <v>75</v>
      </c>
      <c r="D561" s="2">
        <v>1</v>
      </c>
      <c r="E561" s="2">
        <v>34</v>
      </c>
      <c r="F561" s="2">
        <v>325</v>
      </c>
      <c r="G561" s="2">
        <v>373</v>
      </c>
      <c r="J561" s="2"/>
      <c r="K561" s="2"/>
      <c r="U561" s="7"/>
      <c r="V561" t="s">
        <v>17</v>
      </c>
    </row>
    <row r="562" spans="1:22">
      <c r="B562" s="5"/>
      <c r="U562" s="7"/>
    </row>
    <row r="563" spans="1:22">
      <c r="A563" t="s">
        <v>283</v>
      </c>
      <c r="B563" s="5" t="s">
        <v>303</v>
      </c>
      <c r="C563" s="98">
        <v>1</v>
      </c>
      <c r="U563" s="7"/>
    </row>
    <row r="564" spans="1:22">
      <c r="A564" t="s">
        <v>284</v>
      </c>
      <c r="B564" s="5" t="s">
        <v>303</v>
      </c>
      <c r="C564" s="98">
        <v>1</v>
      </c>
      <c r="U564" s="7"/>
    </row>
    <row r="565" spans="1:22">
      <c r="B565" s="5"/>
      <c r="D565" s="2" t="s">
        <v>2</v>
      </c>
      <c r="E565" s="2" t="s">
        <v>3</v>
      </c>
      <c r="F565" s="2" t="s">
        <v>4</v>
      </c>
      <c r="G565" s="2" t="s">
        <v>5</v>
      </c>
      <c r="H565" s="2" t="s">
        <v>6</v>
      </c>
      <c r="I565" s="2" t="s">
        <v>7</v>
      </c>
      <c r="J565" s="2" t="s">
        <v>39</v>
      </c>
      <c r="K565" s="2" t="s">
        <v>79</v>
      </c>
      <c r="M565" s="2" t="s">
        <v>70</v>
      </c>
      <c r="N565" s="2" t="s">
        <v>76</v>
      </c>
      <c r="O565" s="2" t="s">
        <v>81</v>
      </c>
      <c r="P565" s="2" t="s">
        <v>71</v>
      </c>
      <c r="Q565" s="2" t="s">
        <v>77</v>
      </c>
      <c r="R565" s="2" t="s">
        <v>81</v>
      </c>
      <c r="S565" s="2" t="s">
        <v>82</v>
      </c>
      <c r="T565" s="2" t="s">
        <v>83</v>
      </c>
      <c r="U565" s="7" t="s">
        <v>78</v>
      </c>
    </row>
    <row r="566" spans="1:22">
      <c r="A566" t="s">
        <v>1</v>
      </c>
      <c r="B566" s="5" t="s">
        <v>8</v>
      </c>
      <c r="C566" s="98" t="s">
        <v>8</v>
      </c>
      <c r="D566" s="2">
        <v>1</v>
      </c>
      <c r="E566" s="2">
        <v>254</v>
      </c>
      <c r="F566" s="2">
        <v>325</v>
      </c>
      <c r="G566" s="2">
        <v>326</v>
      </c>
      <c r="H566" s="2">
        <v>0</v>
      </c>
      <c r="I566" s="2">
        <v>30</v>
      </c>
      <c r="J566" s="2" t="s">
        <v>40</v>
      </c>
      <c r="K566" s="2"/>
      <c r="U566" s="7"/>
    </row>
    <row r="567" spans="1:22">
      <c r="A567" t="s">
        <v>1</v>
      </c>
      <c r="B567" s="5" t="s">
        <v>9</v>
      </c>
      <c r="C567" s="98" t="s">
        <v>9</v>
      </c>
      <c r="D567" s="2">
        <v>1</v>
      </c>
      <c r="E567" s="2">
        <v>252</v>
      </c>
      <c r="F567" s="2">
        <v>325</v>
      </c>
      <c r="G567" s="2">
        <v>327</v>
      </c>
      <c r="H567" s="2">
        <v>0</v>
      </c>
      <c r="I567" s="2">
        <v>30</v>
      </c>
      <c r="J567" s="2" t="s">
        <v>41</v>
      </c>
      <c r="K567" s="2" t="s">
        <v>80</v>
      </c>
      <c r="M567" s="2">
        <v>3.82</v>
      </c>
      <c r="N567" s="2"/>
      <c r="O567" s="2"/>
      <c r="P567" s="2">
        <v>3.82</v>
      </c>
      <c r="U567" s="7"/>
    </row>
    <row r="568" spans="1:22">
      <c r="A568" s="3" t="s">
        <v>1</v>
      </c>
      <c r="B568" s="100" t="s">
        <v>216</v>
      </c>
      <c r="C568" s="99" t="s">
        <v>215</v>
      </c>
      <c r="D568" s="2">
        <v>1</v>
      </c>
      <c r="E568" s="2">
        <v>107</v>
      </c>
      <c r="F568" s="2">
        <v>325</v>
      </c>
      <c r="G568" s="2">
        <v>326</v>
      </c>
      <c r="H568" s="2">
        <v>0</v>
      </c>
      <c r="I568" s="2">
        <v>30</v>
      </c>
      <c r="J568" s="2" t="s">
        <v>40</v>
      </c>
      <c r="K568" s="2"/>
      <c r="U568" s="7"/>
    </row>
    <row r="569" spans="1:22">
      <c r="A569" t="s">
        <v>1</v>
      </c>
      <c r="B569" s="5" t="s">
        <v>11</v>
      </c>
      <c r="C569" s="98" t="s">
        <v>11</v>
      </c>
      <c r="D569" s="2">
        <v>1</v>
      </c>
      <c r="E569" s="2">
        <v>220</v>
      </c>
      <c r="F569" s="2">
        <v>325</v>
      </c>
      <c r="G569" s="2">
        <v>329</v>
      </c>
      <c r="H569" s="2">
        <v>0</v>
      </c>
      <c r="I569" s="2">
        <v>25</v>
      </c>
      <c r="J569" s="2" t="s">
        <v>41</v>
      </c>
      <c r="K569" s="2"/>
      <c r="U569" s="7"/>
    </row>
    <row r="570" spans="1:22">
      <c r="A570" t="s">
        <v>1</v>
      </c>
      <c r="B570" s="5" t="s">
        <v>12</v>
      </c>
      <c r="C570" s="98" t="s">
        <v>12</v>
      </c>
      <c r="D570" s="2">
        <v>1</v>
      </c>
      <c r="E570" s="2">
        <v>223</v>
      </c>
      <c r="F570" s="2">
        <v>325</v>
      </c>
      <c r="G570" s="2">
        <v>330</v>
      </c>
      <c r="H570" s="2">
        <v>0</v>
      </c>
      <c r="I570" s="2">
        <v>25</v>
      </c>
      <c r="J570" s="2" t="s">
        <v>40</v>
      </c>
      <c r="K570" s="2"/>
      <c r="M570" s="2">
        <v>0</v>
      </c>
      <c r="N570" s="2"/>
      <c r="O570" s="2"/>
      <c r="P570" s="2">
        <v>0</v>
      </c>
      <c r="U570" s="7"/>
    </row>
    <row r="571" spans="1:22">
      <c r="A571" t="s">
        <v>1</v>
      </c>
      <c r="B571" s="5" t="s">
        <v>13</v>
      </c>
      <c r="C571" s="98" t="s">
        <v>13</v>
      </c>
      <c r="D571" s="2">
        <v>1</v>
      </c>
      <c r="E571" s="2">
        <v>224</v>
      </c>
      <c r="F571" s="2">
        <v>325</v>
      </c>
      <c r="G571" s="2">
        <v>331</v>
      </c>
      <c r="H571" s="2">
        <v>0</v>
      </c>
      <c r="I571" s="2">
        <v>30</v>
      </c>
      <c r="J571" s="2" t="s">
        <v>40</v>
      </c>
      <c r="K571" s="2"/>
      <c r="M571" s="2">
        <v>0</v>
      </c>
      <c r="N571" s="2"/>
      <c r="O571" s="2"/>
      <c r="P571" s="2">
        <v>0</v>
      </c>
      <c r="U571" s="7"/>
    </row>
    <row r="572" spans="1:22">
      <c r="A572" t="s">
        <v>1</v>
      </c>
      <c r="B572" s="5" t="s">
        <v>14</v>
      </c>
      <c r="C572" s="98" t="s">
        <v>14</v>
      </c>
      <c r="D572" s="2">
        <v>1</v>
      </c>
      <c r="E572" s="2">
        <v>235</v>
      </c>
      <c r="F572" s="2">
        <v>325</v>
      </c>
      <c r="G572" s="2">
        <v>328</v>
      </c>
      <c r="H572" s="2">
        <v>0</v>
      </c>
      <c r="I572" s="2">
        <v>30</v>
      </c>
      <c r="J572" s="2" t="s">
        <v>40</v>
      </c>
      <c r="K572" s="2"/>
      <c r="M572" s="2">
        <v>0</v>
      </c>
      <c r="N572" s="2"/>
      <c r="O572" s="2"/>
      <c r="P572" s="2">
        <v>0</v>
      </c>
      <c r="U572" s="7"/>
    </row>
    <row r="573" spans="1:22">
      <c r="A573" t="s">
        <v>1</v>
      </c>
      <c r="B573" s="5" t="s">
        <v>15</v>
      </c>
      <c r="C573" s="98" t="s">
        <v>72</v>
      </c>
      <c r="D573" s="2">
        <v>1</v>
      </c>
      <c r="E573" s="2">
        <v>192</v>
      </c>
      <c r="F573" s="2">
        <v>325</v>
      </c>
      <c r="G573" s="2">
        <v>332</v>
      </c>
      <c r="J573" s="2"/>
      <c r="K573" s="2"/>
      <c r="U573" s="7"/>
      <c r="V573" t="s">
        <v>17</v>
      </c>
    </row>
    <row r="574" spans="1:22">
      <c r="A574" t="s">
        <v>1</v>
      </c>
      <c r="B574" s="5" t="s">
        <v>16</v>
      </c>
      <c r="C574" s="98" t="s">
        <v>72</v>
      </c>
      <c r="D574" s="2">
        <v>1</v>
      </c>
      <c r="E574" s="2">
        <v>190</v>
      </c>
      <c r="F574" s="2">
        <v>325</v>
      </c>
      <c r="G574" s="2">
        <v>333</v>
      </c>
      <c r="J574" s="2"/>
      <c r="K574" s="2"/>
      <c r="U574" s="7"/>
      <c r="V574" t="s">
        <v>17</v>
      </c>
    </row>
    <row r="575" spans="1:22">
      <c r="A575" t="s">
        <v>1</v>
      </c>
      <c r="B575" s="5" t="s">
        <v>18</v>
      </c>
      <c r="C575" s="98" t="s">
        <v>72</v>
      </c>
      <c r="D575" s="2">
        <v>1</v>
      </c>
      <c r="E575" s="2">
        <v>199</v>
      </c>
      <c r="F575" s="2">
        <v>325</v>
      </c>
      <c r="G575" s="2">
        <v>335</v>
      </c>
      <c r="J575" s="2"/>
      <c r="K575" s="2"/>
      <c r="U575" s="7"/>
      <c r="V575" t="s">
        <v>17</v>
      </c>
    </row>
    <row r="576" spans="1:22">
      <c r="A576" t="s">
        <v>1</v>
      </c>
      <c r="B576" s="5" t="s">
        <v>157</v>
      </c>
      <c r="C576" s="98" t="s">
        <v>72</v>
      </c>
      <c r="D576" s="2">
        <v>1</v>
      </c>
      <c r="E576" s="2">
        <v>211</v>
      </c>
      <c r="F576" s="2">
        <v>325</v>
      </c>
      <c r="G576" s="2">
        <v>337</v>
      </c>
      <c r="J576" s="2"/>
      <c r="K576" s="2"/>
      <c r="U576" s="7"/>
      <c r="V576" t="s">
        <v>17</v>
      </c>
    </row>
    <row r="577" spans="1:21">
      <c r="A577" t="s">
        <v>1</v>
      </c>
      <c r="B577" s="5" t="s">
        <v>19</v>
      </c>
      <c r="C577" s="98" t="s">
        <v>73</v>
      </c>
      <c r="D577" s="2">
        <v>1</v>
      </c>
      <c r="E577" s="2">
        <v>109</v>
      </c>
      <c r="F577" s="2">
        <v>325</v>
      </c>
      <c r="G577" s="2">
        <v>338</v>
      </c>
      <c r="H577" s="2">
        <v>0</v>
      </c>
      <c r="I577" s="2">
        <v>30</v>
      </c>
      <c r="J577" s="2" t="s">
        <v>40</v>
      </c>
      <c r="K577" s="2"/>
      <c r="U577" s="7"/>
    </row>
    <row r="578" spans="1:21">
      <c r="A578" t="s">
        <v>1</v>
      </c>
      <c r="B578" s="5" t="s">
        <v>20</v>
      </c>
      <c r="C578" s="98" t="s">
        <v>73</v>
      </c>
      <c r="D578" s="2">
        <v>1</v>
      </c>
      <c r="E578" s="2">
        <v>115</v>
      </c>
      <c r="F578" s="2">
        <v>325</v>
      </c>
      <c r="G578" s="2">
        <v>339</v>
      </c>
      <c r="H578" s="2">
        <v>0</v>
      </c>
      <c r="I578" s="2">
        <v>30</v>
      </c>
      <c r="J578" s="2" t="s">
        <v>40</v>
      </c>
      <c r="K578" s="2"/>
      <c r="U578" s="7"/>
    </row>
    <row r="579" spans="1:21">
      <c r="A579" t="s">
        <v>1</v>
      </c>
      <c r="B579" s="5" t="s">
        <v>21</v>
      </c>
      <c r="C579" s="98" t="s">
        <v>73</v>
      </c>
      <c r="D579" s="2">
        <v>1</v>
      </c>
      <c r="E579" s="2">
        <v>137</v>
      </c>
      <c r="F579" s="2">
        <v>325</v>
      </c>
      <c r="G579" s="2">
        <v>345</v>
      </c>
      <c r="H579" s="2">
        <v>0</v>
      </c>
      <c r="I579" s="2">
        <v>30</v>
      </c>
      <c r="J579" s="2" t="s">
        <v>40</v>
      </c>
      <c r="K579" s="2"/>
      <c r="U579" s="7"/>
    </row>
    <row r="580" spans="1:21">
      <c r="A580" t="s">
        <v>1</v>
      </c>
      <c r="B580" s="5" t="s">
        <v>22</v>
      </c>
      <c r="C580" s="98" t="s">
        <v>73</v>
      </c>
      <c r="D580" s="2">
        <v>1</v>
      </c>
      <c r="E580" s="2">
        <v>135</v>
      </c>
      <c r="F580" s="2">
        <v>325</v>
      </c>
      <c r="G580" s="2">
        <v>344</v>
      </c>
      <c r="H580" s="2">
        <v>0</v>
      </c>
      <c r="I580" s="2">
        <v>30</v>
      </c>
      <c r="J580" s="2" t="s">
        <v>40</v>
      </c>
      <c r="K580" s="2"/>
      <c r="U580" s="7"/>
    </row>
    <row r="581" spans="1:21">
      <c r="A581" t="s">
        <v>1</v>
      </c>
      <c r="B581" s="5" t="s">
        <v>23</v>
      </c>
      <c r="C581" s="98" t="s">
        <v>73</v>
      </c>
      <c r="D581" s="2">
        <v>1</v>
      </c>
      <c r="E581" s="2">
        <v>149</v>
      </c>
      <c r="F581" s="2">
        <v>325</v>
      </c>
      <c r="G581" s="2">
        <v>352</v>
      </c>
      <c r="H581" s="2">
        <v>0</v>
      </c>
      <c r="I581" s="2">
        <v>30</v>
      </c>
      <c r="J581" s="2" t="s">
        <v>40</v>
      </c>
      <c r="K581" s="2"/>
      <c r="U581" s="7"/>
    </row>
    <row r="582" spans="1:21">
      <c r="A582" t="s">
        <v>1</v>
      </c>
      <c r="B582" s="5" t="s">
        <v>24</v>
      </c>
      <c r="C582" s="98" t="s">
        <v>73</v>
      </c>
      <c r="D582" s="2">
        <v>1</v>
      </c>
      <c r="E582" s="2">
        <v>151</v>
      </c>
      <c r="F582" s="2">
        <v>325</v>
      </c>
      <c r="G582" s="2">
        <v>353</v>
      </c>
      <c r="H582" s="2">
        <v>0</v>
      </c>
      <c r="I582" s="2">
        <v>30</v>
      </c>
      <c r="J582" s="2" t="s">
        <v>40</v>
      </c>
      <c r="K582" s="2"/>
      <c r="U582" s="7"/>
    </row>
    <row r="583" spans="1:21">
      <c r="A583" t="s">
        <v>1</v>
      </c>
      <c r="B583" s="5" t="s">
        <v>25</v>
      </c>
      <c r="C583" s="98" t="s">
        <v>73</v>
      </c>
      <c r="D583" s="2">
        <v>1</v>
      </c>
      <c r="E583" s="2">
        <v>165</v>
      </c>
      <c r="F583" s="2">
        <v>325</v>
      </c>
      <c r="G583" s="2">
        <v>347</v>
      </c>
      <c r="H583" s="2">
        <v>0</v>
      </c>
      <c r="I583" s="2">
        <v>30</v>
      </c>
      <c r="J583" s="2" t="s">
        <v>40</v>
      </c>
      <c r="K583" s="2"/>
      <c r="U583" s="7"/>
    </row>
    <row r="584" spans="1:21">
      <c r="A584" t="s">
        <v>1</v>
      </c>
      <c r="B584" s="5" t="s">
        <v>26</v>
      </c>
      <c r="C584" s="98" t="s">
        <v>73</v>
      </c>
      <c r="D584" s="2">
        <v>1</v>
      </c>
      <c r="E584" s="2">
        <v>171</v>
      </c>
      <c r="F584" s="2">
        <v>325</v>
      </c>
      <c r="G584" s="2">
        <v>349</v>
      </c>
      <c r="H584" s="2">
        <v>0</v>
      </c>
      <c r="I584" s="2">
        <v>30</v>
      </c>
      <c r="J584" s="2" t="s">
        <v>40</v>
      </c>
      <c r="K584" s="2"/>
      <c r="U584" s="7"/>
    </row>
    <row r="585" spans="1:21">
      <c r="A585" t="s">
        <v>1</v>
      </c>
      <c r="B585" s="5" t="s">
        <v>27</v>
      </c>
      <c r="C585" s="98" t="s">
        <v>74</v>
      </c>
      <c r="D585" s="2">
        <v>1</v>
      </c>
      <c r="E585" s="2">
        <v>228</v>
      </c>
      <c r="F585" s="2">
        <v>325</v>
      </c>
      <c r="G585" s="2">
        <v>355</v>
      </c>
      <c r="H585" s="2">
        <v>0</v>
      </c>
      <c r="I585" s="2">
        <v>30</v>
      </c>
      <c r="J585" s="2" t="s">
        <v>40</v>
      </c>
      <c r="K585" s="2"/>
      <c r="U585" s="7"/>
    </row>
    <row r="586" spans="1:21">
      <c r="A586" t="s">
        <v>1</v>
      </c>
      <c r="B586" s="5" t="s">
        <v>28</v>
      </c>
      <c r="C586" s="98" t="s">
        <v>74</v>
      </c>
      <c r="D586" s="2">
        <v>1</v>
      </c>
      <c r="E586" s="2">
        <v>232</v>
      </c>
      <c r="F586" s="2">
        <v>325</v>
      </c>
      <c r="G586" s="2">
        <v>356</v>
      </c>
      <c r="H586" s="2">
        <v>0</v>
      </c>
      <c r="I586" s="2">
        <v>30</v>
      </c>
      <c r="J586" s="2" t="s">
        <v>40</v>
      </c>
      <c r="K586" s="2"/>
      <c r="U586" s="7"/>
    </row>
    <row r="587" spans="1:21">
      <c r="A587" t="s">
        <v>1</v>
      </c>
      <c r="B587" s="5" t="s">
        <v>29</v>
      </c>
      <c r="C587" s="98" t="s">
        <v>74</v>
      </c>
      <c r="D587" s="2">
        <v>1</v>
      </c>
      <c r="E587" s="2">
        <v>226</v>
      </c>
      <c r="F587" s="2">
        <v>325</v>
      </c>
      <c r="G587" s="2">
        <v>358</v>
      </c>
      <c r="H587" s="2">
        <v>0</v>
      </c>
      <c r="I587" s="2">
        <v>30</v>
      </c>
      <c r="J587" s="2" t="s">
        <v>40</v>
      </c>
      <c r="K587" s="2"/>
      <c r="U587" s="7"/>
    </row>
    <row r="588" spans="1:21">
      <c r="A588" t="s">
        <v>1</v>
      </c>
      <c r="B588" s="5" t="s">
        <v>158</v>
      </c>
      <c r="C588" s="98" t="s">
        <v>74</v>
      </c>
      <c r="D588" s="2">
        <v>1</v>
      </c>
      <c r="E588" s="2">
        <v>233</v>
      </c>
      <c r="F588" s="2">
        <v>325</v>
      </c>
      <c r="G588" s="2">
        <v>360</v>
      </c>
      <c r="H588" s="2">
        <v>0</v>
      </c>
      <c r="I588" s="2">
        <v>30</v>
      </c>
      <c r="J588" s="2" t="s">
        <v>40</v>
      </c>
      <c r="K588" s="2"/>
      <c r="U588" s="7"/>
    </row>
    <row r="589" spans="1:21">
      <c r="A589" t="s">
        <v>1</v>
      </c>
      <c r="B589" s="5" t="s">
        <v>162</v>
      </c>
      <c r="C589" s="98" t="s">
        <v>166</v>
      </c>
      <c r="D589" s="2">
        <v>1</v>
      </c>
      <c r="E589" s="2">
        <v>227</v>
      </c>
      <c r="F589" s="2">
        <v>325</v>
      </c>
      <c r="G589" s="2">
        <v>378</v>
      </c>
      <c r="H589" s="2">
        <v>0</v>
      </c>
      <c r="I589" s="2">
        <v>30</v>
      </c>
      <c r="J589" s="2" t="s">
        <v>40</v>
      </c>
      <c r="K589" s="2"/>
      <c r="N589" s="2"/>
      <c r="O589" s="2"/>
      <c r="P589" s="2"/>
      <c r="U589" s="7"/>
    </row>
    <row r="590" spans="1:21">
      <c r="A590" t="s">
        <v>1</v>
      </c>
      <c r="B590" s="5" t="s">
        <v>163</v>
      </c>
      <c r="C590" s="98" t="s">
        <v>166</v>
      </c>
      <c r="D590" s="2">
        <v>1</v>
      </c>
      <c r="E590" s="2">
        <v>231</v>
      </c>
      <c r="F590" s="2">
        <v>325</v>
      </c>
      <c r="G590" s="2">
        <v>379</v>
      </c>
      <c r="H590" s="2">
        <v>0</v>
      </c>
      <c r="I590" s="2">
        <v>30</v>
      </c>
      <c r="J590" s="2" t="s">
        <v>40</v>
      </c>
      <c r="K590" s="2"/>
      <c r="N590" s="2"/>
      <c r="O590" s="2"/>
      <c r="P590" s="2"/>
      <c r="U590" s="7"/>
    </row>
    <row r="591" spans="1:21">
      <c r="A591" t="s">
        <v>1</v>
      </c>
      <c r="B591" s="5" t="s">
        <v>164</v>
      </c>
      <c r="C591" s="98" t="s">
        <v>166</v>
      </c>
      <c r="D591" s="2">
        <v>1</v>
      </c>
      <c r="E591" s="2">
        <v>225</v>
      </c>
      <c r="F591" s="2">
        <v>325</v>
      </c>
      <c r="G591" s="2">
        <v>381</v>
      </c>
      <c r="H591" s="2">
        <v>0</v>
      </c>
      <c r="I591" s="2">
        <v>30</v>
      </c>
      <c r="J591" s="2" t="s">
        <v>40</v>
      </c>
      <c r="K591" s="2"/>
      <c r="N591" s="2"/>
      <c r="O591" s="2"/>
      <c r="P591" s="2"/>
      <c r="U591" s="7"/>
    </row>
    <row r="592" spans="1:21">
      <c r="A592" t="s">
        <v>1</v>
      </c>
      <c r="B592" s="5" t="s">
        <v>165</v>
      </c>
      <c r="C592" s="98" t="s">
        <v>166</v>
      </c>
      <c r="D592" s="2">
        <v>1</v>
      </c>
      <c r="E592" s="2">
        <v>234</v>
      </c>
      <c r="F592" s="2">
        <v>325</v>
      </c>
      <c r="G592" s="2">
        <v>382</v>
      </c>
      <c r="H592" s="2">
        <v>0</v>
      </c>
      <c r="I592" s="2">
        <v>30</v>
      </c>
      <c r="J592" s="2" t="s">
        <v>40</v>
      </c>
      <c r="K592" s="2"/>
      <c r="N592" s="2"/>
      <c r="O592" s="2"/>
      <c r="P592" s="2"/>
      <c r="U592" s="7"/>
    </row>
    <row r="593" spans="1:22">
      <c r="A593" t="s">
        <v>1</v>
      </c>
      <c r="B593" s="5" t="s">
        <v>30</v>
      </c>
      <c r="C593" s="98" t="s">
        <v>75</v>
      </c>
      <c r="D593" s="2">
        <v>1</v>
      </c>
      <c r="E593" s="2">
        <v>2</v>
      </c>
      <c r="F593" s="2">
        <v>325</v>
      </c>
      <c r="G593" s="2">
        <v>361</v>
      </c>
      <c r="H593" s="2">
        <v>0</v>
      </c>
      <c r="I593" s="2">
        <v>30</v>
      </c>
      <c r="J593" s="2" t="s">
        <v>40</v>
      </c>
      <c r="K593" s="2"/>
      <c r="U593" s="7"/>
    </row>
    <row r="594" spans="1:22">
      <c r="A594" t="s">
        <v>1</v>
      </c>
      <c r="B594" s="5" t="s">
        <v>31</v>
      </c>
      <c r="C594" s="98" t="s">
        <v>75</v>
      </c>
      <c r="D594" s="2">
        <v>1</v>
      </c>
      <c r="E594" s="2">
        <v>5</v>
      </c>
      <c r="F594" s="2">
        <v>325</v>
      </c>
      <c r="G594" s="2">
        <v>362</v>
      </c>
      <c r="H594" s="2">
        <v>0</v>
      </c>
      <c r="I594" s="2">
        <v>30</v>
      </c>
      <c r="J594" s="2" t="s">
        <v>40</v>
      </c>
      <c r="K594" s="2"/>
      <c r="U594" s="7"/>
    </row>
    <row r="595" spans="1:22">
      <c r="A595" t="s">
        <v>1</v>
      </c>
      <c r="B595" s="5" t="s">
        <v>32</v>
      </c>
      <c r="C595" s="98" t="s">
        <v>75</v>
      </c>
      <c r="D595" s="2">
        <v>1</v>
      </c>
      <c r="E595" s="2">
        <v>16</v>
      </c>
      <c r="F595" s="2">
        <v>325</v>
      </c>
      <c r="G595" s="2">
        <v>368</v>
      </c>
      <c r="H595" s="2">
        <v>0</v>
      </c>
      <c r="I595" s="2">
        <v>30</v>
      </c>
      <c r="J595" s="2" t="s">
        <v>40</v>
      </c>
      <c r="K595" s="2"/>
      <c r="U595" s="7"/>
    </row>
    <row r="596" spans="1:22">
      <c r="A596" t="s">
        <v>1</v>
      </c>
      <c r="B596" s="5" t="s">
        <v>33</v>
      </c>
      <c r="C596" s="98" t="s">
        <v>75</v>
      </c>
      <c r="D596" s="2">
        <v>1</v>
      </c>
      <c r="E596" s="2">
        <v>15</v>
      </c>
      <c r="F596" s="2">
        <v>325</v>
      </c>
      <c r="G596" s="2">
        <v>367</v>
      </c>
      <c r="H596" s="2">
        <v>0</v>
      </c>
      <c r="I596" s="2">
        <v>30</v>
      </c>
      <c r="J596" s="2" t="s">
        <v>40</v>
      </c>
      <c r="K596" s="2"/>
      <c r="U596" s="7"/>
    </row>
    <row r="597" spans="1:22">
      <c r="A597" t="s">
        <v>1</v>
      </c>
      <c r="B597" s="5" t="s">
        <v>34</v>
      </c>
      <c r="C597" s="98" t="s">
        <v>75</v>
      </c>
      <c r="D597" s="2">
        <v>1</v>
      </c>
      <c r="E597" s="2">
        <v>22</v>
      </c>
      <c r="F597" s="2">
        <v>325</v>
      </c>
      <c r="G597" s="2">
        <v>375</v>
      </c>
      <c r="H597" s="2">
        <v>0</v>
      </c>
      <c r="I597" s="2">
        <v>30</v>
      </c>
      <c r="J597" s="2" t="s">
        <v>40</v>
      </c>
      <c r="K597" s="2"/>
      <c r="U597" s="7"/>
    </row>
    <row r="598" spans="1:22">
      <c r="A598" t="s">
        <v>1</v>
      </c>
      <c r="B598" s="5" t="s">
        <v>35</v>
      </c>
      <c r="C598" s="98" t="s">
        <v>75</v>
      </c>
      <c r="D598" s="2">
        <v>1</v>
      </c>
      <c r="E598" s="2">
        <v>23</v>
      </c>
      <c r="F598" s="2">
        <v>325</v>
      </c>
      <c r="G598" s="2">
        <v>376</v>
      </c>
      <c r="H598" s="2">
        <v>0</v>
      </c>
      <c r="I598" s="2">
        <v>30</v>
      </c>
      <c r="J598" s="2" t="s">
        <v>40</v>
      </c>
      <c r="K598" s="2"/>
      <c r="U598" s="7"/>
    </row>
    <row r="599" spans="1:22">
      <c r="A599" t="s">
        <v>1</v>
      </c>
      <c r="B599" s="5" t="s">
        <v>36</v>
      </c>
      <c r="C599" s="98" t="s">
        <v>75</v>
      </c>
      <c r="D599" s="2">
        <v>1</v>
      </c>
      <c r="E599" s="2">
        <v>30</v>
      </c>
      <c r="F599" s="2">
        <v>325</v>
      </c>
      <c r="G599" s="2">
        <v>370</v>
      </c>
      <c r="J599" s="2"/>
      <c r="K599" s="2"/>
      <c r="U599" s="7"/>
      <c r="V599" t="s">
        <v>17</v>
      </c>
    </row>
    <row r="600" spans="1:22">
      <c r="A600" t="s">
        <v>1</v>
      </c>
      <c r="B600" s="5" t="s">
        <v>37</v>
      </c>
      <c r="C600" s="98" t="s">
        <v>75</v>
      </c>
      <c r="D600" s="2">
        <v>1</v>
      </c>
      <c r="E600" s="2">
        <v>33</v>
      </c>
      <c r="F600" s="2">
        <v>325</v>
      </c>
      <c r="G600" s="2">
        <v>372</v>
      </c>
      <c r="J600" s="2"/>
      <c r="K600" s="2"/>
      <c r="U600" s="7"/>
      <c r="V600" t="s">
        <v>17</v>
      </c>
    </row>
    <row r="601" spans="1:22">
      <c r="B601" s="5"/>
      <c r="U601" s="7"/>
    </row>
    <row r="602" spans="1:22">
      <c r="A602" t="s">
        <v>283</v>
      </c>
      <c r="B602" s="5" t="s">
        <v>304</v>
      </c>
      <c r="C602" s="98">
        <v>1</v>
      </c>
      <c r="U602" s="7"/>
    </row>
    <row r="603" spans="1:22">
      <c r="A603" t="s">
        <v>284</v>
      </c>
      <c r="B603" s="5" t="s">
        <v>304</v>
      </c>
      <c r="C603" s="98">
        <v>1</v>
      </c>
      <c r="U603" s="7"/>
    </row>
    <row r="604" spans="1:22">
      <c r="B604" s="5"/>
      <c r="D604" s="2" t="s">
        <v>2</v>
      </c>
      <c r="E604" s="2" t="s">
        <v>3</v>
      </c>
      <c r="F604" s="2" t="s">
        <v>4</v>
      </c>
      <c r="G604" s="2" t="s">
        <v>5</v>
      </c>
      <c r="H604" s="2" t="s">
        <v>6</v>
      </c>
      <c r="I604" s="2" t="s">
        <v>7</v>
      </c>
      <c r="J604" s="2" t="s">
        <v>39</v>
      </c>
      <c r="K604" s="2" t="s">
        <v>79</v>
      </c>
      <c r="M604" s="2" t="s">
        <v>70</v>
      </c>
      <c r="N604" s="2" t="s">
        <v>76</v>
      </c>
      <c r="O604" s="2" t="s">
        <v>81</v>
      </c>
      <c r="P604" s="2" t="s">
        <v>71</v>
      </c>
      <c r="Q604" s="2" t="s">
        <v>77</v>
      </c>
      <c r="R604" s="2" t="s">
        <v>81</v>
      </c>
      <c r="S604" s="2" t="s">
        <v>82</v>
      </c>
      <c r="T604" s="2" t="s">
        <v>83</v>
      </c>
      <c r="U604" s="7" t="s">
        <v>78</v>
      </c>
    </row>
    <row r="605" spans="1:22">
      <c r="A605" t="s">
        <v>1</v>
      </c>
      <c r="B605" s="5" t="s">
        <v>8</v>
      </c>
      <c r="C605" s="98" t="s">
        <v>8</v>
      </c>
      <c r="D605" s="2">
        <v>1</v>
      </c>
      <c r="E605" s="2">
        <v>254</v>
      </c>
      <c r="F605" s="2">
        <v>325</v>
      </c>
      <c r="G605" s="2">
        <v>326</v>
      </c>
      <c r="H605" s="2">
        <v>0</v>
      </c>
      <c r="I605" s="2">
        <v>30</v>
      </c>
      <c r="J605" s="2" t="s">
        <v>40</v>
      </c>
      <c r="K605" s="2"/>
      <c r="U605" s="7"/>
    </row>
    <row r="606" spans="1:22">
      <c r="A606" t="s">
        <v>1</v>
      </c>
      <c r="B606" s="5" t="s">
        <v>9</v>
      </c>
      <c r="C606" s="98" t="s">
        <v>9</v>
      </c>
      <c r="D606" s="2">
        <v>1</v>
      </c>
      <c r="E606" s="2">
        <v>252</v>
      </c>
      <c r="F606" s="2">
        <v>325</v>
      </c>
      <c r="G606" s="2">
        <v>327</v>
      </c>
      <c r="H606" s="2">
        <v>0</v>
      </c>
      <c r="I606" s="2">
        <v>30</v>
      </c>
      <c r="J606" s="2" t="s">
        <v>41</v>
      </c>
      <c r="K606" s="2"/>
      <c r="M606" s="2">
        <v>3.82</v>
      </c>
      <c r="N606" s="2"/>
      <c r="O606" s="2"/>
      <c r="P606" s="2">
        <v>3.82</v>
      </c>
      <c r="U606" s="7"/>
    </row>
    <row r="607" spans="1:22">
      <c r="A607" s="3" t="s">
        <v>1</v>
      </c>
      <c r="B607" s="100" t="s">
        <v>216</v>
      </c>
      <c r="C607" s="99" t="s">
        <v>215</v>
      </c>
      <c r="D607" s="2">
        <v>1</v>
      </c>
      <c r="E607" s="2">
        <v>107</v>
      </c>
      <c r="F607" s="2">
        <v>325</v>
      </c>
      <c r="G607" s="2">
        <v>326</v>
      </c>
      <c r="H607" s="2">
        <v>0</v>
      </c>
      <c r="I607" s="2">
        <v>30</v>
      </c>
      <c r="J607" s="2" t="s">
        <v>40</v>
      </c>
      <c r="K607" s="2"/>
      <c r="U607" s="7"/>
    </row>
    <row r="608" spans="1:22">
      <c r="A608" t="s">
        <v>1</v>
      </c>
      <c r="B608" s="5" t="s">
        <v>11</v>
      </c>
      <c r="C608" s="98" t="s">
        <v>11</v>
      </c>
      <c r="D608" s="2">
        <v>1</v>
      </c>
      <c r="E608" s="2">
        <v>220</v>
      </c>
      <c r="F608" s="2">
        <v>325</v>
      </c>
      <c r="G608" s="2">
        <v>329</v>
      </c>
      <c r="H608" s="2">
        <v>0</v>
      </c>
      <c r="I608" s="2">
        <v>25</v>
      </c>
      <c r="J608" s="2" t="s">
        <v>41</v>
      </c>
      <c r="K608" s="2"/>
      <c r="U608" s="7"/>
    </row>
    <row r="609" spans="1:22">
      <c r="A609" t="s">
        <v>1</v>
      </c>
      <c r="B609" s="5" t="s">
        <v>12</v>
      </c>
      <c r="C609" s="98" t="s">
        <v>12</v>
      </c>
      <c r="D609" s="2">
        <v>1</v>
      </c>
      <c r="E609" s="2">
        <v>223</v>
      </c>
      <c r="F609" s="2">
        <v>325</v>
      </c>
      <c r="G609" s="2">
        <v>330</v>
      </c>
      <c r="H609" s="2">
        <v>0</v>
      </c>
      <c r="I609" s="2">
        <v>25</v>
      </c>
      <c r="J609" s="2" t="s">
        <v>40</v>
      </c>
      <c r="K609" s="2"/>
      <c r="M609" s="2">
        <v>0</v>
      </c>
      <c r="N609" s="2"/>
      <c r="O609" s="2"/>
      <c r="P609" s="2">
        <v>0</v>
      </c>
      <c r="U609" s="7"/>
    </row>
    <row r="610" spans="1:22">
      <c r="A610" t="s">
        <v>1</v>
      </c>
      <c r="B610" s="5" t="s">
        <v>13</v>
      </c>
      <c r="C610" s="98" t="s">
        <v>13</v>
      </c>
      <c r="D610" s="2">
        <v>1</v>
      </c>
      <c r="E610" s="2">
        <v>224</v>
      </c>
      <c r="F610" s="2">
        <v>325</v>
      </c>
      <c r="G610" s="2">
        <v>331</v>
      </c>
      <c r="H610" s="2">
        <v>0</v>
      </c>
      <c r="I610" s="2">
        <v>30</v>
      </c>
      <c r="J610" s="2" t="s">
        <v>40</v>
      </c>
      <c r="K610" s="2"/>
      <c r="M610" s="2">
        <v>0</v>
      </c>
      <c r="N610" s="2"/>
      <c r="O610" s="2"/>
      <c r="P610" s="2">
        <v>0</v>
      </c>
      <c r="U610" s="7"/>
    </row>
    <row r="611" spans="1:22">
      <c r="A611" t="s">
        <v>1</v>
      </c>
      <c r="B611" s="5" t="s">
        <v>14</v>
      </c>
      <c r="C611" s="98" t="s">
        <v>14</v>
      </c>
      <c r="D611" s="2">
        <v>1</v>
      </c>
      <c r="E611" s="2">
        <v>235</v>
      </c>
      <c r="F611" s="2">
        <v>325</v>
      </c>
      <c r="G611" s="2">
        <v>328</v>
      </c>
      <c r="H611" s="2">
        <v>0</v>
      </c>
      <c r="I611" s="2">
        <v>30</v>
      </c>
      <c r="J611" s="2" t="s">
        <v>41</v>
      </c>
      <c r="K611" s="2"/>
      <c r="M611" s="2">
        <v>0</v>
      </c>
      <c r="N611" s="2"/>
      <c r="O611" s="2"/>
      <c r="P611" s="2">
        <v>0</v>
      </c>
      <c r="U611" s="7"/>
    </row>
    <row r="612" spans="1:22">
      <c r="A612" t="s">
        <v>1</v>
      </c>
      <c r="B612" s="5" t="s">
        <v>15</v>
      </c>
      <c r="C612" s="98" t="s">
        <v>72</v>
      </c>
      <c r="D612" s="2">
        <v>1</v>
      </c>
      <c r="E612" s="2">
        <v>192</v>
      </c>
      <c r="F612" s="2">
        <v>325</v>
      </c>
      <c r="G612" s="2">
        <v>332</v>
      </c>
      <c r="H612" s="2">
        <v>0</v>
      </c>
      <c r="I612" s="2">
        <v>30</v>
      </c>
      <c r="J612" s="2" t="s">
        <v>40</v>
      </c>
      <c r="K612" s="2"/>
      <c r="U612" s="7"/>
    </row>
    <row r="613" spans="1:22">
      <c r="A613" t="s">
        <v>1</v>
      </c>
      <c r="B613" s="5" t="s">
        <v>16</v>
      </c>
      <c r="C613" s="98" t="s">
        <v>72</v>
      </c>
      <c r="D613" s="2">
        <v>1</v>
      </c>
      <c r="E613" s="2">
        <v>190</v>
      </c>
      <c r="F613" s="2">
        <v>325</v>
      </c>
      <c r="G613" s="2">
        <v>333</v>
      </c>
      <c r="H613" s="2">
        <v>0</v>
      </c>
      <c r="I613" s="2">
        <v>30</v>
      </c>
      <c r="J613" s="2" t="s">
        <v>40</v>
      </c>
      <c r="K613" s="2"/>
      <c r="U613" s="7"/>
    </row>
    <row r="614" spans="1:22">
      <c r="A614" t="s">
        <v>1</v>
      </c>
      <c r="B614" s="5" t="s">
        <v>18</v>
      </c>
      <c r="C614" s="98" t="s">
        <v>72</v>
      </c>
      <c r="D614" s="2">
        <v>1</v>
      </c>
      <c r="E614" s="2">
        <v>199</v>
      </c>
      <c r="F614" s="2">
        <v>325</v>
      </c>
      <c r="G614" s="2">
        <v>335</v>
      </c>
      <c r="H614" s="2">
        <v>0</v>
      </c>
      <c r="I614" s="2">
        <v>30</v>
      </c>
      <c r="J614" s="2" t="s">
        <v>40</v>
      </c>
      <c r="K614" s="2"/>
      <c r="U614" s="7"/>
    </row>
    <row r="615" spans="1:22">
      <c r="A615" t="s">
        <v>1</v>
      </c>
      <c r="B615" s="5" t="s">
        <v>157</v>
      </c>
      <c r="C615" s="98" t="s">
        <v>72</v>
      </c>
      <c r="D615" s="2">
        <v>1</v>
      </c>
      <c r="E615" s="2">
        <v>211</v>
      </c>
      <c r="F615" s="2">
        <v>325</v>
      </c>
      <c r="G615" s="2">
        <v>337</v>
      </c>
      <c r="H615" s="2">
        <v>0</v>
      </c>
      <c r="I615" s="2">
        <v>30</v>
      </c>
      <c r="J615" s="2" t="s">
        <v>40</v>
      </c>
      <c r="K615" s="2"/>
      <c r="U615" s="7"/>
      <c r="V615" t="s">
        <v>17</v>
      </c>
    </row>
    <row r="616" spans="1:22">
      <c r="A616" t="s">
        <v>1</v>
      </c>
      <c r="B616" s="5" t="s">
        <v>19</v>
      </c>
      <c r="C616" s="98" t="s">
        <v>73</v>
      </c>
      <c r="D616" s="2">
        <v>1</v>
      </c>
      <c r="E616" s="2">
        <v>121</v>
      </c>
      <c r="F616" s="2">
        <v>325</v>
      </c>
      <c r="G616" s="2">
        <v>338</v>
      </c>
      <c r="H616" s="2">
        <v>0</v>
      </c>
      <c r="I616" s="2">
        <v>30</v>
      </c>
      <c r="J616" s="2" t="s">
        <v>40</v>
      </c>
      <c r="K616" s="2"/>
      <c r="U616" s="7"/>
    </row>
    <row r="617" spans="1:22">
      <c r="A617" t="s">
        <v>1</v>
      </c>
      <c r="B617" s="5" t="s">
        <v>20</v>
      </c>
      <c r="C617" s="98" t="s">
        <v>73</v>
      </c>
      <c r="D617" s="2">
        <v>1</v>
      </c>
      <c r="E617" s="2">
        <v>127</v>
      </c>
      <c r="F617" s="2">
        <v>325</v>
      </c>
      <c r="G617" s="2">
        <v>342</v>
      </c>
      <c r="H617" s="2">
        <v>0</v>
      </c>
      <c r="I617" s="2">
        <v>30</v>
      </c>
      <c r="J617" s="2" t="s">
        <v>40</v>
      </c>
      <c r="K617" s="2"/>
      <c r="U617" s="7"/>
    </row>
    <row r="618" spans="1:22">
      <c r="A618" t="s">
        <v>1</v>
      </c>
      <c r="B618" s="5" t="s">
        <v>21</v>
      </c>
      <c r="C618" s="98" t="s">
        <v>73</v>
      </c>
      <c r="D618" s="2">
        <v>1</v>
      </c>
      <c r="E618" s="2">
        <v>137</v>
      </c>
      <c r="F618" s="2">
        <v>325</v>
      </c>
      <c r="G618" s="2">
        <v>343</v>
      </c>
      <c r="H618" s="2">
        <v>0</v>
      </c>
      <c r="I618" s="2">
        <v>30</v>
      </c>
      <c r="J618" s="2" t="s">
        <v>40</v>
      </c>
      <c r="K618" s="2"/>
      <c r="U618" s="7"/>
    </row>
    <row r="619" spans="1:22">
      <c r="A619" t="s">
        <v>1</v>
      </c>
      <c r="B619" s="5" t="s">
        <v>22</v>
      </c>
      <c r="C619" s="98" t="s">
        <v>73</v>
      </c>
      <c r="D619" s="2">
        <v>1</v>
      </c>
      <c r="E619" s="2">
        <v>135</v>
      </c>
      <c r="F619" s="2">
        <v>325</v>
      </c>
      <c r="G619" s="2">
        <v>344</v>
      </c>
      <c r="H619" s="2">
        <v>0</v>
      </c>
      <c r="I619" s="2">
        <v>30</v>
      </c>
      <c r="J619" s="2" t="s">
        <v>40</v>
      </c>
      <c r="K619" s="2"/>
      <c r="U619" s="7"/>
    </row>
    <row r="620" spans="1:22">
      <c r="A620" t="s">
        <v>1</v>
      </c>
      <c r="B620" s="5" t="s">
        <v>23</v>
      </c>
      <c r="C620" s="98" t="s">
        <v>73</v>
      </c>
      <c r="D620" s="2">
        <v>1</v>
      </c>
      <c r="E620" s="2">
        <v>149</v>
      </c>
      <c r="F620" s="2">
        <v>325</v>
      </c>
      <c r="G620" s="2">
        <v>352</v>
      </c>
      <c r="H620" s="2">
        <v>0</v>
      </c>
      <c r="I620" s="2">
        <v>30</v>
      </c>
      <c r="J620" s="2" t="s">
        <v>40</v>
      </c>
      <c r="K620" s="2"/>
      <c r="U620" s="7"/>
    </row>
    <row r="621" spans="1:22">
      <c r="A621" t="s">
        <v>1</v>
      </c>
      <c r="B621" s="5" t="s">
        <v>24</v>
      </c>
      <c r="C621" s="98" t="s">
        <v>73</v>
      </c>
      <c r="D621" s="2">
        <v>1</v>
      </c>
      <c r="E621" s="2">
        <v>151</v>
      </c>
      <c r="F621" s="2">
        <v>325</v>
      </c>
      <c r="G621" s="2">
        <v>353</v>
      </c>
      <c r="H621" s="2">
        <v>0</v>
      </c>
      <c r="I621" s="2">
        <v>30</v>
      </c>
      <c r="J621" s="2" t="s">
        <v>40</v>
      </c>
      <c r="K621" s="2"/>
      <c r="U621" s="7"/>
    </row>
    <row r="622" spans="1:22">
      <c r="A622" t="s">
        <v>1</v>
      </c>
      <c r="B622" s="5" t="s">
        <v>25</v>
      </c>
      <c r="C622" s="98" t="s">
        <v>73</v>
      </c>
      <c r="D622" s="2">
        <v>1</v>
      </c>
      <c r="E622" s="2">
        <v>165</v>
      </c>
      <c r="F622" s="2">
        <v>325</v>
      </c>
      <c r="G622" s="2">
        <v>347</v>
      </c>
      <c r="H622" s="2">
        <v>0</v>
      </c>
      <c r="I622" s="2">
        <v>30</v>
      </c>
      <c r="J622" s="2" t="s">
        <v>40</v>
      </c>
      <c r="K622" s="2"/>
      <c r="U622" s="7"/>
    </row>
    <row r="623" spans="1:22">
      <c r="A623" t="s">
        <v>1</v>
      </c>
      <c r="B623" s="5" t="s">
        <v>26</v>
      </c>
      <c r="C623" s="98" t="s">
        <v>73</v>
      </c>
      <c r="D623" s="2">
        <v>1</v>
      </c>
      <c r="E623" s="2">
        <v>171</v>
      </c>
      <c r="F623" s="2">
        <v>325</v>
      </c>
      <c r="G623" s="2">
        <v>349</v>
      </c>
      <c r="H623" s="2">
        <v>0</v>
      </c>
      <c r="I623" s="2">
        <v>30</v>
      </c>
      <c r="J623" s="2" t="s">
        <v>40</v>
      </c>
      <c r="K623" s="2"/>
      <c r="U623" s="7"/>
    </row>
    <row r="624" spans="1:22">
      <c r="A624" t="s">
        <v>1</v>
      </c>
      <c r="B624" s="5" t="s">
        <v>27</v>
      </c>
      <c r="C624" s="98" t="s">
        <v>74</v>
      </c>
      <c r="D624" s="2">
        <v>1</v>
      </c>
      <c r="E624" s="2">
        <v>228</v>
      </c>
      <c r="F624" s="2">
        <v>325</v>
      </c>
      <c r="G624" s="2">
        <v>355</v>
      </c>
      <c r="H624" s="2">
        <v>0</v>
      </c>
      <c r="I624" s="2">
        <v>30</v>
      </c>
      <c r="J624" s="2" t="s">
        <v>40</v>
      </c>
      <c r="K624" s="2"/>
      <c r="U624" s="7"/>
    </row>
    <row r="625" spans="1:22">
      <c r="A625" t="s">
        <v>1</v>
      </c>
      <c r="B625" s="5" t="s">
        <v>28</v>
      </c>
      <c r="C625" s="98" t="s">
        <v>74</v>
      </c>
      <c r="D625" s="2">
        <v>1</v>
      </c>
      <c r="E625" s="2">
        <v>232</v>
      </c>
      <c r="F625" s="2">
        <v>325</v>
      </c>
      <c r="G625" s="2">
        <v>356</v>
      </c>
      <c r="H625" s="2">
        <v>0</v>
      </c>
      <c r="I625" s="2">
        <v>30</v>
      </c>
      <c r="J625" s="2" t="s">
        <v>40</v>
      </c>
      <c r="K625" s="2"/>
      <c r="U625" s="7"/>
    </row>
    <row r="626" spans="1:22">
      <c r="A626" t="s">
        <v>1</v>
      </c>
      <c r="B626" s="5" t="s">
        <v>29</v>
      </c>
      <c r="C626" s="98" t="s">
        <v>74</v>
      </c>
      <c r="D626" s="2">
        <v>1</v>
      </c>
      <c r="E626" s="2">
        <v>226</v>
      </c>
      <c r="F626" s="2">
        <v>325</v>
      </c>
      <c r="G626" s="2">
        <v>358</v>
      </c>
      <c r="H626" s="2">
        <v>0</v>
      </c>
      <c r="I626" s="2">
        <v>30</v>
      </c>
      <c r="J626" s="2" t="s">
        <v>40</v>
      </c>
      <c r="K626" s="2"/>
      <c r="U626" s="7"/>
    </row>
    <row r="627" spans="1:22">
      <c r="A627" t="s">
        <v>1</v>
      </c>
      <c r="B627" s="5" t="s">
        <v>158</v>
      </c>
      <c r="C627" s="98" t="s">
        <v>74</v>
      </c>
      <c r="D627" s="2">
        <v>1</v>
      </c>
      <c r="E627" s="2">
        <v>233</v>
      </c>
      <c r="F627" s="2">
        <v>325</v>
      </c>
      <c r="G627" s="2">
        <v>360</v>
      </c>
      <c r="H627" s="2">
        <v>0</v>
      </c>
      <c r="I627" s="2">
        <v>30</v>
      </c>
      <c r="J627" s="2" t="s">
        <v>40</v>
      </c>
      <c r="K627" s="2"/>
      <c r="U627" s="7"/>
    </row>
    <row r="628" spans="1:22">
      <c r="A628" t="s">
        <v>1</v>
      </c>
      <c r="B628" s="5" t="s">
        <v>162</v>
      </c>
      <c r="C628" s="98" t="s">
        <v>166</v>
      </c>
      <c r="D628" s="2">
        <v>1</v>
      </c>
      <c r="E628" s="2">
        <v>227</v>
      </c>
      <c r="F628" s="2">
        <v>325</v>
      </c>
      <c r="G628" s="2">
        <v>378</v>
      </c>
      <c r="H628" s="2">
        <v>0</v>
      </c>
      <c r="I628" s="2">
        <v>30</v>
      </c>
      <c r="J628" s="2" t="s">
        <v>40</v>
      </c>
      <c r="K628" s="2"/>
      <c r="N628" s="2"/>
      <c r="O628" s="2"/>
      <c r="P628" s="2"/>
      <c r="U628" s="7"/>
    </row>
    <row r="629" spans="1:22">
      <c r="A629" t="s">
        <v>1</v>
      </c>
      <c r="B629" s="5" t="s">
        <v>163</v>
      </c>
      <c r="C629" s="98" t="s">
        <v>166</v>
      </c>
      <c r="D629" s="2">
        <v>1</v>
      </c>
      <c r="E629" s="2">
        <v>231</v>
      </c>
      <c r="F629" s="2">
        <v>325</v>
      </c>
      <c r="G629" s="2">
        <v>379</v>
      </c>
      <c r="J629" s="2"/>
      <c r="K629" s="2"/>
      <c r="N629" s="2"/>
      <c r="O629" s="2"/>
      <c r="P629" s="2"/>
      <c r="U629" s="7"/>
      <c r="V629" t="s">
        <v>17</v>
      </c>
    </row>
    <row r="630" spans="1:22">
      <c r="A630" t="s">
        <v>1</v>
      </c>
      <c r="B630" s="5" t="s">
        <v>164</v>
      </c>
      <c r="C630" s="98" t="s">
        <v>166</v>
      </c>
      <c r="D630" s="2">
        <v>1</v>
      </c>
      <c r="E630" s="2">
        <v>225</v>
      </c>
      <c r="F630" s="2">
        <v>325</v>
      </c>
      <c r="G630" s="2">
        <v>381</v>
      </c>
      <c r="H630" s="2">
        <v>0</v>
      </c>
      <c r="I630" s="2">
        <v>30</v>
      </c>
      <c r="J630" s="2" t="s">
        <v>40</v>
      </c>
      <c r="K630" s="2"/>
      <c r="N630" s="2"/>
      <c r="O630" s="2"/>
      <c r="P630" s="2"/>
      <c r="U630" s="7"/>
    </row>
    <row r="631" spans="1:22">
      <c r="A631" t="s">
        <v>1</v>
      </c>
      <c r="B631" s="5" t="s">
        <v>165</v>
      </c>
      <c r="C631" s="98" t="s">
        <v>166</v>
      </c>
      <c r="D631" s="2">
        <v>1</v>
      </c>
      <c r="E631" s="2">
        <v>234</v>
      </c>
      <c r="F631" s="2">
        <v>325</v>
      </c>
      <c r="G631" s="2">
        <v>382</v>
      </c>
      <c r="H631" s="2">
        <v>0</v>
      </c>
      <c r="I631" s="2">
        <v>30</v>
      </c>
      <c r="J631" s="2" t="s">
        <v>40</v>
      </c>
      <c r="K631" s="2"/>
      <c r="N631" s="2"/>
      <c r="O631" s="2"/>
      <c r="P631" s="2"/>
      <c r="U631" s="7"/>
    </row>
    <row r="632" spans="1:22">
      <c r="A632" t="s">
        <v>1</v>
      </c>
      <c r="B632" s="5" t="s">
        <v>30</v>
      </c>
      <c r="C632" s="98" t="s">
        <v>75</v>
      </c>
      <c r="D632" s="2">
        <v>1</v>
      </c>
      <c r="E632" s="2">
        <v>8</v>
      </c>
      <c r="F632" s="2">
        <v>325</v>
      </c>
      <c r="G632" s="2">
        <v>363</v>
      </c>
      <c r="H632" s="2">
        <v>0</v>
      </c>
      <c r="I632" s="2">
        <v>30</v>
      </c>
      <c r="J632" s="2" t="s">
        <v>40</v>
      </c>
      <c r="K632" s="2"/>
      <c r="U632" s="7"/>
    </row>
    <row r="633" spans="1:22">
      <c r="A633" t="s">
        <v>1</v>
      </c>
      <c r="B633" s="5" t="s">
        <v>31</v>
      </c>
      <c r="C633" s="98" t="s">
        <v>75</v>
      </c>
      <c r="D633" s="2">
        <v>1</v>
      </c>
      <c r="E633" s="2">
        <v>11</v>
      </c>
      <c r="F633" s="2">
        <v>325</v>
      </c>
      <c r="G633" s="2">
        <v>365</v>
      </c>
      <c r="J633" s="2"/>
      <c r="K633" s="2"/>
      <c r="U633" s="7"/>
      <c r="V633" t="s">
        <v>17</v>
      </c>
    </row>
    <row r="634" spans="1:22">
      <c r="A634" t="s">
        <v>1</v>
      </c>
      <c r="B634" s="5" t="s">
        <v>32</v>
      </c>
      <c r="C634" s="98" t="s">
        <v>75</v>
      </c>
      <c r="D634" s="2">
        <v>1</v>
      </c>
      <c r="E634" s="2">
        <v>16</v>
      </c>
      <c r="F634" s="2">
        <v>325</v>
      </c>
      <c r="G634" s="2">
        <v>368</v>
      </c>
      <c r="H634" s="2">
        <v>0</v>
      </c>
      <c r="I634" s="2">
        <v>30</v>
      </c>
      <c r="J634" s="2" t="s">
        <v>40</v>
      </c>
      <c r="K634" s="2"/>
      <c r="U634" s="7"/>
    </row>
    <row r="635" spans="1:22">
      <c r="A635" t="s">
        <v>1</v>
      </c>
      <c r="B635" s="5" t="s">
        <v>33</v>
      </c>
      <c r="C635" s="98" t="s">
        <v>75</v>
      </c>
      <c r="D635" s="2">
        <v>1</v>
      </c>
      <c r="E635" s="2">
        <v>15</v>
      </c>
      <c r="F635" s="2">
        <v>325</v>
      </c>
      <c r="G635" s="2">
        <v>367</v>
      </c>
      <c r="H635" s="2">
        <v>0</v>
      </c>
      <c r="I635" s="2">
        <v>30</v>
      </c>
      <c r="J635" s="2" t="s">
        <v>40</v>
      </c>
      <c r="K635" s="2"/>
      <c r="U635" s="7"/>
    </row>
    <row r="636" spans="1:22">
      <c r="A636" t="s">
        <v>1</v>
      </c>
      <c r="B636" s="5" t="s">
        <v>34</v>
      </c>
      <c r="C636" s="98" t="s">
        <v>75</v>
      </c>
      <c r="D636" s="2">
        <v>1</v>
      </c>
      <c r="E636" s="2">
        <v>22</v>
      </c>
      <c r="F636" s="2">
        <v>325</v>
      </c>
      <c r="G636" s="2">
        <v>375</v>
      </c>
      <c r="H636" s="2">
        <v>0</v>
      </c>
      <c r="I636" s="2">
        <v>30</v>
      </c>
      <c r="J636" s="2" t="s">
        <v>40</v>
      </c>
      <c r="K636" s="2"/>
      <c r="U636" s="7"/>
    </row>
    <row r="637" spans="1:22">
      <c r="A637" t="s">
        <v>1</v>
      </c>
      <c r="B637" s="5" t="s">
        <v>35</v>
      </c>
      <c r="C637" s="98" t="s">
        <v>75</v>
      </c>
      <c r="D637" s="2">
        <v>1</v>
      </c>
      <c r="E637" s="2">
        <v>23</v>
      </c>
      <c r="F637" s="2">
        <v>325</v>
      </c>
      <c r="G637" s="2">
        <v>376</v>
      </c>
      <c r="H637" s="2">
        <v>0</v>
      </c>
      <c r="I637" s="2">
        <v>30</v>
      </c>
      <c r="J637" s="2" t="s">
        <v>40</v>
      </c>
      <c r="K637" s="2"/>
      <c r="U637" s="7"/>
    </row>
    <row r="638" spans="1:22">
      <c r="A638" t="s">
        <v>1</v>
      </c>
      <c r="B638" s="5" t="s">
        <v>36</v>
      </c>
      <c r="C638" s="98" t="s">
        <v>75</v>
      </c>
      <c r="D638" s="2">
        <v>1</v>
      </c>
      <c r="E638" s="2">
        <v>30</v>
      </c>
      <c r="F638" s="2">
        <v>325</v>
      </c>
      <c r="G638" s="2">
        <v>370</v>
      </c>
      <c r="H638" s="2">
        <v>0</v>
      </c>
      <c r="I638" s="2">
        <v>30</v>
      </c>
      <c r="J638" s="2" t="s">
        <v>40</v>
      </c>
      <c r="K638" s="2"/>
      <c r="U638" s="7"/>
    </row>
    <row r="639" spans="1:22">
      <c r="A639" t="s">
        <v>1</v>
      </c>
      <c r="B639" s="5" t="s">
        <v>37</v>
      </c>
      <c r="C639" s="98" t="s">
        <v>75</v>
      </c>
      <c r="D639" s="2">
        <v>1</v>
      </c>
      <c r="E639" s="2">
        <v>33</v>
      </c>
      <c r="F639" s="2">
        <v>325</v>
      </c>
      <c r="G639" s="2">
        <v>372</v>
      </c>
      <c r="J639" s="2"/>
      <c r="K639" s="2"/>
      <c r="U639" s="7"/>
      <c r="V639" t="s">
        <v>17</v>
      </c>
    </row>
    <row r="640" spans="1:22">
      <c r="B640" s="5"/>
      <c r="J640" s="2"/>
      <c r="K640" s="2"/>
      <c r="U640" s="7"/>
    </row>
    <row r="641" spans="1:21">
      <c r="A641" t="s">
        <v>283</v>
      </c>
      <c r="B641" s="5" t="s">
        <v>305</v>
      </c>
      <c r="C641" s="98">
        <v>1</v>
      </c>
      <c r="U641" s="7"/>
    </row>
    <row r="642" spans="1:21">
      <c r="A642" t="s">
        <v>284</v>
      </c>
      <c r="B642" s="5" t="s">
        <v>305</v>
      </c>
      <c r="C642" s="98">
        <v>1</v>
      </c>
      <c r="U642" s="7"/>
    </row>
    <row r="643" spans="1:21">
      <c r="B643" s="5"/>
      <c r="D643" s="2" t="s">
        <v>2</v>
      </c>
      <c r="E643" s="2" t="s">
        <v>3</v>
      </c>
      <c r="F643" s="2" t="s">
        <v>4</v>
      </c>
      <c r="G643" s="2" t="s">
        <v>5</v>
      </c>
      <c r="H643" s="2" t="s">
        <v>6</v>
      </c>
      <c r="I643" s="2" t="s">
        <v>7</v>
      </c>
      <c r="J643" s="2" t="s">
        <v>39</v>
      </c>
      <c r="K643" s="2" t="s">
        <v>79</v>
      </c>
      <c r="M643" s="2" t="s">
        <v>70</v>
      </c>
      <c r="N643" s="2" t="s">
        <v>76</v>
      </c>
      <c r="O643" s="2" t="s">
        <v>81</v>
      </c>
      <c r="P643" s="2" t="s">
        <v>71</v>
      </c>
      <c r="Q643" s="2" t="s">
        <v>77</v>
      </c>
      <c r="R643" s="2" t="s">
        <v>81</v>
      </c>
      <c r="S643" s="2" t="s">
        <v>82</v>
      </c>
      <c r="T643" s="2" t="s">
        <v>83</v>
      </c>
      <c r="U643" s="7" t="s">
        <v>78</v>
      </c>
    </row>
    <row r="644" spans="1:21">
      <c r="A644" t="s">
        <v>1</v>
      </c>
      <c r="B644" s="5" t="s">
        <v>8</v>
      </c>
      <c r="C644" s="98" t="s">
        <v>8</v>
      </c>
      <c r="D644" s="2">
        <v>117</v>
      </c>
      <c r="E644" s="2">
        <v>136</v>
      </c>
      <c r="F644" s="2">
        <v>1</v>
      </c>
      <c r="G644" s="2">
        <v>2</v>
      </c>
      <c r="H644" s="2">
        <v>0</v>
      </c>
      <c r="I644" s="2">
        <v>30</v>
      </c>
      <c r="J644" s="2" t="s">
        <v>40</v>
      </c>
      <c r="K644" s="2"/>
      <c r="U644" s="7"/>
    </row>
    <row r="645" spans="1:21">
      <c r="A645" t="s">
        <v>1</v>
      </c>
      <c r="B645" s="5" t="s">
        <v>9</v>
      </c>
      <c r="C645" s="98" t="s">
        <v>9</v>
      </c>
      <c r="D645" s="2">
        <v>117</v>
      </c>
      <c r="E645" s="2">
        <v>138</v>
      </c>
      <c r="F645" s="2">
        <v>1</v>
      </c>
      <c r="G645" s="2">
        <v>3</v>
      </c>
      <c r="H645" s="2">
        <v>0</v>
      </c>
      <c r="I645" s="2">
        <v>20</v>
      </c>
      <c r="J645" s="2" t="s">
        <v>41</v>
      </c>
      <c r="K645" s="2"/>
      <c r="M645" s="2">
        <v>5.7</v>
      </c>
      <c r="N645" s="2"/>
      <c r="O645" s="2"/>
      <c r="P645" s="2">
        <v>5.7</v>
      </c>
      <c r="U645" s="7"/>
    </row>
    <row r="646" spans="1:21">
      <c r="A646" t="s">
        <v>1</v>
      </c>
      <c r="B646" s="5" t="s">
        <v>42</v>
      </c>
      <c r="C646" s="98" t="s">
        <v>73</v>
      </c>
      <c r="D646" s="2">
        <v>117</v>
      </c>
      <c r="E646" s="2">
        <v>186</v>
      </c>
      <c r="F646" s="2">
        <v>1</v>
      </c>
      <c r="G646" s="2">
        <v>11</v>
      </c>
      <c r="H646" s="2">
        <v>0</v>
      </c>
      <c r="I646" s="2">
        <v>30</v>
      </c>
      <c r="J646" s="2" t="s">
        <v>40</v>
      </c>
      <c r="K646" s="2"/>
      <c r="U646" s="7"/>
    </row>
    <row r="647" spans="1:21">
      <c r="A647" t="s">
        <v>1</v>
      </c>
      <c r="B647" s="5" t="s">
        <v>43</v>
      </c>
      <c r="C647" s="98" t="s">
        <v>73</v>
      </c>
      <c r="D647" s="2">
        <v>117</v>
      </c>
      <c r="E647" s="2">
        <v>187</v>
      </c>
      <c r="F647" s="2">
        <v>1</v>
      </c>
      <c r="G647" s="2">
        <v>13</v>
      </c>
      <c r="H647" s="2">
        <v>0</v>
      </c>
      <c r="I647" s="2">
        <v>30</v>
      </c>
      <c r="J647" s="2" t="s">
        <v>40</v>
      </c>
      <c r="K647" s="2"/>
      <c r="N647" s="2"/>
      <c r="O647" s="2"/>
      <c r="P647" s="2"/>
      <c r="U647" s="7"/>
    </row>
    <row r="648" spans="1:21">
      <c r="A648" t="s">
        <v>1</v>
      </c>
      <c r="B648" s="5" t="s">
        <v>44</v>
      </c>
      <c r="C648" s="98" t="s">
        <v>73</v>
      </c>
      <c r="D648" s="2">
        <v>117</v>
      </c>
      <c r="E648" s="2">
        <v>188</v>
      </c>
      <c r="F648" s="2">
        <v>1</v>
      </c>
      <c r="G648" s="2">
        <v>15</v>
      </c>
      <c r="H648" s="2">
        <v>0</v>
      </c>
      <c r="I648" s="2">
        <v>30</v>
      </c>
      <c r="J648" s="2" t="s">
        <v>40</v>
      </c>
      <c r="K648" s="2"/>
      <c r="N648" s="2"/>
      <c r="O648" s="2"/>
      <c r="P648" s="2"/>
      <c r="U648" s="7"/>
    </row>
    <row r="649" spans="1:21">
      <c r="A649" t="s">
        <v>1</v>
      </c>
      <c r="B649" s="5" t="s">
        <v>45</v>
      </c>
      <c r="C649" s="98" t="s">
        <v>75</v>
      </c>
      <c r="D649" s="2">
        <v>117</v>
      </c>
      <c r="E649" s="2">
        <v>156</v>
      </c>
      <c r="F649" s="2">
        <v>1</v>
      </c>
      <c r="G649" s="2">
        <v>10</v>
      </c>
      <c r="H649" s="2">
        <v>0</v>
      </c>
      <c r="I649" s="2">
        <v>30</v>
      </c>
      <c r="J649" s="2" t="s">
        <v>40</v>
      </c>
      <c r="K649" s="2"/>
      <c r="N649" s="2"/>
      <c r="O649" s="2"/>
      <c r="P649" s="2"/>
      <c r="U649" s="7"/>
    </row>
    <row r="650" spans="1:21">
      <c r="A650" t="s">
        <v>1</v>
      </c>
      <c r="B650" s="5" t="s">
        <v>46</v>
      </c>
      <c r="C650" s="98" t="s">
        <v>75</v>
      </c>
      <c r="D650" s="2">
        <v>117</v>
      </c>
      <c r="E650" s="2">
        <v>155</v>
      </c>
      <c r="F650" s="2">
        <v>1</v>
      </c>
      <c r="G650" s="2">
        <v>12</v>
      </c>
      <c r="H650" s="2">
        <v>0</v>
      </c>
      <c r="I650" s="2">
        <v>30</v>
      </c>
      <c r="J650" s="2" t="s">
        <v>40</v>
      </c>
      <c r="K650" s="2"/>
      <c r="U650" s="7"/>
    </row>
    <row r="651" spans="1:21">
      <c r="A651" t="s">
        <v>1</v>
      </c>
      <c r="B651" s="5" t="s">
        <v>47</v>
      </c>
      <c r="C651" s="98" t="s">
        <v>75</v>
      </c>
      <c r="D651" s="2">
        <v>117</v>
      </c>
      <c r="E651" s="2">
        <v>151</v>
      </c>
      <c r="F651" s="2">
        <v>1</v>
      </c>
      <c r="G651" s="2">
        <v>14</v>
      </c>
      <c r="H651" s="2">
        <v>0</v>
      </c>
      <c r="I651" s="2">
        <v>30</v>
      </c>
      <c r="J651" s="2" t="s">
        <v>40</v>
      </c>
      <c r="K651" s="2"/>
      <c r="U651" s="7"/>
    </row>
    <row r="652" spans="1:21">
      <c r="A652" t="s">
        <v>1</v>
      </c>
      <c r="B652" s="5" t="s">
        <v>160</v>
      </c>
      <c r="C652" s="98" t="s">
        <v>73</v>
      </c>
      <c r="D652" s="2">
        <v>117</v>
      </c>
      <c r="E652" s="2">
        <v>139</v>
      </c>
      <c r="F652" s="2">
        <v>1</v>
      </c>
      <c r="G652" s="2">
        <v>16</v>
      </c>
      <c r="H652" s="2">
        <v>0</v>
      </c>
      <c r="I652" s="2">
        <v>30</v>
      </c>
      <c r="J652" s="2" t="s">
        <v>40</v>
      </c>
      <c r="K652" s="2"/>
      <c r="U652" s="7"/>
    </row>
    <row r="653" spans="1:21">
      <c r="A653" t="s">
        <v>1</v>
      </c>
      <c r="B653" s="5" t="s">
        <v>161</v>
      </c>
      <c r="C653" s="98" t="s">
        <v>73</v>
      </c>
      <c r="D653" s="2">
        <v>117</v>
      </c>
      <c r="E653" s="2">
        <v>140</v>
      </c>
      <c r="F653" s="2">
        <v>1</v>
      </c>
      <c r="G653" s="2">
        <v>17</v>
      </c>
      <c r="H653" s="2">
        <v>0</v>
      </c>
      <c r="I653" s="2">
        <v>30</v>
      </c>
      <c r="J653" s="2" t="s">
        <v>40</v>
      </c>
      <c r="K653" s="2"/>
      <c r="U653" s="7"/>
    </row>
    <row r="654" spans="1:21">
      <c r="B654" s="5"/>
      <c r="J654" s="2"/>
      <c r="K654" s="2"/>
      <c r="U654" s="7"/>
    </row>
    <row r="655" spans="1:21">
      <c r="A655" t="s">
        <v>283</v>
      </c>
      <c r="B655" s="5" t="s">
        <v>306</v>
      </c>
      <c r="C655" s="98">
        <v>1</v>
      </c>
      <c r="U655" s="7"/>
    </row>
    <row r="656" spans="1:21">
      <c r="A656" t="s">
        <v>284</v>
      </c>
      <c r="B656" s="5" t="s">
        <v>306</v>
      </c>
      <c r="C656" s="98">
        <v>1</v>
      </c>
      <c r="U656" s="7"/>
    </row>
    <row r="657" spans="1:21">
      <c r="B657" s="5"/>
      <c r="D657" s="2" t="s">
        <v>2</v>
      </c>
      <c r="E657" s="2" t="s">
        <v>3</v>
      </c>
      <c r="F657" s="2" t="s">
        <v>4</v>
      </c>
      <c r="G657" s="2" t="s">
        <v>5</v>
      </c>
      <c r="H657" s="2" t="s">
        <v>6</v>
      </c>
      <c r="I657" s="2" t="s">
        <v>7</v>
      </c>
      <c r="J657" s="2" t="s">
        <v>39</v>
      </c>
      <c r="K657" s="2" t="s">
        <v>79</v>
      </c>
      <c r="M657" s="2" t="s">
        <v>70</v>
      </c>
      <c r="N657" s="2" t="s">
        <v>76</v>
      </c>
      <c r="O657" s="2" t="s">
        <v>81</v>
      </c>
      <c r="P657" s="2" t="s">
        <v>71</v>
      </c>
      <c r="Q657" s="2" t="s">
        <v>77</v>
      </c>
      <c r="R657" s="2" t="s">
        <v>81</v>
      </c>
      <c r="S657" s="2" t="s">
        <v>82</v>
      </c>
      <c r="T657" s="2" t="s">
        <v>83</v>
      </c>
      <c r="U657" s="7" t="s">
        <v>78</v>
      </c>
    </row>
    <row r="658" spans="1:21">
      <c r="A658" t="s">
        <v>1</v>
      </c>
      <c r="B658" s="5" t="s">
        <v>8</v>
      </c>
      <c r="C658" s="98" t="s">
        <v>8</v>
      </c>
      <c r="D658" s="2">
        <v>125</v>
      </c>
      <c r="E658" s="2">
        <v>168</v>
      </c>
      <c r="F658" s="2">
        <v>1</v>
      </c>
      <c r="G658" s="2">
        <v>2</v>
      </c>
      <c r="H658" s="2">
        <v>0</v>
      </c>
      <c r="I658" s="2">
        <v>20</v>
      </c>
      <c r="J658" s="2" t="s">
        <v>40</v>
      </c>
      <c r="K658" s="2"/>
      <c r="U658" s="7"/>
    </row>
    <row r="659" spans="1:21">
      <c r="A659" t="s">
        <v>1</v>
      </c>
      <c r="B659" s="5" t="s">
        <v>9</v>
      </c>
      <c r="C659" s="98" t="s">
        <v>9</v>
      </c>
      <c r="D659" s="2">
        <v>125</v>
      </c>
      <c r="E659" s="2">
        <v>170</v>
      </c>
      <c r="F659" s="2">
        <v>1</v>
      </c>
      <c r="G659" s="2">
        <v>3</v>
      </c>
      <c r="H659" s="2">
        <v>5</v>
      </c>
      <c r="I659" s="2">
        <v>20</v>
      </c>
      <c r="J659" s="2" t="s">
        <v>41</v>
      </c>
      <c r="K659" s="2"/>
      <c r="M659" s="2">
        <v>5.6</v>
      </c>
      <c r="N659" s="2"/>
      <c r="O659" s="2"/>
      <c r="P659" s="2">
        <v>5.6</v>
      </c>
      <c r="U659" s="7"/>
    </row>
    <row r="660" spans="1:21">
      <c r="A660" t="s">
        <v>1</v>
      </c>
      <c r="B660" s="5" t="s">
        <v>11</v>
      </c>
      <c r="C660" s="98" t="s">
        <v>11</v>
      </c>
      <c r="D660" s="2">
        <v>125</v>
      </c>
      <c r="E660" s="2">
        <v>293</v>
      </c>
      <c r="F660" s="2">
        <v>1</v>
      </c>
      <c r="G660" s="2">
        <v>5</v>
      </c>
      <c r="H660" s="2">
        <v>0</v>
      </c>
      <c r="I660" s="2">
        <v>20</v>
      </c>
      <c r="J660" s="2" t="s">
        <v>41</v>
      </c>
      <c r="K660" s="2"/>
      <c r="U660" s="7"/>
    </row>
    <row r="661" spans="1:21">
      <c r="A661" t="s">
        <v>1</v>
      </c>
      <c r="B661" s="5" t="s">
        <v>12</v>
      </c>
      <c r="C661" s="98" t="s">
        <v>12</v>
      </c>
      <c r="D661" s="2">
        <v>125</v>
      </c>
      <c r="E661" s="2">
        <v>295</v>
      </c>
      <c r="F661" s="2">
        <v>1</v>
      </c>
      <c r="G661" s="2">
        <v>6</v>
      </c>
      <c r="H661" s="2">
        <v>0</v>
      </c>
      <c r="I661" s="2">
        <v>20</v>
      </c>
      <c r="J661" s="2" t="s">
        <v>40</v>
      </c>
      <c r="K661" s="2"/>
      <c r="U661" s="7"/>
    </row>
    <row r="662" spans="1:21">
      <c r="A662" t="s">
        <v>1</v>
      </c>
      <c r="B662" s="5" t="s">
        <v>48</v>
      </c>
      <c r="C662" s="98" t="s">
        <v>74</v>
      </c>
      <c r="D662" s="2">
        <v>125</v>
      </c>
      <c r="E662" s="2">
        <v>271</v>
      </c>
      <c r="F662" s="2">
        <v>1</v>
      </c>
      <c r="G662" s="2">
        <v>11</v>
      </c>
      <c r="H662" s="2">
        <v>0</v>
      </c>
      <c r="I662" s="2">
        <v>20</v>
      </c>
      <c r="J662" s="2" t="s">
        <v>40</v>
      </c>
      <c r="K662" s="2"/>
      <c r="U662" s="7"/>
    </row>
    <row r="663" spans="1:21">
      <c r="A663" t="s">
        <v>1</v>
      </c>
      <c r="B663" s="5" t="s">
        <v>49</v>
      </c>
      <c r="C663" s="98" t="s">
        <v>74</v>
      </c>
      <c r="D663" s="2">
        <v>125</v>
      </c>
      <c r="E663" s="2">
        <v>172</v>
      </c>
      <c r="F663" s="2">
        <v>1</v>
      </c>
      <c r="G663" s="2">
        <v>13</v>
      </c>
      <c r="H663" s="2">
        <v>0</v>
      </c>
      <c r="I663" s="2">
        <v>20</v>
      </c>
      <c r="J663" s="2" t="s">
        <v>40</v>
      </c>
      <c r="K663" s="2"/>
      <c r="M663" s="2">
        <v>0</v>
      </c>
      <c r="U663" s="7"/>
    </row>
    <row r="664" spans="1:21">
      <c r="A664" t="s">
        <v>1</v>
      </c>
      <c r="B664" s="5" t="s">
        <v>50</v>
      </c>
      <c r="C664" s="98" t="s">
        <v>74</v>
      </c>
      <c r="D664" s="2">
        <v>125</v>
      </c>
      <c r="E664" s="2">
        <v>273</v>
      </c>
      <c r="F664" s="2">
        <v>1</v>
      </c>
      <c r="G664" s="2">
        <v>15</v>
      </c>
      <c r="H664" s="2">
        <v>0</v>
      </c>
      <c r="I664" s="2">
        <v>20</v>
      </c>
      <c r="J664" s="2" t="s">
        <v>40</v>
      </c>
      <c r="K664" s="2"/>
      <c r="U664" s="7"/>
    </row>
    <row r="665" spans="1:21">
      <c r="A665" t="s">
        <v>1</v>
      </c>
      <c r="B665" s="5" t="s">
        <v>51</v>
      </c>
      <c r="C665" s="98" t="s">
        <v>72</v>
      </c>
      <c r="D665" s="2">
        <v>125</v>
      </c>
      <c r="E665" s="2">
        <v>199</v>
      </c>
      <c r="F665" s="2">
        <v>1</v>
      </c>
      <c r="G665" s="2">
        <v>18</v>
      </c>
      <c r="H665" s="2">
        <v>0</v>
      </c>
      <c r="I665" s="2">
        <v>20</v>
      </c>
      <c r="J665" s="2" t="s">
        <v>40</v>
      </c>
      <c r="K665" s="2"/>
      <c r="U665" s="7"/>
    </row>
    <row r="666" spans="1:21">
      <c r="A666" t="s">
        <v>1</v>
      </c>
      <c r="B666" s="5" t="s">
        <v>52</v>
      </c>
      <c r="C666" s="98" t="s">
        <v>72</v>
      </c>
      <c r="D666" s="2">
        <v>125</v>
      </c>
      <c r="E666" s="2">
        <v>201</v>
      </c>
      <c r="F666" s="2">
        <v>1</v>
      </c>
      <c r="G666" s="2">
        <v>19</v>
      </c>
      <c r="H666" s="2">
        <v>0</v>
      </c>
      <c r="I666" s="2">
        <v>20</v>
      </c>
      <c r="J666" s="2" t="s">
        <v>40</v>
      </c>
      <c r="K666" s="2"/>
      <c r="U666" s="7"/>
    </row>
    <row r="667" spans="1:21">
      <c r="A667" t="s">
        <v>1</v>
      </c>
      <c r="B667" s="5" t="s">
        <v>53</v>
      </c>
      <c r="C667" s="98" t="s">
        <v>72</v>
      </c>
      <c r="D667" s="2">
        <v>125</v>
      </c>
      <c r="E667" s="2">
        <v>203</v>
      </c>
      <c r="F667" s="2">
        <v>1</v>
      </c>
      <c r="G667" s="2">
        <v>20</v>
      </c>
      <c r="H667" s="2">
        <v>0</v>
      </c>
      <c r="I667" s="2">
        <v>20</v>
      </c>
      <c r="J667" s="2" t="s">
        <v>40</v>
      </c>
      <c r="K667" s="2"/>
      <c r="U667" s="7"/>
    </row>
    <row r="668" spans="1:21">
      <c r="A668" t="s">
        <v>1</v>
      </c>
      <c r="B668" s="5" t="s">
        <v>54</v>
      </c>
      <c r="C668" s="98" t="s">
        <v>72</v>
      </c>
      <c r="D668" s="2">
        <v>125</v>
      </c>
      <c r="E668" s="2">
        <v>217</v>
      </c>
      <c r="F668" s="2">
        <v>1</v>
      </c>
      <c r="G668" s="2">
        <v>21</v>
      </c>
      <c r="H668" s="2">
        <v>0</v>
      </c>
      <c r="I668" s="2">
        <v>20</v>
      </c>
      <c r="J668" s="2" t="s">
        <v>40</v>
      </c>
      <c r="K668" s="2"/>
      <c r="U668" s="7"/>
    </row>
    <row r="669" spans="1:21">
      <c r="A669" t="s">
        <v>1</v>
      </c>
      <c r="B669" s="5" t="s">
        <v>55</v>
      </c>
      <c r="C669" s="98" t="s">
        <v>72</v>
      </c>
      <c r="D669" s="2">
        <v>125</v>
      </c>
      <c r="E669" s="2">
        <v>219</v>
      </c>
      <c r="F669" s="2">
        <v>1</v>
      </c>
      <c r="G669" s="2">
        <v>22</v>
      </c>
      <c r="H669" s="2">
        <v>0</v>
      </c>
      <c r="I669" s="2">
        <v>20</v>
      </c>
      <c r="J669" s="2" t="s">
        <v>40</v>
      </c>
      <c r="K669" s="2"/>
      <c r="U669" s="7"/>
    </row>
    <row r="670" spans="1:21">
      <c r="A670" t="s">
        <v>1</v>
      </c>
      <c r="B670" s="5" t="s">
        <v>56</v>
      </c>
      <c r="C670" s="98" t="s">
        <v>72</v>
      </c>
      <c r="D670" s="2">
        <v>125</v>
      </c>
      <c r="E670" s="2">
        <v>221</v>
      </c>
      <c r="F670" s="2">
        <v>1</v>
      </c>
      <c r="G670" s="2">
        <v>23</v>
      </c>
      <c r="H670" s="2">
        <v>0</v>
      </c>
      <c r="I670" s="2">
        <v>20</v>
      </c>
      <c r="J670" s="2" t="s">
        <v>40</v>
      </c>
      <c r="K670" s="2"/>
      <c r="L670">
        <f>247-254</f>
        <v>-7</v>
      </c>
      <c r="U670" s="7"/>
    </row>
    <row r="671" spans="1:21">
      <c r="A671" t="s">
        <v>1</v>
      </c>
      <c r="B671" s="5" t="s">
        <v>170</v>
      </c>
      <c r="C671" s="98" t="s">
        <v>73</v>
      </c>
      <c r="D671" s="2">
        <v>125</v>
      </c>
      <c r="E671" s="2">
        <v>171</v>
      </c>
      <c r="F671" s="2">
        <v>1</v>
      </c>
      <c r="G671" s="2">
        <v>24</v>
      </c>
      <c r="H671" s="2">
        <v>0</v>
      </c>
      <c r="I671" s="2">
        <v>20</v>
      </c>
      <c r="J671" s="2" t="s">
        <v>40</v>
      </c>
      <c r="K671" s="2"/>
      <c r="U671" s="7"/>
    </row>
    <row r="672" spans="1:21">
      <c r="A672" t="s">
        <v>1</v>
      </c>
      <c r="B672" s="5" t="s">
        <v>171</v>
      </c>
      <c r="C672" s="98" t="s">
        <v>73</v>
      </c>
      <c r="D672" s="2">
        <v>125</v>
      </c>
      <c r="E672" s="2">
        <v>174</v>
      </c>
      <c r="F672" s="2">
        <v>1</v>
      </c>
      <c r="G672" s="2">
        <v>25</v>
      </c>
      <c r="H672" s="2">
        <v>0</v>
      </c>
      <c r="I672" s="2">
        <v>20</v>
      </c>
      <c r="J672" s="2" t="s">
        <v>40</v>
      </c>
      <c r="K672" s="2"/>
      <c r="U672" s="7"/>
    </row>
    <row r="673" spans="1:21">
      <c r="A673" t="s">
        <v>1</v>
      </c>
      <c r="B673" s="5" t="s">
        <v>172</v>
      </c>
      <c r="C673" s="98" t="s">
        <v>73</v>
      </c>
      <c r="D673" s="2">
        <v>125</v>
      </c>
      <c r="E673" s="2">
        <v>177</v>
      </c>
      <c r="F673" s="2">
        <v>1</v>
      </c>
      <c r="G673" s="2">
        <v>26</v>
      </c>
      <c r="H673" s="2">
        <v>0</v>
      </c>
      <c r="I673" s="2">
        <v>20</v>
      </c>
      <c r="J673" s="2" t="s">
        <v>40</v>
      </c>
      <c r="K673" s="2"/>
      <c r="U673" s="7"/>
    </row>
    <row r="674" spans="1:21">
      <c r="A674" t="s">
        <v>1</v>
      </c>
      <c r="B674" s="5" t="s">
        <v>173</v>
      </c>
      <c r="C674" s="98" t="s">
        <v>73</v>
      </c>
      <c r="D674" s="2">
        <v>125</v>
      </c>
      <c r="E674" s="2">
        <v>178</v>
      </c>
      <c r="F674" s="2">
        <v>1</v>
      </c>
      <c r="G674" s="2">
        <v>27</v>
      </c>
      <c r="H674" s="2">
        <v>0</v>
      </c>
      <c r="I674" s="2">
        <v>20</v>
      </c>
      <c r="J674" s="2" t="s">
        <v>40</v>
      </c>
      <c r="K674" s="2"/>
      <c r="U674" s="7"/>
    </row>
    <row r="675" spans="1:21">
      <c r="A675" t="s">
        <v>1</v>
      </c>
      <c r="B675" s="5" t="s">
        <v>174</v>
      </c>
      <c r="C675" s="98" t="s">
        <v>73</v>
      </c>
      <c r="D675" s="2">
        <v>125</v>
      </c>
      <c r="E675" s="2">
        <v>181</v>
      </c>
      <c r="F675" s="2">
        <v>1</v>
      </c>
      <c r="G675" s="2">
        <v>28</v>
      </c>
      <c r="H675" s="2">
        <v>0</v>
      </c>
      <c r="I675" s="2">
        <v>20</v>
      </c>
      <c r="J675" s="2" t="s">
        <v>40</v>
      </c>
      <c r="K675" s="2"/>
      <c r="U675" s="7"/>
    </row>
    <row r="676" spans="1:21">
      <c r="A676" t="s">
        <v>1</v>
      </c>
      <c r="B676" s="5" t="s">
        <v>175</v>
      </c>
      <c r="C676" s="98" t="s">
        <v>73</v>
      </c>
      <c r="D676" s="2">
        <v>125</v>
      </c>
      <c r="E676" s="2">
        <v>184</v>
      </c>
      <c r="F676" s="2">
        <v>1</v>
      </c>
      <c r="G676" s="2">
        <v>29</v>
      </c>
      <c r="H676" s="2">
        <v>0</v>
      </c>
      <c r="I676" s="2">
        <v>20</v>
      </c>
      <c r="J676" s="2" t="s">
        <v>40</v>
      </c>
      <c r="K676" s="2"/>
      <c r="U676" s="7"/>
    </row>
    <row r="677" spans="1:21">
      <c r="B677" s="5"/>
      <c r="U677" s="7"/>
    </row>
    <row r="678" spans="1:21">
      <c r="A678" t="s">
        <v>283</v>
      </c>
      <c r="B678" s="5" t="s">
        <v>57</v>
      </c>
      <c r="C678" s="98">
        <v>1</v>
      </c>
      <c r="U678" s="7"/>
    </row>
    <row r="679" spans="1:21">
      <c r="A679" t="s">
        <v>284</v>
      </c>
      <c r="B679" s="5" t="s">
        <v>57</v>
      </c>
      <c r="C679" s="98">
        <v>1</v>
      </c>
      <c r="U679" s="7"/>
    </row>
    <row r="680" spans="1:21">
      <c r="B680" s="5"/>
      <c r="D680" s="2" t="s">
        <v>2</v>
      </c>
      <c r="E680" s="2" t="s">
        <v>3</v>
      </c>
      <c r="F680" s="2" t="s">
        <v>4</v>
      </c>
      <c r="G680" s="2" t="s">
        <v>5</v>
      </c>
      <c r="H680" s="2" t="s">
        <v>6</v>
      </c>
      <c r="I680" s="2" t="s">
        <v>7</v>
      </c>
      <c r="J680" s="2" t="s">
        <v>39</v>
      </c>
      <c r="K680" s="2" t="s">
        <v>79</v>
      </c>
      <c r="M680" s="2" t="s">
        <v>70</v>
      </c>
      <c r="N680" s="2" t="s">
        <v>76</v>
      </c>
      <c r="O680" s="2" t="s">
        <v>81</v>
      </c>
      <c r="P680" s="2" t="s">
        <v>71</v>
      </c>
      <c r="Q680" s="2" t="s">
        <v>77</v>
      </c>
      <c r="R680" s="2" t="s">
        <v>81</v>
      </c>
      <c r="S680" s="2" t="s">
        <v>82</v>
      </c>
      <c r="T680" s="2" t="s">
        <v>83</v>
      </c>
      <c r="U680" s="7" t="s">
        <v>78</v>
      </c>
    </row>
    <row r="681" spans="1:21">
      <c r="A681" t="s">
        <v>1</v>
      </c>
      <c r="B681" s="5" t="s">
        <v>58</v>
      </c>
      <c r="C681" s="98" t="s">
        <v>8</v>
      </c>
      <c r="D681" s="2">
        <v>271</v>
      </c>
      <c r="E681" s="2">
        <v>275</v>
      </c>
      <c r="F681" s="2">
        <v>257</v>
      </c>
      <c r="G681" s="2">
        <v>258</v>
      </c>
      <c r="H681" s="2">
        <v>5</v>
      </c>
      <c r="I681" s="2">
        <v>15</v>
      </c>
      <c r="J681" s="2" t="s">
        <v>40</v>
      </c>
      <c r="K681" s="2"/>
      <c r="M681" s="2">
        <v>23</v>
      </c>
      <c r="U681" s="7"/>
    </row>
    <row r="682" spans="1:21">
      <c r="A682" t="s">
        <v>1</v>
      </c>
      <c r="B682" s="5" t="s">
        <v>59</v>
      </c>
      <c r="C682" s="98" t="s">
        <v>9</v>
      </c>
      <c r="D682" s="2">
        <v>271</v>
      </c>
      <c r="E682" s="2">
        <v>273</v>
      </c>
      <c r="F682" s="2">
        <v>257</v>
      </c>
      <c r="G682" s="2">
        <v>259</v>
      </c>
      <c r="H682" s="2">
        <v>5</v>
      </c>
      <c r="I682" s="2">
        <v>15</v>
      </c>
      <c r="J682" s="2" t="s">
        <v>41</v>
      </c>
      <c r="K682" s="2"/>
      <c r="M682" s="2">
        <v>2.16</v>
      </c>
      <c r="N682" s="2"/>
      <c r="O682" s="2"/>
      <c r="P682" s="2">
        <v>2.16</v>
      </c>
      <c r="U682" s="7"/>
    </row>
    <row r="683" spans="1:21">
      <c r="A683" t="s">
        <v>1</v>
      </c>
      <c r="B683" s="5" t="s">
        <v>60</v>
      </c>
      <c r="C683" s="98" t="s">
        <v>8</v>
      </c>
      <c r="D683" s="2">
        <v>271</v>
      </c>
      <c r="E683" s="2">
        <v>279</v>
      </c>
      <c r="F683" s="2">
        <v>257</v>
      </c>
      <c r="G683" s="2">
        <v>264</v>
      </c>
      <c r="H683" s="2">
        <v>5</v>
      </c>
      <c r="I683" s="2">
        <v>15</v>
      </c>
      <c r="J683" s="2" t="s">
        <v>40</v>
      </c>
      <c r="K683" s="2"/>
      <c r="M683" s="2">
        <v>23</v>
      </c>
      <c r="U683" s="7"/>
    </row>
    <row r="684" spans="1:21">
      <c r="A684" t="s">
        <v>1</v>
      </c>
      <c r="B684" s="5" t="s">
        <v>61</v>
      </c>
      <c r="C684" s="98" t="s">
        <v>9</v>
      </c>
      <c r="D684" s="2">
        <v>271</v>
      </c>
      <c r="E684" s="2">
        <v>277</v>
      </c>
      <c r="F684" s="2">
        <v>257</v>
      </c>
      <c r="G684" s="2">
        <v>265</v>
      </c>
      <c r="H684" s="2">
        <v>5</v>
      </c>
      <c r="I684" s="2">
        <v>15</v>
      </c>
      <c r="J684" s="2" t="s">
        <v>41</v>
      </c>
      <c r="K684" s="2"/>
      <c r="M684" s="2">
        <v>2.44</v>
      </c>
      <c r="N684" s="2"/>
      <c r="O684" s="2"/>
      <c r="P684" s="2">
        <v>2.44</v>
      </c>
      <c r="U684" s="7"/>
    </row>
    <row r="685" spans="1:21">
      <c r="A685" t="s">
        <v>1</v>
      </c>
      <c r="B685" s="5" t="s">
        <v>62</v>
      </c>
      <c r="C685" s="98" t="s">
        <v>8</v>
      </c>
      <c r="D685" s="2">
        <v>271</v>
      </c>
      <c r="E685" s="2">
        <v>283</v>
      </c>
      <c r="F685" s="2">
        <v>257</v>
      </c>
      <c r="G685" s="2">
        <v>266</v>
      </c>
      <c r="H685" s="2">
        <v>5</v>
      </c>
      <c r="I685" s="2">
        <v>15</v>
      </c>
      <c r="J685" s="2" t="s">
        <v>40</v>
      </c>
      <c r="K685" s="2"/>
      <c r="M685" s="2">
        <v>23</v>
      </c>
      <c r="U685" s="7"/>
    </row>
    <row r="686" spans="1:21">
      <c r="A686" t="s">
        <v>1</v>
      </c>
      <c r="B686" s="5" t="s">
        <v>63</v>
      </c>
      <c r="C686" s="98" t="s">
        <v>9</v>
      </c>
      <c r="D686" s="2">
        <v>271</v>
      </c>
      <c r="E686" s="2">
        <v>281</v>
      </c>
      <c r="F686" s="2">
        <v>257</v>
      </c>
      <c r="G686" s="2">
        <v>267</v>
      </c>
      <c r="H686" s="2">
        <v>5</v>
      </c>
      <c r="I686" s="2">
        <v>15</v>
      </c>
      <c r="J686" s="2" t="s">
        <v>41</v>
      </c>
      <c r="K686" s="2"/>
      <c r="M686" s="2">
        <v>2.44</v>
      </c>
      <c r="N686" s="2"/>
      <c r="O686" s="2"/>
      <c r="P686" s="2">
        <v>2.44</v>
      </c>
      <c r="U686" s="7"/>
    </row>
    <row r="687" spans="1:21">
      <c r="A687" t="s">
        <v>1</v>
      </c>
      <c r="B687" s="5" t="s">
        <v>64</v>
      </c>
      <c r="C687" s="98" t="s">
        <v>8</v>
      </c>
      <c r="D687" s="2">
        <v>271</v>
      </c>
      <c r="E687" s="2">
        <v>287</v>
      </c>
      <c r="F687" s="2">
        <v>257</v>
      </c>
      <c r="G687" s="2">
        <v>268</v>
      </c>
      <c r="H687" s="2">
        <v>5</v>
      </c>
      <c r="I687" s="2">
        <v>15</v>
      </c>
      <c r="J687" s="2" t="s">
        <v>40</v>
      </c>
      <c r="K687" s="2"/>
      <c r="M687" s="2">
        <v>23</v>
      </c>
      <c r="U687" s="7"/>
    </row>
    <row r="688" spans="1:21">
      <c r="A688" t="s">
        <v>1</v>
      </c>
      <c r="B688" s="5" t="s">
        <v>65</v>
      </c>
      <c r="C688" s="98" t="s">
        <v>9</v>
      </c>
      <c r="D688" s="2">
        <v>271</v>
      </c>
      <c r="E688" s="2">
        <v>285</v>
      </c>
      <c r="F688" s="2">
        <v>257</v>
      </c>
      <c r="G688" s="2">
        <v>269</v>
      </c>
      <c r="H688" s="2">
        <v>5</v>
      </c>
      <c r="I688" s="2">
        <v>15</v>
      </c>
      <c r="J688" s="2" t="s">
        <v>41</v>
      </c>
      <c r="K688" s="2"/>
      <c r="M688" s="2">
        <v>2.44</v>
      </c>
      <c r="N688" s="2"/>
      <c r="O688" s="2"/>
      <c r="P688" s="2">
        <v>2.44</v>
      </c>
      <c r="U688" s="7"/>
    </row>
    <row r="689" spans="1:22">
      <c r="B689" s="5"/>
      <c r="J689" s="2"/>
      <c r="K689" s="2"/>
      <c r="U689" s="7"/>
    </row>
    <row r="690" spans="1:22">
      <c r="A690" t="s">
        <v>283</v>
      </c>
      <c r="B690" s="5" t="s">
        <v>66</v>
      </c>
      <c r="C690" s="98">
        <v>1</v>
      </c>
      <c r="U690" s="7"/>
    </row>
    <row r="691" spans="1:22">
      <c r="A691" t="s">
        <v>284</v>
      </c>
      <c r="B691" s="5" t="s">
        <v>66</v>
      </c>
      <c r="C691" s="98">
        <v>1</v>
      </c>
      <c r="U691" s="7"/>
    </row>
    <row r="692" spans="1:22">
      <c r="B692" s="5"/>
      <c r="D692" s="2" t="s">
        <v>2</v>
      </c>
      <c r="E692" s="2" t="s">
        <v>3</v>
      </c>
      <c r="F692" s="2" t="s">
        <v>4</v>
      </c>
      <c r="G692" s="2" t="s">
        <v>5</v>
      </c>
      <c r="H692" s="2" t="s">
        <v>6</v>
      </c>
      <c r="I692" s="2" t="s">
        <v>7</v>
      </c>
      <c r="J692" s="2" t="s">
        <v>39</v>
      </c>
      <c r="K692" s="2" t="s">
        <v>79</v>
      </c>
      <c r="M692" s="2" t="s">
        <v>70</v>
      </c>
      <c r="N692" s="2" t="s">
        <v>76</v>
      </c>
      <c r="O692" s="2" t="s">
        <v>81</v>
      </c>
      <c r="P692" s="2" t="s">
        <v>71</v>
      </c>
      <c r="Q692" s="2" t="s">
        <v>77</v>
      </c>
      <c r="R692" s="2" t="s">
        <v>81</v>
      </c>
      <c r="S692" s="2" t="s">
        <v>82</v>
      </c>
      <c r="T692" s="2" t="s">
        <v>83</v>
      </c>
      <c r="U692" s="7" t="s">
        <v>78</v>
      </c>
    </row>
    <row r="693" spans="1:22">
      <c r="A693" t="s">
        <v>1</v>
      </c>
      <c r="B693" s="5" t="s">
        <v>58</v>
      </c>
      <c r="C693" s="98" t="s">
        <v>8</v>
      </c>
      <c r="D693" s="2">
        <v>280</v>
      </c>
      <c r="E693" s="2">
        <v>284</v>
      </c>
      <c r="F693" s="2">
        <v>266</v>
      </c>
      <c r="G693" s="2">
        <v>267</v>
      </c>
      <c r="H693" s="2">
        <v>5</v>
      </c>
      <c r="I693" s="2">
        <v>15</v>
      </c>
      <c r="J693" s="2" t="s">
        <v>40</v>
      </c>
      <c r="K693" s="2"/>
      <c r="M693" s="2">
        <v>21</v>
      </c>
      <c r="U693" s="7"/>
    </row>
    <row r="694" spans="1:22">
      <c r="A694" t="s">
        <v>1</v>
      </c>
      <c r="B694" s="5" t="s">
        <v>59</v>
      </c>
      <c r="C694" s="98" t="s">
        <v>9</v>
      </c>
      <c r="D694" s="2">
        <v>280</v>
      </c>
      <c r="E694" s="2">
        <v>282</v>
      </c>
      <c r="F694" s="2">
        <v>266</v>
      </c>
      <c r="G694" s="2">
        <v>268</v>
      </c>
      <c r="H694" s="2">
        <v>5</v>
      </c>
      <c r="I694" s="2">
        <v>15</v>
      </c>
      <c r="J694" s="2" t="s">
        <v>41</v>
      </c>
      <c r="K694" s="2" t="s">
        <v>80</v>
      </c>
      <c r="M694" s="2">
        <v>2.16</v>
      </c>
      <c r="N694" s="2"/>
      <c r="O694" s="2"/>
      <c r="P694" s="2">
        <v>2.16</v>
      </c>
      <c r="U694" s="7"/>
    </row>
    <row r="695" spans="1:22">
      <c r="A695" t="s">
        <v>1</v>
      </c>
      <c r="B695" s="5" t="s">
        <v>60</v>
      </c>
      <c r="C695" s="98" t="s">
        <v>8</v>
      </c>
      <c r="D695" s="2">
        <v>280</v>
      </c>
      <c r="E695" s="2">
        <v>288</v>
      </c>
      <c r="F695" s="2">
        <v>266</v>
      </c>
      <c r="G695" s="2">
        <v>273</v>
      </c>
      <c r="H695" s="2">
        <v>5</v>
      </c>
      <c r="I695" s="2">
        <v>15</v>
      </c>
      <c r="J695" s="2" t="s">
        <v>40</v>
      </c>
      <c r="K695" s="2"/>
      <c r="M695" s="2">
        <v>21</v>
      </c>
      <c r="U695" s="7"/>
    </row>
    <row r="696" spans="1:22">
      <c r="A696" t="s">
        <v>1</v>
      </c>
      <c r="B696" s="5" t="s">
        <v>61</v>
      </c>
      <c r="C696" s="98" t="s">
        <v>9</v>
      </c>
      <c r="D696" s="2">
        <v>280</v>
      </c>
      <c r="E696" s="2">
        <v>286</v>
      </c>
      <c r="F696" s="2">
        <v>266</v>
      </c>
      <c r="G696" s="2">
        <v>274</v>
      </c>
      <c r="H696" s="2">
        <v>5</v>
      </c>
      <c r="I696" s="2">
        <v>15</v>
      </c>
      <c r="J696" s="2" t="s">
        <v>41</v>
      </c>
      <c r="K696" s="2" t="s">
        <v>80</v>
      </c>
      <c r="M696" s="2">
        <v>2.44</v>
      </c>
      <c r="N696" s="2"/>
      <c r="O696" s="2"/>
      <c r="P696" s="2">
        <v>2.44</v>
      </c>
      <c r="U696" s="7"/>
    </row>
    <row r="697" spans="1:22">
      <c r="A697" t="s">
        <v>1</v>
      </c>
      <c r="B697" s="5" t="s">
        <v>62</v>
      </c>
      <c r="C697" s="98" t="s">
        <v>8</v>
      </c>
      <c r="D697" s="2">
        <v>280</v>
      </c>
      <c r="E697" s="2">
        <v>292</v>
      </c>
      <c r="F697" s="2">
        <v>266</v>
      </c>
      <c r="G697" s="2">
        <v>275</v>
      </c>
      <c r="H697" s="2">
        <v>5</v>
      </c>
      <c r="I697" s="2">
        <v>15</v>
      </c>
      <c r="J697" s="2" t="s">
        <v>40</v>
      </c>
      <c r="K697" s="2"/>
      <c r="M697" s="2">
        <v>21</v>
      </c>
      <c r="U697" s="7"/>
    </row>
    <row r="698" spans="1:22">
      <c r="A698" t="s">
        <v>1</v>
      </c>
      <c r="B698" s="5" t="s">
        <v>63</v>
      </c>
      <c r="C698" s="98" t="s">
        <v>9</v>
      </c>
      <c r="D698" s="2">
        <v>280</v>
      </c>
      <c r="E698" s="2">
        <v>290</v>
      </c>
      <c r="F698" s="2">
        <v>266</v>
      </c>
      <c r="G698" s="2">
        <v>276</v>
      </c>
      <c r="H698" s="2">
        <v>5</v>
      </c>
      <c r="I698" s="2">
        <v>15</v>
      </c>
      <c r="J698" s="2" t="s">
        <v>41</v>
      </c>
      <c r="K698" s="2" t="s">
        <v>80</v>
      </c>
      <c r="M698" s="2">
        <v>2.44</v>
      </c>
      <c r="N698" s="2"/>
      <c r="O698" s="2"/>
      <c r="P698" s="2">
        <v>2.44</v>
      </c>
      <c r="U698" s="7"/>
    </row>
    <row r="699" spans="1:22">
      <c r="A699" t="s">
        <v>1</v>
      </c>
      <c r="B699" s="5" t="s">
        <v>64</v>
      </c>
      <c r="C699" s="98" t="s">
        <v>8</v>
      </c>
      <c r="D699" s="2">
        <v>280</v>
      </c>
      <c r="E699" s="2">
        <v>296</v>
      </c>
      <c r="F699" s="2">
        <v>266</v>
      </c>
      <c r="G699" s="2">
        <v>277</v>
      </c>
      <c r="J699" s="2"/>
      <c r="K699" s="2"/>
      <c r="M699" s="2">
        <v>21</v>
      </c>
      <c r="U699" s="7"/>
      <c r="V699" t="s">
        <v>17</v>
      </c>
    </row>
    <row r="700" spans="1:22">
      <c r="A700" t="s">
        <v>1</v>
      </c>
      <c r="B700" s="5" t="s">
        <v>65</v>
      </c>
      <c r="C700" s="98" t="s">
        <v>9</v>
      </c>
      <c r="D700" s="2">
        <v>280</v>
      </c>
      <c r="E700" s="2">
        <v>294</v>
      </c>
      <c r="F700" s="2">
        <v>266</v>
      </c>
      <c r="G700" s="2">
        <v>278</v>
      </c>
      <c r="H700" s="2">
        <v>5</v>
      </c>
      <c r="I700" s="2">
        <v>15</v>
      </c>
      <c r="J700" s="2" t="s">
        <v>41</v>
      </c>
      <c r="K700" s="2" t="s">
        <v>80</v>
      </c>
      <c r="N700" s="2"/>
      <c r="O700" s="2"/>
      <c r="P700" s="2"/>
      <c r="U700" s="7"/>
    </row>
    <row r="701" spans="1:22">
      <c r="B701" s="5"/>
      <c r="J701" s="2"/>
      <c r="K701" s="2"/>
      <c r="U701" s="7"/>
    </row>
    <row r="702" spans="1:22">
      <c r="A702" t="s">
        <v>283</v>
      </c>
      <c r="B702" s="5" t="s">
        <v>69</v>
      </c>
      <c r="C702" s="98">
        <v>1</v>
      </c>
      <c r="U702" s="7"/>
    </row>
    <row r="703" spans="1:22">
      <c r="A703" t="s">
        <v>284</v>
      </c>
      <c r="B703" s="5" t="s">
        <v>69</v>
      </c>
      <c r="C703" s="98">
        <v>1</v>
      </c>
      <c r="U703" s="7"/>
    </row>
    <row r="704" spans="1:22">
      <c r="B704" s="5"/>
      <c r="D704" s="2" t="s">
        <v>2</v>
      </c>
      <c r="E704" s="2" t="s">
        <v>3</v>
      </c>
      <c r="F704" s="2" t="s">
        <v>4</v>
      </c>
      <c r="G704" s="2" t="s">
        <v>5</v>
      </c>
      <c r="H704" s="2" t="s">
        <v>6</v>
      </c>
      <c r="I704" s="2" t="s">
        <v>7</v>
      </c>
      <c r="J704" s="2" t="s">
        <v>39</v>
      </c>
      <c r="K704" s="2" t="s">
        <v>79</v>
      </c>
      <c r="M704" s="2" t="s">
        <v>70</v>
      </c>
      <c r="N704" s="2" t="s">
        <v>76</v>
      </c>
      <c r="O704" s="2" t="s">
        <v>81</v>
      </c>
      <c r="P704" s="2" t="s">
        <v>71</v>
      </c>
      <c r="Q704" s="2" t="s">
        <v>77</v>
      </c>
      <c r="R704" s="2" t="s">
        <v>81</v>
      </c>
      <c r="S704" s="2" t="s">
        <v>82</v>
      </c>
      <c r="T704" s="2" t="s">
        <v>83</v>
      </c>
      <c r="U704" s="7" t="s">
        <v>78</v>
      </c>
    </row>
    <row r="705" spans="1:22">
      <c r="A705" t="s">
        <v>1</v>
      </c>
      <c r="B705" s="5" t="s">
        <v>58</v>
      </c>
      <c r="C705" s="98" t="s">
        <v>8</v>
      </c>
      <c r="D705" s="2">
        <v>331</v>
      </c>
      <c r="E705" s="2">
        <v>335</v>
      </c>
      <c r="F705" s="2">
        <v>313</v>
      </c>
      <c r="G705" s="2">
        <v>314</v>
      </c>
      <c r="H705" s="2">
        <v>5</v>
      </c>
      <c r="I705" s="2">
        <v>15</v>
      </c>
      <c r="J705" s="2" t="s">
        <v>40</v>
      </c>
      <c r="K705" s="2"/>
      <c r="M705" s="2">
        <v>22</v>
      </c>
      <c r="U705" s="7"/>
      <c r="V705" t="s">
        <v>168</v>
      </c>
    </row>
    <row r="706" spans="1:22">
      <c r="A706" t="s">
        <v>1</v>
      </c>
      <c r="B706" s="5" t="s">
        <v>59</v>
      </c>
      <c r="C706" s="98" t="s">
        <v>9</v>
      </c>
      <c r="D706" s="2">
        <v>331</v>
      </c>
      <c r="E706" s="2">
        <v>333</v>
      </c>
      <c r="F706" s="2">
        <v>313</v>
      </c>
      <c r="G706" s="2">
        <v>315</v>
      </c>
      <c r="H706" s="2">
        <v>5</v>
      </c>
      <c r="I706" s="2">
        <v>15</v>
      </c>
      <c r="J706" s="2" t="s">
        <v>41</v>
      </c>
      <c r="K706" s="2"/>
      <c r="M706" s="2">
        <v>2.16</v>
      </c>
      <c r="N706" s="2"/>
      <c r="O706" s="2"/>
      <c r="P706" s="2">
        <v>2.16</v>
      </c>
      <c r="U706" s="7"/>
      <c r="V706" t="s">
        <v>167</v>
      </c>
    </row>
    <row r="707" spans="1:22">
      <c r="A707" t="s">
        <v>1</v>
      </c>
      <c r="B707" s="5" t="s">
        <v>60</v>
      </c>
      <c r="C707" s="98" t="s">
        <v>8</v>
      </c>
      <c r="D707" s="2">
        <v>331</v>
      </c>
      <c r="E707" s="2">
        <v>339</v>
      </c>
      <c r="F707" s="2">
        <v>313</v>
      </c>
      <c r="G707" s="2">
        <v>320</v>
      </c>
      <c r="H707" s="2">
        <v>5</v>
      </c>
      <c r="I707" s="2">
        <v>15</v>
      </c>
      <c r="J707" s="2" t="s">
        <v>40</v>
      </c>
      <c r="K707" s="2"/>
      <c r="M707" s="2">
        <v>22</v>
      </c>
      <c r="U707" s="7"/>
    </row>
    <row r="708" spans="1:22">
      <c r="A708" t="s">
        <v>1</v>
      </c>
      <c r="B708" s="5" t="s">
        <v>61</v>
      </c>
      <c r="C708" s="98" t="s">
        <v>9</v>
      </c>
      <c r="D708" s="2">
        <v>331</v>
      </c>
      <c r="E708" s="2">
        <v>337</v>
      </c>
      <c r="F708" s="2">
        <v>313</v>
      </c>
      <c r="G708" s="2">
        <v>321</v>
      </c>
      <c r="H708" s="2">
        <v>5</v>
      </c>
      <c r="I708" s="2">
        <v>15</v>
      </c>
      <c r="J708" s="2" t="s">
        <v>41</v>
      </c>
      <c r="K708" s="2"/>
      <c r="M708" s="2">
        <v>2.44</v>
      </c>
      <c r="N708" s="2"/>
      <c r="O708" s="2"/>
      <c r="P708" s="2">
        <v>2.44</v>
      </c>
      <c r="U708" s="7"/>
    </row>
    <row r="709" spans="1:22">
      <c r="A709" t="s">
        <v>1</v>
      </c>
      <c r="B709" s="5" t="s">
        <v>62</v>
      </c>
      <c r="C709" s="98" t="s">
        <v>8</v>
      </c>
      <c r="D709" s="2">
        <v>331</v>
      </c>
      <c r="E709" s="2">
        <v>343</v>
      </c>
      <c r="F709" s="2">
        <v>313</v>
      </c>
      <c r="G709" s="2">
        <v>322</v>
      </c>
      <c r="H709" s="2">
        <v>5</v>
      </c>
      <c r="I709" s="2">
        <v>15</v>
      </c>
      <c r="J709" s="2" t="s">
        <v>40</v>
      </c>
      <c r="K709" s="2"/>
      <c r="M709" s="2">
        <v>22</v>
      </c>
      <c r="U709" s="7"/>
    </row>
    <row r="710" spans="1:22">
      <c r="A710" t="s">
        <v>1</v>
      </c>
      <c r="B710" s="5" t="s">
        <v>63</v>
      </c>
      <c r="C710" s="98" t="s">
        <v>9</v>
      </c>
      <c r="D710" s="2">
        <v>331</v>
      </c>
      <c r="E710" s="2">
        <v>341</v>
      </c>
      <c r="F710" s="2">
        <v>313</v>
      </c>
      <c r="G710" s="2">
        <v>323</v>
      </c>
      <c r="H710" s="2">
        <v>5</v>
      </c>
      <c r="I710" s="2">
        <v>15</v>
      </c>
      <c r="J710" s="2" t="s">
        <v>41</v>
      </c>
      <c r="K710" s="2"/>
      <c r="M710" s="2">
        <v>2.44</v>
      </c>
      <c r="N710" s="2"/>
      <c r="O710" s="2"/>
      <c r="P710" s="2">
        <v>2.44</v>
      </c>
      <c r="U710" s="7"/>
    </row>
    <row r="711" spans="1:22">
      <c r="A711" t="s">
        <v>1</v>
      </c>
      <c r="B711" s="5" t="s">
        <v>67</v>
      </c>
      <c r="C711" s="98" t="s">
        <v>8</v>
      </c>
      <c r="D711" s="2">
        <v>331</v>
      </c>
      <c r="E711" s="2">
        <v>347</v>
      </c>
      <c r="F711" s="2">
        <v>313</v>
      </c>
      <c r="G711" s="2">
        <v>328</v>
      </c>
      <c r="H711" s="2">
        <v>5</v>
      </c>
      <c r="I711" s="2">
        <v>15</v>
      </c>
      <c r="J711" s="2" t="s">
        <v>40</v>
      </c>
      <c r="K711" s="2"/>
      <c r="M711" s="2">
        <v>22</v>
      </c>
      <c r="U711" s="7"/>
    </row>
    <row r="712" spans="1:22">
      <c r="A712" t="s">
        <v>1</v>
      </c>
      <c r="B712" s="5" t="s">
        <v>68</v>
      </c>
      <c r="C712" s="98" t="s">
        <v>9</v>
      </c>
      <c r="D712" s="2">
        <v>331</v>
      </c>
      <c r="E712" s="2">
        <v>345</v>
      </c>
      <c r="F712" s="2">
        <v>313</v>
      </c>
      <c r="G712" s="2">
        <v>329</v>
      </c>
      <c r="H712" s="2">
        <v>5</v>
      </c>
      <c r="I712" s="2">
        <v>15</v>
      </c>
      <c r="J712" s="2" t="s">
        <v>41</v>
      </c>
      <c r="K712" s="2"/>
      <c r="M712" s="2">
        <v>2.4300000000000002</v>
      </c>
      <c r="N712" s="2"/>
      <c r="O712" s="2"/>
      <c r="P712" s="2">
        <v>2.4300000000000002</v>
      </c>
      <c r="U712" s="7"/>
    </row>
    <row r="713" spans="1:22">
      <c r="B713" s="5"/>
      <c r="J713" s="2"/>
      <c r="K713" s="2"/>
      <c r="U713" s="7"/>
    </row>
    <row r="714" spans="1:22">
      <c r="A714" t="s">
        <v>283</v>
      </c>
      <c r="B714" s="5" t="s">
        <v>226</v>
      </c>
      <c r="C714" s="98">
        <v>3</v>
      </c>
      <c r="J714" s="2"/>
      <c r="K714" s="2"/>
      <c r="U714" s="7"/>
    </row>
    <row r="715" spans="1:22">
      <c r="A715" t="s">
        <v>284</v>
      </c>
      <c r="B715" s="5" t="s">
        <v>226</v>
      </c>
      <c r="C715" s="98">
        <v>3</v>
      </c>
      <c r="J715" s="2"/>
      <c r="K715" s="2"/>
      <c r="U715" s="7"/>
    </row>
    <row r="716" spans="1:22">
      <c r="B716" s="5"/>
      <c r="D716" s="63" t="s">
        <v>2</v>
      </c>
      <c r="E716" s="63" t="s">
        <v>3</v>
      </c>
      <c r="F716" s="63" t="s">
        <v>4</v>
      </c>
      <c r="G716" s="63" t="s">
        <v>5</v>
      </c>
      <c r="H716" s="63" t="s">
        <v>6</v>
      </c>
      <c r="I716" s="63" t="s">
        <v>7</v>
      </c>
      <c r="J716" s="63" t="s">
        <v>39</v>
      </c>
      <c r="K716" s="63" t="s">
        <v>79</v>
      </c>
      <c r="L716" s="63"/>
      <c r="M716" s="63" t="s">
        <v>70</v>
      </c>
      <c r="N716" s="63" t="s">
        <v>76</v>
      </c>
      <c r="O716" s="63" t="s">
        <v>81</v>
      </c>
      <c r="P716" s="63" t="s">
        <v>71</v>
      </c>
      <c r="Q716" s="63" t="s">
        <v>77</v>
      </c>
      <c r="R716" s="63" t="s">
        <v>81</v>
      </c>
      <c r="S716" s="63" t="s">
        <v>82</v>
      </c>
      <c r="T716" s="64" t="s">
        <v>83</v>
      </c>
      <c r="U716" s="63" t="s">
        <v>78</v>
      </c>
    </row>
    <row r="717" spans="1:22">
      <c r="A717" t="s">
        <v>1</v>
      </c>
      <c r="B717" s="5" t="s">
        <v>233</v>
      </c>
      <c r="C717" s="98" t="s">
        <v>8</v>
      </c>
      <c r="D717" s="63">
        <v>1</v>
      </c>
      <c r="E717" s="63">
        <v>2</v>
      </c>
      <c r="F717" s="63">
        <v>10</v>
      </c>
      <c r="G717" s="63">
        <v>11</v>
      </c>
      <c r="H717" s="63">
        <v>0</v>
      </c>
      <c r="I717" s="63">
        <v>30</v>
      </c>
      <c r="J717" s="63" t="s">
        <v>40</v>
      </c>
      <c r="K717" s="63"/>
      <c r="L717" s="63"/>
      <c r="M717" s="63"/>
      <c r="N717" s="63"/>
      <c r="O717" s="63"/>
      <c r="P717" s="63"/>
      <c r="T717" s="3"/>
      <c r="U717"/>
    </row>
    <row r="718" spans="1:22">
      <c r="A718" t="s">
        <v>1</v>
      </c>
      <c r="B718" s="5" t="s">
        <v>242</v>
      </c>
      <c r="C718" s="98" t="s">
        <v>9</v>
      </c>
      <c r="D718" s="63">
        <v>1</v>
      </c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T718" s="3"/>
      <c r="U718"/>
      <c r="V718" t="s">
        <v>17</v>
      </c>
    </row>
    <row r="719" spans="1:22">
      <c r="A719" t="s">
        <v>1</v>
      </c>
      <c r="B719" s="5" t="s">
        <v>234</v>
      </c>
      <c r="C719" s="98" t="s">
        <v>8</v>
      </c>
      <c r="D719" s="63">
        <v>1</v>
      </c>
      <c r="E719" s="63">
        <v>3</v>
      </c>
      <c r="F719" s="63">
        <v>10</v>
      </c>
      <c r="G719" s="63">
        <v>12</v>
      </c>
      <c r="H719" s="63">
        <v>0</v>
      </c>
      <c r="I719" s="63">
        <v>30</v>
      </c>
      <c r="J719" s="63" t="s">
        <v>40</v>
      </c>
      <c r="K719" s="63"/>
      <c r="L719" s="63"/>
      <c r="M719" s="63"/>
      <c r="N719" s="63"/>
      <c r="O719" s="63"/>
      <c r="P719" s="63"/>
      <c r="T719" s="3"/>
      <c r="U719"/>
    </row>
    <row r="720" spans="1:22">
      <c r="A720" t="s">
        <v>1</v>
      </c>
      <c r="B720" s="5" t="s">
        <v>235</v>
      </c>
      <c r="C720" s="98" t="s">
        <v>9</v>
      </c>
      <c r="D720" s="63">
        <v>1</v>
      </c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T720" s="3"/>
      <c r="U720"/>
      <c r="V720" t="s">
        <v>17</v>
      </c>
    </row>
    <row r="721" spans="1:22">
      <c r="A721" t="s">
        <v>1</v>
      </c>
      <c r="B721" s="5" t="s">
        <v>236</v>
      </c>
      <c r="C721" s="98" t="s">
        <v>8</v>
      </c>
      <c r="D721" s="63">
        <v>1</v>
      </c>
      <c r="E721" s="63">
        <v>7</v>
      </c>
      <c r="F721" s="63">
        <v>10</v>
      </c>
      <c r="G721" s="63">
        <v>16</v>
      </c>
      <c r="H721" s="63">
        <v>0</v>
      </c>
      <c r="I721" s="63">
        <v>30</v>
      </c>
      <c r="J721" s="63" t="s">
        <v>40</v>
      </c>
      <c r="K721" s="63"/>
      <c r="L721" s="63"/>
      <c r="M721" s="63"/>
      <c r="N721" s="63"/>
      <c r="O721" s="63"/>
      <c r="P721" s="63"/>
      <c r="T721" s="3"/>
      <c r="U721"/>
    </row>
    <row r="722" spans="1:22">
      <c r="A722" t="s">
        <v>1</v>
      </c>
      <c r="B722" s="5" t="s">
        <v>237</v>
      </c>
      <c r="C722" s="98" t="s">
        <v>9</v>
      </c>
      <c r="D722" s="63">
        <v>1</v>
      </c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T722" s="3"/>
      <c r="U722"/>
      <c r="V722" t="s">
        <v>17</v>
      </c>
    </row>
    <row r="723" spans="1:22">
      <c r="A723" t="s">
        <v>1</v>
      </c>
      <c r="B723" s="5" t="s">
        <v>239</v>
      </c>
      <c r="C723" s="98" t="s">
        <v>11</v>
      </c>
      <c r="D723" s="63">
        <v>1</v>
      </c>
      <c r="E723" s="63">
        <v>4</v>
      </c>
      <c r="F723" s="63">
        <v>10</v>
      </c>
      <c r="G723" s="63">
        <v>13</v>
      </c>
      <c r="H723" s="63">
        <v>0</v>
      </c>
      <c r="I723" s="63">
        <v>30</v>
      </c>
      <c r="J723" s="63" t="s">
        <v>41</v>
      </c>
      <c r="K723" s="63"/>
      <c r="L723" s="63"/>
      <c r="M723" s="63"/>
      <c r="N723" s="63"/>
      <c r="O723" s="63"/>
      <c r="P723" s="63"/>
      <c r="T723" s="3"/>
      <c r="U723"/>
    </row>
    <row r="724" spans="1:22">
      <c r="A724" t="s">
        <v>1</v>
      </c>
      <c r="B724" s="5" t="s">
        <v>240</v>
      </c>
      <c r="C724" s="98" t="s">
        <v>12</v>
      </c>
      <c r="D724" s="63">
        <v>1</v>
      </c>
      <c r="E724" s="63">
        <v>6</v>
      </c>
      <c r="F724" s="63">
        <v>10</v>
      </c>
      <c r="G724" s="63">
        <v>15</v>
      </c>
      <c r="H724" s="63">
        <v>0</v>
      </c>
      <c r="I724" s="63">
        <v>30</v>
      </c>
      <c r="J724" s="63" t="s">
        <v>40</v>
      </c>
      <c r="K724" s="63"/>
      <c r="L724" s="63"/>
      <c r="M724" s="63">
        <v>0</v>
      </c>
      <c r="N724" s="63"/>
      <c r="O724" s="63"/>
      <c r="P724" s="63">
        <v>0</v>
      </c>
      <c r="T724" s="3"/>
      <c r="U724"/>
    </row>
    <row r="725" spans="1:22">
      <c r="A725" t="s">
        <v>1</v>
      </c>
      <c r="B725" s="5" t="s">
        <v>238</v>
      </c>
      <c r="C725" s="98" t="s">
        <v>14</v>
      </c>
      <c r="D725" s="63">
        <v>1</v>
      </c>
      <c r="E725" s="63">
        <v>8</v>
      </c>
      <c r="F725" s="63">
        <v>10</v>
      </c>
      <c r="G725" s="63">
        <v>17</v>
      </c>
      <c r="H725" s="63">
        <v>0</v>
      </c>
      <c r="I725" s="63">
        <v>30</v>
      </c>
      <c r="J725" s="63" t="s">
        <v>40</v>
      </c>
      <c r="K725" s="63"/>
      <c r="L725" s="63"/>
      <c r="M725" s="63"/>
      <c r="N725" s="63"/>
      <c r="O725" s="63"/>
      <c r="P725" s="63"/>
      <c r="T725" s="3"/>
      <c r="U725"/>
    </row>
    <row r="726" spans="1:22">
      <c r="B726" s="5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</row>
    <row r="727" spans="1:22">
      <c r="A727" t="s">
        <v>283</v>
      </c>
      <c r="B727" s="5" t="s">
        <v>241</v>
      </c>
      <c r="C727" s="98">
        <v>5</v>
      </c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</row>
    <row r="728" spans="1:22">
      <c r="A728" t="s">
        <v>284</v>
      </c>
      <c r="B728" s="5" t="s">
        <v>241</v>
      </c>
      <c r="C728" s="98">
        <v>5</v>
      </c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</row>
    <row r="729" spans="1:22">
      <c r="B729" s="5"/>
      <c r="D729" s="63" t="s">
        <v>2</v>
      </c>
      <c r="E729" s="63" t="s">
        <v>3</v>
      </c>
      <c r="F729" s="63" t="s">
        <v>4</v>
      </c>
      <c r="G729" s="63" t="s">
        <v>5</v>
      </c>
      <c r="H729" s="63" t="s">
        <v>6</v>
      </c>
      <c r="I729" s="63" t="s">
        <v>7</v>
      </c>
      <c r="J729" s="63" t="s">
        <v>39</v>
      </c>
      <c r="K729" s="63" t="s">
        <v>79</v>
      </c>
      <c r="L729" s="63"/>
      <c r="M729" s="63" t="s">
        <v>70</v>
      </c>
      <c r="N729" s="63" t="s">
        <v>76</v>
      </c>
      <c r="O729" s="63" t="s">
        <v>81</v>
      </c>
      <c r="P729" s="63" t="s">
        <v>71</v>
      </c>
      <c r="Q729" s="63" t="s">
        <v>77</v>
      </c>
      <c r="R729" s="63" t="s">
        <v>81</v>
      </c>
      <c r="S729" s="63" t="s">
        <v>82</v>
      </c>
      <c r="T729" s="64" t="s">
        <v>83</v>
      </c>
      <c r="U729" s="63" t="s">
        <v>78</v>
      </c>
    </row>
    <row r="730" spans="1:22">
      <c r="A730" t="s">
        <v>1</v>
      </c>
      <c r="B730" s="5" t="s">
        <v>227</v>
      </c>
      <c r="C730" s="98" t="s">
        <v>8</v>
      </c>
      <c r="D730" s="63">
        <v>123</v>
      </c>
      <c r="E730" s="63">
        <v>114</v>
      </c>
      <c r="F730" s="63">
        <v>126</v>
      </c>
      <c r="G730" s="63">
        <v>127</v>
      </c>
      <c r="H730" s="63">
        <v>0</v>
      </c>
      <c r="I730" s="63">
        <v>8</v>
      </c>
      <c r="J730" s="63" t="s">
        <v>40</v>
      </c>
      <c r="K730" s="63"/>
      <c r="L730" s="63"/>
      <c r="M730" s="63"/>
      <c r="N730" s="63"/>
      <c r="O730" s="63"/>
      <c r="P730" s="63"/>
      <c r="T730" s="3"/>
      <c r="U730"/>
    </row>
    <row r="731" spans="1:22">
      <c r="A731" t="s">
        <v>1</v>
      </c>
      <c r="B731" s="5" t="s">
        <v>228</v>
      </c>
      <c r="C731" s="98" t="s">
        <v>9</v>
      </c>
      <c r="D731" s="63">
        <v>123</v>
      </c>
      <c r="E731" s="63">
        <v>14</v>
      </c>
      <c r="F731" s="63">
        <v>126</v>
      </c>
      <c r="G731" s="63">
        <v>128</v>
      </c>
      <c r="H731" s="63">
        <v>0</v>
      </c>
      <c r="I731" s="63">
        <v>8</v>
      </c>
      <c r="J731" s="65" t="s">
        <v>41</v>
      </c>
      <c r="K731" s="63"/>
      <c r="L731" s="63"/>
      <c r="M731" s="63">
        <v>2.4500000000000002</v>
      </c>
      <c r="N731" s="63"/>
      <c r="O731" s="63"/>
      <c r="P731" s="63"/>
      <c r="T731" s="3"/>
      <c r="U731"/>
    </row>
    <row r="732" spans="1:22">
      <c r="A732" t="s">
        <v>1</v>
      </c>
      <c r="B732" s="5" t="s">
        <v>243</v>
      </c>
      <c r="C732" s="98" t="s">
        <v>11</v>
      </c>
      <c r="D732" s="63">
        <v>123</v>
      </c>
      <c r="E732" s="63">
        <v>20</v>
      </c>
      <c r="F732" s="63">
        <v>126</v>
      </c>
      <c r="G732" s="63">
        <v>130</v>
      </c>
      <c r="H732" s="63">
        <v>0</v>
      </c>
      <c r="I732" s="63">
        <v>8</v>
      </c>
      <c r="J732" s="63" t="s">
        <v>41</v>
      </c>
      <c r="K732" s="63"/>
      <c r="L732" s="63"/>
      <c r="M732" s="63"/>
      <c r="N732" s="63"/>
      <c r="O732" s="63"/>
      <c r="P732" s="63"/>
      <c r="T732" s="3"/>
      <c r="U732"/>
    </row>
    <row r="733" spans="1:22">
      <c r="A733" t="s">
        <v>1</v>
      </c>
      <c r="B733" s="5" t="s">
        <v>244</v>
      </c>
      <c r="C733" s="98" t="s">
        <v>12</v>
      </c>
      <c r="D733" s="63">
        <v>123</v>
      </c>
      <c r="E733" s="63">
        <v>2</v>
      </c>
      <c r="F733" s="63">
        <v>126</v>
      </c>
      <c r="G733" s="63">
        <v>131</v>
      </c>
      <c r="H733" s="63">
        <v>0</v>
      </c>
      <c r="I733" s="63">
        <v>8</v>
      </c>
      <c r="J733" s="63" t="s">
        <v>40</v>
      </c>
      <c r="K733" s="63"/>
      <c r="L733" s="63"/>
      <c r="M733" s="63">
        <v>0</v>
      </c>
      <c r="N733" s="63"/>
      <c r="O733" s="63"/>
      <c r="P733" s="63">
        <v>0</v>
      </c>
      <c r="T733" s="3"/>
      <c r="U733"/>
    </row>
    <row r="734" spans="1:22">
      <c r="A734" t="s">
        <v>1</v>
      </c>
      <c r="B734" s="5" t="s">
        <v>245</v>
      </c>
      <c r="C734" s="98" t="s">
        <v>14</v>
      </c>
      <c r="D734" s="63">
        <v>123</v>
      </c>
      <c r="E734" s="63"/>
      <c r="F734" s="63">
        <v>126</v>
      </c>
      <c r="G734" s="63">
        <v>129</v>
      </c>
      <c r="H734" s="63"/>
      <c r="I734" s="63"/>
      <c r="J734" s="63"/>
      <c r="K734" s="63"/>
      <c r="L734" s="63"/>
      <c r="M734" s="63"/>
      <c r="N734" s="63"/>
      <c r="O734" s="63"/>
      <c r="P734" s="63"/>
      <c r="T734" s="3"/>
      <c r="U734"/>
      <c r="V734" t="s">
        <v>17</v>
      </c>
    </row>
    <row r="735" spans="1:22">
      <c r="A735" t="s">
        <v>1</v>
      </c>
      <c r="B735" s="5" t="s">
        <v>229</v>
      </c>
      <c r="C735" s="98" t="s">
        <v>8</v>
      </c>
      <c r="D735" s="63">
        <v>123</v>
      </c>
      <c r="E735" s="63">
        <v>115</v>
      </c>
      <c r="F735" s="63">
        <v>126</v>
      </c>
      <c r="G735" s="63">
        <v>132</v>
      </c>
      <c r="H735" s="63">
        <v>0</v>
      </c>
      <c r="I735" s="63">
        <v>8</v>
      </c>
      <c r="J735" s="63" t="s">
        <v>40</v>
      </c>
      <c r="K735" s="63"/>
      <c r="L735" s="63"/>
      <c r="M735" s="63"/>
      <c r="N735" s="63"/>
      <c r="O735" s="63"/>
      <c r="P735" s="63"/>
      <c r="T735" s="3"/>
      <c r="U735"/>
    </row>
    <row r="736" spans="1:22">
      <c r="A736" t="s">
        <v>1</v>
      </c>
      <c r="B736" s="5" t="s">
        <v>230</v>
      </c>
      <c r="C736" s="98" t="s">
        <v>9</v>
      </c>
      <c r="D736" s="63">
        <v>123</v>
      </c>
      <c r="E736" s="63">
        <v>11</v>
      </c>
      <c r="F736" s="63">
        <v>126</v>
      </c>
      <c r="G736" s="63">
        <v>133</v>
      </c>
      <c r="H736" s="63">
        <v>0</v>
      </c>
      <c r="I736" s="63">
        <v>8</v>
      </c>
      <c r="J736" s="65" t="s">
        <v>41</v>
      </c>
      <c r="K736" s="63"/>
      <c r="L736" s="63"/>
      <c r="M736" s="63">
        <v>2.4300000000000002</v>
      </c>
      <c r="N736" s="63"/>
      <c r="O736" s="63"/>
      <c r="P736" s="63"/>
      <c r="T736" s="3"/>
      <c r="U736"/>
    </row>
    <row r="737" spans="1:22">
      <c r="A737" t="s">
        <v>1</v>
      </c>
      <c r="B737" s="5" t="s">
        <v>229</v>
      </c>
      <c r="C737" s="98" t="s">
        <v>8</v>
      </c>
      <c r="D737" s="63">
        <v>123</v>
      </c>
      <c r="E737" s="63">
        <v>116</v>
      </c>
      <c r="F737" s="63">
        <v>126</v>
      </c>
      <c r="G737" s="63">
        <v>132</v>
      </c>
      <c r="H737" s="63">
        <v>0</v>
      </c>
      <c r="I737" s="63">
        <v>8</v>
      </c>
      <c r="J737" s="63" t="s">
        <v>40</v>
      </c>
      <c r="K737" s="63"/>
      <c r="L737" s="63"/>
      <c r="M737" s="63"/>
      <c r="N737" s="63"/>
      <c r="O737" s="63"/>
      <c r="P737" s="63"/>
      <c r="T737" s="3"/>
      <c r="U737"/>
    </row>
    <row r="738" spans="1:22">
      <c r="A738" t="s">
        <v>1</v>
      </c>
      <c r="B738" s="5" t="s">
        <v>230</v>
      </c>
      <c r="C738" s="98" t="s">
        <v>9</v>
      </c>
      <c r="D738" s="63">
        <v>123</v>
      </c>
      <c r="E738" s="63">
        <v>12</v>
      </c>
      <c r="F738" s="63">
        <v>126</v>
      </c>
      <c r="G738" s="63">
        <v>133</v>
      </c>
      <c r="H738" s="63">
        <v>0</v>
      </c>
      <c r="I738" s="63">
        <v>8</v>
      </c>
      <c r="J738" s="65" t="s">
        <v>41</v>
      </c>
      <c r="K738" s="63"/>
      <c r="L738" s="63"/>
      <c r="M738" s="63">
        <v>2.4300000000000002</v>
      </c>
      <c r="N738" s="63"/>
      <c r="O738" s="63"/>
      <c r="P738" s="63"/>
      <c r="T738" s="3"/>
      <c r="U738"/>
    </row>
    <row r="739" spans="1:22">
      <c r="A739" t="s">
        <v>1</v>
      </c>
      <c r="B739" s="5" t="s">
        <v>229</v>
      </c>
      <c r="C739" s="98" t="s">
        <v>8</v>
      </c>
      <c r="D739" s="63">
        <v>123</v>
      </c>
      <c r="E739" s="63">
        <v>117</v>
      </c>
      <c r="F739" s="63">
        <v>126</v>
      </c>
      <c r="G739" s="63">
        <v>132</v>
      </c>
      <c r="H739" s="63">
        <v>0</v>
      </c>
      <c r="I739" s="63">
        <v>8</v>
      </c>
      <c r="J739" s="63" t="s">
        <v>40</v>
      </c>
      <c r="K739" s="63"/>
      <c r="L739" s="63"/>
      <c r="M739" s="63"/>
      <c r="N739" s="63"/>
      <c r="O739" s="63"/>
      <c r="P739" s="63"/>
      <c r="T739" s="3"/>
      <c r="U739"/>
    </row>
    <row r="740" spans="1:22">
      <c r="A740" t="s">
        <v>1</v>
      </c>
      <c r="B740" s="5" t="s">
        <v>230</v>
      </c>
      <c r="C740" s="98" t="s">
        <v>9</v>
      </c>
      <c r="D740" s="63">
        <v>123</v>
      </c>
      <c r="E740" s="63">
        <v>13</v>
      </c>
      <c r="F740" s="63">
        <v>126</v>
      </c>
      <c r="G740" s="63">
        <v>133</v>
      </c>
      <c r="H740" s="63">
        <v>0</v>
      </c>
      <c r="I740" s="63">
        <v>8</v>
      </c>
      <c r="J740" s="65" t="s">
        <v>41</v>
      </c>
      <c r="K740" s="63"/>
      <c r="L740" s="63"/>
      <c r="M740" s="63">
        <v>2.4300000000000002</v>
      </c>
      <c r="N740" s="63"/>
      <c r="O740" s="63"/>
      <c r="P740" s="63"/>
      <c r="T740" s="3"/>
      <c r="U740"/>
    </row>
    <row r="741" spans="1:22">
      <c r="A741" t="s">
        <v>1</v>
      </c>
      <c r="B741" s="5" t="s">
        <v>231</v>
      </c>
      <c r="C741" s="98" t="s">
        <v>11</v>
      </c>
      <c r="D741" s="63">
        <v>123</v>
      </c>
      <c r="E741" s="63">
        <v>19</v>
      </c>
      <c r="F741" s="63">
        <v>126</v>
      </c>
      <c r="G741" s="63">
        <v>135</v>
      </c>
      <c r="H741" s="63">
        <v>0</v>
      </c>
      <c r="I741" s="63">
        <v>8</v>
      </c>
      <c r="J741" s="63" t="s">
        <v>41</v>
      </c>
      <c r="K741" s="63"/>
      <c r="L741" s="63"/>
      <c r="M741" s="63"/>
      <c r="N741" s="63"/>
      <c r="O741" s="63"/>
      <c r="P741" s="63"/>
      <c r="T741" s="3"/>
      <c r="U741"/>
    </row>
    <row r="742" spans="1:22">
      <c r="A742" t="s">
        <v>1</v>
      </c>
      <c r="B742" s="5" t="s">
        <v>232</v>
      </c>
      <c r="C742" s="98" t="s">
        <v>12</v>
      </c>
      <c r="D742" s="63">
        <v>123</v>
      </c>
      <c r="E742" s="63">
        <v>1</v>
      </c>
      <c r="F742" s="63">
        <v>126</v>
      </c>
      <c r="G742" s="63">
        <v>136</v>
      </c>
      <c r="H742" s="63">
        <v>0</v>
      </c>
      <c r="I742" s="63">
        <v>8</v>
      </c>
      <c r="J742" s="63" t="s">
        <v>40</v>
      </c>
      <c r="K742" s="63"/>
      <c r="L742" s="63"/>
      <c r="M742" s="63">
        <v>0</v>
      </c>
      <c r="N742" s="63"/>
      <c r="O742" s="63"/>
      <c r="P742" s="63">
        <v>0</v>
      </c>
      <c r="T742" s="3"/>
      <c r="U742"/>
    </row>
    <row r="743" spans="1:22">
      <c r="A743" t="s">
        <v>1</v>
      </c>
      <c r="B743" s="5" t="s">
        <v>246</v>
      </c>
      <c r="C743" s="98" t="s">
        <v>14</v>
      </c>
      <c r="D743" s="63">
        <v>123</v>
      </c>
      <c r="E743" s="63"/>
      <c r="F743" s="63">
        <v>126</v>
      </c>
      <c r="G743" s="63">
        <v>134</v>
      </c>
      <c r="H743" s="63"/>
      <c r="I743" s="63"/>
      <c r="J743" s="63"/>
      <c r="K743" s="63"/>
      <c r="L743" s="63"/>
      <c r="M743" s="63"/>
      <c r="N743" s="63"/>
      <c r="O743" s="63"/>
      <c r="P743" s="63"/>
      <c r="T743" s="3"/>
      <c r="U743"/>
      <c r="V743" t="s">
        <v>17</v>
      </c>
    </row>
    <row r="744" spans="1:22">
      <c r="A744" t="s">
        <v>1</v>
      </c>
      <c r="B744" s="5" t="s">
        <v>247</v>
      </c>
      <c r="C744" s="98" t="s">
        <v>8</v>
      </c>
      <c r="D744" s="63">
        <v>123</v>
      </c>
      <c r="E744" s="63">
        <v>118</v>
      </c>
      <c r="F744" s="63">
        <v>126</v>
      </c>
      <c r="G744" s="63">
        <v>137</v>
      </c>
      <c r="H744" s="63">
        <v>0</v>
      </c>
      <c r="I744" s="63">
        <v>8</v>
      </c>
      <c r="J744" s="63" t="s">
        <v>40</v>
      </c>
      <c r="K744" s="63"/>
      <c r="L744" s="63"/>
      <c r="M744" s="63"/>
      <c r="N744" s="63"/>
      <c r="O744" s="63"/>
      <c r="P744" s="63"/>
      <c r="T744" s="3"/>
      <c r="U744"/>
    </row>
    <row r="745" spans="1:22">
      <c r="A745" t="s">
        <v>1</v>
      </c>
      <c r="B745" s="5" t="s">
        <v>248</v>
      </c>
      <c r="C745" s="98" t="s">
        <v>9</v>
      </c>
      <c r="D745" s="63">
        <v>123</v>
      </c>
      <c r="E745" s="63">
        <v>15</v>
      </c>
      <c r="F745" s="63">
        <v>126</v>
      </c>
      <c r="G745" s="63">
        <v>138</v>
      </c>
      <c r="H745" s="63">
        <v>0</v>
      </c>
      <c r="I745" s="63">
        <v>8</v>
      </c>
      <c r="J745" s="65" t="s">
        <v>41</v>
      </c>
      <c r="K745" s="63"/>
      <c r="L745" s="63"/>
      <c r="M745" s="63">
        <v>2.4500000000000002</v>
      </c>
      <c r="N745" s="63"/>
      <c r="O745" s="63"/>
      <c r="P745" s="63"/>
      <c r="T745" s="3"/>
      <c r="U745"/>
    </row>
    <row r="746" spans="1:22">
      <c r="A746" t="s">
        <v>1</v>
      </c>
      <c r="B746" s="5" t="s">
        <v>249</v>
      </c>
      <c r="C746" s="98" t="s">
        <v>12</v>
      </c>
      <c r="D746" s="63">
        <v>123</v>
      </c>
      <c r="E746" s="63">
        <v>3</v>
      </c>
      <c r="F746" s="63">
        <v>126</v>
      </c>
      <c r="G746" s="63">
        <v>141</v>
      </c>
      <c r="H746" s="63">
        <v>0</v>
      </c>
      <c r="I746" s="63">
        <v>8</v>
      </c>
      <c r="J746" s="63" t="s">
        <v>40</v>
      </c>
      <c r="K746" s="63"/>
      <c r="L746" s="63"/>
      <c r="M746" s="63">
        <v>0</v>
      </c>
      <c r="N746" s="63"/>
      <c r="O746" s="63"/>
      <c r="P746" s="63">
        <v>0</v>
      </c>
      <c r="T746" s="3"/>
      <c r="U746"/>
    </row>
    <row r="747" spans="1:22">
      <c r="A747" t="s">
        <v>1</v>
      </c>
      <c r="B747" s="5" t="s">
        <v>250</v>
      </c>
      <c r="C747" s="98" t="s">
        <v>14</v>
      </c>
      <c r="D747" s="63">
        <v>123</v>
      </c>
      <c r="E747" s="63"/>
      <c r="F747" s="63">
        <v>126</v>
      </c>
      <c r="G747" s="63">
        <v>139</v>
      </c>
      <c r="H747" s="63"/>
      <c r="I747" s="63"/>
      <c r="J747" s="63"/>
      <c r="K747" s="63"/>
      <c r="L747" s="63"/>
      <c r="M747" s="63"/>
      <c r="N747" s="63"/>
      <c r="O747" s="63"/>
      <c r="P747" s="63"/>
      <c r="T747" s="3"/>
      <c r="U747"/>
      <c r="V747" t="s">
        <v>17</v>
      </c>
    </row>
    <row r="748" spans="1:22">
      <c r="A748" t="s">
        <v>1</v>
      </c>
      <c r="B748" s="5" t="s">
        <v>251</v>
      </c>
      <c r="C748" s="98" t="s">
        <v>8</v>
      </c>
      <c r="D748" s="63">
        <v>123</v>
      </c>
      <c r="E748" s="63">
        <v>119</v>
      </c>
      <c r="F748" s="63">
        <v>126</v>
      </c>
      <c r="G748" s="63">
        <v>142</v>
      </c>
      <c r="H748" s="63">
        <v>0</v>
      </c>
      <c r="I748" s="63">
        <v>8</v>
      </c>
      <c r="J748" s="63" t="s">
        <v>40</v>
      </c>
      <c r="K748" s="63"/>
      <c r="L748" s="63"/>
      <c r="M748" s="63"/>
      <c r="N748" s="63"/>
      <c r="O748" s="63"/>
      <c r="P748" s="63"/>
      <c r="T748" s="3"/>
      <c r="U748"/>
    </row>
    <row r="749" spans="1:22">
      <c r="A749" t="s">
        <v>1</v>
      </c>
      <c r="B749" s="5" t="s">
        <v>252</v>
      </c>
      <c r="C749" s="98" t="s">
        <v>9</v>
      </c>
      <c r="D749" s="63">
        <v>123</v>
      </c>
      <c r="E749" s="63">
        <v>16</v>
      </c>
      <c r="F749" s="63">
        <v>126</v>
      </c>
      <c r="G749" s="63">
        <v>143</v>
      </c>
      <c r="H749" s="63">
        <v>0</v>
      </c>
      <c r="I749" s="63">
        <v>8</v>
      </c>
      <c r="J749" s="65" t="s">
        <v>41</v>
      </c>
      <c r="K749" s="63"/>
      <c r="L749" s="63"/>
      <c r="M749" s="63">
        <v>2.4300000000000002</v>
      </c>
      <c r="N749" s="63"/>
      <c r="O749" s="63"/>
      <c r="P749" s="63"/>
      <c r="T749" s="3"/>
      <c r="U749"/>
    </row>
    <row r="750" spans="1:22">
      <c r="A750" t="s">
        <v>1</v>
      </c>
      <c r="B750" s="5" t="s">
        <v>253</v>
      </c>
      <c r="C750" s="98" t="s">
        <v>12</v>
      </c>
      <c r="D750" s="63">
        <v>123</v>
      </c>
      <c r="E750" s="63">
        <v>4</v>
      </c>
      <c r="F750" s="63">
        <v>126</v>
      </c>
      <c r="G750" s="63">
        <v>146</v>
      </c>
      <c r="H750" s="63">
        <v>0</v>
      </c>
      <c r="I750" s="63">
        <v>8</v>
      </c>
      <c r="J750" s="63" t="s">
        <v>40</v>
      </c>
      <c r="K750" s="63"/>
      <c r="L750" s="63"/>
      <c r="M750" s="63">
        <v>0</v>
      </c>
      <c r="N750" s="63"/>
      <c r="O750" s="63"/>
      <c r="P750" s="63">
        <v>0</v>
      </c>
      <c r="T750" s="3"/>
      <c r="U750"/>
    </row>
    <row r="751" spans="1:22">
      <c r="A751" t="s">
        <v>1</v>
      </c>
      <c r="B751" s="5" t="s">
        <v>254</v>
      </c>
      <c r="C751" s="98" t="s">
        <v>14</v>
      </c>
      <c r="D751" s="63">
        <v>123</v>
      </c>
      <c r="E751" s="63"/>
      <c r="F751" s="63">
        <v>126</v>
      </c>
      <c r="G751" s="63">
        <v>144</v>
      </c>
      <c r="H751" s="63"/>
      <c r="I751" s="63"/>
      <c r="J751" s="63"/>
      <c r="K751" s="63"/>
      <c r="L751" s="63"/>
      <c r="M751" s="63"/>
      <c r="N751" s="63"/>
      <c r="O751" s="63"/>
      <c r="P751" s="63"/>
      <c r="T751" s="3"/>
      <c r="U751"/>
      <c r="V751" t="s">
        <v>17</v>
      </c>
    </row>
    <row r="752" spans="1:22">
      <c r="B752" s="5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T752" s="3"/>
      <c r="U752"/>
    </row>
    <row r="753" spans="1:22">
      <c r="A753" t="s">
        <v>283</v>
      </c>
      <c r="B753" s="5" t="s">
        <v>255</v>
      </c>
      <c r="C753" s="98">
        <v>5</v>
      </c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</row>
    <row r="754" spans="1:22">
      <c r="A754" t="s">
        <v>284</v>
      </c>
      <c r="B754" s="5" t="s">
        <v>255</v>
      </c>
      <c r="C754" s="98">
        <v>5</v>
      </c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</row>
    <row r="755" spans="1:22">
      <c r="B755" s="5"/>
      <c r="D755" s="63" t="s">
        <v>2</v>
      </c>
      <c r="E755" s="63" t="s">
        <v>3</v>
      </c>
      <c r="F755" s="63" t="s">
        <v>4</v>
      </c>
      <c r="G755" s="63" t="s">
        <v>5</v>
      </c>
      <c r="H755" s="63" t="s">
        <v>6</v>
      </c>
      <c r="I755" s="63" t="s">
        <v>7</v>
      </c>
      <c r="J755" s="63" t="s">
        <v>39</v>
      </c>
      <c r="K755" s="63" t="s">
        <v>79</v>
      </c>
      <c r="L755" s="63"/>
      <c r="M755" s="63" t="s">
        <v>70</v>
      </c>
      <c r="N755" s="63" t="s">
        <v>76</v>
      </c>
      <c r="O755" s="63" t="s">
        <v>81</v>
      </c>
      <c r="P755" s="63" t="s">
        <v>71</v>
      </c>
      <c r="Q755" s="63" t="s">
        <v>77</v>
      </c>
      <c r="R755" s="63" t="s">
        <v>81</v>
      </c>
      <c r="S755" s="63" t="s">
        <v>82</v>
      </c>
      <c r="T755" s="64" t="s">
        <v>83</v>
      </c>
      <c r="U755" s="63" t="s">
        <v>78</v>
      </c>
    </row>
    <row r="756" spans="1:22">
      <c r="A756" t="s">
        <v>1</v>
      </c>
      <c r="B756" s="5" t="s">
        <v>227</v>
      </c>
      <c r="C756" s="98" t="s">
        <v>8</v>
      </c>
      <c r="D756" s="63">
        <v>125</v>
      </c>
      <c r="E756" s="63">
        <v>116</v>
      </c>
      <c r="F756" s="63">
        <v>128</v>
      </c>
      <c r="G756" s="63">
        <v>129</v>
      </c>
      <c r="H756" s="63">
        <v>0</v>
      </c>
      <c r="I756" s="63">
        <v>8</v>
      </c>
      <c r="J756" s="63" t="s">
        <v>40</v>
      </c>
      <c r="K756" s="63"/>
      <c r="L756" s="63"/>
      <c r="M756" s="63"/>
      <c r="N756" s="63"/>
      <c r="O756" s="63"/>
      <c r="P756" s="63"/>
      <c r="T756" s="3"/>
      <c r="U756"/>
    </row>
    <row r="757" spans="1:22">
      <c r="A757" t="s">
        <v>1</v>
      </c>
      <c r="B757" s="5" t="s">
        <v>228</v>
      </c>
      <c r="C757" s="98" t="s">
        <v>9</v>
      </c>
      <c r="D757" s="63">
        <v>125</v>
      </c>
      <c r="E757" s="63">
        <v>16</v>
      </c>
      <c r="F757" s="63">
        <v>128</v>
      </c>
      <c r="G757" s="63">
        <v>130</v>
      </c>
      <c r="H757" s="63">
        <v>0</v>
      </c>
      <c r="I757" s="63">
        <v>8</v>
      </c>
      <c r="J757" s="65" t="s">
        <v>41</v>
      </c>
      <c r="K757" s="63"/>
      <c r="L757" s="63"/>
      <c r="M757" s="63">
        <v>2.4500000000000002</v>
      </c>
      <c r="N757" s="63"/>
      <c r="O757" s="63"/>
      <c r="P757" s="63"/>
      <c r="T757" s="3"/>
      <c r="U757"/>
    </row>
    <row r="758" spans="1:22">
      <c r="A758" t="s">
        <v>1</v>
      </c>
      <c r="B758" s="5" t="s">
        <v>243</v>
      </c>
      <c r="C758" s="98" t="s">
        <v>11</v>
      </c>
      <c r="D758" s="63">
        <v>125</v>
      </c>
      <c r="E758" s="63">
        <v>22</v>
      </c>
      <c r="F758" s="63">
        <v>128</v>
      </c>
      <c r="G758" s="63">
        <v>132</v>
      </c>
      <c r="H758" s="63">
        <v>0</v>
      </c>
      <c r="I758" s="63">
        <v>8</v>
      </c>
      <c r="J758" s="63" t="s">
        <v>41</v>
      </c>
      <c r="K758" s="63"/>
      <c r="L758" s="63"/>
      <c r="M758" s="63"/>
      <c r="N758" s="63"/>
      <c r="O758" s="63"/>
      <c r="P758" s="63"/>
      <c r="T758" s="3"/>
      <c r="U758"/>
    </row>
    <row r="759" spans="1:22">
      <c r="A759" t="s">
        <v>1</v>
      </c>
      <c r="B759" s="5" t="s">
        <v>244</v>
      </c>
      <c r="C759" s="98" t="s">
        <v>12</v>
      </c>
      <c r="D759" s="63">
        <v>125</v>
      </c>
      <c r="E759" s="63">
        <v>4</v>
      </c>
      <c r="F759" s="63">
        <v>128</v>
      </c>
      <c r="G759" s="63">
        <v>133</v>
      </c>
      <c r="H759" s="63">
        <v>0</v>
      </c>
      <c r="I759" s="63">
        <v>8</v>
      </c>
      <c r="J759" s="63" t="s">
        <v>40</v>
      </c>
      <c r="K759" s="63"/>
      <c r="L759" s="63"/>
      <c r="M759" s="63">
        <v>0</v>
      </c>
      <c r="N759" s="63"/>
      <c r="O759" s="63"/>
      <c r="P759" s="63">
        <v>0</v>
      </c>
      <c r="T759" s="3"/>
      <c r="U759"/>
    </row>
    <row r="760" spans="1:22">
      <c r="A760" t="s">
        <v>1</v>
      </c>
      <c r="B760" s="5" t="s">
        <v>245</v>
      </c>
      <c r="C760" s="98" t="s">
        <v>14</v>
      </c>
      <c r="D760" s="63">
        <v>125</v>
      </c>
      <c r="E760" s="63"/>
      <c r="F760" s="63">
        <v>128</v>
      </c>
      <c r="G760" s="63">
        <v>131</v>
      </c>
      <c r="H760" s="63"/>
      <c r="I760" s="63"/>
      <c r="J760" s="63"/>
      <c r="K760" s="63"/>
      <c r="L760" s="63"/>
      <c r="M760" s="63"/>
      <c r="N760" s="63"/>
      <c r="O760" s="63"/>
      <c r="P760" s="63"/>
      <c r="T760" s="3"/>
      <c r="U760"/>
      <c r="V760" t="s">
        <v>17</v>
      </c>
    </row>
    <row r="761" spans="1:22">
      <c r="A761" t="s">
        <v>1</v>
      </c>
      <c r="B761" s="5" t="s">
        <v>229</v>
      </c>
      <c r="C761" s="98" t="s">
        <v>8</v>
      </c>
      <c r="D761" s="63">
        <v>125</v>
      </c>
      <c r="E761" s="63">
        <v>117</v>
      </c>
      <c r="F761" s="63">
        <v>128</v>
      </c>
      <c r="G761" s="63">
        <v>134</v>
      </c>
      <c r="H761" s="63">
        <v>0</v>
      </c>
      <c r="I761" s="63">
        <v>8</v>
      </c>
      <c r="J761" s="63" t="s">
        <v>40</v>
      </c>
      <c r="K761" s="63"/>
      <c r="L761" s="63"/>
      <c r="M761" s="63"/>
      <c r="N761" s="63"/>
      <c r="O761" s="63"/>
      <c r="P761" s="63"/>
      <c r="T761" s="3"/>
      <c r="U761"/>
    </row>
    <row r="762" spans="1:22">
      <c r="A762" t="s">
        <v>1</v>
      </c>
      <c r="B762" s="5" t="s">
        <v>230</v>
      </c>
      <c r="C762" s="98" t="s">
        <v>9</v>
      </c>
      <c r="D762" s="63">
        <v>125</v>
      </c>
      <c r="E762" s="63">
        <v>13</v>
      </c>
      <c r="F762" s="63">
        <v>128</v>
      </c>
      <c r="G762" s="63">
        <v>135</v>
      </c>
      <c r="H762" s="63">
        <v>0</v>
      </c>
      <c r="I762" s="63">
        <v>8</v>
      </c>
      <c r="J762" s="65" t="s">
        <v>41</v>
      </c>
      <c r="K762" s="63"/>
      <c r="L762" s="63"/>
      <c r="M762" s="63">
        <v>2.4300000000000002</v>
      </c>
      <c r="N762" s="63"/>
      <c r="O762" s="63"/>
      <c r="P762" s="63"/>
      <c r="T762" s="3"/>
      <c r="U762"/>
    </row>
    <row r="763" spans="1:22">
      <c r="A763" t="s">
        <v>1</v>
      </c>
      <c r="B763" s="5" t="s">
        <v>229</v>
      </c>
      <c r="C763" s="98" t="s">
        <v>8</v>
      </c>
      <c r="D763" s="63">
        <v>125</v>
      </c>
      <c r="E763" s="63">
        <v>118</v>
      </c>
      <c r="F763" s="63">
        <v>128</v>
      </c>
      <c r="G763" s="63">
        <v>134</v>
      </c>
      <c r="H763" s="63">
        <v>0</v>
      </c>
      <c r="I763" s="63">
        <v>8</v>
      </c>
      <c r="J763" s="63" t="s">
        <v>40</v>
      </c>
      <c r="K763" s="63"/>
      <c r="L763" s="63"/>
      <c r="M763" s="63"/>
      <c r="N763" s="63"/>
      <c r="O763" s="63"/>
      <c r="P763" s="63"/>
      <c r="T763" s="3"/>
      <c r="U763"/>
    </row>
    <row r="764" spans="1:22">
      <c r="A764" t="s">
        <v>1</v>
      </c>
      <c r="B764" s="5" t="s">
        <v>230</v>
      </c>
      <c r="C764" s="98" t="s">
        <v>9</v>
      </c>
      <c r="D764" s="63">
        <v>125</v>
      </c>
      <c r="E764" s="63">
        <v>14</v>
      </c>
      <c r="F764" s="63">
        <v>128</v>
      </c>
      <c r="G764" s="63">
        <v>135</v>
      </c>
      <c r="H764" s="63">
        <v>0</v>
      </c>
      <c r="I764" s="63">
        <v>8</v>
      </c>
      <c r="J764" s="65" t="s">
        <v>41</v>
      </c>
      <c r="K764" s="63"/>
      <c r="L764" s="63"/>
      <c r="M764" s="63">
        <v>2.4300000000000002</v>
      </c>
      <c r="N764" s="63"/>
      <c r="O764" s="63"/>
      <c r="P764" s="63"/>
      <c r="T764" s="3"/>
      <c r="U764"/>
    </row>
    <row r="765" spans="1:22">
      <c r="A765" t="s">
        <v>1</v>
      </c>
      <c r="B765" s="5" t="s">
        <v>229</v>
      </c>
      <c r="C765" s="98" t="s">
        <v>8</v>
      </c>
      <c r="D765" s="63">
        <v>125</v>
      </c>
      <c r="E765" s="63">
        <v>119</v>
      </c>
      <c r="F765" s="63">
        <v>128</v>
      </c>
      <c r="G765" s="63">
        <v>134</v>
      </c>
      <c r="H765" s="63">
        <v>0</v>
      </c>
      <c r="I765" s="63">
        <v>8</v>
      </c>
      <c r="J765" s="63" t="s">
        <v>40</v>
      </c>
      <c r="K765" s="63"/>
      <c r="L765" s="63"/>
      <c r="M765" s="63"/>
      <c r="N765" s="63"/>
      <c r="O765" s="63"/>
      <c r="P765" s="63"/>
      <c r="T765" s="3"/>
      <c r="U765"/>
    </row>
    <row r="766" spans="1:22">
      <c r="A766" t="s">
        <v>1</v>
      </c>
      <c r="B766" s="5" t="s">
        <v>230</v>
      </c>
      <c r="C766" s="98" t="s">
        <v>9</v>
      </c>
      <c r="D766" s="63">
        <v>125</v>
      </c>
      <c r="E766" s="63">
        <v>15</v>
      </c>
      <c r="F766" s="63">
        <v>128</v>
      </c>
      <c r="G766" s="63">
        <v>135</v>
      </c>
      <c r="H766" s="63">
        <v>0</v>
      </c>
      <c r="I766" s="63">
        <v>8</v>
      </c>
      <c r="J766" s="65" t="s">
        <v>41</v>
      </c>
      <c r="K766" s="63"/>
      <c r="L766" s="63"/>
      <c r="M766" s="63">
        <v>2.4300000000000002</v>
      </c>
      <c r="N766" s="63"/>
      <c r="O766" s="63"/>
      <c r="P766" s="63"/>
      <c r="T766" s="3"/>
      <c r="U766"/>
    </row>
    <row r="767" spans="1:22">
      <c r="A767" t="s">
        <v>1</v>
      </c>
      <c r="B767" s="5" t="s">
        <v>231</v>
      </c>
      <c r="C767" s="98" t="s">
        <v>11</v>
      </c>
      <c r="D767" s="63">
        <v>125</v>
      </c>
      <c r="E767" s="63">
        <v>21</v>
      </c>
      <c r="F767" s="63">
        <v>128</v>
      </c>
      <c r="G767" s="63">
        <v>137</v>
      </c>
      <c r="H767" s="63">
        <v>0</v>
      </c>
      <c r="I767" s="63">
        <v>8</v>
      </c>
      <c r="J767" s="63" t="s">
        <v>41</v>
      </c>
      <c r="K767" s="63"/>
      <c r="L767" s="63"/>
      <c r="M767" s="63"/>
      <c r="N767" s="63"/>
      <c r="O767" s="63"/>
      <c r="P767" s="63"/>
      <c r="T767" s="3"/>
      <c r="U767"/>
    </row>
    <row r="768" spans="1:22">
      <c r="A768" t="s">
        <v>1</v>
      </c>
      <c r="B768" s="5" t="s">
        <v>232</v>
      </c>
      <c r="C768" s="98" t="s">
        <v>12</v>
      </c>
      <c r="D768" s="63">
        <v>125</v>
      </c>
      <c r="E768" s="63">
        <v>1</v>
      </c>
      <c r="F768" s="63">
        <v>128</v>
      </c>
      <c r="G768" s="63">
        <v>138</v>
      </c>
      <c r="H768" s="63">
        <v>0</v>
      </c>
      <c r="I768" s="63">
        <v>8</v>
      </c>
      <c r="J768" s="63" t="s">
        <v>40</v>
      </c>
      <c r="K768" s="63"/>
      <c r="L768" s="63"/>
      <c r="M768" s="63">
        <v>0</v>
      </c>
      <c r="N768" s="63"/>
      <c r="O768" s="63"/>
      <c r="P768" s="63">
        <v>0</v>
      </c>
      <c r="T768" s="3"/>
      <c r="U768"/>
    </row>
    <row r="769" spans="1:22">
      <c r="A769" t="s">
        <v>1</v>
      </c>
      <c r="B769" s="5" t="s">
        <v>232</v>
      </c>
      <c r="C769" s="98" t="s">
        <v>12</v>
      </c>
      <c r="D769" s="63">
        <v>125</v>
      </c>
      <c r="E769" s="63">
        <v>2</v>
      </c>
      <c r="F769" s="63">
        <v>128</v>
      </c>
      <c r="G769" s="63">
        <v>138</v>
      </c>
      <c r="H769" s="63">
        <v>0</v>
      </c>
      <c r="I769" s="63">
        <v>8</v>
      </c>
      <c r="J769" s="63" t="s">
        <v>40</v>
      </c>
      <c r="K769" s="63"/>
      <c r="L769" s="63"/>
      <c r="M769" s="63">
        <v>0</v>
      </c>
      <c r="N769" s="63"/>
      <c r="O769" s="63"/>
      <c r="P769" s="63">
        <v>0</v>
      </c>
      <c r="T769" s="3"/>
      <c r="U769"/>
    </row>
    <row r="770" spans="1:22">
      <c r="A770" t="s">
        <v>1</v>
      </c>
      <c r="B770" s="5" t="s">
        <v>246</v>
      </c>
      <c r="C770" s="98" t="s">
        <v>14</v>
      </c>
      <c r="D770" s="63">
        <v>125</v>
      </c>
      <c r="E770" s="63"/>
      <c r="F770" s="63">
        <v>128</v>
      </c>
      <c r="G770" s="63">
        <v>136</v>
      </c>
      <c r="H770" s="63"/>
      <c r="I770" s="63"/>
      <c r="J770" s="63"/>
      <c r="K770" s="63"/>
      <c r="L770" s="63"/>
      <c r="M770" s="63"/>
      <c r="N770" s="63"/>
      <c r="O770" s="63"/>
      <c r="P770" s="63"/>
      <c r="T770" s="3"/>
      <c r="U770"/>
      <c r="V770" t="s">
        <v>17</v>
      </c>
    </row>
    <row r="771" spans="1:22">
      <c r="A771" t="s">
        <v>1</v>
      </c>
      <c r="B771" s="5" t="s">
        <v>247</v>
      </c>
      <c r="C771" s="98" t="s">
        <v>8</v>
      </c>
      <c r="D771" s="63">
        <v>125</v>
      </c>
      <c r="E771" s="63">
        <v>120</v>
      </c>
      <c r="F771" s="63">
        <v>128</v>
      </c>
      <c r="G771" s="63">
        <v>139</v>
      </c>
      <c r="H771" s="63">
        <v>0</v>
      </c>
      <c r="I771" s="63">
        <v>8</v>
      </c>
      <c r="J771" s="63" t="s">
        <v>40</v>
      </c>
      <c r="K771" s="63"/>
      <c r="L771" s="63"/>
      <c r="M771" s="63"/>
      <c r="N771" s="63"/>
      <c r="O771" s="63"/>
      <c r="P771" s="63"/>
      <c r="T771" s="3"/>
      <c r="U771"/>
    </row>
    <row r="772" spans="1:22">
      <c r="A772" t="s">
        <v>1</v>
      </c>
      <c r="B772" s="5" t="s">
        <v>248</v>
      </c>
      <c r="C772" s="98" t="s">
        <v>9</v>
      </c>
      <c r="D772" s="63">
        <v>125</v>
      </c>
      <c r="E772" s="63">
        <v>17</v>
      </c>
      <c r="F772" s="63">
        <v>128</v>
      </c>
      <c r="G772" s="63">
        <v>140</v>
      </c>
      <c r="H772" s="63">
        <v>0</v>
      </c>
      <c r="I772" s="63">
        <v>8</v>
      </c>
      <c r="J772" s="65" t="s">
        <v>41</v>
      </c>
      <c r="K772" s="63"/>
      <c r="L772" s="63"/>
      <c r="M772" s="63">
        <v>2.4500000000000002</v>
      </c>
      <c r="N772" s="63"/>
      <c r="O772" s="63"/>
      <c r="P772" s="63"/>
      <c r="T772" s="3"/>
      <c r="U772"/>
    </row>
    <row r="773" spans="1:22">
      <c r="A773" t="s">
        <v>1</v>
      </c>
      <c r="B773" s="5" t="s">
        <v>249</v>
      </c>
      <c r="C773" s="98" t="s">
        <v>12</v>
      </c>
      <c r="D773" s="63">
        <v>125</v>
      </c>
      <c r="E773" s="63">
        <v>5</v>
      </c>
      <c r="F773" s="63">
        <v>128</v>
      </c>
      <c r="G773" s="63">
        <v>143</v>
      </c>
      <c r="H773" s="63">
        <v>0</v>
      </c>
      <c r="I773" s="63">
        <v>8</v>
      </c>
      <c r="J773" s="63" t="s">
        <v>40</v>
      </c>
      <c r="K773" s="63"/>
      <c r="L773" s="63"/>
      <c r="M773" s="63">
        <v>0</v>
      </c>
      <c r="N773" s="63"/>
      <c r="O773" s="63"/>
      <c r="P773" s="63">
        <v>0</v>
      </c>
      <c r="T773" s="3"/>
      <c r="U773"/>
    </row>
    <row r="774" spans="1:22">
      <c r="A774" t="s">
        <v>1</v>
      </c>
      <c r="B774" s="5" t="s">
        <v>250</v>
      </c>
      <c r="C774" s="98" t="s">
        <v>14</v>
      </c>
      <c r="D774" s="63">
        <v>125</v>
      </c>
      <c r="E774" s="63"/>
      <c r="F774" s="63">
        <v>128</v>
      </c>
      <c r="G774" s="63">
        <v>141</v>
      </c>
      <c r="H774" s="63"/>
      <c r="I774" s="63"/>
      <c r="J774" s="63"/>
      <c r="K774" s="63"/>
      <c r="L774" s="63"/>
      <c r="M774" s="63"/>
      <c r="N774" s="63"/>
      <c r="O774" s="63"/>
      <c r="P774" s="63"/>
      <c r="T774" s="3"/>
      <c r="U774"/>
      <c r="V774" t="s">
        <v>17</v>
      </c>
    </row>
    <row r="775" spans="1:22">
      <c r="A775" t="s">
        <v>1</v>
      </c>
      <c r="B775" s="5" t="s">
        <v>251</v>
      </c>
      <c r="C775" s="98" t="s">
        <v>8</v>
      </c>
      <c r="D775" s="63">
        <v>125</v>
      </c>
      <c r="E775" s="63">
        <v>120</v>
      </c>
      <c r="F775" s="63">
        <v>128</v>
      </c>
      <c r="G775" s="63">
        <v>144</v>
      </c>
      <c r="H775" s="63">
        <v>0</v>
      </c>
      <c r="I775" s="63">
        <v>8</v>
      </c>
      <c r="J775" s="63" t="s">
        <v>40</v>
      </c>
      <c r="K775" s="63"/>
      <c r="L775" s="63"/>
      <c r="M775" s="63"/>
      <c r="N775" s="63"/>
      <c r="O775" s="63"/>
      <c r="P775" s="63"/>
      <c r="T775" s="3"/>
      <c r="U775"/>
    </row>
    <row r="776" spans="1:22">
      <c r="A776" t="s">
        <v>1</v>
      </c>
      <c r="B776" s="5" t="s">
        <v>252</v>
      </c>
      <c r="C776" s="98" t="s">
        <v>9</v>
      </c>
      <c r="D776" s="63">
        <v>125</v>
      </c>
      <c r="E776" s="63">
        <v>18</v>
      </c>
      <c r="F776" s="63">
        <v>128</v>
      </c>
      <c r="G776" s="63">
        <v>145</v>
      </c>
      <c r="H776" s="63">
        <v>0</v>
      </c>
      <c r="I776" s="63">
        <v>8</v>
      </c>
      <c r="J776" s="65" t="s">
        <v>41</v>
      </c>
      <c r="K776" s="63"/>
      <c r="L776" s="63"/>
      <c r="M776" s="63">
        <v>2.4300000000000002</v>
      </c>
      <c r="N776" s="63"/>
      <c r="O776" s="63"/>
      <c r="P776" s="63"/>
      <c r="T776" s="3"/>
      <c r="U776"/>
    </row>
    <row r="777" spans="1:22">
      <c r="A777" t="s">
        <v>1</v>
      </c>
      <c r="B777" s="5" t="s">
        <v>253</v>
      </c>
      <c r="C777" s="98" t="s">
        <v>12</v>
      </c>
      <c r="D777" s="63">
        <v>125</v>
      </c>
      <c r="E777" s="63">
        <v>6</v>
      </c>
      <c r="F777" s="63">
        <v>128</v>
      </c>
      <c r="G777" s="63">
        <v>148</v>
      </c>
      <c r="H777" s="63">
        <v>0</v>
      </c>
      <c r="I777" s="63">
        <v>8</v>
      </c>
      <c r="J777" s="63" t="s">
        <v>40</v>
      </c>
      <c r="K777" s="63"/>
      <c r="L777" s="63"/>
      <c r="M777" s="63">
        <v>0</v>
      </c>
      <c r="N777" s="63"/>
      <c r="O777" s="63"/>
      <c r="P777" s="63">
        <v>0</v>
      </c>
      <c r="T777" s="3"/>
      <c r="U777"/>
    </row>
    <row r="778" spans="1:22">
      <c r="A778" t="s">
        <v>1</v>
      </c>
      <c r="B778" s="5" t="s">
        <v>254</v>
      </c>
      <c r="C778" s="98" t="s">
        <v>14</v>
      </c>
      <c r="D778" s="63">
        <v>125</v>
      </c>
      <c r="E778" s="63"/>
      <c r="F778" s="63">
        <v>128</v>
      </c>
      <c r="G778" s="63">
        <v>146</v>
      </c>
      <c r="H778" s="63"/>
      <c r="I778" s="63"/>
      <c r="J778" s="63"/>
      <c r="K778" s="63"/>
      <c r="L778" s="63"/>
      <c r="M778" s="63"/>
      <c r="N778" s="63"/>
      <c r="O778" s="63"/>
      <c r="P778" s="63"/>
      <c r="T778" s="3"/>
      <c r="U778"/>
      <c r="V778" t="s">
        <v>17</v>
      </c>
    </row>
    <row r="779" spans="1:22">
      <c r="B779" s="5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T779" s="3"/>
      <c r="U779"/>
    </row>
    <row r="780" spans="1:22">
      <c r="A780" t="s">
        <v>283</v>
      </c>
      <c r="B780" s="5" t="s">
        <v>256</v>
      </c>
      <c r="C780" s="98">
        <v>5</v>
      </c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</row>
    <row r="781" spans="1:22">
      <c r="A781" t="s">
        <v>284</v>
      </c>
      <c r="B781" s="5" t="s">
        <v>256</v>
      </c>
      <c r="C781" s="98">
        <v>5</v>
      </c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</row>
    <row r="782" spans="1:22">
      <c r="B782" s="5"/>
      <c r="D782" s="63" t="s">
        <v>2</v>
      </c>
      <c r="E782" s="63" t="s">
        <v>3</v>
      </c>
      <c r="F782" s="63" t="s">
        <v>4</v>
      </c>
      <c r="G782" s="63" t="s">
        <v>5</v>
      </c>
      <c r="H782" s="63" t="s">
        <v>6</v>
      </c>
      <c r="I782" s="63" t="s">
        <v>7</v>
      </c>
      <c r="J782" s="63" t="s">
        <v>39</v>
      </c>
      <c r="K782" s="63" t="s">
        <v>79</v>
      </c>
      <c r="L782" s="63"/>
      <c r="M782" s="63" t="s">
        <v>70</v>
      </c>
      <c r="N782" s="63" t="s">
        <v>76</v>
      </c>
      <c r="O782" s="63" t="s">
        <v>81</v>
      </c>
      <c r="P782" s="63" t="s">
        <v>71</v>
      </c>
      <c r="Q782" s="63" t="s">
        <v>77</v>
      </c>
      <c r="R782" s="63" t="s">
        <v>81</v>
      </c>
      <c r="S782" s="63" t="s">
        <v>82</v>
      </c>
      <c r="T782" s="64" t="s">
        <v>83</v>
      </c>
      <c r="U782" s="63" t="s">
        <v>78</v>
      </c>
    </row>
    <row r="783" spans="1:22">
      <c r="A783" t="s">
        <v>1</v>
      </c>
      <c r="B783" s="5" t="s">
        <v>257</v>
      </c>
      <c r="C783" s="98" t="s">
        <v>8</v>
      </c>
      <c r="D783" s="63">
        <v>87</v>
      </c>
      <c r="E783" s="63">
        <v>85</v>
      </c>
      <c r="F783" s="63">
        <v>109</v>
      </c>
      <c r="G783" s="63">
        <v>110</v>
      </c>
      <c r="H783" s="63">
        <v>0</v>
      </c>
      <c r="I783" s="63">
        <v>30</v>
      </c>
      <c r="J783" s="63" t="s">
        <v>40</v>
      </c>
      <c r="K783" s="63"/>
      <c r="L783" s="63"/>
      <c r="M783" s="63"/>
      <c r="N783" s="63"/>
      <c r="O783" s="63"/>
      <c r="P783" s="63"/>
      <c r="T783" s="3"/>
      <c r="U783"/>
    </row>
    <row r="784" spans="1:22">
      <c r="A784" t="s">
        <v>1</v>
      </c>
      <c r="B784" s="5" t="s">
        <v>258</v>
      </c>
      <c r="C784" s="98" t="s">
        <v>9</v>
      </c>
      <c r="D784" s="63">
        <v>87</v>
      </c>
      <c r="E784" s="63">
        <v>11</v>
      </c>
      <c r="F784" s="63">
        <v>109</v>
      </c>
      <c r="G784" s="63">
        <v>111</v>
      </c>
      <c r="H784" s="63">
        <v>0</v>
      </c>
      <c r="I784" s="63">
        <v>30</v>
      </c>
      <c r="J784" s="65" t="s">
        <v>41</v>
      </c>
      <c r="K784" s="63"/>
      <c r="L784" s="63"/>
      <c r="M784" s="63">
        <v>2.31</v>
      </c>
      <c r="N784" s="63"/>
      <c r="O784" s="63"/>
      <c r="P784" s="63"/>
      <c r="T784" s="3"/>
      <c r="U784"/>
    </row>
    <row r="785" spans="1:22">
      <c r="A785" t="s">
        <v>1</v>
      </c>
      <c r="B785" s="5" t="s">
        <v>259</v>
      </c>
      <c r="C785" s="98" t="s">
        <v>8</v>
      </c>
      <c r="D785" s="63">
        <v>87</v>
      </c>
      <c r="E785" s="63">
        <v>86</v>
      </c>
      <c r="F785" s="63">
        <v>109</v>
      </c>
      <c r="G785" s="63">
        <v>110</v>
      </c>
      <c r="H785" s="63">
        <v>0</v>
      </c>
      <c r="I785" s="63">
        <v>30</v>
      </c>
      <c r="J785" s="63" t="s">
        <v>40</v>
      </c>
      <c r="K785" s="63"/>
      <c r="L785" s="63"/>
      <c r="M785" s="63"/>
      <c r="N785" s="63"/>
      <c r="O785" s="63"/>
      <c r="P785" s="63"/>
      <c r="T785" s="3"/>
      <c r="U785"/>
    </row>
    <row r="786" spans="1:22">
      <c r="A786" t="s">
        <v>1</v>
      </c>
      <c r="B786" s="5" t="s">
        <v>260</v>
      </c>
      <c r="C786" s="98" t="s">
        <v>9</v>
      </c>
      <c r="D786" s="63">
        <v>87</v>
      </c>
      <c r="E786" s="63">
        <v>12</v>
      </c>
      <c r="F786" s="63">
        <v>109</v>
      </c>
      <c r="G786" s="63">
        <v>111</v>
      </c>
      <c r="H786" s="63">
        <v>0</v>
      </c>
      <c r="I786" s="63">
        <v>30</v>
      </c>
      <c r="J786" s="65" t="s">
        <v>41</v>
      </c>
      <c r="K786" s="63"/>
      <c r="L786" s="63"/>
      <c r="M786" s="63">
        <v>2.31</v>
      </c>
      <c r="N786" s="63"/>
      <c r="O786" s="63"/>
      <c r="P786" s="63"/>
      <c r="T786" s="3"/>
      <c r="U786"/>
    </row>
    <row r="787" spans="1:22">
      <c r="A787" t="s">
        <v>1</v>
      </c>
      <c r="B787" s="5" t="s">
        <v>261</v>
      </c>
      <c r="C787" s="98" t="s">
        <v>11</v>
      </c>
      <c r="D787" s="63">
        <v>87</v>
      </c>
      <c r="E787" s="63">
        <v>21</v>
      </c>
      <c r="F787" s="63">
        <v>109</v>
      </c>
      <c r="G787" s="63">
        <v>113</v>
      </c>
      <c r="H787" s="63">
        <v>0</v>
      </c>
      <c r="I787" s="63">
        <v>30</v>
      </c>
      <c r="J787" s="63" t="s">
        <v>41</v>
      </c>
      <c r="K787" s="63"/>
      <c r="L787" s="63"/>
      <c r="M787" s="63"/>
      <c r="N787" s="63"/>
      <c r="O787" s="63"/>
      <c r="P787" s="63"/>
      <c r="T787" s="3"/>
      <c r="U787"/>
    </row>
    <row r="788" spans="1:22">
      <c r="A788" t="s">
        <v>1</v>
      </c>
      <c r="B788" s="5" t="s">
        <v>263</v>
      </c>
      <c r="C788" s="98" t="s">
        <v>12</v>
      </c>
      <c r="D788" s="63">
        <v>87</v>
      </c>
      <c r="E788" s="63">
        <v>3</v>
      </c>
      <c r="F788" s="63">
        <v>109</v>
      </c>
      <c r="G788" s="63">
        <v>114</v>
      </c>
      <c r="H788" s="63">
        <v>0</v>
      </c>
      <c r="I788" s="63">
        <v>30</v>
      </c>
      <c r="J788" s="63" t="s">
        <v>40</v>
      </c>
      <c r="K788" s="63"/>
      <c r="L788" s="63"/>
      <c r="M788" s="63">
        <v>0</v>
      </c>
      <c r="N788" s="63"/>
      <c r="O788" s="63"/>
      <c r="P788" s="63">
        <v>0</v>
      </c>
      <c r="T788" s="3"/>
      <c r="U788"/>
    </row>
    <row r="789" spans="1:22">
      <c r="A789" t="s">
        <v>1</v>
      </c>
      <c r="B789" s="5" t="s">
        <v>264</v>
      </c>
      <c r="C789" s="98" t="s">
        <v>11</v>
      </c>
      <c r="D789" s="63">
        <v>87</v>
      </c>
      <c r="E789" s="63">
        <v>22</v>
      </c>
      <c r="F789" s="63">
        <v>109</v>
      </c>
      <c r="G789" s="63">
        <v>113</v>
      </c>
      <c r="H789" s="63">
        <v>0</v>
      </c>
      <c r="I789" s="63">
        <v>30</v>
      </c>
      <c r="J789" s="63" t="s">
        <v>41</v>
      </c>
      <c r="K789" s="63"/>
      <c r="L789" s="63"/>
      <c r="M789" s="63"/>
      <c r="N789" s="63"/>
      <c r="O789" s="63"/>
      <c r="P789" s="63"/>
      <c r="T789" s="3"/>
      <c r="U789"/>
    </row>
    <row r="790" spans="1:22">
      <c r="A790" t="s">
        <v>1</v>
      </c>
      <c r="B790" s="5" t="s">
        <v>262</v>
      </c>
      <c r="C790" s="98" t="s">
        <v>12</v>
      </c>
      <c r="D790" s="63">
        <v>87</v>
      </c>
      <c r="E790" s="63">
        <v>4</v>
      </c>
      <c r="F790" s="63">
        <v>109</v>
      </c>
      <c r="G790" s="63">
        <v>114</v>
      </c>
      <c r="H790" s="63">
        <v>0</v>
      </c>
      <c r="I790" s="63">
        <v>30</v>
      </c>
      <c r="J790" s="63" t="s">
        <v>40</v>
      </c>
      <c r="K790" s="63"/>
      <c r="L790" s="63"/>
      <c r="M790" s="63">
        <v>0</v>
      </c>
      <c r="N790" s="63"/>
      <c r="O790" s="63"/>
      <c r="P790" s="63">
        <v>0</v>
      </c>
      <c r="T790" s="3"/>
      <c r="U790"/>
    </row>
    <row r="791" spans="1:22">
      <c r="A791" t="s">
        <v>1</v>
      </c>
      <c r="B791" s="5" t="s">
        <v>245</v>
      </c>
      <c r="C791" s="98" t="s">
        <v>14</v>
      </c>
      <c r="D791" s="63">
        <v>87</v>
      </c>
      <c r="E791" s="63"/>
      <c r="F791" s="63">
        <v>109</v>
      </c>
      <c r="G791" s="63">
        <v>112</v>
      </c>
      <c r="H791" s="63"/>
      <c r="I791" s="63"/>
      <c r="J791" s="63"/>
      <c r="K791" s="63"/>
      <c r="L791" s="63"/>
      <c r="M791" s="63"/>
      <c r="N791" s="63"/>
      <c r="O791" s="63"/>
      <c r="P791" s="63"/>
      <c r="T791" s="3"/>
      <c r="U791"/>
      <c r="V791" t="s">
        <v>17</v>
      </c>
    </row>
    <row r="792" spans="1:22">
      <c r="B792" s="5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T792" s="3"/>
      <c r="U792"/>
    </row>
    <row r="793" spans="1:22">
      <c r="A793" t="s">
        <v>283</v>
      </c>
      <c r="B793" s="5" t="s">
        <v>265</v>
      </c>
      <c r="C793" s="98">
        <v>5</v>
      </c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</row>
    <row r="794" spans="1:22">
      <c r="A794" t="s">
        <v>284</v>
      </c>
      <c r="B794" s="5" t="s">
        <v>265</v>
      </c>
      <c r="C794" s="98">
        <v>5</v>
      </c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</row>
    <row r="795" spans="1:22">
      <c r="B795" s="5"/>
      <c r="D795" s="63" t="s">
        <v>2</v>
      </c>
      <c r="E795" s="63" t="s">
        <v>3</v>
      </c>
      <c r="F795" s="63" t="s">
        <v>4</v>
      </c>
      <c r="G795" s="63" t="s">
        <v>5</v>
      </c>
      <c r="H795" s="63" t="s">
        <v>6</v>
      </c>
      <c r="I795" s="63" t="s">
        <v>7</v>
      </c>
      <c r="J795" s="63" t="s">
        <v>39</v>
      </c>
      <c r="K795" s="63" t="s">
        <v>79</v>
      </c>
      <c r="L795" s="63"/>
      <c r="M795" s="63" t="s">
        <v>70</v>
      </c>
      <c r="N795" s="63" t="s">
        <v>76</v>
      </c>
      <c r="O795" s="63" t="s">
        <v>81</v>
      </c>
      <c r="P795" s="63" t="s">
        <v>71</v>
      </c>
      <c r="Q795" s="63" t="s">
        <v>77</v>
      </c>
      <c r="R795" s="63" t="s">
        <v>81</v>
      </c>
      <c r="S795" s="63" t="s">
        <v>82</v>
      </c>
      <c r="T795" s="64" t="s">
        <v>83</v>
      </c>
      <c r="U795" s="63" t="s">
        <v>78</v>
      </c>
    </row>
    <row r="796" spans="1:22">
      <c r="A796" t="s">
        <v>1</v>
      </c>
      <c r="B796" s="5" t="s">
        <v>257</v>
      </c>
      <c r="C796" s="98" t="s">
        <v>8</v>
      </c>
      <c r="D796" s="63">
        <v>87</v>
      </c>
      <c r="E796" s="63">
        <v>85</v>
      </c>
      <c r="F796" s="63">
        <v>113</v>
      </c>
      <c r="G796" s="63">
        <v>114</v>
      </c>
      <c r="H796" s="63">
        <v>0</v>
      </c>
      <c r="I796" s="63">
        <v>30</v>
      </c>
      <c r="J796" s="63" t="s">
        <v>40</v>
      </c>
      <c r="K796" s="63"/>
      <c r="L796" s="63"/>
      <c r="M796" s="63"/>
      <c r="N796" s="63"/>
      <c r="O796" s="63"/>
      <c r="P796" s="63"/>
      <c r="T796" s="3"/>
      <c r="U796"/>
    </row>
    <row r="797" spans="1:22">
      <c r="A797" t="s">
        <v>1</v>
      </c>
      <c r="B797" s="5" t="s">
        <v>258</v>
      </c>
      <c r="C797" s="98" t="s">
        <v>9</v>
      </c>
      <c r="D797" s="63">
        <v>87</v>
      </c>
      <c r="E797" s="63">
        <v>11</v>
      </c>
      <c r="F797" s="63">
        <v>113</v>
      </c>
      <c r="G797" s="63">
        <v>115</v>
      </c>
      <c r="H797" s="63">
        <v>0</v>
      </c>
      <c r="I797" s="63">
        <v>30</v>
      </c>
      <c r="J797" s="65" t="s">
        <v>41</v>
      </c>
      <c r="K797" s="63"/>
      <c r="L797" s="63"/>
      <c r="M797" s="63">
        <v>2.31</v>
      </c>
      <c r="N797" s="63"/>
      <c r="O797" s="63"/>
      <c r="P797" s="63"/>
      <c r="T797" s="3"/>
      <c r="U797"/>
    </row>
    <row r="798" spans="1:22">
      <c r="A798" t="s">
        <v>1</v>
      </c>
      <c r="B798" s="5" t="s">
        <v>259</v>
      </c>
      <c r="C798" s="98" t="s">
        <v>8</v>
      </c>
      <c r="D798" s="63">
        <v>87</v>
      </c>
      <c r="E798" s="63">
        <v>86</v>
      </c>
      <c r="F798" s="63">
        <v>113</v>
      </c>
      <c r="G798" s="63">
        <v>114</v>
      </c>
      <c r="H798" s="63">
        <v>0</v>
      </c>
      <c r="I798" s="63">
        <v>30</v>
      </c>
      <c r="J798" s="63" t="s">
        <v>40</v>
      </c>
      <c r="K798" s="63"/>
      <c r="L798" s="63"/>
      <c r="M798" s="63"/>
      <c r="N798" s="63"/>
      <c r="O798" s="63"/>
      <c r="P798" s="63"/>
      <c r="T798" s="3"/>
      <c r="U798"/>
    </row>
    <row r="799" spans="1:22">
      <c r="A799" t="s">
        <v>1</v>
      </c>
      <c r="B799" s="5" t="s">
        <v>260</v>
      </c>
      <c r="C799" s="98" t="s">
        <v>9</v>
      </c>
      <c r="D799" s="63">
        <v>87</v>
      </c>
      <c r="E799" s="63">
        <v>12</v>
      </c>
      <c r="F799" s="63">
        <v>113</v>
      </c>
      <c r="G799" s="63">
        <v>115</v>
      </c>
      <c r="H799" s="63">
        <v>0</v>
      </c>
      <c r="I799" s="63">
        <v>30</v>
      </c>
      <c r="J799" s="65" t="s">
        <v>41</v>
      </c>
      <c r="K799" s="63"/>
      <c r="L799" s="63"/>
      <c r="M799" s="63">
        <v>2.31</v>
      </c>
      <c r="N799" s="63"/>
      <c r="O799" s="63"/>
      <c r="P799" s="63"/>
      <c r="T799" s="3"/>
      <c r="U799"/>
    </row>
    <row r="800" spans="1:22">
      <c r="A800" t="s">
        <v>1</v>
      </c>
      <c r="B800" s="5" t="s">
        <v>261</v>
      </c>
      <c r="C800" s="98" t="s">
        <v>11</v>
      </c>
      <c r="D800" s="63">
        <v>87</v>
      </c>
      <c r="E800" s="63">
        <v>21</v>
      </c>
      <c r="F800" s="63">
        <v>113</v>
      </c>
      <c r="G800" s="63">
        <v>117</v>
      </c>
      <c r="H800" s="63">
        <v>0</v>
      </c>
      <c r="I800" s="63">
        <v>30</v>
      </c>
      <c r="J800" s="63" t="s">
        <v>41</v>
      </c>
      <c r="K800" s="63"/>
      <c r="L800" s="63"/>
      <c r="M800" s="63"/>
      <c r="N800" s="63"/>
      <c r="O800" s="63"/>
      <c r="P800" s="63"/>
      <c r="T800" s="3"/>
      <c r="U800"/>
    </row>
    <row r="801" spans="1:22">
      <c r="A801" t="s">
        <v>1</v>
      </c>
      <c r="B801" s="5" t="s">
        <v>263</v>
      </c>
      <c r="C801" s="98" t="s">
        <v>12</v>
      </c>
      <c r="D801" s="63">
        <v>87</v>
      </c>
      <c r="E801" s="63">
        <v>3</v>
      </c>
      <c r="F801" s="63">
        <v>113</v>
      </c>
      <c r="G801" s="63">
        <v>118</v>
      </c>
      <c r="H801" s="63">
        <v>0</v>
      </c>
      <c r="I801" s="63">
        <v>30</v>
      </c>
      <c r="J801" s="63" t="s">
        <v>40</v>
      </c>
      <c r="K801" s="63"/>
      <c r="L801" s="63"/>
      <c r="M801" s="63">
        <v>0</v>
      </c>
      <c r="N801" s="63"/>
      <c r="O801" s="63"/>
      <c r="P801" s="63">
        <v>0</v>
      </c>
      <c r="T801" s="3"/>
      <c r="U801"/>
    </row>
    <row r="802" spans="1:22">
      <c r="A802" t="s">
        <v>1</v>
      </c>
      <c r="B802" s="5" t="s">
        <v>264</v>
      </c>
      <c r="C802" s="98" t="s">
        <v>11</v>
      </c>
      <c r="D802" s="63">
        <v>87</v>
      </c>
      <c r="E802" s="63">
        <v>22</v>
      </c>
      <c r="F802" s="63">
        <v>113</v>
      </c>
      <c r="G802" s="63">
        <v>117</v>
      </c>
      <c r="H802" s="63">
        <v>0</v>
      </c>
      <c r="I802" s="63">
        <v>30</v>
      </c>
      <c r="J802" s="63" t="s">
        <v>41</v>
      </c>
      <c r="K802" s="63"/>
      <c r="L802" s="63"/>
      <c r="M802" s="63"/>
      <c r="N802" s="63"/>
      <c r="O802" s="63"/>
      <c r="P802" s="63"/>
      <c r="T802" s="3"/>
      <c r="U802"/>
    </row>
    <row r="803" spans="1:22">
      <c r="A803" t="s">
        <v>1</v>
      </c>
      <c r="B803" s="5" t="s">
        <v>262</v>
      </c>
      <c r="C803" s="98" t="s">
        <v>12</v>
      </c>
      <c r="D803" s="63">
        <v>87</v>
      </c>
      <c r="E803" s="63">
        <v>4</v>
      </c>
      <c r="F803" s="63">
        <v>113</v>
      </c>
      <c r="G803" s="63">
        <v>118</v>
      </c>
      <c r="H803" s="63">
        <v>0</v>
      </c>
      <c r="I803" s="63">
        <v>30</v>
      </c>
      <c r="J803" s="63" t="s">
        <v>40</v>
      </c>
      <c r="K803" s="63"/>
      <c r="L803" s="63"/>
      <c r="M803" s="63">
        <v>0</v>
      </c>
      <c r="N803" s="63"/>
      <c r="O803" s="63"/>
      <c r="P803" s="63">
        <v>0</v>
      </c>
      <c r="T803" s="3"/>
      <c r="U803"/>
    </row>
    <row r="804" spans="1:22">
      <c r="A804" t="s">
        <v>1</v>
      </c>
      <c r="B804" s="5" t="s">
        <v>245</v>
      </c>
      <c r="C804" s="98" t="s">
        <v>14</v>
      </c>
      <c r="D804" s="63">
        <v>87</v>
      </c>
      <c r="E804" s="63"/>
      <c r="F804" s="63">
        <v>113</v>
      </c>
      <c r="G804" s="63">
        <v>116</v>
      </c>
      <c r="H804" s="63"/>
      <c r="I804" s="63"/>
      <c r="J804" s="63"/>
      <c r="K804" s="63"/>
      <c r="L804" s="63"/>
      <c r="M804" s="63"/>
      <c r="N804" s="63"/>
      <c r="O804" s="63"/>
      <c r="P804" s="63"/>
      <c r="T804" s="3"/>
      <c r="U804"/>
      <c r="V804" t="s">
        <v>17</v>
      </c>
    </row>
    <row r="805" spans="1:22">
      <c r="B805" s="5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T805" s="3"/>
      <c r="U805"/>
    </row>
    <row r="806" spans="1:22">
      <c r="A806" t="s">
        <v>283</v>
      </c>
      <c r="B806" s="5" t="s">
        <v>266</v>
      </c>
      <c r="C806" s="98">
        <v>5</v>
      </c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</row>
    <row r="807" spans="1:22">
      <c r="A807" t="s">
        <v>284</v>
      </c>
      <c r="B807" s="5" t="s">
        <v>266</v>
      </c>
      <c r="C807" s="98">
        <v>5</v>
      </c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</row>
    <row r="808" spans="1:22">
      <c r="B808" s="5"/>
      <c r="D808" s="63" t="s">
        <v>2</v>
      </c>
      <c r="E808" s="63" t="s">
        <v>3</v>
      </c>
      <c r="F808" s="63" t="s">
        <v>4</v>
      </c>
      <c r="G808" s="63" t="s">
        <v>5</v>
      </c>
      <c r="H808" s="63" t="s">
        <v>6</v>
      </c>
      <c r="I808" s="63" t="s">
        <v>7</v>
      </c>
      <c r="J808" s="63" t="s">
        <v>39</v>
      </c>
      <c r="K808" s="63" t="s">
        <v>79</v>
      </c>
      <c r="L808" s="63"/>
      <c r="M808" s="63" t="s">
        <v>70</v>
      </c>
      <c r="N808" s="63" t="s">
        <v>76</v>
      </c>
      <c r="O808" s="63" t="s">
        <v>81</v>
      </c>
      <c r="P808" s="63" t="s">
        <v>71</v>
      </c>
      <c r="Q808" s="63" t="s">
        <v>77</v>
      </c>
      <c r="R808" s="63" t="s">
        <v>81</v>
      </c>
      <c r="S808" s="63" t="s">
        <v>82</v>
      </c>
      <c r="T808" s="64" t="s">
        <v>83</v>
      </c>
      <c r="U808" s="63" t="s">
        <v>78</v>
      </c>
    </row>
    <row r="809" spans="1:22">
      <c r="A809" t="s">
        <v>1</v>
      </c>
      <c r="B809" s="5" t="s">
        <v>227</v>
      </c>
      <c r="C809" s="98" t="s">
        <v>8</v>
      </c>
      <c r="D809" s="63">
        <v>83</v>
      </c>
      <c r="E809" s="63">
        <v>82</v>
      </c>
      <c r="F809" s="63">
        <v>110</v>
      </c>
      <c r="G809" s="63">
        <v>111</v>
      </c>
      <c r="H809" s="63">
        <v>0</v>
      </c>
      <c r="I809" s="63">
        <v>30</v>
      </c>
      <c r="J809" s="63" t="s">
        <v>40</v>
      </c>
      <c r="K809" s="63"/>
      <c r="L809" s="63"/>
      <c r="M809" s="63"/>
      <c r="N809" s="63"/>
      <c r="O809" s="63"/>
      <c r="P809" s="63"/>
      <c r="T809" s="3"/>
      <c r="U809"/>
    </row>
    <row r="810" spans="1:22">
      <c r="A810" t="s">
        <v>1</v>
      </c>
      <c r="B810" s="5" t="s">
        <v>228</v>
      </c>
      <c r="C810" s="98" t="s">
        <v>9</v>
      </c>
      <c r="D810" s="63">
        <v>83</v>
      </c>
      <c r="E810" s="63">
        <v>8</v>
      </c>
      <c r="F810" s="63">
        <v>110</v>
      </c>
      <c r="G810" s="63">
        <v>112</v>
      </c>
      <c r="H810" s="63">
        <v>0</v>
      </c>
      <c r="I810" s="63">
        <v>30</v>
      </c>
      <c r="J810" s="65" t="s">
        <v>41</v>
      </c>
      <c r="K810" s="63"/>
      <c r="L810" s="63"/>
      <c r="M810" s="63">
        <v>2.44</v>
      </c>
      <c r="N810" s="63"/>
      <c r="O810" s="63"/>
      <c r="P810" s="63"/>
      <c r="T810" s="3"/>
      <c r="U810"/>
    </row>
    <row r="811" spans="1:22">
      <c r="A811" t="s">
        <v>1</v>
      </c>
      <c r="B811" s="5" t="s">
        <v>243</v>
      </c>
      <c r="C811" s="98" t="s">
        <v>11</v>
      </c>
      <c r="D811" s="63">
        <v>83</v>
      </c>
      <c r="E811" s="63"/>
      <c r="F811" s="63">
        <v>110</v>
      </c>
      <c r="G811" s="63">
        <v>114</v>
      </c>
      <c r="H811" s="63"/>
      <c r="I811" s="63"/>
      <c r="J811" s="63"/>
      <c r="K811" s="63"/>
      <c r="L811" s="63"/>
      <c r="M811" s="63"/>
      <c r="N811" s="63"/>
      <c r="O811" s="63"/>
      <c r="P811" s="63"/>
      <c r="T811" s="3"/>
      <c r="U811"/>
    </row>
    <row r="812" spans="1:22">
      <c r="A812" t="s">
        <v>1</v>
      </c>
      <c r="B812" s="5" t="s">
        <v>244</v>
      </c>
      <c r="C812" s="98" t="s">
        <v>12</v>
      </c>
      <c r="D812" s="63">
        <v>83</v>
      </c>
      <c r="E812" s="63"/>
      <c r="F812" s="63">
        <v>110</v>
      </c>
      <c r="G812" s="63">
        <v>115</v>
      </c>
      <c r="H812" s="63"/>
      <c r="I812" s="63"/>
      <c r="J812" s="63"/>
      <c r="K812" s="63"/>
      <c r="L812" s="63"/>
      <c r="M812" s="63">
        <v>0</v>
      </c>
      <c r="N812" s="63"/>
      <c r="O812" s="63"/>
      <c r="P812" s="63">
        <v>0</v>
      </c>
      <c r="T812" s="3"/>
      <c r="U812"/>
    </row>
    <row r="813" spans="1:22">
      <c r="A813" t="s">
        <v>1</v>
      </c>
      <c r="B813" s="5" t="s">
        <v>245</v>
      </c>
      <c r="C813" s="98" t="s">
        <v>14</v>
      </c>
      <c r="D813" s="63">
        <v>83</v>
      </c>
      <c r="E813" s="63">
        <v>32</v>
      </c>
      <c r="F813" s="63">
        <v>110</v>
      </c>
      <c r="G813" s="63">
        <v>113</v>
      </c>
      <c r="H813" s="63">
        <v>0</v>
      </c>
      <c r="I813" s="63">
        <v>30</v>
      </c>
      <c r="J813" s="65" t="s">
        <v>41</v>
      </c>
      <c r="K813" s="63"/>
      <c r="L813" s="63"/>
      <c r="M813" s="63"/>
      <c r="N813" s="63"/>
      <c r="O813" s="63"/>
      <c r="P813" s="63"/>
      <c r="T813" s="3"/>
      <c r="U813"/>
    </row>
    <row r="814" spans="1:22">
      <c r="B814" s="5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T814" s="3"/>
      <c r="U814"/>
    </row>
    <row r="815" spans="1:22">
      <c r="A815" t="s">
        <v>283</v>
      </c>
      <c r="B815" s="101" t="s">
        <v>267</v>
      </c>
      <c r="C815" s="98">
        <v>5</v>
      </c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</row>
    <row r="816" spans="1:22">
      <c r="A816" t="s">
        <v>284</v>
      </c>
      <c r="B816" s="101" t="s">
        <v>267</v>
      </c>
      <c r="C816" s="98">
        <v>5</v>
      </c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</row>
    <row r="817" spans="1:21">
      <c r="B817" s="5"/>
      <c r="D817" s="63" t="s">
        <v>2</v>
      </c>
      <c r="E817" s="63" t="s">
        <v>3</v>
      </c>
      <c r="F817" s="63" t="s">
        <v>4</v>
      </c>
      <c r="G817" s="63" t="s">
        <v>5</v>
      </c>
      <c r="H817" s="63" t="s">
        <v>6</v>
      </c>
      <c r="I817" s="63" t="s">
        <v>7</v>
      </c>
      <c r="J817" s="63" t="s">
        <v>39</v>
      </c>
      <c r="K817" s="63" t="s">
        <v>79</v>
      </c>
      <c r="L817" s="63"/>
      <c r="M817" s="63" t="s">
        <v>70</v>
      </c>
      <c r="N817" s="63" t="s">
        <v>76</v>
      </c>
      <c r="O817" s="63" t="s">
        <v>81</v>
      </c>
      <c r="P817" s="63" t="s">
        <v>71</v>
      </c>
      <c r="Q817" s="63" t="s">
        <v>77</v>
      </c>
      <c r="R817" s="63" t="s">
        <v>81</v>
      </c>
      <c r="S817" s="63" t="s">
        <v>82</v>
      </c>
      <c r="T817" s="64" t="s">
        <v>83</v>
      </c>
      <c r="U817" s="63" t="s">
        <v>78</v>
      </c>
    </row>
    <row r="818" spans="1:21">
      <c r="A818" t="s">
        <v>1</v>
      </c>
      <c r="B818" s="5" t="s">
        <v>227</v>
      </c>
      <c r="C818" s="98" t="s">
        <v>8</v>
      </c>
      <c r="D818" s="63">
        <v>105</v>
      </c>
      <c r="E818" s="63">
        <v>104</v>
      </c>
      <c r="F818" s="63">
        <v>133</v>
      </c>
      <c r="G818" s="63">
        <v>134</v>
      </c>
      <c r="H818" s="63">
        <v>0</v>
      </c>
      <c r="I818" s="63">
        <v>10</v>
      </c>
      <c r="J818" s="63" t="s">
        <v>40</v>
      </c>
      <c r="K818" s="63"/>
      <c r="L818" s="63"/>
      <c r="M818" s="63"/>
      <c r="N818" s="63"/>
      <c r="O818" s="63"/>
      <c r="P818" s="63"/>
      <c r="T818" s="3"/>
      <c r="U818"/>
    </row>
    <row r="819" spans="1:21">
      <c r="A819" t="s">
        <v>1</v>
      </c>
      <c r="B819" s="5" t="s">
        <v>228</v>
      </c>
      <c r="C819" s="98" t="s">
        <v>9</v>
      </c>
      <c r="D819" s="63">
        <v>105</v>
      </c>
      <c r="E819" s="63">
        <v>8</v>
      </c>
      <c r="F819" s="63">
        <v>133</v>
      </c>
      <c r="G819" s="63">
        <v>135</v>
      </c>
      <c r="H819" s="63">
        <v>0</v>
      </c>
      <c r="I819" s="63">
        <v>10</v>
      </c>
      <c r="J819" s="65" t="s">
        <v>41</v>
      </c>
      <c r="K819" s="63"/>
      <c r="L819" s="63"/>
      <c r="M819" s="63">
        <v>2.44</v>
      </c>
      <c r="N819" s="63"/>
      <c r="O819" s="63"/>
      <c r="P819" s="63"/>
      <c r="T819" s="3"/>
      <c r="U819"/>
    </row>
    <row r="820" spans="1:21">
      <c r="A820" t="s">
        <v>1</v>
      </c>
      <c r="B820" s="5" t="s">
        <v>243</v>
      </c>
      <c r="C820" s="98" t="s">
        <v>11</v>
      </c>
      <c r="D820" s="63">
        <v>105</v>
      </c>
      <c r="E820" s="63"/>
      <c r="F820" s="63">
        <v>133</v>
      </c>
      <c r="G820" s="63">
        <v>137</v>
      </c>
      <c r="H820" s="63"/>
      <c r="I820" s="63"/>
      <c r="J820" s="63"/>
      <c r="K820" s="63"/>
      <c r="L820" s="63"/>
      <c r="M820" s="63"/>
      <c r="N820" s="63"/>
      <c r="O820" s="63"/>
      <c r="P820" s="63"/>
      <c r="T820" s="3"/>
      <c r="U820"/>
    </row>
    <row r="821" spans="1:21">
      <c r="A821" t="s">
        <v>1</v>
      </c>
      <c r="B821" s="5" t="s">
        <v>244</v>
      </c>
      <c r="C821" s="98" t="s">
        <v>12</v>
      </c>
      <c r="D821" s="63">
        <v>105</v>
      </c>
      <c r="E821" s="63"/>
      <c r="F821" s="63">
        <v>133</v>
      </c>
      <c r="G821" s="63">
        <v>138</v>
      </c>
      <c r="H821" s="63"/>
      <c r="I821" s="63"/>
      <c r="J821" s="63"/>
      <c r="K821" s="63"/>
      <c r="L821" s="63"/>
      <c r="M821" s="63">
        <v>0</v>
      </c>
      <c r="N821" s="63"/>
      <c r="O821" s="63"/>
      <c r="P821" s="63">
        <v>0</v>
      </c>
      <c r="T821" s="3"/>
      <c r="U821"/>
    </row>
    <row r="822" spans="1:21">
      <c r="A822" t="s">
        <v>1</v>
      </c>
      <c r="B822" s="5" t="s">
        <v>245</v>
      </c>
      <c r="C822" s="98" t="s">
        <v>14</v>
      </c>
      <c r="D822" s="63">
        <v>105</v>
      </c>
      <c r="E822" s="63">
        <v>32</v>
      </c>
      <c r="F822" s="63">
        <v>133</v>
      </c>
      <c r="G822" s="63">
        <v>136</v>
      </c>
      <c r="H822" s="63">
        <v>0</v>
      </c>
      <c r="I822" s="63">
        <v>10</v>
      </c>
      <c r="J822" s="65" t="s">
        <v>41</v>
      </c>
      <c r="K822" s="63"/>
      <c r="L822" s="63"/>
      <c r="M822" s="63"/>
      <c r="N822" s="63"/>
      <c r="O822" s="63"/>
      <c r="P822" s="63"/>
      <c r="T822" s="3"/>
      <c r="U822"/>
    </row>
    <row r="823" spans="1:21">
      <c r="B823" s="5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T823" s="3"/>
      <c r="U823"/>
    </row>
    <row r="824" spans="1:21">
      <c r="A824" t="s">
        <v>38</v>
      </c>
      <c r="B824" s="5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2:G28"/>
  <sheetViews>
    <sheetView workbookViewId="0">
      <selection activeCell="G5" sqref="G5"/>
    </sheetView>
  </sheetViews>
  <sheetFormatPr defaultRowHeight="12.75"/>
  <cols>
    <col min="1" max="1" width="6.28515625" style="4" bestFit="1" customWidth="1"/>
    <col min="2" max="2" width="8.28515625" style="2" bestFit="1" customWidth="1"/>
    <col min="3" max="3" width="9.140625" style="18"/>
    <col min="4" max="4" width="9.140625" style="8"/>
    <col min="5" max="5" width="9.140625" style="10"/>
  </cols>
  <sheetData>
    <row r="2" spans="1:7" s="6" customFormat="1">
      <c r="C2" s="177" t="s">
        <v>142</v>
      </c>
      <c r="D2" s="177"/>
      <c r="E2" s="177"/>
      <c r="G2" s="104"/>
    </row>
    <row r="3" spans="1:7" s="15" customFormat="1" ht="25.5">
      <c r="A3" s="178" t="s">
        <v>85</v>
      </c>
      <c r="B3" s="178" t="s">
        <v>0</v>
      </c>
      <c r="C3" s="41" t="s">
        <v>136</v>
      </c>
      <c r="D3" s="42" t="s">
        <v>137</v>
      </c>
      <c r="E3" s="39" t="s">
        <v>84</v>
      </c>
      <c r="G3" s="109"/>
    </row>
    <row r="4" spans="1:7" s="16" customFormat="1">
      <c r="A4" s="181"/>
      <c r="B4" s="181"/>
      <c r="C4" s="46" t="s">
        <v>119</v>
      </c>
      <c r="D4" s="46" t="s">
        <v>119</v>
      </c>
      <c r="E4" s="45" t="s">
        <v>91</v>
      </c>
      <c r="G4" s="45"/>
    </row>
    <row r="5" spans="1:7">
      <c r="A5" s="172" t="s">
        <v>339</v>
      </c>
      <c r="B5" s="11" t="s">
        <v>92</v>
      </c>
      <c r="C5" s="19">
        <f>Output!S65</f>
        <v>57.6</v>
      </c>
      <c r="D5" s="19">
        <f>Output!T65</f>
        <v>42.398000000000003</v>
      </c>
      <c r="E5" s="20">
        <f>Output!U65</f>
        <v>-26.391999999999999</v>
      </c>
      <c r="G5" s="20">
        <f>ABS(E5)</f>
        <v>26.391999999999999</v>
      </c>
    </row>
    <row r="6" spans="1:7">
      <c r="A6" s="173"/>
      <c r="B6" s="11" t="s">
        <v>97</v>
      </c>
      <c r="C6" s="19">
        <f>Output!S260</f>
        <v>45.871000000000002</v>
      </c>
      <c r="D6" s="19">
        <f>Output!T260</f>
        <v>28.841999999999999</v>
      </c>
      <c r="E6" s="20">
        <f>Output!U260</f>
        <v>-37.122999999999998</v>
      </c>
      <c r="G6" s="20">
        <f t="shared" ref="G6:G21" si="0">ABS(E6)</f>
        <v>37.122999999999998</v>
      </c>
    </row>
    <row r="7" spans="1:7">
      <c r="A7" s="173"/>
      <c r="B7" s="11" t="s">
        <v>93</v>
      </c>
      <c r="C7" s="19">
        <f>Output!S104</f>
        <v>290</v>
      </c>
      <c r="D7" s="19">
        <f>Output!T104</f>
        <v>266.01</v>
      </c>
      <c r="E7" s="20">
        <f>Output!U104</f>
        <v>-8.2721</v>
      </c>
      <c r="G7" s="20">
        <f t="shared" si="0"/>
        <v>8.2721</v>
      </c>
    </row>
    <row r="8" spans="1:7">
      <c r="A8" s="173"/>
      <c r="B8" s="11" t="s">
        <v>98</v>
      </c>
      <c r="C8" s="19">
        <f>Output!S299</f>
        <v>189.34</v>
      </c>
      <c r="D8" s="19">
        <f>Output!T299</f>
        <v>213.95</v>
      </c>
      <c r="E8" s="20">
        <f>Output!U299</f>
        <v>13</v>
      </c>
      <c r="G8" s="20">
        <f t="shared" si="0"/>
        <v>13</v>
      </c>
    </row>
    <row r="9" spans="1:7">
      <c r="A9" s="173"/>
      <c r="B9" s="11" t="s">
        <v>95</v>
      </c>
      <c r="C9" s="19">
        <f>Output!S182</f>
        <v>56.604999999999997</v>
      </c>
      <c r="D9" s="19">
        <f>Output!T182</f>
        <v>76.775999999999996</v>
      </c>
      <c r="E9" s="20">
        <f>Output!U182</f>
        <v>35.636000000000003</v>
      </c>
      <c r="G9" s="20">
        <f t="shared" si="0"/>
        <v>35.636000000000003</v>
      </c>
    </row>
    <row r="10" spans="1:7">
      <c r="A10" s="173"/>
      <c r="B10" s="11" t="s">
        <v>100</v>
      </c>
      <c r="C10" s="19">
        <f>Output!S377</f>
        <v>49.326000000000001</v>
      </c>
      <c r="D10" s="19">
        <f>Output!T377</f>
        <v>45.703000000000003</v>
      </c>
      <c r="E10" s="20">
        <f>Output!U377</f>
        <v>-7.3441999999999998</v>
      </c>
      <c r="G10" s="20">
        <f t="shared" si="0"/>
        <v>7.3441999999999998</v>
      </c>
    </row>
    <row r="11" spans="1:7">
      <c r="A11" s="173"/>
      <c r="B11" s="11" t="s">
        <v>101</v>
      </c>
      <c r="C11" s="19">
        <f>Output!S416</f>
        <v>231.54</v>
      </c>
      <c r="D11" s="19">
        <f>Output!T416</f>
        <v>335.6</v>
      </c>
      <c r="E11" s="20">
        <f>Output!U416</f>
        <v>44.942999999999998</v>
      </c>
      <c r="G11" s="20">
        <f t="shared" si="0"/>
        <v>44.942999999999998</v>
      </c>
    </row>
    <row r="12" spans="1:7">
      <c r="A12" s="173"/>
      <c r="B12" s="11" t="s">
        <v>104</v>
      </c>
      <c r="C12" s="19">
        <f>Output!S533</f>
        <v>80.58</v>
      </c>
      <c r="D12" s="19">
        <f>Output!T533</f>
        <v>308.54000000000002</v>
      </c>
      <c r="E12" s="20">
        <f>Output!U533</f>
        <v>282.91000000000003</v>
      </c>
      <c r="G12" s="20">
        <f t="shared" si="0"/>
        <v>282.91000000000003</v>
      </c>
    </row>
    <row r="13" spans="1:7">
      <c r="A13" s="173"/>
      <c r="B13" s="11" t="s">
        <v>105</v>
      </c>
      <c r="C13" s="19">
        <f>Output!S572</f>
        <v>194.86</v>
      </c>
      <c r="D13" s="19">
        <f>Output!T572</f>
        <v>137.44999999999999</v>
      </c>
      <c r="E13" s="20">
        <f>Output!U572</f>
        <v>-29.465</v>
      </c>
      <c r="G13" s="20">
        <f t="shared" si="0"/>
        <v>29.465</v>
      </c>
    </row>
    <row r="14" spans="1:7">
      <c r="A14" s="173"/>
      <c r="B14" s="11" t="s">
        <v>94</v>
      </c>
      <c r="C14" s="13">
        <f>Output!S143</f>
        <v>-1.907</v>
      </c>
      <c r="D14" s="13">
        <f>Output!T143</f>
        <v>-2.1025999999999998</v>
      </c>
      <c r="E14" s="20">
        <f>Output!U143</f>
        <v>10.259</v>
      </c>
      <c r="G14" s="20">
        <f t="shared" si="0"/>
        <v>10.259</v>
      </c>
    </row>
    <row r="15" spans="1:7">
      <c r="A15" s="173"/>
      <c r="B15" s="11" t="s">
        <v>99</v>
      </c>
      <c r="C15" s="13">
        <f>Output!S338</f>
        <v>-1.96</v>
      </c>
      <c r="D15" s="13">
        <f>Output!T338</f>
        <v>-2.0985999999999998</v>
      </c>
      <c r="E15" s="20">
        <f>Output!U338</f>
        <v>7.0709</v>
      </c>
      <c r="G15" s="20">
        <f t="shared" si="0"/>
        <v>7.0709</v>
      </c>
    </row>
    <row r="16" spans="1:7">
      <c r="A16" s="173"/>
      <c r="B16" s="11" t="s">
        <v>96</v>
      </c>
      <c r="C16" s="13">
        <f>Output!S221</f>
        <v>-1.8097000000000001</v>
      </c>
      <c r="D16" s="13">
        <f>Output!T221</f>
        <v>-1.9599</v>
      </c>
      <c r="E16" s="20">
        <f>Output!U221</f>
        <v>8.2972999999999999</v>
      </c>
      <c r="G16" s="20">
        <f t="shared" si="0"/>
        <v>8.2972999999999999</v>
      </c>
    </row>
    <row r="17" spans="1:7">
      <c r="A17" s="173"/>
      <c r="B17" s="11" t="s">
        <v>102</v>
      </c>
      <c r="C17" s="13">
        <f>Output!S455</f>
        <v>-2.0499999999999998</v>
      </c>
      <c r="D17" s="13">
        <f>Output!T455</f>
        <v>-2.1193</v>
      </c>
      <c r="E17" s="20">
        <f>Output!U455</f>
        <v>3.3788</v>
      </c>
      <c r="G17" s="20">
        <f t="shared" si="0"/>
        <v>3.3788</v>
      </c>
    </row>
    <row r="18" spans="1:7">
      <c r="A18" s="173"/>
      <c r="B18" s="11" t="s">
        <v>103</v>
      </c>
      <c r="C18" s="13">
        <f>Output!S494</f>
        <v>-2.3509000000000002</v>
      </c>
      <c r="D18" s="13">
        <f>Output!T494</f>
        <v>-2.1996000000000002</v>
      </c>
      <c r="E18" s="20">
        <f>Output!U494</f>
        <v>-6.4337</v>
      </c>
      <c r="G18" s="20">
        <f t="shared" si="0"/>
        <v>6.4337</v>
      </c>
    </row>
    <row r="19" spans="1:7">
      <c r="A19" s="173"/>
      <c r="B19" s="11" t="s">
        <v>106</v>
      </c>
      <c r="C19" s="13">
        <f>Output!S611</f>
        <v>-2.0059</v>
      </c>
      <c r="D19" s="13">
        <f>Output!T611</f>
        <v>-2.1448999999999998</v>
      </c>
      <c r="E19" s="20">
        <f>Output!U611</f>
        <v>6.9306000000000001</v>
      </c>
      <c r="G19" s="20">
        <f t="shared" si="0"/>
        <v>6.9306000000000001</v>
      </c>
    </row>
    <row r="20" spans="1:7">
      <c r="A20" s="220" t="s">
        <v>111</v>
      </c>
      <c r="B20" s="71" t="s">
        <v>279</v>
      </c>
      <c r="C20" s="13">
        <f>Output!S813</f>
        <v>-1.8401000000000001</v>
      </c>
      <c r="D20" s="13">
        <f>Output!T813</f>
        <v>-4.6890000000000001</v>
      </c>
      <c r="E20" s="20">
        <f>Output!U813</f>
        <v>154.82</v>
      </c>
      <c r="G20" s="20">
        <f t="shared" si="0"/>
        <v>154.82</v>
      </c>
    </row>
    <row r="21" spans="1:7">
      <c r="A21" s="180"/>
      <c r="B21" s="71" t="s">
        <v>280</v>
      </c>
      <c r="C21" s="13">
        <f>Output!S822</f>
        <v>-1.716</v>
      </c>
      <c r="D21" s="13">
        <f>Output!T822</f>
        <v>-6.5486000000000004</v>
      </c>
      <c r="E21" s="20">
        <f>Output!U822</f>
        <v>281.62</v>
      </c>
      <c r="G21" s="20">
        <f t="shared" si="0"/>
        <v>281.62</v>
      </c>
    </row>
    <row r="23" spans="1:7">
      <c r="A23" s="127" t="s">
        <v>318</v>
      </c>
      <c r="B23" s="116"/>
      <c r="C23" s="123"/>
      <c r="D23" s="124"/>
      <c r="E23" s="122">
        <f>AVERAGE(E5:E21)</f>
        <v>43.166800000000009</v>
      </c>
      <c r="F23" s="117"/>
      <c r="G23" s="122">
        <f>AVERAGE(G5:G21)</f>
        <v>56.699741176470596</v>
      </c>
    </row>
    <row r="24" spans="1:7">
      <c r="A24" s="127" t="s">
        <v>317</v>
      </c>
      <c r="B24" s="116"/>
      <c r="C24" s="123"/>
      <c r="D24" s="124"/>
      <c r="E24" s="122">
        <f>STDEV(E5:E21)</f>
        <v>99.526606333922089</v>
      </c>
      <c r="F24" s="117"/>
      <c r="G24" s="122">
        <f>STDEV(G5:G21)</f>
        <v>92.030371831294502</v>
      </c>
    </row>
    <row r="25" spans="1:7">
      <c r="A25" s="127" t="s">
        <v>327</v>
      </c>
      <c r="B25" s="116"/>
      <c r="C25" s="123"/>
      <c r="D25" s="124"/>
      <c r="E25" s="119"/>
      <c r="F25" s="117"/>
      <c r="G25" s="117">
        <f>MEDIAN(G5:G21)</f>
        <v>13</v>
      </c>
    </row>
    <row r="26" spans="1:7">
      <c r="A26" s="127" t="s">
        <v>330</v>
      </c>
      <c r="B26" s="116"/>
      <c r="C26" s="123"/>
      <c r="D26" s="124"/>
      <c r="E26" s="119"/>
      <c r="F26" s="117"/>
      <c r="G26" s="117">
        <f>PERCENTRANK(G5:G21,40)</f>
        <v>0.77200000000000002</v>
      </c>
    </row>
    <row r="27" spans="1:7">
      <c r="A27" s="127" t="s">
        <v>336</v>
      </c>
      <c r="G27" s="58">
        <f>PERCENTILE(G5:G21,0.9)</f>
        <v>205.54000000000005</v>
      </c>
    </row>
    <row r="28" spans="1:7">
      <c r="A28" s="127" t="s">
        <v>337</v>
      </c>
      <c r="G28" s="58">
        <f>PERCENTILE(G5:G19,0.9)</f>
        <v>41.814999999999998</v>
      </c>
    </row>
  </sheetData>
  <mergeCells count="5">
    <mergeCell ref="C2:E2"/>
    <mergeCell ref="A5:A19"/>
    <mergeCell ref="A3:A4"/>
    <mergeCell ref="B3:B4"/>
    <mergeCell ref="A20:A21"/>
  </mergeCells>
  <phoneticPr fontId="2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80"/>
  <sheetViews>
    <sheetView zoomScaleNormal="100" workbookViewId="0">
      <pane xSplit="1" ySplit="4" topLeftCell="B53" activePane="bottomRight" state="frozen"/>
      <selection activeCell="F27" sqref="F27"/>
      <selection pane="topRight" activeCell="F27" sqref="F27"/>
      <selection pane="bottomLeft" activeCell="F27" sqref="F27"/>
      <selection pane="bottomRight" activeCell="J73" sqref="J73"/>
    </sheetView>
  </sheetViews>
  <sheetFormatPr defaultRowHeight="12.75"/>
  <cols>
    <col min="1" max="1" width="6.28515625" style="22" bestFit="1" customWidth="1"/>
    <col min="2" max="2" width="8.28515625" style="23" bestFit="1" customWidth="1"/>
    <col min="3" max="3" width="7.7109375" style="23" bestFit="1" customWidth="1"/>
    <col min="4" max="5" width="9.140625" style="24"/>
    <col min="6" max="6" width="9.140625" style="25"/>
    <col min="7" max="8" width="9.140625" style="24"/>
    <col min="9" max="9" width="9.140625" style="25"/>
    <col min="10" max="11" width="9.140625" style="24"/>
    <col min="12" max="12" width="9.140625" style="25"/>
    <col min="13" max="16384" width="9.140625" style="26"/>
  </cols>
  <sheetData>
    <row r="1" spans="1:16" customFormat="1">
      <c r="A1" s="4"/>
      <c r="B1" s="2"/>
      <c r="C1" s="2"/>
      <c r="D1" s="9"/>
      <c r="E1" s="9"/>
      <c r="F1" s="10"/>
      <c r="G1" s="9"/>
      <c r="H1" s="9"/>
      <c r="I1" s="10"/>
      <c r="J1" s="9"/>
      <c r="K1" s="9"/>
      <c r="L1" s="10"/>
    </row>
    <row r="2" spans="1:16" s="6" customFormat="1">
      <c r="D2" s="177" t="s">
        <v>169</v>
      </c>
      <c r="E2" s="177"/>
      <c r="F2" s="177"/>
      <c r="G2" s="177" t="s">
        <v>143</v>
      </c>
      <c r="H2" s="177"/>
      <c r="I2" s="177"/>
      <c r="J2" s="177" t="s">
        <v>144</v>
      </c>
      <c r="K2" s="177"/>
      <c r="L2" s="177"/>
      <c r="N2" s="104" t="s">
        <v>324</v>
      </c>
      <c r="O2" s="104" t="s">
        <v>325</v>
      </c>
      <c r="P2" s="104" t="s">
        <v>326</v>
      </c>
    </row>
    <row r="3" spans="1:16" s="15" customFormat="1">
      <c r="A3" s="178"/>
      <c r="B3" s="178" t="s">
        <v>0</v>
      </c>
      <c r="C3" s="182" t="s">
        <v>178</v>
      </c>
      <c r="D3" s="37" t="s">
        <v>136</v>
      </c>
      <c r="E3" s="37" t="s">
        <v>137</v>
      </c>
      <c r="F3" s="39" t="s">
        <v>177</v>
      </c>
      <c r="G3" s="37" t="s">
        <v>136</v>
      </c>
      <c r="H3" s="37" t="s">
        <v>137</v>
      </c>
      <c r="I3" s="39" t="s">
        <v>177</v>
      </c>
      <c r="J3" s="37" t="s">
        <v>136</v>
      </c>
      <c r="K3" s="37" t="s">
        <v>137</v>
      </c>
      <c r="L3" s="39" t="s">
        <v>177</v>
      </c>
      <c r="N3" s="109" t="str">
        <f>F3</f>
        <v>Diff</v>
      </c>
      <c r="O3" s="109"/>
      <c r="P3" s="109"/>
    </row>
    <row r="4" spans="1:16" s="6" customFormat="1" ht="14.25">
      <c r="A4" s="181"/>
      <c r="B4" s="181"/>
      <c r="C4" s="181"/>
      <c r="D4" s="52" t="s">
        <v>120</v>
      </c>
      <c r="E4" s="52" t="s">
        <v>120</v>
      </c>
      <c r="F4" s="40" t="s">
        <v>91</v>
      </c>
      <c r="G4" s="47" t="s">
        <v>120</v>
      </c>
      <c r="H4" s="47" t="s">
        <v>120</v>
      </c>
      <c r="I4" s="40" t="s">
        <v>91</v>
      </c>
      <c r="J4" s="47" t="s">
        <v>90</v>
      </c>
      <c r="K4" s="47" t="s">
        <v>90</v>
      </c>
      <c r="L4" s="40" t="s">
        <v>91</v>
      </c>
      <c r="N4" s="45" t="str">
        <f>F4</f>
        <v>(%)</v>
      </c>
      <c r="O4" s="45"/>
      <c r="P4" s="45"/>
    </row>
    <row r="5" spans="1:16" customFormat="1">
      <c r="A5" s="203" t="s">
        <v>339</v>
      </c>
      <c r="B5" s="174" t="s">
        <v>92</v>
      </c>
      <c r="C5" s="11" t="s">
        <v>145</v>
      </c>
      <c r="D5" s="13">
        <f>Output!S82</f>
        <v>1.1214999999999999</v>
      </c>
      <c r="E5" s="13">
        <f>Output!T82</f>
        <v>1.5319</v>
      </c>
      <c r="F5" s="20">
        <f>Output!U82</f>
        <v>36.594999999999999</v>
      </c>
      <c r="G5" s="13">
        <f>Output!S78</f>
        <v>1.853</v>
      </c>
      <c r="H5" s="13">
        <f>Output!T78</f>
        <v>1.6738</v>
      </c>
      <c r="I5" s="20">
        <f>Output!U78</f>
        <v>-9.6678999999999995</v>
      </c>
      <c r="J5" s="19">
        <f>Output!S66</f>
        <v>106.4</v>
      </c>
      <c r="K5" s="19">
        <f>Output!T66</f>
        <v>102.77</v>
      </c>
      <c r="L5" s="20">
        <f>Output!U66</f>
        <v>-3.4098000000000002</v>
      </c>
      <c r="N5" s="20">
        <f>IF(F5&lt;&gt;"",ABS(F5),"")</f>
        <v>36.594999999999999</v>
      </c>
      <c r="O5" s="20">
        <f>IF(I5&lt;&gt;"",ABS(I5),"")</f>
        <v>9.6678999999999995</v>
      </c>
      <c r="P5" s="20">
        <f>IF(L5&lt;&gt;"",ABS(L5),"")</f>
        <v>3.4098000000000002</v>
      </c>
    </row>
    <row r="6" spans="1:16" customFormat="1">
      <c r="A6" s="200"/>
      <c r="B6" s="175"/>
      <c r="C6" s="11" t="s">
        <v>146</v>
      </c>
      <c r="D6" s="13">
        <f>Output!S83</f>
        <v>1.4394</v>
      </c>
      <c r="E6" s="13">
        <f>Output!T83</f>
        <v>1.5831999999999999</v>
      </c>
      <c r="F6" s="20">
        <f>Output!U83</f>
        <v>9.9949999999999992</v>
      </c>
      <c r="G6" s="13"/>
      <c r="H6" s="13"/>
      <c r="I6" s="20"/>
      <c r="J6" s="19"/>
      <c r="K6" s="19"/>
      <c r="L6" s="20"/>
      <c r="N6" s="20">
        <f t="shared" ref="N6:N69" si="0">IF(F6&lt;&gt;"",ABS(F6),"")</f>
        <v>9.9949999999999992</v>
      </c>
      <c r="O6" s="20" t="str">
        <f t="shared" ref="O6:O69" si="1">IF(I6&lt;&gt;"",ABS(I6),"")</f>
        <v/>
      </c>
      <c r="P6" s="20" t="str">
        <f t="shared" ref="P6:P69" si="2">IF(L6&lt;&gt;"",ABS(L6),"")</f>
        <v/>
      </c>
    </row>
    <row r="7" spans="1:16" customFormat="1">
      <c r="A7" s="200"/>
      <c r="B7" s="175"/>
      <c r="C7" s="11" t="s">
        <v>147</v>
      </c>
      <c r="D7" s="13">
        <f>Output!S84</f>
        <v>0.86692000000000002</v>
      </c>
      <c r="E7" s="13">
        <f>Output!T84</f>
        <v>1.4341999999999999</v>
      </c>
      <c r="F7" s="20">
        <f>Output!U84</f>
        <v>65.435000000000002</v>
      </c>
      <c r="G7" s="13">
        <f>Output!S80</f>
        <v>1.6043000000000001</v>
      </c>
      <c r="H7" s="13">
        <f>Output!T80</f>
        <v>1.7999000000000001</v>
      </c>
      <c r="I7" s="20">
        <f>Output!U80</f>
        <v>12.194000000000001</v>
      </c>
      <c r="J7" s="19">
        <f>Output!S68</f>
        <v>82.6</v>
      </c>
      <c r="K7" s="19">
        <f>Output!T68</f>
        <v>67.864000000000004</v>
      </c>
      <c r="L7" s="20">
        <f>Output!U68</f>
        <v>-17.84</v>
      </c>
      <c r="N7" s="20">
        <f t="shared" si="0"/>
        <v>65.435000000000002</v>
      </c>
      <c r="O7" s="20">
        <f t="shared" si="1"/>
        <v>12.194000000000001</v>
      </c>
      <c r="P7" s="20">
        <f t="shared" si="2"/>
        <v>17.84</v>
      </c>
    </row>
    <row r="8" spans="1:16" customFormat="1">
      <c r="A8" s="200"/>
      <c r="B8" s="176"/>
      <c r="C8" s="11" t="s">
        <v>159</v>
      </c>
      <c r="D8" s="13">
        <f>Output!S85</f>
        <v>1.5111000000000001</v>
      </c>
      <c r="E8" s="13">
        <f>Output!T85</f>
        <v>1.5881000000000001</v>
      </c>
      <c r="F8" s="20">
        <f>Output!U85</f>
        <v>5.0972999999999997</v>
      </c>
      <c r="G8" s="13"/>
      <c r="H8" s="13"/>
      <c r="I8" s="20"/>
      <c r="J8" s="19">
        <f>Output!S69</f>
        <v>64.400000000000006</v>
      </c>
      <c r="K8" s="19">
        <f>Output!T69</f>
        <v>95.956000000000003</v>
      </c>
      <c r="L8" s="20">
        <f>Output!U69</f>
        <v>49</v>
      </c>
      <c r="N8" s="20">
        <f t="shared" si="0"/>
        <v>5.0972999999999997</v>
      </c>
      <c r="O8" s="20" t="str">
        <f t="shared" si="1"/>
        <v/>
      </c>
      <c r="P8" s="20">
        <f t="shared" si="2"/>
        <v>49</v>
      </c>
    </row>
    <row r="9" spans="1:16" customFormat="1">
      <c r="A9" s="200"/>
      <c r="B9" s="174" t="s">
        <v>97</v>
      </c>
      <c r="C9" s="11" t="s">
        <v>145</v>
      </c>
      <c r="D9" s="13">
        <f>Output!S277</f>
        <v>1.2040999999999999</v>
      </c>
      <c r="E9" s="13">
        <f>Output!T277</f>
        <v>1.5004</v>
      </c>
      <c r="F9" s="36">
        <f>Output!U277</f>
        <v>24.605</v>
      </c>
      <c r="G9" s="13">
        <f>Output!S273</f>
        <v>1.84</v>
      </c>
      <c r="H9" s="13">
        <f>Output!T273</f>
        <v>1.6273</v>
      </c>
      <c r="I9" s="20">
        <f>Output!U273</f>
        <v>-11.558</v>
      </c>
      <c r="J9" s="19">
        <f>Output!S261</f>
        <v>109.22</v>
      </c>
      <c r="K9" s="19">
        <f>Output!T261</f>
        <v>101.95</v>
      </c>
      <c r="L9" s="20">
        <f>Output!U261</f>
        <v>-6.6576000000000004</v>
      </c>
      <c r="N9" s="20">
        <f t="shared" si="0"/>
        <v>24.605</v>
      </c>
      <c r="O9" s="20">
        <f t="shared" si="1"/>
        <v>11.558</v>
      </c>
      <c r="P9" s="20">
        <f t="shared" si="2"/>
        <v>6.6576000000000004</v>
      </c>
    </row>
    <row r="10" spans="1:16" customFormat="1">
      <c r="A10" s="200"/>
      <c r="B10" s="175"/>
      <c r="C10" s="11" t="s">
        <v>146</v>
      </c>
      <c r="D10" s="13">
        <f>Output!S278</f>
        <v>1.3489</v>
      </c>
      <c r="E10" s="13">
        <f>Output!T278</f>
        <v>1.5507</v>
      </c>
      <c r="F10" s="36">
        <f>Output!U278</f>
        <v>14.955</v>
      </c>
      <c r="G10" s="13">
        <f>Output!S274</f>
        <v>2.5179</v>
      </c>
      <c r="H10" s="13">
        <f>Output!T274</f>
        <v>1.6752</v>
      </c>
      <c r="I10" s="20">
        <f>Output!U274</f>
        <v>-33.468000000000004</v>
      </c>
      <c r="J10" s="19">
        <f>Output!S262</f>
        <v>87.263999999999996</v>
      </c>
      <c r="K10" s="19">
        <f>Output!T262</f>
        <v>102.25</v>
      </c>
      <c r="L10" s="20">
        <f>Output!U262</f>
        <v>17.170000000000002</v>
      </c>
      <c r="N10" s="20">
        <f t="shared" si="0"/>
        <v>14.955</v>
      </c>
      <c r="O10" s="20">
        <f t="shared" si="1"/>
        <v>33.468000000000004</v>
      </c>
      <c r="P10" s="20">
        <f t="shared" si="2"/>
        <v>17.170000000000002</v>
      </c>
    </row>
    <row r="11" spans="1:16" customFormat="1">
      <c r="A11" s="200"/>
      <c r="B11" s="175"/>
      <c r="C11" s="11" t="s">
        <v>147</v>
      </c>
      <c r="D11" s="13">
        <f>Output!S279</f>
        <v>0.82047000000000003</v>
      </c>
      <c r="E11" s="13">
        <f>Output!T279</f>
        <v>1.4046000000000001</v>
      </c>
      <c r="F11" s="36">
        <f>Output!U279</f>
        <v>71.194999999999993</v>
      </c>
      <c r="G11" s="13">
        <f>Output!S275</f>
        <v>1.5087999999999999</v>
      </c>
      <c r="H11" s="13">
        <f>Output!T275</f>
        <v>1.7076</v>
      </c>
      <c r="I11" s="20">
        <f>Output!U275</f>
        <v>13.176</v>
      </c>
      <c r="J11" s="19">
        <f>Output!S263</f>
        <v>90.106999999999999</v>
      </c>
      <c r="K11" s="19">
        <f>Output!T263</f>
        <v>73.313000000000002</v>
      </c>
      <c r="L11" s="20">
        <f>Output!U263</f>
        <v>-18.638000000000002</v>
      </c>
      <c r="N11" s="20">
        <f t="shared" si="0"/>
        <v>71.194999999999993</v>
      </c>
      <c r="O11" s="20">
        <f t="shared" si="1"/>
        <v>13.176</v>
      </c>
      <c r="P11" s="20">
        <f t="shared" si="2"/>
        <v>18.638000000000002</v>
      </c>
    </row>
    <row r="12" spans="1:16" customFormat="1">
      <c r="A12" s="200"/>
      <c r="B12" s="176"/>
      <c r="C12" s="11" t="s">
        <v>159</v>
      </c>
      <c r="D12" s="13">
        <f>Output!S280</f>
        <v>1.4703999999999999</v>
      </c>
      <c r="E12" s="13">
        <f>Output!T280</f>
        <v>1.5558000000000001</v>
      </c>
      <c r="F12" s="36">
        <f>Output!U280</f>
        <v>5.8110999999999997</v>
      </c>
      <c r="G12" s="13">
        <f>Output!S276</f>
        <v>1.8915999999999999</v>
      </c>
      <c r="H12" s="13">
        <f>Output!T276</f>
        <v>1.6908000000000001</v>
      </c>
      <c r="I12" s="20">
        <f>Output!U276</f>
        <v>-10.616</v>
      </c>
      <c r="J12" s="19">
        <f>Output!S264</f>
        <v>78.052999999999997</v>
      </c>
      <c r="K12" s="19">
        <f>Output!T264</f>
        <v>93.242000000000004</v>
      </c>
      <c r="L12" s="20">
        <f>Output!U264</f>
        <v>19.46</v>
      </c>
      <c r="N12" s="20">
        <f t="shared" si="0"/>
        <v>5.8110999999999997</v>
      </c>
      <c r="O12" s="20">
        <f t="shared" si="1"/>
        <v>10.616</v>
      </c>
      <c r="P12" s="20">
        <f t="shared" si="2"/>
        <v>19.46</v>
      </c>
    </row>
    <row r="13" spans="1:16" customFormat="1">
      <c r="A13" s="200"/>
      <c r="B13" s="174" t="s">
        <v>93</v>
      </c>
      <c r="C13" s="11" t="s">
        <v>145</v>
      </c>
      <c r="D13" s="13">
        <f>Output!S121</f>
        <v>2.8824000000000001</v>
      </c>
      <c r="E13" s="13">
        <f>Output!T121</f>
        <v>4.1844999999999999</v>
      </c>
      <c r="F13" s="36">
        <f>Output!U121</f>
        <v>45.173999999999999</v>
      </c>
      <c r="G13" s="13">
        <f>Output!S117</f>
        <v>5.2605000000000004</v>
      </c>
      <c r="H13" s="13">
        <f>Output!T117</f>
        <v>4.6139000000000001</v>
      </c>
      <c r="I13" s="20">
        <f>Output!U117</f>
        <v>-12.291</v>
      </c>
      <c r="J13" s="19">
        <f>Output!S105</f>
        <v>175.7</v>
      </c>
      <c r="K13" s="19">
        <f>Output!T105</f>
        <v>143.97999999999999</v>
      </c>
      <c r="L13" s="20">
        <f>Output!U105</f>
        <v>-18.056000000000001</v>
      </c>
      <c r="N13" s="20">
        <f t="shared" si="0"/>
        <v>45.173999999999999</v>
      </c>
      <c r="O13" s="20">
        <f t="shared" si="1"/>
        <v>12.291</v>
      </c>
      <c r="P13" s="20">
        <f t="shared" si="2"/>
        <v>18.056000000000001</v>
      </c>
    </row>
    <row r="14" spans="1:16" customFormat="1">
      <c r="A14" s="200"/>
      <c r="B14" s="175"/>
      <c r="C14" s="11" t="s">
        <v>146</v>
      </c>
      <c r="D14" s="13">
        <f>Output!S122</f>
        <v>4.1562000000000001</v>
      </c>
      <c r="E14" s="13">
        <f>Output!T122</f>
        <v>4.3326000000000002</v>
      </c>
      <c r="F14" s="20">
        <f>Output!U122</f>
        <v>4.2434000000000003</v>
      </c>
      <c r="G14" s="13">
        <f>Output!S118</f>
        <v>9.8272999999999993</v>
      </c>
      <c r="H14" s="13">
        <f>Output!T118</f>
        <v>4.7519</v>
      </c>
      <c r="I14" s="20">
        <f>Output!U118</f>
        <v>-51.646000000000001</v>
      </c>
      <c r="J14" s="19">
        <f>Output!S106</f>
        <v>126.3</v>
      </c>
      <c r="K14" s="19">
        <f>Output!T106</f>
        <v>145.47</v>
      </c>
      <c r="L14" s="20">
        <f>Output!U106</f>
        <v>15.177</v>
      </c>
      <c r="N14" s="20">
        <f t="shared" si="0"/>
        <v>4.2434000000000003</v>
      </c>
      <c r="O14" s="20">
        <f t="shared" si="1"/>
        <v>51.646000000000001</v>
      </c>
      <c r="P14" s="20">
        <f t="shared" si="2"/>
        <v>15.177</v>
      </c>
    </row>
    <row r="15" spans="1:16" customFormat="1">
      <c r="A15" s="200"/>
      <c r="B15" s="175"/>
      <c r="C15" s="11" t="s">
        <v>147</v>
      </c>
      <c r="D15" s="13">
        <f>Output!S123</f>
        <v>1.99</v>
      </c>
      <c r="E15" s="13">
        <f>Output!T123</f>
        <v>3.903</v>
      </c>
      <c r="F15" s="20">
        <f>Output!U123</f>
        <v>96.126000000000005</v>
      </c>
      <c r="G15" s="13">
        <f>Output!S119</f>
        <v>4.7729999999999997</v>
      </c>
      <c r="H15" s="13">
        <f>Output!T119</f>
        <v>4.5654000000000003</v>
      </c>
      <c r="I15" s="20">
        <f>Output!U119</f>
        <v>-4.3479999999999999</v>
      </c>
      <c r="J15" s="19">
        <f>Output!S107</f>
        <v>128.9</v>
      </c>
      <c r="K15" s="19">
        <f>Output!T107</f>
        <v>112.25</v>
      </c>
      <c r="L15" s="20">
        <f>Output!U107</f>
        <v>-12.92</v>
      </c>
      <c r="N15" s="20">
        <f t="shared" si="0"/>
        <v>96.126000000000005</v>
      </c>
      <c r="O15" s="20">
        <f t="shared" si="1"/>
        <v>4.3479999999999999</v>
      </c>
      <c r="P15" s="20">
        <f t="shared" si="2"/>
        <v>12.92</v>
      </c>
    </row>
    <row r="16" spans="1:16" customFormat="1">
      <c r="A16" s="200"/>
      <c r="B16" s="176"/>
      <c r="C16" s="11" t="s">
        <v>159</v>
      </c>
      <c r="D16" s="13">
        <f>Output!S124</f>
        <v>5.9679000000000002</v>
      </c>
      <c r="E16" s="13">
        <f>Output!T124</f>
        <v>4.3407</v>
      </c>
      <c r="F16" s="20">
        <f>Output!U124</f>
        <v>-27.265999999999998</v>
      </c>
      <c r="G16" s="13"/>
      <c r="H16" s="13"/>
      <c r="I16" s="20"/>
      <c r="J16" s="19">
        <f>Output!S108</f>
        <v>106.6</v>
      </c>
      <c r="K16" s="19">
        <f>Output!T108</f>
        <v>138.22</v>
      </c>
      <c r="L16" s="20">
        <f>Output!U108</f>
        <v>29.661999999999999</v>
      </c>
      <c r="N16" s="20">
        <f t="shared" si="0"/>
        <v>27.265999999999998</v>
      </c>
      <c r="O16" s="20" t="str">
        <f t="shared" si="1"/>
        <v/>
      </c>
      <c r="P16" s="20">
        <f t="shared" si="2"/>
        <v>29.661999999999999</v>
      </c>
    </row>
    <row r="17" spans="1:16" customFormat="1">
      <c r="A17" s="200"/>
      <c r="B17" s="174" t="s">
        <v>98</v>
      </c>
      <c r="C17" s="11" t="s">
        <v>145</v>
      </c>
      <c r="D17" s="13">
        <f>Output!S316</f>
        <v>2.9117000000000002</v>
      </c>
      <c r="E17" s="13">
        <f>Output!T316</f>
        <v>4.1378000000000004</v>
      </c>
      <c r="F17" s="20">
        <f>Output!U316</f>
        <v>42.110999999999997</v>
      </c>
      <c r="G17" s="13">
        <f>Output!S312</f>
        <v>5.5838999999999999</v>
      </c>
      <c r="H17" s="13">
        <f>Output!T312</f>
        <v>4.5785</v>
      </c>
      <c r="I17" s="20">
        <f>Output!U312</f>
        <v>-18.006</v>
      </c>
      <c r="J17" s="19">
        <f>Output!S300</f>
        <v>183.31</v>
      </c>
      <c r="K17" s="19">
        <f>Output!T300</f>
        <v>142</v>
      </c>
      <c r="L17" s="20">
        <f>Output!U300</f>
        <v>-22.535</v>
      </c>
      <c r="N17" s="20">
        <f t="shared" si="0"/>
        <v>42.110999999999997</v>
      </c>
      <c r="O17" s="20">
        <f t="shared" si="1"/>
        <v>18.006</v>
      </c>
      <c r="P17" s="20">
        <f t="shared" si="2"/>
        <v>22.535</v>
      </c>
    </row>
    <row r="18" spans="1:16" customFormat="1">
      <c r="A18" s="200"/>
      <c r="B18" s="175"/>
      <c r="C18" s="11" t="s">
        <v>146</v>
      </c>
      <c r="D18" s="13">
        <f>Output!S317</f>
        <v>3.5529000000000002</v>
      </c>
      <c r="E18" s="13">
        <f>Output!T317</f>
        <v>4.2859999999999996</v>
      </c>
      <c r="F18" s="20">
        <f>Output!U317</f>
        <v>20.635000000000002</v>
      </c>
      <c r="G18" s="13">
        <f>Output!S313</f>
        <v>8.5136000000000003</v>
      </c>
      <c r="H18" s="13">
        <f>Output!T313</f>
        <v>4.7163000000000004</v>
      </c>
      <c r="I18" s="20">
        <f>Output!U313</f>
        <v>-44.603000000000002</v>
      </c>
      <c r="J18" s="19">
        <f>Output!S301</f>
        <v>149.63</v>
      </c>
      <c r="K18" s="19">
        <f>Output!T301</f>
        <v>143.53</v>
      </c>
      <c r="L18" s="20">
        <f>Output!U301</f>
        <v>-4.0769000000000002</v>
      </c>
      <c r="N18" s="20">
        <f t="shared" si="0"/>
        <v>20.635000000000002</v>
      </c>
      <c r="O18" s="20">
        <f t="shared" si="1"/>
        <v>44.603000000000002</v>
      </c>
      <c r="P18" s="20">
        <f t="shared" si="2"/>
        <v>4.0769000000000002</v>
      </c>
    </row>
    <row r="19" spans="1:16" customFormat="1">
      <c r="A19" s="200"/>
      <c r="B19" s="175"/>
      <c r="C19" s="11" t="s">
        <v>147</v>
      </c>
      <c r="D19" s="13">
        <f>Output!S318</f>
        <v>1.931</v>
      </c>
      <c r="E19" s="13">
        <f>Output!T318</f>
        <v>3.8559999999999999</v>
      </c>
      <c r="F19" s="20">
        <f>Output!U318</f>
        <v>99.685000000000002</v>
      </c>
      <c r="G19" s="13">
        <f>Output!S314</f>
        <v>4.9269999999999996</v>
      </c>
      <c r="H19" s="13">
        <f>Output!T314</f>
        <v>4.5267999999999997</v>
      </c>
      <c r="I19" s="20">
        <f>Output!U314</f>
        <v>-8.1240000000000006</v>
      </c>
      <c r="J19" s="19">
        <f>Output!S302</f>
        <v>131.4</v>
      </c>
      <c r="K19" s="19">
        <f>Output!T302</f>
        <v>110.95</v>
      </c>
      <c r="L19" s="20">
        <f>Output!U302</f>
        <v>-15.558999999999999</v>
      </c>
      <c r="N19" s="20">
        <f t="shared" si="0"/>
        <v>99.685000000000002</v>
      </c>
      <c r="O19" s="20">
        <f t="shared" si="1"/>
        <v>8.1240000000000006</v>
      </c>
      <c r="P19" s="20">
        <f t="shared" si="2"/>
        <v>15.558999999999999</v>
      </c>
    </row>
    <row r="20" spans="1:16" customFormat="1">
      <c r="A20" s="200"/>
      <c r="B20" s="176"/>
      <c r="C20" s="11" t="s">
        <v>159</v>
      </c>
      <c r="D20" s="13">
        <f>Output!S319</f>
        <v>6.0251999999999999</v>
      </c>
      <c r="E20" s="13">
        <f>Output!T319</f>
        <v>4.2945000000000002</v>
      </c>
      <c r="F20" s="20">
        <f>Output!U319</f>
        <v>-28.724</v>
      </c>
      <c r="G20" s="13">
        <f>Output!S315</f>
        <v>5.98</v>
      </c>
      <c r="H20" s="13">
        <f>Output!T315</f>
        <v>4.6570999999999998</v>
      </c>
      <c r="I20" s="20">
        <f>Output!U315</f>
        <v>-22.122</v>
      </c>
      <c r="J20" s="19">
        <f>Output!S303</f>
        <v>106.86</v>
      </c>
      <c r="K20" s="19">
        <f>Output!T303</f>
        <v>136.41999999999999</v>
      </c>
      <c r="L20" s="20">
        <f>Output!U303</f>
        <v>27.663</v>
      </c>
      <c r="N20" s="20">
        <f t="shared" si="0"/>
        <v>28.724</v>
      </c>
      <c r="O20" s="20">
        <f t="shared" si="1"/>
        <v>22.122</v>
      </c>
      <c r="P20" s="20">
        <f t="shared" si="2"/>
        <v>27.663</v>
      </c>
    </row>
    <row r="21" spans="1:16" customFormat="1">
      <c r="A21" s="200"/>
      <c r="B21" s="174" t="s">
        <v>95</v>
      </c>
      <c r="C21" s="11" t="s">
        <v>145</v>
      </c>
      <c r="D21" s="13">
        <f>Output!S199</f>
        <v>2.9161999999999999</v>
      </c>
      <c r="E21" s="13">
        <f>Output!T199</f>
        <v>3.859</v>
      </c>
      <c r="F21" s="20">
        <f>Output!U199</f>
        <v>32.328000000000003</v>
      </c>
      <c r="G21" s="13">
        <f>Output!S195</f>
        <v>5.5227000000000004</v>
      </c>
      <c r="H21" s="13">
        <f>Output!T195</f>
        <v>4.1410999999999998</v>
      </c>
      <c r="I21" s="20">
        <f>Output!U195</f>
        <v>-25.016999999999999</v>
      </c>
      <c r="J21" s="19">
        <f>Output!S183</f>
        <v>148.76</v>
      </c>
      <c r="K21" s="19">
        <f>Output!T183</f>
        <v>155.53</v>
      </c>
      <c r="L21" s="20">
        <f>Output!U183</f>
        <v>4.5483000000000002</v>
      </c>
      <c r="N21" s="20">
        <f t="shared" si="0"/>
        <v>32.328000000000003</v>
      </c>
      <c r="O21" s="20">
        <f t="shared" si="1"/>
        <v>25.016999999999999</v>
      </c>
      <c r="P21" s="20">
        <f t="shared" si="2"/>
        <v>4.5483000000000002</v>
      </c>
    </row>
    <row r="22" spans="1:16" customFormat="1">
      <c r="A22" s="200"/>
      <c r="B22" s="175"/>
      <c r="C22" s="11" t="s">
        <v>146</v>
      </c>
      <c r="D22" s="13">
        <f>Output!S200</f>
        <v>3.2549999999999999</v>
      </c>
      <c r="E22" s="13">
        <f>Output!T200</f>
        <v>3.9958</v>
      </c>
      <c r="F22" s="20">
        <f>Output!U200</f>
        <v>22.759</v>
      </c>
      <c r="G22" s="13">
        <f>Output!S196</f>
        <v>7.2295999999999996</v>
      </c>
      <c r="H22" s="13">
        <f>Output!T196</f>
        <v>4.2705000000000002</v>
      </c>
      <c r="I22" s="20">
        <f>Output!U196</f>
        <v>-40.930999999999997</v>
      </c>
      <c r="J22" s="19">
        <f>Output!S184</f>
        <v>113.13</v>
      </c>
      <c r="K22" s="19">
        <f>Output!T184</f>
        <v>156.78</v>
      </c>
      <c r="L22" s="20">
        <f>Output!U184</f>
        <v>38.582000000000001</v>
      </c>
      <c r="N22" s="20">
        <f t="shared" si="0"/>
        <v>22.759</v>
      </c>
      <c r="O22" s="20">
        <f t="shared" si="1"/>
        <v>40.930999999999997</v>
      </c>
      <c r="P22" s="20">
        <f t="shared" si="2"/>
        <v>38.582000000000001</v>
      </c>
    </row>
    <row r="23" spans="1:16" customFormat="1">
      <c r="A23" s="200"/>
      <c r="B23" s="175"/>
      <c r="C23" s="11" t="s">
        <v>147</v>
      </c>
      <c r="D23" s="13">
        <f>Output!S201</f>
        <v>2.0226999999999999</v>
      </c>
      <c r="E23" s="13">
        <f>Output!T201</f>
        <v>3.6031</v>
      </c>
      <c r="F23" s="20">
        <f>Output!U201</f>
        <v>78.13</v>
      </c>
      <c r="G23" s="13">
        <f>Output!S197</f>
        <v>5.0236000000000001</v>
      </c>
      <c r="H23" s="13">
        <f>Output!T197</f>
        <v>4.1578999999999997</v>
      </c>
      <c r="I23" s="20">
        <f>Output!U197</f>
        <v>-17.233000000000001</v>
      </c>
      <c r="J23" s="19">
        <f>Output!S185</f>
        <v>148.55000000000001</v>
      </c>
      <c r="K23" s="19">
        <f>Output!T185</f>
        <v>115.26</v>
      </c>
      <c r="L23" s="20">
        <f>Output!U185</f>
        <v>-22.411000000000001</v>
      </c>
      <c r="N23" s="20">
        <f t="shared" si="0"/>
        <v>78.13</v>
      </c>
      <c r="O23" s="20">
        <f t="shared" si="1"/>
        <v>17.233000000000001</v>
      </c>
      <c r="P23" s="20">
        <f t="shared" si="2"/>
        <v>22.411000000000001</v>
      </c>
    </row>
    <row r="24" spans="1:16" customFormat="1">
      <c r="A24" s="200"/>
      <c r="B24" s="176"/>
      <c r="C24" s="11" t="s">
        <v>159</v>
      </c>
      <c r="D24" s="13">
        <f>Output!S202</f>
        <v>5.9962</v>
      </c>
      <c r="E24" s="13">
        <f>Output!T202</f>
        <v>3.9824000000000002</v>
      </c>
      <c r="F24" s="20">
        <f>Output!U202</f>
        <v>-33.584000000000003</v>
      </c>
      <c r="G24" s="13">
        <f>Output!S198</f>
        <v>6.4245000000000001</v>
      </c>
      <c r="H24" s="13">
        <f>Output!T198</f>
        <v>4.2281000000000004</v>
      </c>
      <c r="I24" s="20">
        <f>Output!U198</f>
        <v>-34.189</v>
      </c>
      <c r="J24" s="19">
        <f>Output!S186</f>
        <v>124.93</v>
      </c>
      <c r="K24" s="19">
        <f>Output!T186</f>
        <v>148.54</v>
      </c>
      <c r="L24" s="20">
        <f>Output!U186</f>
        <v>18.896999999999998</v>
      </c>
      <c r="N24" s="20">
        <f t="shared" si="0"/>
        <v>33.584000000000003</v>
      </c>
      <c r="O24" s="20">
        <f t="shared" si="1"/>
        <v>34.189</v>
      </c>
      <c r="P24" s="20">
        <f t="shared" si="2"/>
        <v>18.896999999999998</v>
      </c>
    </row>
    <row r="25" spans="1:16" customFormat="1">
      <c r="A25" s="200"/>
      <c r="B25" s="174" t="s">
        <v>100</v>
      </c>
      <c r="C25" s="11" t="s">
        <v>145</v>
      </c>
      <c r="D25" s="13">
        <f>Output!S394</f>
        <v>2.6898</v>
      </c>
      <c r="E25" s="13">
        <f>Output!T394</f>
        <v>3.8372999999999999</v>
      </c>
      <c r="F25" s="20">
        <f>Output!U394</f>
        <v>42.658000000000001</v>
      </c>
      <c r="G25" s="13">
        <f>Output!S390</f>
        <v>4.9051999999999998</v>
      </c>
      <c r="H25" s="13">
        <f>Output!T390</f>
        <v>4.0796000000000001</v>
      </c>
      <c r="I25" s="20">
        <f>Output!U390</f>
        <v>-16.831</v>
      </c>
      <c r="J25" s="19">
        <f>Output!S378</f>
        <v>143.76</v>
      </c>
      <c r="K25" s="19">
        <f>Output!T378</f>
        <v>161.74</v>
      </c>
      <c r="L25" s="20">
        <f>Output!U378</f>
        <v>12.507</v>
      </c>
      <c r="N25" s="20">
        <f t="shared" si="0"/>
        <v>42.658000000000001</v>
      </c>
      <c r="O25" s="20">
        <f t="shared" si="1"/>
        <v>16.831</v>
      </c>
      <c r="P25" s="20">
        <f t="shared" si="2"/>
        <v>12.507</v>
      </c>
    </row>
    <row r="26" spans="1:16" customFormat="1">
      <c r="A26" s="200"/>
      <c r="B26" s="175"/>
      <c r="C26" s="11" t="s">
        <v>146</v>
      </c>
      <c r="D26" s="13">
        <f>Output!S395</f>
        <v>2.9129999999999998</v>
      </c>
      <c r="E26" s="13">
        <f>Output!T395</f>
        <v>3.9729000000000001</v>
      </c>
      <c r="F26" s="20">
        <f>Output!U395</f>
        <v>36.387</v>
      </c>
      <c r="G26" s="13">
        <f>Output!S391</f>
        <v>6.7148000000000003</v>
      </c>
      <c r="H26" s="13">
        <f>Output!T391</f>
        <v>4.2051999999999996</v>
      </c>
      <c r="I26" s="20">
        <f>Output!U391</f>
        <v>-37.375</v>
      </c>
      <c r="J26" s="19">
        <f>Output!S379</f>
        <v>132.44999999999999</v>
      </c>
      <c r="K26" s="19">
        <f>Output!T379</f>
        <v>163.53</v>
      </c>
      <c r="L26" s="20">
        <f>Output!U379</f>
        <v>23.469000000000001</v>
      </c>
      <c r="N26" s="20">
        <f t="shared" si="0"/>
        <v>36.387</v>
      </c>
      <c r="O26" s="20">
        <f t="shared" si="1"/>
        <v>37.375</v>
      </c>
      <c r="P26" s="20">
        <f t="shared" si="2"/>
        <v>23.469000000000001</v>
      </c>
    </row>
    <row r="27" spans="1:16" customFormat="1">
      <c r="A27" s="200"/>
      <c r="B27" s="175"/>
      <c r="C27" s="11" t="s">
        <v>147</v>
      </c>
      <c r="D27" s="13">
        <f>Output!S396</f>
        <v>1.9278</v>
      </c>
      <c r="E27" s="13">
        <f>Output!T396</f>
        <v>3.5834000000000001</v>
      </c>
      <c r="F27" s="20">
        <f>Output!U396</f>
        <v>85.88</v>
      </c>
      <c r="G27" s="13">
        <f>Output!S392</f>
        <v>4.3612000000000002</v>
      </c>
      <c r="H27" s="13">
        <f>Output!T392</f>
        <v>4.0372000000000003</v>
      </c>
      <c r="I27" s="20">
        <f>Output!U392</f>
        <v>-7.4286000000000003</v>
      </c>
      <c r="J27" s="19">
        <f>Output!S380</f>
        <v>150.46</v>
      </c>
      <c r="K27" s="19">
        <f>Output!T380</f>
        <v>128.55000000000001</v>
      </c>
      <c r="L27" s="20">
        <f>Output!U380</f>
        <v>-14.558999999999999</v>
      </c>
      <c r="N27" s="20">
        <f t="shared" si="0"/>
        <v>85.88</v>
      </c>
      <c r="O27" s="20">
        <f t="shared" si="1"/>
        <v>7.4286000000000003</v>
      </c>
      <c r="P27" s="20">
        <f t="shared" si="2"/>
        <v>14.558999999999999</v>
      </c>
    </row>
    <row r="28" spans="1:16" customFormat="1">
      <c r="A28" s="200"/>
      <c r="B28" s="176"/>
      <c r="C28" s="11" t="s">
        <v>159</v>
      </c>
      <c r="D28" s="13">
        <f>Output!S397</f>
        <v>5.4241000000000001</v>
      </c>
      <c r="E28" s="13">
        <f>Output!T397</f>
        <v>3.9598</v>
      </c>
      <c r="F28" s="20">
        <f>Output!U397</f>
        <v>-26.995000000000001</v>
      </c>
      <c r="G28" s="13">
        <f>Output!S393</f>
        <v>6.2034000000000002</v>
      </c>
      <c r="H28" s="13">
        <f>Output!T393</f>
        <v>4.2012</v>
      </c>
      <c r="I28" s="20">
        <f>Output!U393</f>
        <v>-32.276000000000003</v>
      </c>
      <c r="J28" s="19">
        <f>Output!S381</f>
        <v>148.30000000000001</v>
      </c>
      <c r="K28" s="19">
        <f>Output!T381</f>
        <v>148.87</v>
      </c>
      <c r="L28" s="20">
        <f>Output!U381</f>
        <v>0.38501000000000002</v>
      </c>
      <c r="N28" s="20">
        <f t="shared" si="0"/>
        <v>26.995000000000001</v>
      </c>
      <c r="O28" s="20">
        <f t="shared" si="1"/>
        <v>32.276000000000003</v>
      </c>
      <c r="P28" s="20">
        <f t="shared" si="2"/>
        <v>0.38501000000000002</v>
      </c>
    </row>
    <row r="29" spans="1:16" customFormat="1">
      <c r="A29" s="200"/>
      <c r="B29" s="174" t="s">
        <v>101</v>
      </c>
      <c r="C29" s="11" t="s">
        <v>145</v>
      </c>
      <c r="D29" s="13">
        <f>Output!S433</f>
        <v>4.7724000000000002</v>
      </c>
      <c r="E29" s="13">
        <f>Output!T433</f>
        <v>7.6938000000000004</v>
      </c>
      <c r="F29" s="20">
        <f>Output!U433</f>
        <v>61.213000000000001</v>
      </c>
      <c r="G29" s="13">
        <f>Output!S429</f>
        <v>8.2646999999999995</v>
      </c>
      <c r="H29" s="13">
        <f>Output!T429</f>
        <v>8.4281000000000006</v>
      </c>
      <c r="I29" s="20">
        <f>Output!U429</f>
        <v>1.9775</v>
      </c>
      <c r="J29" s="19">
        <f>Output!S417</f>
        <v>185.88</v>
      </c>
      <c r="K29" s="19">
        <f>Output!T417</f>
        <v>164.68</v>
      </c>
      <c r="L29" s="20">
        <f>Output!U417</f>
        <v>-11.404</v>
      </c>
      <c r="N29" s="20">
        <f t="shared" si="0"/>
        <v>61.213000000000001</v>
      </c>
      <c r="O29" s="20">
        <f t="shared" si="1"/>
        <v>1.9775</v>
      </c>
      <c r="P29" s="20">
        <f t="shared" si="2"/>
        <v>11.404</v>
      </c>
    </row>
    <row r="30" spans="1:16" customFormat="1">
      <c r="A30" s="200"/>
      <c r="B30" s="175"/>
      <c r="C30" s="11" t="s">
        <v>146</v>
      </c>
      <c r="D30" s="13">
        <f>Output!S434</f>
        <v>6.5796000000000001</v>
      </c>
      <c r="E30" s="13">
        <f>Output!T434</f>
        <v>7.9836999999999998</v>
      </c>
      <c r="F30" s="20">
        <f>Output!U434</f>
        <v>21.341000000000001</v>
      </c>
      <c r="G30" s="13">
        <f>Output!S430</f>
        <v>11.221</v>
      </c>
      <c r="H30" s="13">
        <f>Output!T430</f>
        <v>8.6912000000000003</v>
      </c>
      <c r="I30" s="20">
        <f>Output!U430</f>
        <v>-22.545999999999999</v>
      </c>
      <c r="J30" s="19">
        <f>Output!S418</f>
        <v>173.4</v>
      </c>
      <c r="K30" s="19">
        <f>Output!T418</f>
        <v>168.37</v>
      </c>
      <c r="L30" s="20">
        <f>Output!U418</f>
        <v>-2.8974000000000002</v>
      </c>
      <c r="N30" s="20">
        <f t="shared" si="0"/>
        <v>21.341000000000001</v>
      </c>
      <c r="O30" s="20">
        <f t="shared" si="1"/>
        <v>22.545999999999999</v>
      </c>
      <c r="P30" s="20">
        <f t="shared" si="2"/>
        <v>2.8974000000000002</v>
      </c>
    </row>
    <row r="31" spans="1:16" customFormat="1">
      <c r="A31" s="200"/>
      <c r="B31" s="175"/>
      <c r="C31" s="11" t="s">
        <v>147</v>
      </c>
      <c r="D31" s="13">
        <f>Output!S435</f>
        <v>2.8973</v>
      </c>
      <c r="E31" s="13">
        <f>Output!T435</f>
        <v>7.1425000000000001</v>
      </c>
      <c r="F31" s="20">
        <f>Output!U435</f>
        <v>146.52000000000001</v>
      </c>
      <c r="G31" s="13">
        <f>Output!S431</f>
        <v>7.2846000000000002</v>
      </c>
      <c r="H31" s="13">
        <f>Output!T431</f>
        <v>8.0455000000000005</v>
      </c>
      <c r="I31" s="20">
        <f>Output!U431</f>
        <v>10.445</v>
      </c>
      <c r="J31" s="19">
        <f>Output!S419</f>
        <v>143.38</v>
      </c>
      <c r="K31" s="19">
        <f>Output!T419</f>
        <v>142.65</v>
      </c>
      <c r="L31" s="20">
        <f>Output!U419</f>
        <v>-0.50949</v>
      </c>
      <c r="N31" s="20">
        <f t="shared" si="0"/>
        <v>146.52000000000001</v>
      </c>
      <c r="O31" s="20">
        <f t="shared" si="1"/>
        <v>10.445</v>
      </c>
      <c r="P31" s="20">
        <f t="shared" si="2"/>
        <v>0.50949</v>
      </c>
    </row>
    <row r="32" spans="1:16" customFormat="1">
      <c r="A32" s="200"/>
      <c r="B32" s="176"/>
      <c r="C32" s="11" t="s">
        <v>159</v>
      </c>
      <c r="D32" s="13">
        <f>Output!S436</f>
        <v>10.063000000000001</v>
      </c>
      <c r="E32" s="13">
        <f>Output!T436</f>
        <v>7.9966999999999997</v>
      </c>
      <c r="F32" s="20">
        <f>Output!U436</f>
        <v>-20.533000000000001</v>
      </c>
      <c r="G32" s="13">
        <f>Output!S432</f>
        <v>12.176</v>
      </c>
      <c r="H32" s="13">
        <f>Output!T432</f>
        <v>8.5561000000000007</v>
      </c>
      <c r="I32" s="20">
        <f>Output!U432</f>
        <v>-29.728999999999999</v>
      </c>
      <c r="J32" s="19">
        <f>Output!S420</f>
        <v>133.32</v>
      </c>
      <c r="K32" s="19">
        <f>Output!T420</f>
        <v>163.96</v>
      </c>
      <c r="L32" s="20">
        <f>Output!U420</f>
        <v>22.986000000000001</v>
      </c>
      <c r="N32" s="20">
        <f t="shared" si="0"/>
        <v>20.533000000000001</v>
      </c>
      <c r="O32" s="20">
        <f t="shared" si="1"/>
        <v>29.728999999999999</v>
      </c>
      <c r="P32" s="20">
        <f t="shared" si="2"/>
        <v>22.986000000000001</v>
      </c>
    </row>
    <row r="33" spans="1:16" customFormat="1">
      <c r="A33" s="200"/>
      <c r="B33" s="174" t="s">
        <v>104</v>
      </c>
      <c r="C33" s="11" t="s">
        <v>145</v>
      </c>
      <c r="D33" s="13">
        <f>Output!S550</f>
        <v>4.1166999999999998</v>
      </c>
      <c r="E33" s="13">
        <f>Output!T550</f>
        <v>6.5385</v>
      </c>
      <c r="F33" s="20">
        <f>Output!U550</f>
        <v>58.828000000000003</v>
      </c>
      <c r="G33" s="13">
        <f>Output!S546</f>
        <v>8.3661999999999992</v>
      </c>
      <c r="H33" s="13">
        <f>Output!T546</f>
        <v>7.1471</v>
      </c>
      <c r="I33" s="20">
        <f>Output!U546</f>
        <v>-14.571999999999999</v>
      </c>
      <c r="J33" s="19">
        <f>Output!S534</f>
        <v>160.44999999999999</v>
      </c>
      <c r="K33" s="19">
        <f>Output!T534</f>
        <v>165.29</v>
      </c>
      <c r="L33" s="20">
        <f>Output!U534</f>
        <v>3.0167000000000002</v>
      </c>
      <c r="N33" s="20">
        <f t="shared" si="0"/>
        <v>58.828000000000003</v>
      </c>
      <c r="O33" s="20">
        <f t="shared" si="1"/>
        <v>14.571999999999999</v>
      </c>
      <c r="P33" s="20">
        <f t="shared" si="2"/>
        <v>3.0167000000000002</v>
      </c>
    </row>
    <row r="34" spans="1:16" customFormat="1">
      <c r="A34" s="200"/>
      <c r="B34" s="175"/>
      <c r="C34" s="11" t="s">
        <v>146</v>
      </c>
      <c r="D34" s="13">
        <f>Output!S551</f>
        <v>4.8319000000000001</v>
      </c>
      <c r="E34" s="13">
        <f>Output!T551</f>
        <v>6.8064</v>
      </c>
      <c r="F34" s="20">
        <f>Output!U551</f>
        <v>40.862000000000002</v>
      </c>
      <c r="G34" s="13">
        <f>Output!S547</f>
        <v>11.666</v>
      </c>
      <c r="H34" s="13">
        <f>Output!T547</f>
        <v>7.3845999999999998</v>
      </c>
      <c r="I34" s="20">
        <f>Output!U547</f>
        <v>-36.698</v>
      </c>
      <c r="J34" s="19">
        <f>Output!S535</f>
        <v>155.88</v>
      </c>
      <c r="K34" s="19">
        <f>Output!T535</f>
        <v>169.63</v>
      </c>
      <c r="L34" s="20">
        <f>Output!U535</f>
        <v>8.8195999999999994</v>
      </c>
      <c r="N34" s="20">
        <f t="shared" si="0"/>
        <v>40.862000000000002</v>
      </c>
      <c r="O34" s="20">
        <f t="shared" si="1"/>
        <v>36.698</v>
      </c>
      <c r="P34" s="20">
        <f t="shared" si="2"/>
        <v>8.8195999999999994</v>
      </c>
    </row>
    <row r="35" spans="1:16" customFormat="1">
      <c r="A35" s="200"/>
      <c r="B35" s="175"/>
      <c r="C35" s="11" t="s">
        <v>147</v>
      </c>
      <c r="D35" s="13">
        <f>Output!S552</f>
        <v>2.7578999999999998</v>
      </c>
      <c r="E35" s="13">
        <f>Output!T552</f>
        <v>6.0350999999999999</v>
      </c>
      <c r="F35" s="20">
        <f>Output!U552</f>
        <v>118.83</v>
      </c>
      <c r="G35" s="13">
        <f>Output!S548</f>
        <v>6.1348000000000003</v>
      </c>
      <c r="H35" s="13">
        <f>Output!T548</f>
        <v>6.7754000000000003</v>
      </c>
      <c r="I35" s="20">
        <f>Output!U548</f>
        <v>10.441000000000001</v>
      </c>
      <c r="J35" s="19">
        <f>Output!S536</f>
        <v>168.47</v>
      </c>
      <c r="K35" s="19">
        <f>Output!T536</f>
        <v>147.4</v>
      </c>
      <c r="L35" s="20">
        <f>Output!U536</f>
        <v>-12.509</v>
      </c>
      <c r="N35" s="20">
        <f t="shared" si="0"/>
        <v>118.83</v>
      </c>
      <c r="O35" s="20">
        <f t="shared" si="1"/>
        <v>10.441000000000001</v>
      </c>
      <c r="P35" s="20">
        <f t="shared" si="2"/>
        <v>12.509</v>
      </c>
    </row>
    <row r="36" spans="1:16" customFormat="1">
      <c r="A36" s="200"/>
      <c r="B36" s="176"/>
      <c r="C36" s="11" t="s">
        <v>159</v>
      </c>
      <c r="D36" s="13">
        <f>Output!S553</f>
        <v>11.962999999999999</v>
      </c>
      <c r="E36" s="13">
        <f>Output!T553</f>
        <v>6.7876000000000003</v>
      </c>
      <c r="F36" s="20">
        <f>Output!U553</f>
        <v>-43.264000000000003</v>
      </c>
      <c r="G36" s="13">
        <f>Output!S549</f>
        <v>12.228</v>
      </c>
      <c r="H36" s="13">
        <f>Output!T549</f>
        <v>7.3335999999999997</v>
      </c>
      <c r="I36" s="20">
        <f>Output!U549</f>
        <v>-40.027999999999999</v>
      </c>
      <c r="J36" s="19">
        <f>Output!S537</f>
        <v>169.15</v>
      </c>
      <c r="K36" s="19">
        <f>Output!T537</f>
        <v>149.79</v>
      </c>
      <c r="L36" s="20">
        <f>Output!U537</f>
        <v>-11.441000000000001</v>
      </c>
      <c r="N36" s="20">
        <f t="shared" si="0"/>
        <v>43.264000000000003</v>
      </c>
      <c r="O36" s="20">
        <f t="shared" si="1"/>
        <v>40.027999999999999</v>
      </c>
      <c r="P36" s="20">
        <f t="shared" si="2"/>
        <v>11.441000000000001</v>
      </c>
    </row>
    <row r="37" spans="1:16" customFormat="1">
      <c r="A37" s="200"/>
      <c r="B37" s="174" t="s">
        <v>105</v>
      </c>
      <c r="C37" s="11" t="s">
        <v>145</v>
      </c>
      <c r="D37" s="33">
        <f>Output!S589</f>
        <v>1.2989999999999999</v>
      </c>
      <c r="E37" s="33">
        <f>Output!T589</f>
        <v>2.0804</v>
      </c>
      <c r="F37" s="20">
        <f>Output!U589</f>
        <v>60.158000000000001</v>
      </c>
      <c r="G37" s="13">
        <f>Output!S585</f>
        <v>2.3620999999999999</v>
      </c>
      <c r="H37" s="13">
        <f>Output!T585</f>
        <v>2.5836999999999999</v>
      </c>
      <c r="I37" s="20">
        <f>Output!U585</f>
        <v>9.3833000000000002</v>
      </c>
      <c r="J37" s="51"/>
      <c r="K37" s="51"/>
      <c r="L37" s="20"/>
      <c r="N37" s="20">
        <f t="shared" si="0"/>
        <v>60.158000000000001</v>
      </c>
      <c r="O37" s="20">
        <f t="shared" si="1"/>
        <v>9.3833000000000002</v>
      </c>
      <c r="P37" s="20" t="str">
        <f t="shared" si="2"/>
        <v/>
      </c>
    </row>
    <row r="38" spans="1:16" customFormat="1">
      <c r="A38" s="200"/>
      <c r="B38" s="175"/>
      <c r="C38" s="11" t="s">
        <v>146</v>
      </c>
      <c r="D38" s="33">
        <f>Output!S590</f>
        <v>1.5215000000000001</v>
      </c>
      <c r="E38" s="33">
        <f>Output!T590</f>
        <v>2.2010999999999998</v>
      </c>
      <c r="F38" s="20">
        <f>Output!U590</f>
        <v>44.665999999999997</v>
      </c>
      <c r="G38" s="13">
        <f>Output!S586</f>
        <v>3.2863000000000002</v>
      </c>
      <c r="H38" s="13">
        <f>Output!T586</f>
        <v>2.6865000000000001</v>
      </c>
      <c r="I38" s="20">
        <f>Output!U586</f>
        <v>-18.25</v>
      </c>
      <c r="J38" s="51"/>
      <c r="K38" s="51"/>
      <c r="L38" s="20"/>
      <c r="N38" s="20">
        <f t="shared" si="0"/>
        <v>44.665999999999997</v>
      </c>
      <c r="O38" s="20">
        <f t="shared" si="1"/>
        <v>18.25</v>
      </c>
      <c r="P38" s="20" t="str">
        <f t="shared" si="2"/>
        <v/>
      </c>
    </row>
    <row r="39" spans="1:16" customFormat="1">
      <c r="A39" s="200"/>
      <c r="B39" s="175"/>
      <c r="C39" s="11" t="s">
        <v>147</v>
      </c>
      <c r="D39" s="33">
        <f>Output!S591</f>
        <v>0.88131000000000004</v>
      </c>
      <c r="E39" s="33">
        <f>Output!T591</f>
        <v>1.8561000000000001</v>
      </c>
      <c r="F39" s="20">
        <f>Output!U591</f>
        <v>110.61</v>
      </c>
      <c r="G39" s="13">
        <f>Output!S587</f>
        <v>1.8520000000000001</v>
      </c>
      <c r="H39" s="13">
        <f>Output!T587</f>
        <v>2.4060999999999999</v>
      </c>
      <c r="I39" s="20">
        <f>Output!U587</f>
        <v>29.919</v>
      </c>
      <c r="J39" s="51"/>
      <c r="K39" s="51"/>
      <c r="L39" s="20"/>
      <c r="N39" s="20">
        <f t="shared" si="0"/>
        <v>110.61</v>
      </c>
      <c r="O39" s="20">
        <f t="shared" si="1"/>
        <v>29.919</v>
      </c>
      <c r="P39" s="20" t="str">
        <f t="shared" si="2"/>
        <v/>
      </c>
    </row>
    <row r="40" spans="1:16" customFormat="1">
      <c r="A40" s="200"/>
      <c r="B40" s="176"/>
      <c r="C40" s="11" t="s">
        <v>159</v>
      </c>
      <c r="D40" s="33">
        <f>Output!S592</f>
        <v>2.4163999999999999</v>
      </c>
      <c r="E40" s="33">
        <f>Output!T592</f>
        <v>2.2961</v>
      </c>
      <c r="F40" s="20">
        <f>Output!U592</f>
        <v>-4.9785000000000004</v>
      </c>
      <c r="G40" s="13">
        <f>Output!S588</f>
        <v>3.0661999999999998</v>
      </c>
      <c r="H40" s="13">
        <f>Output!T588</f>
        <v>2.6604000000000001</v>
      </c>
      <c r="I40" s="20">
        <f>Output!U588</f>
        <v>-13.234</v>
      </c>
      <c r="J40" s="51"/>
      <c r="K40" s="51"/>
      <c r="L40" s="20"/>
      <c r="N40" s="20">
        <f t="shared" si="0"/>
        <v>4.9785000000000004</v>
      </c>
      <c r="O40" s="20">
        <f t="shared" si="1"/>
        <v>13.234</v>
      </c>
      <c r="P40" s="20" t="str">
        <f t="shared" si="2"/>
        <v/>
      </c>
    </row>
    <row r="41" spans="1:16" customFormat="1">
      <c r="A41" s="200"/>
      <c r="B41" s="174" t="s">
        <v>94</v>
      </c>
      <c r="C41" s="11" t="s">
        <v>145</v>
      </c>
      <c r="D41" s="13">
        <f>Output!S160</f>
        <v>4.4473000000000003</v>
      </c>
      <c r="E41" s="13">
        <f>Output!T160</f>
        <v>4.8761000000000001</v>
      </c>
      <c r="F41" s="20">
        <f>Output!U160</f>
        <v>9.6437000000000008</v>
      </c>
      <c r="G41" s="13">
        <f>Output!S156</f>
        <v>7.1029999999999998</v>
      </c>
      <c r="H41" s="13">
        <f>Output!T156</f>
        <v>4.9383999999999997</v>
      </c>
      <c r="I41" s="20">
        <f>Output!U156</f>
        <v>-30.474</v>
      </c>
      <c r="J41" s="19">
        <f>Output!S144</f>
        <v>225.93</v>
      </c>
      <c r="K41" s="19">
        <f>Output!T144</f>
        <v>221.37</v>
      </c>
      <c r="L41" s="20">
        <f>Output!U144</f>
        <v>-2.0181</v>
      </c>
      <c r="N41" s="20">
        <f t="shared" si="0"/>
        <v>9.6437000000000008</v>
      </c>
      <c r="O41" s="20">
        <f t="shared" si="1"/>
        <v>30.474</v>
      </c>
      <c r="P41" s="20">
        <f t="shared" si="2"/>
        <v>2.0181</v>
      </c>
    </row>
    <row r="42" spans="1:16" customFormat="1">
      <c r="A42" s="200"/>
      <c r="B42" s="175"/>
      <c r="C42" s="11" t="s">
        <v>146</v>
      </c>
      <c r="D42" s="13"/>
      <c r="E42" s="13"/>
      <c r="F42" s="20"/>
      <c r="G42" s="13">
        <f>Output!S157</f>
        <v>9.4537999999999993</v>
      </c>
      <c r="H42" s="13">
        <f>Output!T157</f>
        <v>5.1082000000000001</v>
      </c>
      <c r="I42" s="20">
        <f>Output!U157</f>
        <v>-45.966000000000001</v>
      </c>
      <c r="J42" s="19">
        <f>Output!S145</f>
        <v>209.68</v>
      </c>
      <c r="K42" s="19">
        <f>Output!T145</f>
        <v>222.55</v>
      </c>
      <c r="L42" s="20">
        <f>Output!U145</f>
        <v>6.1348000000000003</v>
      </c>
      <c r="N42" s="20" t="str">
        <f t="shared" si="0"/>
        <v/>
      </c>
      <c r="O42" s="20">
        <f t="shared" si="1"/>
        <v>45.966000000000001</v>
      </c>
      <c r="P42" s="20">
        <f t="shared" si="2"/>
        <v>6.1348000000000003</v>
      </c>
    </row>
    <row r="43" spans="1:16" customFormat="1">
      <c r="A43" s="200"/>
      <c r="B43" s="175"/>
      <c r="C43" s="11" t="s">
        <v>147</v>
      </c>
      <c r="D43" s="13">
        <f>Output!S162</f>
        <v>2.9529000000000001</v>
      </c>
      <c r="E43" s="13">
        <f>Output!T162</f>
        <v>4.5263999999999998</v>
      </c>
      <c r="F43" s="20">
        <f>Output!U162</f>
        <v>53.289000000000001</v>
      </c>
      <c r="G43" s="13">
        <f>Output!S158</f>
        <v>5.5484999999999998</v>
      </c>
      <c r="H43" s="13">
        <f>Output!T158</f>
        <v>4.9039000000000001</v>
      </c>
      <c r="I43" s="20">
        <f>Output!U158</f>
        <v>-11.617000000000001</v>
      </c>
      <c r="J43" s="19">
        <f>Output!S146</f>
        <v>195.36</v>
      </c>
      <c r="K43" s="19">
        <f>Output!T146</f>
        <v>159.54</v>
      </c>
      <c r="L43" s="20">
        <f>Output!U146</f>
        <v>-18.335999999999999</v>
      </c>
      <c r="N43" s="20">
        <f t="shared" si="0"/>
        <v>53.289000000000001</v>
      </c>
      <c r="O43" s="20">
        <f t="shared" si="1"/>
        <v>11.617000000000001</v>
      </c>
      <c r="P43" s="20">
        <f t="shared" si="2"/>
        <v>18.335999999999999</v>
      </c>
    </row>
    <row r="44" spans="1:16" customFormat="1">
      <c r="A44" s="200"/>
      <c r="B44" s="176"/>
      <c r="C44" s="11" t="s">
        <v>159</v>
      </c>
      <c r="D44" s="13">
        <f>Output!S163</f>
        <v>5.3628999999999998</v>
      </c>
      <c r="E44" s="13">
        <f>Output!T163</f>
        <v>5.4724000000000004</v>
      </c>
      <c r="F44" s="20">
        <f>Output!U163</f>
        <v>2.0413999999999999</v>
      </c>
      <c r="G44" s="13">
        <f>Output!S159</f>
        <v>6.4500999999999999</v>
      </c>
      <c r="H44" s="13">
        <f>Output!T159</f>
        <v>5.5110999999999999</v>
      </c>
      <c r="I44" s="20">
        <f>Output!U159</f>
        <v>-14.558999999999999</v>
      </c>
      <c r="J44" s="19">
        <f>Output!S147</f>
        <v>168.72</v>
      </c>
      <c r="K44" s="19">
        <f>Output!T147</f>
        <v>224.18</v>
      </c>
      <c r="L44" s="20">
        <f>Output!U147</f>
        <v>32.874000000000002</v>
      </c>
      <c r="N44" s="20">
        <f t="shared" si="0"/>
        <v>2.0413999999999999</v>
      </c>
      <c r="O44" s="20">
        <f t="shared" si="1"/>
        <v>14.558999999999999</v>
      </c>
      <c r="P44" s="20">
        <f t="shared" si="2"/>
        <v>32.874000000000002</v>
      </c>
    </row>
    <row r="45" spans="1:16" customFormat="1">
      <c r="A45" s="200"/>
      <c r="B45" s="174" t="s">
        <v>99</v>
      </c>
      <c r="C45" s="11" t="s">
        <v>145</v>
      </c>
      <c r="D45" s="13">
        <f>Output!S355</f>
        <v>4.2937000000000003</v>
      </c>
      <c r="E45" s="13">
        <f>Output!T355</f>
        <v>4.6837999999999997</v>
      </c>
      <c r="F45" s="20">
        <f>Output!U355</f>
        <v>9.0859000000000005</v>
      </c>
      <c r="G45" s="13">
        <f>Output!S351</f>
        <v>6.5842999999999998</v>
      </c>
      <c r="H45" s="13">
        <f>Output!T351</f>
        <v>4.7497999999999996</v>
      </c>
      <c r="I45" s="20">
        <f>Output!U351</f>
        <v>-27.861999999999998</v>
      </c>
      <c r="J45" s="19">
        <f>Output!S339</f>
        <v>227.5</v>
      </c>
      <c r="K45" s="19">
        <f>Output!T339</f>
        <v>218.03</v>
      </c>
      <c r="L45" s="20">
        <f>Output!U339</f>
        <v>-4.1647999999999996</v>
      </c>
      <c r="N45" s="20">
        <f t="shared" si="0"/>
        <v>9.0859000000000005</v>
      </c>
      <c r="O45" s="20">
        <f t="shared" si="1"/>
        <v>27.861999999999998</v>
      </c>
      <c r="P45" s="20">
        <f t="shared" si="2"/>
        <v>4.1647999999999996</v>
      </c>
    </row>
    <row r="46" spans="1:16" customFormat="1">
      <c r="A46" s="200"/>
      <c r="B46" s="175"/>
      <c r="C46" s="11" t="s">
        <v>146</v>
      </c>
      <c r="D46" s="13">
        <f>Output!S356</f>
        <v>5.2580999999999998</v>
      </c>
      <c r="E46" s="13">
        <f>Output!T356</f>
        <v>4.8548999999999998</v>
      </c>
      <c r="F46" s="20">
        <f>Output!U356</f>
        <v>-7.6688999999999998</v>
      </c>
      <c r="G46" s="13">
        <f>Output!S352</f>
        <v>9.0579000000000001</v>
      </c>
      <c r="H46" s="13">
        <f>Output!T352</f>
        <v>4.9161999999999999</v>
      </c>
      <c r="I46" s="20">
        <f>Output!U352</f>
        <v>-45.725000000000001</v>
      </c>
      <c r="J46" s="19">
        <f>Output!S340</f>
        <v>220.4</v>
      </c>
      <c r="K46" s="19">
        <f>Output!T340</f>
        <v>219.21</v>
      </c>
      <c r="L46" s="20">
        <f>Output!U340</f>
        <v>-0.53902000000000005</v>
      </c>
      <c r="N46" s="20">
        <f t="shared" si="0"/>
        <v>7.6688999999999998</v>
      </c>
      <c r="O46" s="20">
        <f t="shared" si="1"/>
        <v>45.725000000000001</v>
      </c>
      <c r="P46" s="20">
        <f t="shared" si="2"/>
        <v>0.53902000000000005</v>
      </c>
    </row>
    <row r="47" spans="1:16" customFormat="1">
      <c r="A47" s="200"/>
      <c r="B47" s="175"/>
      <c r="C47" s="11" t="s">
        <v>147</v>
      </c>
      <c r="D47" s="13">
        <f>Output!S357</f>
        <v>2.7315</v>
      </c>
      <c r="E47" s="13">
        <f>Output!T357</f>
        <v>4.3380000000000001</v>
      </c>
      <c r="F47" s="20">
        <f>Output!U357</f>
        <v>58.814999999999998</v>
      </c>
      <c r="G47" s="13">
        <f>Output!S353</f>
        <v>5.08</v>
      </c>
      <c r="H47" s="13">
        <f>Output!T353</f>
        <v>4.7241999999999997</v>
      </c>
      <c r="I47" s="20">
        <f>Output!U353</f>
        <v>-7.0026999999999999</v>
      </c>
      <c r="J47" s="19">
        <f>Output!S341</f>
        <v>194.6</v>
      </c>
      <c r="K47" s="19">
        <f>Output!T341</f>
        <v>156.22</v>
      </c>
      <c r="L47" s="20">
        <f>Output!U341</f>
        <v>-19.724</v>
      </c>
      <c r="N47" s="20">
        <f t="shared" si="0"/>
        <v>58.814999999999998</v>
      </c>
      <c r="O47" s="20">
        <f t="shared" si="1"/>
        <v>7.0026999999999999</v>
      </c>
      <c r="P47" s="20">
        <f t="shared" si="2"/>
        <v>19.724</v>
      </c>
    </row>
    <row r="48" spans="1:16" customFormat="1">
      <c r="A48" s="200"/>
      <c r="B48" s="176"/>
      <c r="C48" s="11" t="s">
        <v>159</v>
      </c>
      <c r="D48" s="13">
        <f>Output!S358</f>
        <v>5.1547000000000001</v>
      </c>
      <c r="E48" s="13">
        <f>Output!T358</f>
        <v>5.2786</v>
      </c>
      <c r="F48" s="20">
        <f>Output!U358</f>
        <v>2.4035000000000002</v>
      </c>
      <c r="G48" s="13">
        <f>Output!S354</f>
        <v>6.3723000000000001</v>
      </c>
      <c r="H48" s="13">
        <f>Output!T354</f>
        <v>5.3196000000000003</v>
      </c>
      <c r="I48" s="20">
        <f>Output!U354</f>
        <v>-16.518999999999998</v>
      </c>
      <c r="J48" s="19">
        <f>Output!S342</f>
        <v>166.4</v>
      </c>
      <c r="K48" s="19">
        <f>Output!T342</f>
        <v>220.94</v>
      </c>
      <c r="L48" s="20">
        <f>Output!U342</f>
        <v>32.779000000000003</v>
      </c>
      <c r="N48" s="20">
        <f t="shared" si="0"/>
        <v>2.4035000000000002</v>
      </c>
      <c r="O48" s="20">
        <f t="shared" si="1"/>
        <v>16.518999999999998</v>
      </c>
      <c r="P48" s="20">
        <f t="shared" si="2"/>
        <v>32.779000000000003</v>
      </c>
    </row>
    <row r="49" spans="1:16" customFormat="1">
      <c r="A49" s="200"/>
      <c r="B49" s="174" t="s">
        <v>96</v>
      </c>
      <c r="C49" s="11" t="s">
        <v>145</v>
      </c>
      <c r="D49" s="13">
        <f>Output!S238</f>
        <v>3.8843000000000001</v>
      </c>
      <c r="E49" s="13">
        <f>Output!T238</f>
        <v>3.605</v>
      </c>
      <c r="F49" s="20">
        <f>Output!U238</f>
        <v>-7.1894999999999998</v>
      </c>
      <c r="G49" s="13">
        <f>Output!S234</f>
        <v>6.8597000000000001</v>
      </c>
      <c r="H49" s="13">
        <f>Output!T234</f>
        <v>3.6469999999999998</v>
      </c>
      <c r="I49" s="20">
        <f>Output!U234</f>
        <v>-46.835000000000001</v>
      </c>
      <c r="J49" s="19">
        <f>Output!S222</f>
        <v>150.34</v>
      </c>
      <c r="K49" s="19">
        <f>Output!T222</f>
        <v>182.78</v>
      </c>
      <c r="L49" s="20">
        <f>Output!U222</f>
        <v>21.58</v>
      </c>
      <c r="N49" s="20">
        <f t="shared" si="0"/>
        <v>7.1894999999999998</v>
      </c>
      <c r="O49" s="20">
        <f t="shared" si="1"/>
        <v>46.835000000000001</v>
      </c>
      <c r="P49" s="20">
        <f t="shared" si="2"/>
        <v>21.58</v>
      </c>
    </row>
    <row r="50" spans="1:16" customFormat="1">
      <c r="A50" s="200"/>
      <c r="B50" s="175"/>
      <c r="C50" s="11" t="s">
        <v>146</v>
      </c>
      <c r="D50" s="13">
        <f>Output!S239</f>
        <v>4.7816000000000001</v>
      </c>
      <c r="E50" s="13">
        <f>Output!T239</f>
        <v>3.7431999999999999</v>
      </c>
      <c r="F50" s="20">
        <f>Output!U239</f>
        <v>-21.716000000000001</v>
      </c>
      <c r="G50" s="13">
        <f>Output!S235</f>
        <v>8.5151000000000003</v>
      </c>
      <c r="H50" s="13">
        <f>Output!T235</f>
        <v>3.78</v>
      </c>
      <c r="I50" s="20">
        <f>Output!U235</f>
        <v>-55.609000000000002</v>
      </c>
      <c r="J50" s="19">
        <f>Output!S223</f>
        <v>132.38999999999999</v>
      </c>
      <c r="K50" s="19">
        <f>Output!T223</f>
        <v>184.24</v>
      </c>
      <c r="L50" s="20">
        <f>Output!U223</f>
        <v>39.164000000000001</v>
      </c>
      <c r="N50" s="20">
        <f t="shared" si="0"/>
        <v>21.716000000000001</v>
      </c>
      <c r="O50" s="20">
        <f t="shared" si="1"/>
        <v>55.609000000000002</v>
      </c>
      <c r="P50" s="20">
        <f t="shared" si="2"/>
        <v>39.164000000000001</v>
      </c>
    </row>
    <row r="51" spans="1:16" customFormat="1">
      <c r="A51" s="200"/>
      <c r="B51" s="175"/>
      <c r="C51" s="11" t="s">
        <v>147</v>
      </c>
      <c r="D51" s="13">
        <f>Output!S240</f>
        <v>2.6461999999999999</v>
      </c>
      <c r="E51" s="13">
        <f>Output!T240</f>
        <v>3.3153999999999999</v>
      </c>
      <c r="F51" s="20">
        <f>Output!U240</f>
        <v>25.29</v>
      </c>
      <c r="G51" s="13">
        <f>Output!S236</f>
        <v>6.4486999999999997</v>
      </c>
      <c r="H51" s="13">
        <f>Output!T236</f>
        <v>3.6387</v>
      </c>
      <c r="I51" s="20">
        <f>Output!U236</f>
        <v>-43.575000000000003</v>
      </c>
      <c r="J51" s="19">
        <f>Output!S224</f>
        <v>174.88</v>
      </c>
      <c r="K51" s="19">
        <f>Output!T224</f>
        <v>127.91</v>
      </c>
      <c r="L51" s="20">
        <f>Output!U224</f>
        <v>-26.858000000000001</v>
      </c>
      <c r="N51" s="20">
        <f t="shared" si="0"/>
        <v>25.29</v>
      </c>
      <c r="O51" s="20">
        <f t="shared" si="1"/>
        <v>43.575000000000003</v>
      </c>
      <c r="P51" s="20">
        <f t="shared" si="2"/>
        <v>26.858000000000001</v>
      </c>
    </row>
    <row r="52" spans="1:16" customFormat="1">
      <c r="A52" s="200"/>
      <c r="B52" s="176"/>
      <c r="C52" s="11" t="s">
        <v>159</v>
      </c>
      <c r="D52" s="13">
        <f>Output!S241</f>
        <v>5.4463999999999997</v>
      </c>
      <c r="E52" s="13">
        <f>Output!T241</f>
        <v>4.22</v>
      </c>
      <c r="F52" s="20">
        <f>Output!U241</f>
        <v>-22.516999999999999</v>
      </c>
      <c r="G52" s="13">
        <f>Output!S237</f>
        <v>6.6852</v>
      </c>
      <c r="H52" s="13">
        <f>Output!T237</f>
        <v>4.2337999999999996</v>
      </c>
      <c r="I52" s="20">
        <f>Output!U237</f>
        <v>-36.668999999999997</v>
      </c>
      <c r="J52" s="19">
        <f>Output!S225</f>
        <v>161</v>
      </c>
      <c r="K52" s="19">
        <f>Output!T225</f>
        <v>190.26</v>
      </c>
      <c r="L52" s="20">
        <f>Output!U225</f>
        <v>18.175000000000001</v>
      </c>
      <c r="N52" s="20">
        <f t="shared" si="0"/>
        <v>22.516999999999999</v>
      </c>
      <c r="O52" s="20">
        <f t="shared" si="1"/>
        <v>36.668999999999997</v>
      </c>
      <c r="P52" s="20">
        <f t="shared" si="2"/>
        <v>18.175000000000001</v>
      </c>
    </row>
    <row r="53" spans="1:16" customFormat="1">
      <c r="A53" s="200"/>
      <c r="B53" s="174" t="s">
        <v>102</v>
      </c>
      <c r="C53" s="11" t="s">
        <v>145</v>
      </c>
      <c r="D53" s="13">
        <f>Output!S472</f>
        <v>2.8397999999999999</v>
      </c>
      <c r="E53" s="13">
        <f>Output!T472</f>
        <v>4.1451000000000002</v>
      </c>
      <c r="F53" s="20">
        <f>Output!U472</f>
        <v>45.966999999999999</v>
      </c>
      <c r="G53" s="13">
        <f>Output!S468</f>
        <v>3.8193000000000001</v>
      </c>
      <c r="H53" s="13">
        <f>Output!T468</f>
        <v>4.2643000000000004</v>
      </c>
      <c r="I53" s="20">
        <f>Output!U468</f>
        <v>11.651999999999999</v>
      </c>
      <c r="J53" s="19">
        <f>Output!S456</f>
        <v>199</v>
      </c>
      <c r="K53" s="19">
        <f>Output!T456</f>
        <v>206.71</v>
      </c>
      <c r="L53" s="20">
        <f>Output!U456</f>
        <v>3.8734000000000002</v>
      </c>
      <c r="N53" s="20">
        <f t="shared" si="0"/>
        <v>45.966999999999999</v>
      </c>
      <c r="O53" s="20">
        <f t="shared" si="1"/>
        <v>11.651999999999999</v>
      </c>
      <c r="P53" s="20">
        <f t="shared" si="2"/>
        <v>3.8734000000000002</v>
      </c>
    </row>
    <row r="54" spans="1:16" customFormat="1">
      <c r="A54" s="200"/>
      <c r="B54" s="175"/>
      <c r="C54" s="11" t="s">
        <v>146</v>
      </c>
      <c r="D54" s="13"/>
      <c r="E54" s="13"/>
      <c r="F54" s="20"/>
      <c r="G54" s="13">
        <f>Output!S469</f>
        <v>6.0731999999999999</v>
      </c>
      <c r="H54" s="13">
        <f>Output!T469</f>
        <v>4.4282000000000004</v>
      </c>
      <c r="I54" s="20">
        <f>Output!U469</f>
        <v>-27.087</v>
      </c>
      <c r="J54" s="19">
        <f>Output!S457</f>
        <v>178.3</v>
      </c>
      <c r="K54" s="19">
        <f>Output!T457</f>
        <v>207.77</v>
      </c>
      <c r="L54" s="20">
        <f>Output!U457</f>
        <v>16.527999999999999</v>
      </c>
      <c r="N54" s="20" t="str">
        <f t="shared" si="0"/>
        <v/>
      </c>
      <c r="O54" s="20">
        <f t="shared" si="1"/>
        <v>27.087</v>
      </c>
      <c r="P54" s="20">
        <f t="shared" si="2"/>
        <v>16.527999999999999</v>
      </c>
    </row>
    <row r="55" spans="1:16" customFormat="1">
      <c r="A55" s="200"/>
      <c r="B55" s="175"/>
      <c r="C55" s="11" t="s">
        <v>147</v>
      </c>
      <c r="D55" s="13">
        <f>Output!S474</f>
        <v>2.1187999999999998</v>
      </c>
      <c r="E55" s="13">
        <f>Output!T474</f>
        <v>3.8778999999999999</v>
      </c>
      <c r="F55" s="20">
        <f>Output!U474</f>
        <v>83.024000000000001</v>
      </c>
      <c r="G55" s="13">
        <f>Output!S470</f>
        <v>3.4636</v>
      </c>
      <c r="H55" s="13">
        <f>Output!T470</f>
        <v>4.3475999999999999</v>
      </c>
      <c r="I55" s="20">
        <f>Output!U470</f>
        <v>25.521999999999998</v>
      </c>
      <c r="J55" s="19">
        <f>Output!S458</f>
        <v>171.2</v>
      </c>
      <c r="K55" s="19">
        <f>Output!T458</f>
        <v>144.81</v>
      </c>
      <c r="L55" s="20">
        <f>Output!U458</f>
        <v>-15.417</v>
      </c>
      <c r="N55" s="20">
        <f t="shared" si="0"/>
        <v>83.024000000000001</v>
      </c>
      <c r="O55" s="20">
        <f t="shared" si="1"/>
        <v>25.521999999999998</v>
      </c>
      <c r="P55" s="20">
        <f t="shared" si="2"/>
        <v>15.417</v>
      </c>
    </row>
    <row r="56" spans="1:16" customFormat="1">
      <c r="A56" s="200"/>
      <c r="B56" s="176"/>
      <c r="C56" s="11" t="s">
        <v>159</v>
      </c>
      <c r="D56" s="13">
        <f>Output!S475</f>
        <v>10.500999999999999</v>
      </c>
      <c r="E56" s="13">
        <f>Output!T475</f>
        <v>7.2915000000000001</v>
      </c>
      <c r="F56" s="20">
        <f>Output!U475</f>
        <v>-30.565999999999999</v>
      </c>
      <c r="G56" s="13">
        <f>Output!S471</f>
        <v>10.901</v>
      </c>
      <c r="H56" s="13">
        <f>Output!T471</f>
        <v>7.2527999999999997</v>
      </c>
      <c r="I56" s="20">
        <f>Output!U471</f>
        <v>-33.466999999999999</v>
      </c>
      <c r="J56" s="19">
        <f>Output!S459</f>
        <v>269.89999999999998</v>
      </c>
      <c r="K56" s="19">
        <f>Output!T459</f>
        <v>261.89999999999998</v>
      </c>
      <c r="L56" s="20">
        <f>Output!U459</f>
        <v>-2.9655</v>
      </c>
      <c r="N56" s="20">
        <f t="shared" si="0"/>
        <v>30.565999999999999</v>
      </c>
      <c r="O56" s="20">
        <f t="shared" si="1"/>
        <v>33.466999999999999</v>
      </c>
      <c r="P56" s="20">
        <f t="shared" si="2"/>
        <v>2.9655</v>
      </c>
    </row>
    <row r="57" spans="1:16" customFormat="1">
      <c r="A57" s="200"/>
      <c r="B57" s="174" t="s">
        <v>103</v>
      </c>
      <c r="C57" s="11" t="s">
        <v>145</v>
      </c>
      <c r="D57" s="13">
        <f>Output!S511</f>
        <v>46.487000000000002</v>
      </c>
      <c r="E57" s="13">
        <f>Output!T511</f>
        <v>3.8822999999999999</v>
      </c>
      <c r="F57" s="20">
        <f>Output!U511</f>
        <v>-91.649000000000001</v>
      </c>
      <c r="G57" s="13">
        <f>Output!S507</f>
        <v>57.720999999999997</v>
      </c>
      <c r="H57" s="13">
        <f>Output!T507</f>
        <v>4.0022000000000002</v>
      </c>
      <c r="I57" s="20">
        <f>Output!U507</f>
        <v>-93.066000000000003</v>
      </c>
      <c r="J57" s="19">
        <f>Output!S495</f>
        <v>415.57</v>
      </c>
      <c r="K57" s="19">
        <f>Output!T495</f>
        <v>207.01</v>
      </c>
      <c r="L57" s="20">
        <f>Output!U495</f>
        <v>-50.186</v>
      </c>
      <c r="N57" s="20">
        <f t="shared" si="0"/>
        <v>91.649000000000001</v>
      </c>
      <c r="O57" s="20">
        <f t="shared" si="1"/>
        <v>93.066000000000003</v>
      </c>
      <c r="P57" s="20">
        <f t="shared" si="2"/>
        <v>50.186</v>
      </c>
    </row>
    <row r="58" spans="1:16" customFormat="1">
      <c r="A58" s="200"/>
      <c r="B58" s="175"/>
      <c r="C58" s="11" t="s">
        <v>146</v>
      </c>
      <c r="D58" s="13"/>
      <c r="E58" s="13"/>
      <c r="F58" s="20"/>
      <c r="G58" s="13">
        <f>Output!S508</f>
        <v>20.872</v>
      </c>
      <c r="H58" s="13">
        <f>Output!T508</f>
        <v>4.1609999999999996</v>
      </c>
      <c r="I58" s="20">
        <f>Output!U508</f>
        <v>-80.064999999999998</v>
      </c>
      <c r="J58" s="19">
        <f>Output!S496</f>
        <v>243.37</v>
      </c>
      <c r="K58" s="19">
        <f>Output!T496</f>
        <v>208.74</v>
      </c>
      <c r="L58" s="20">
        <f>Output!U496</f>
        <v>-14.231</v>
      </c>
      <c r="N58" s="20" t="str">
        <f t="shared" si="0"/>
        <v/>
      </c>
      <c r="O58" s="20">
        <f t="shared" si="1"/>
        <v>80.064999999999998</v>
      </c>
      <c r="P58" s="20">
        <f t="shared" si="2"/>
        <v>14.231</v>
      </c>
    </row>
    <row r="59" spans="1:16" customFormat="1">
      <c r="A59" s="200"/>
      <c r="B59" s="175"/>
      <c r="C59" s="11" t="s">
        <v>147</v>
      </c>
      <c r="D59" s="13">
        <f>Output!S513</f>
        <v>18.286999999999999</v>
      </c>
      <c r="E59" s="13">
        <f>Output!T513</f>
        <v>3.6166999999999998</v>
      </c>
      <c r="F59" s="20">
        <f>Output!U513</f>
        <v>-80.221999999999994</v>
      </c>
      <c r="G59" s="13">
        <f>Output!S509</f>
        <v>23.943999999999999</v>
      </c>
      <c r="H59" s="13">
        <f>Output!T509</f>
        <v>4.0277000000000003</v>
      </c>
      <c r="I59" s="20">
        <f>Output!U509</f>
        <v>-83.179000000000002</v>
      </c>
      <c r="J59" s="19">
        <f>Output!S497</f>
        <v>669.41</v>
      </c>
      <c r="K59" s="19">
        <f>Output!T497</f>
        <v>154.81</v>
      </c>
      <c r="L59" s="20">
        <f>Output!U497</f>
        <v>-76.873000000000005</v>
      </c>
      <c r="N59" s="20">
        <f t="shared" si="0"/>
        <v>80.221999999999994</v>
      </c>
      <c r="O59" s="20">
        <f t="shared" si="1"/>
        <v>83.179000000000002</v>
      </c>
      <c r="P59" s="20">
        <f t="shared" si="2"/>
        <v>76.873000000000005</v>
      </c>
    </row>
    <row r="60" spans="1:16" customFormat="1">
      <c r="A60" s="200"/>
      <c r="B60" s="176"/>
      <c r="C60" s="11" t="s">
        <v>159</v>
      </c>
      <c r="D60" s="13">
        <f>Output!S514</f>
        <v>3.7305000000000001</v>
      </c>
      <c r="E60" s="13">
        <f>Output!T514</f>
        <v>7.0608000000000004</v>
      </c>
      <c r="F60" s="20">
        <f>Output!U514</f>
        <v>89.271000000000001</v>
      </c>
      <c r="G60" s="13">
        <f>Output!S510</f>
        <v>5.1239999999999997</v>
      </c>
      <c r="H60" s="13">
        <f>Output!T510</f>
        <v>7.0182000000000002</v>
      </c>
      <c r="I60" s="20">
        <f>Output!U510</f>
        <v>36.969000000000001</v>
      </c>
      <c r="J60" s="19">
        <f>Output!S498</f>
        <v>161.06</v>
      </c>
      <c r="K60" s="19">
        <f>Output!T498</f>
        <v>263.33999999999997</v>
      </c>
      <c r="L60" s="20">
        <f>Output!U498</f>
        <v>63.508000000000003</v>
      </c>
      <c r="N60" s="20">
        <f t="shared" si="0"/>
        <v>89.271000000000001</v>
      </c>
      <c r="O60" s="20">
        <f t="shared" si="1"/>
        <v>36.969000000000001</v>
      </c>
      <c r="P60" s="20">
        <f t="shared" si="2"/>
        <v>63.508000000000003</v>
      </c>
    </row>
    <row r="61" spans="1:16" customFormat="1">
      <c r="A61" s="200"/>
      <c r="B61" s="174" t="s">
        <v>106</v>
      </c>
      <c r="C61" s="11" t="s">
        <v>145</v>
      </c>
      <c r="D61" s="13">
        <f>Output!S628</f>
        <v>5.2342000000000004</v>
      </c>
      <c r="E61" s="13">
        <f>Output!T628</f>
        <v>5.1001000000000003</v>
      </c>
      <c r="F61" s="20">
        <f>Output!U628</f>
        <v>-2.5625</v>
      </c>
      <c r="G61" s="13">
        <f>Output!S624</f>
        <v>7.6097000000000001</v>
      </c>
      <c r="H61" s="13">
        <f>Output!T624</f>
        <v>5.1401000000000003</v>
      </c>
      <c r="I61" s="20">
        <f>Output!U624</f>
        <v>-32.454000000000001</v>
      </c>
      <c r="J61" s="19">
        <f>Output!S612</f>
        <v>235.69</v>
      </c>
      <c r="K61" s="19">
        <f>Output!T612</f>
        <v>227.05</v>
      </c>
      <c r="L61" s="20">
        <f>Output!U612</f>
        <v>-3.6648000000000001</v>
      </c>
      <c r="N61" s="20">
        <f t="shared" si="0"/>
        <v>2.5625</v>
      </c>
      <c r="O61" s="20">
        <f t="shared" si="1"/>
        <v>32.454000000000001</v>
      </c>
      <c r="P61" s="20">
        <f t="shared" si="2"/>
        <v>3.6648000000000001</v>
      </c>
    </row>
    <row r="62" spans="1:16" customFormat="1">
      <c r="A62" s="227"/>
      <c r="B62" s="175"/>
      <c r="C62" s="11" t="s">
        <v>146</v>
      </c>
      <c r="D62" s="13"/>
      <c r="E62" s="13"/>
      <c r="F62" s="20"/>
      <c r="G62" s="13">
        <f>Output!S625</f>
        <v>7.8345000000000002</v>
      </c>
      <c r="H62" s="13">
        <f>Output!T625</f>
        <v>5.0065</v>
      </c>
      <c r="I62" s="20">
        <f>Output!U625</f>
        <v>-36.095999999999997</v>
      </c>
      <c r="J62" s="19">
        <f>Output!S613</f>
        <v>217.21</v>
      </c>
      <c r="K62" s="19">
        <f>Output!T613</f>
        <v>221.5</v>
      </c>
      <c r="L62" s="20">
        <f>Output!U613</f>
        <v>1.9761</v>
      </c>
      <c r="N62" s="20" t="str">
        <f t="shared" si="0"/>
        <v/>
      </c>
      <c r="O62" s="20">
        <f t="shared" si="1"/>
        <v>36.095999999999997</v>
      </c>
      <c r="P62" s="20">
        <f t="shared" si="2"/>
        <v>1.9761</v>
      </c>
    </row>
    <row r="63" spans="1:16" customFormat="1">
      <c r="A63" s="227"/>
      <c r="B63" s="175"/>
      <c r="C63" s="11" t="s">
        <v>147</v>
      </c>
      <c r="D63" s="13">
        <f>Output!S630</f>
        <v>5.1807999999999996</v>
      </c>
      <c r="E63" s="13">
        <f>Output!T630</f>
        <v>5.7080000000000002</v>
      </c>
      <c r="F63" s="20">
        <f>Output!U630</f>
        <v>10.177</v>
      </c>
      <c r="G63" s="13">
        <f>Output!S626</f>
        <v>8.7350999999999992</v>
      </c>
      <c r="H63" s="13">
        <f>Output!T626</f>
        <v>5.9157000000000002</v>
      </c>
      <c r="I63" s="20">
        <f>Output!U626</f>
        <v>-32.277000000000001</v>
      </c>
      <c r="J63" s="19">
        <f>Output!S614</f>
        <v>231.5</v>
      </c>
      <c r="K63" s="19">
        <f>Output!T614</f>
        <v>188.15</v>
      </c>
      <c r="L63" s="20">
        <f>Output!U614</f>
        <v>-18.725999999999999</v>
      </c>
      <c r="N63" s="20">
        <f t="shared" si="0"/>
        <v>10.177</v>
      </c>
      <c r="O63" s="20">
        <f t="shared" si="1"/>
        <v>32.277000000000001</v>
      </c>
      <c r="P63" s="20">
        <f t="shared" si="2"/>
        <v>18.725999999999999</v>
      </c>
    </row>
    <row r="64" spans="1:16" customFormat="1">
      <c r="A64" s="228"/>
      <c r="B64" s="176"/>
      <c r="C64" s="11" t="s">
        <v>159</v>
      </c>
      <c r="D64" s="13">
        <f>Output!S631</f>
        <v>2.8460999999999999</v>
      </c>
      <c r="E64" s="13">
        <f>Output!T631</f>
        <v>4.3872</v>
      </c>
      <c r="F64" s="53">
        <f>Output!U631</f>
        <v>54.146999999999998</v>
      </c>
      <c r="G64" s="13">
        <f>Output!S627</f>
        <v>4.4494999999999996</v>
      </c>
      <c r="H64" s="13">
        <f>Output!T627</f>
        <v>4.4939</v>
      </c>
      <c r="I64" s="20">
        <f>Output!U627</f>
        <v>0.99766999999999995</v>
      </c>
      <c r="J64" s="19"/>
      <c r="K64" s="19"/>
      <c r="L64" s="20"/>
      <c r="N64" s="20">
        <f t="shared" si="0"/>
        <v>54.146999999999998</v>
      </c>
      <c r="O64" s="20">
        <f t="shared" si="1"/>
        <v>0.99766999999999995</v>
      </c>
      <c r="P64" s="20" t="str">
        <f t="shared" si="2"/>
        <v/>
      </c>
    </row>
    <row r="65" spans="1:16" customFormat="1">
      <c r="A65" s="185" t="s">
        <v>342</v>
      </c>
      <c r="B65" s="174" t="s">
        <v>92</v>
      </c>
      <c r="C65" s="229" t="s">
        <v>148</v>
      </c>
      <c r="D65" s="230"/>
      <c r="E65" s="230"/>
      <c r="F65" s="231"/>
      <c r="G65" s="13">
        <f>Output!S646</f>
        <v>27.18</v>
      </c>
      <c r="H65" s="13">
        <f>Output!T646</f>
        <v>36.531999999999996</v>
      </c>
      <c r="I65" s="20">
        <f>Output!U646</f>
        <v>34.408999999999999</v>
      </c>
      <c r="J65" s="19">
        <f>Output!S649</f>
        <v>356</v>
      </c>
      <c r="K65" s="19">
        <f>Output!T649</f>
        <v>359.68</v>
      </c>
      <c r="L65" s="20">
        <f>Output!U649</f>
        <v>1.0314000000000001</v>
      </c>
      <c r="N65" s="20" t="str">
        <f t="shared" si="0"/>
        <v/>
      </c>
      <c r="O65" s="20">
        <f t="shared" si="1"/>
        <v>34.408999999999999</v>
      </c>
      <c r="P65" s="20">
        <f t="shared" si="2"/>
        <v>1.0314000000000001</v>
      </c>
    </row>
    <row r="66" spans="1:16" customFormat="1">
      <c r="A66" s="193"/>
      <c r="B66" s="175"/>
      <c r="C66" s="221" t="s">
        <v>149</v>
      </c>
      <c r="D66" s="222"/>
      <c r="E66" s="222"/>
      <c r="F66" s="223"/>
      <c r="G66" s="13">
        <f>Output!S647</f>
        <v>46.555</v>
      </c>
      <c r="H66" s="13">
        <f>Output!T647</f>
        <v>37.268999999999998</v>
      </c>
      <c r="I66" s="20">
        <f>Output!U647</f>
        <v>-19.945</v>
      </c>
      <c r="J66" s="19">
        <f>Output!S650</f>
        <v>308.14999999999998</v>
      </c>
      <c r="K66" s="19">
        <f>Output!T650</f>
        <v>412.79</v>
      </c>
      <c r="L66" s="20">
        <f>Output!U650</f>
        <v>33.959000000000003</v>
      </c>
      <c r="N66" s="20" t="str">
        <f t="shared" si="0"/>
        <v/>
      </c>
      <c r="O66" s="20">
        <f t="shared" si="1"/>
        <v>19.945</v>
      </c>
      <c r="P66" s="20">
        <f t="shared" si="2"/>
        <v>33.959000000000003</v>
      </c>
    </row>
    <row r="67" spans="1:16" customFormat="1">
      <c r="A67" s="202"/>
      <c r="B67" s="176"/>
      <c r="C67" s="221" t="s">
        <v>150</v>
      </c>
      <c r="D67" s="222"/>
      <c r="E67" s="222"/>
      <c r="F67" s="223"/>
      <c r="G67" s="13">
        <f>Output!S648</f>
        <v>32.411000000000001</v>
      </c>
      <c r="H67" s="13">
        <f>Output!T648</f>
        <v>35.759</v>
      </c>
      <c r="I67" s="20">
        <f>Output!U648</f>
        <v>10.33</v>
      </c>
      <c r="J67" s="19">
        <f>Output!S651</f>
        <v>489.15</v>
      </c>
      <c r="K67" s="19">
        <f>Output!T651</f>
        <v>514</v>
      </c>
      <c r="L67" s="20">
        <f>Output!U651</f>
        <v>5.0801999999999996</v>
      </c>
      <c r="N67" s="20" t="str">
        <f t="shared" si="0"/>
        <v/>
      </c>
      <c r="O67" s="20">
        <f t="shared" si="1"/>
        <v>10.33</v>
      </c>
      <c r="P67" s="20">
        <f t="shared" si="2"/>
        <v>5.0801999999999996</v>
      </c>
    </row>
    <row r="68" spans="1:16" customFormat="1">
      <c r="A68" s="225" t="s">
        <v>341</v>
      </c>
      <c r="B68" s="174" t="s">
        <v>95</v>
      </c>
      <c r="C68" s="221" t="s">
        <v>151</v>
      </c>
      <c r="D68" s="222"/>
      <c r="E68" s="222"/>
      <c r="F68" s="223"/>
      <c r="G68" s="66">
        <f>Output!S662</f>
        <v>3.61</v>
      </c>
      <c r="H68" s="66">
        <f>Output!T662</f>
        <v>1.6214</v>
      </c>
      <c r="I68" s="68">
        <f>Output!U662</f>
        <v>-55.085000000000001</v>
      </c>
      <c r="J68" s="19">
        <f>Output!S665</f>
        <v>87.22</v>
      </c>
      <c r="K68" s="19">
        <f>Output!T665</f>
        <v>66.581000000000003</v>
      </c>
      <c r="L68" s="20">
        <f>Output!U665</f>
        <v>-23.663</v>
      </c>
      <c r="N68" s="20" t="str">
        <f t="shared" si="0"/>
        <v/>
      </c>
      <c r="O68" s="20">
        <f t="shared" si="1"/>
        <v>55.085000000000001</v>
      </c>
      <c r="P68" s="20">
        <f t="shared" si="2"/>
        <v>23.663</v>
      </c>
    </row>
    <row r="69" spans="1:16" customFormat="1">
      <c r="A69" s="226"/>
      <c r="B69" s="175"/>
      <c r="C69" s="221" t="s">
        <v>152</v>
      </c>
      <c r="D69" s="222"/>
      <c r="E69" s="222"/>
      <c r="F69" s="223"/>
      <c r="G69" s="67"/>
      <c r="H69" s="67"/>
      <c r="I69" s="69"/>
      <c r="J69" s="19">
        <f>Output!S668</f>
        <v>111.68</v>
      </c>
      <c r="K69" s="19">
        <f>Output!T668</f>
        <v>85.284000000000006</v>
      </c>
      <c r="L69" s="20">
        <f>Output!U668</f>
        <v>-23.635000000000002</v>
      </c>
      <c r="N69" s="20" t="str">
        <f t="shared" si="0"/>
        <v/>
      </c>
      <c r="O69" s="20" t="str">
        <f t="shared" si="1"/>
        <v/>
      </c>
      <c r="P69" s="20">
        <f t="shared" si="2"/>
        <v>23.635000000000002</v>
      </c>
    </row>
    <row r="70" spans="1:16" customFormat="1">
      <c r="A70" s="226"/>
      <c r="B70" s="175"/>
      <c r="C70" s="221" t="s">
        <v>153</v>
      </c>
      <c r="D70" s="222"/>
      <c r="E70" s="222"/>
      <c r="F70" s="223"/>
      <c r="G70" s="66">
        <f>Output!S663</f>
        <v>96.92</v>
      </c>
      <c r="H70" s="66">
        <f>Output!T663</f>
        <v>2.1566999999999998</v>
      </c>
      <c r="I70" s="68">
        <f>Output!U663</f>
        <v>-97.775000000000006</v>
      </c>
      <c r="J70" s="19">
        <f>Output!S666</f>
        <v>109.75</v>
      </c>
      <c r="K70" s="19">
        <f>Output!T666</f>
        <v>87.506</v>
      </c>
      <c r="L70" s="20">
        <f>Output!U666</f>
        <v>-20.268000000000001</v>
      </c>
      <c r="N70" s="20" t="str">
        <f>IF(F70&lt;&gt;"",ABS(F70),"")</f>
        <v/>
      </c>
      <c r="O70" s="20">
        <f>IF(I70&lt;&gt;"",ABS(I70),"")</f>
        <v>97.775000000000006</v>
      </c>
      <c r="P70" s="20">
        <f>IF(L70&lt;&gt;"",ABS(L70),"")</f>
        <v>20.268000000000001</v>
      </c>
    </row>
    <row r="71" spans="1:16" customFormat="1">
      <c r="A71" s="226"/>
      <c r="B71" s="175"/>
      <c r="C71" s="221" t="s">
        <v>154</v>
      </c>
      <c r="D71" s="222"/>
      <c r="E71" s="222"/>
      <c r="F71" s="223"/>
      <c r="G71" s="67"/>
      <c r="H71" s="67"/>
      <c r="I71" s="69"/>
      <c r="J71" s="19">
        <f>Output!S669</f>
        <v>146.25</v>
      </c>
      <c r="K71" s="19">
        <f>Output!T669</f>
        <v>114.58</v>
      </c>
      <c r="L71" s="20">
        <f>Output!U669</f>
        <v>-21.652999999999999</v>
      </c>
      <c r="N71" s="20" t="str">
        <f>IF(F71&lt;&gt;"",ABS(F71),"")</f>
        <v/>
      </c>
      <c r="O71" s="20" t="str">
        <f>IF(I71&lt;&gt;"",ABS(I71),"")</f>
        <v/>
      </c>
      <c r="P71" s="20">
        <f>IF(L71&lt;&gt;"",ABS(L71),"")</f>
        <v>21.652999999999999</v>
      </c>
    </row>
    <row r="72" spans="1:16" customFormat="1">
      <c r="A72" s="226"/>
      <c r="B72" s="175"/>
      <c r="C72" s="221" t="s">
        <v>155</v>
      </c>
      <c r="D72" s="222"/>
      <c r="E72" s="222"/>
      <c r="F72" s="223"/>
      <c r="G72" s="66">
        <f>Output!S664</f>
        <v>5.7499000000000002</v>
      </c>
      <c r="H72" s="66">
        <f>Output!T664</f>
        <v>2.1553</v>
      </c>
      <c r="I72" s="68">
        <f>Output!U664</f>
        <v>-62.515999999999998</v>
      </c>
      <c r="J72" s="19">
        <f>Output!S667</f>
        <v>106.69</v>
      </c>
      <c r="K72" s="19">
        <f>Output!T667</f>
        <v>87.429000000000002</v>
      </c>
      <c r="L72" s="20">
        <f>Output!U667</f>
        <v>-18.053000000000001</v>
      </c>
      <c r="N72" s="20" t="str">
        <f>IF(F72&lt;&gt;"",ABS(F72),"")</f>
        <v/>
      </c>
      <c r="O72" s="20">
        <f>IF(I72&lt;&gt;"",ABS(I72),"")</f>
        <v>62.515999999999998</v>
      </c>
      <c r="P72" s="20">
        <f>IF(L72&lt;&gt;"",ABS(L72),"")</f>
        <v>18.053000000000001</v>
      </c>
    </row>
    <row r="73" spans="1:16">
      <c r="A73" s="226"/>
      <c r="B73" s="176"/>
      <c r="C73" s="224" t="s">
        <v>156</v>
      </c>
      <c r="D73" s="222"/>
      <c r="E73" s="222"/>
      <c r="F73" s="223"/>
      <c r="G73" s="67"/>
      <c r="H73" s="67"/>
      <c r="I73" s="69"/>
      <c r="J73" s="19">
        <f>Output!S670</f>
        <v>140.25</v>
      </c>
      <c r="K73" s="19">
        <f>Output!T670</f>
        <v>113.56</v>
      </c>
      <c r="L73" s="20">
        <f>Output!U670</f>
        <v>-19.029</v>
      </c>
      <c r="N73" s="20" t="str">
        <f>IF(F73&lt;&gt;"",ABS(F73),"")</f>
        <v/>
      </c>
      <c r="O73" s="20" t="str">
        <f>IF(I73&lt;&gt;"",ABS(I73),"")</f>
        <v/>
      </c>
      <c r="P73" s="20">
        <f>IF(L73&lt;&gt;"",ABS(L73),"")</f>
        <v>19.029</v>
      </c>
    </row>
    <row r="74" spans="1:16">
      <c r="C74" s="21"/>
    </row>
    <row r="75" spans="1:16">
      <c r="A75" s="127" t="s">
        <v>318</v>
      </c>
      <c r="B75" s="128"/>
      <c r="C75" s="128"/>
      <c r="D75" s="129"/>
      <c r="E75" s="129"/>
      <c r="F75" s="130">
        <f>AVERAGE(F5:F73)</f>
        <v>26.724141071428573</v>
      </c>
      <c r="G75" s="131"/>
      <c r="H75" s="131"/>
      <c r="I75" s="130">
        <f>AVERAGE(I5:I73)</f>
        <v>-22.86978936507937</v>
      </c>
      <c r="J75" s="131"/>
      <c r="K75" s="131"/>
      <c r="L75" s="130">
        <f>AVERAGE(L5:L73)</f>
        <v>-0.11780793650793686</v>
      </c>
      <c r="M75" s="130"/>
      <c r="N75" s="130">
        <f>AVERAGE(N5:N73)</f>
        <v>42.775405357142851</v>
      </c>
      <c r="O75" s="130">
        <f>AVERAGE(O5:O73)</f>
        <v>29.454407460317473</v>
      </c>
      <c r="P75" s="130">
        <f>AVERAGE(P5:P73)</f>
        <v>18.149728888888891</v>
      </c>
    </row>
    <row r="76" spans="1:16">
      <c r="A76" s="127" t="s">
        <v>317</v>
      </c>
      <c r="B76" s="128"/>
      <c r="C76" s="128"/>
      <c r="D76" s="129"/>
      <c r="E76" s="129"/>
      <c r="F76" s="130">
        <f>STDEV(F5:F64)</f>
        <v>47.829085445690801</v>
      </c>
      <c r="G76" s="131"/>
      <c r="H76" s="131"/>
      <c r="I76" s="130">
        <f>STDEV(I5:I73)</f>
        <v>28.410460106649317</v>
      </c>
      <c r="J76" s="131"/>
      <c r="K76" s="131"/>
      <c r="L76" s="130">
        <f>STDEV(L5:L73)</f>
        <v>23.651757101901861</v>
      </c>
      <c r="M76" s="130"/>
      <c r="N76" s="130">
        <f>STDEV(N5:N73)</f>
        <v>33.937928608652172</v>
      </c>
      <c r="O76" s="130">
        <f>STDEV(O5:O73)</f>
        <v>21.379017200852438</v>
      </c>
      <c r="P76" s="130">
        <f>STDEV(P5:P73)</f>
        <v>14.989794876122424</v>
      </c>
    </row>
    <row r="77" spans="1:16">
      <c r="A77" s="127" t="s">
        <v>327</v>
      </c>
      <c r="B77" s="128"/>
      <c r="C77" s="128"/>
      <c r="D77" s="129"/>
      <c r="E77" s="129"/>
      <c r="F77" s="130">
        <f>MEDIAN(F5:F73)</f>
        <v>23.682000000000002</v>
      </c>
      <c r="G77" s="131"/>
      <c r="H77" s="131"/>
      <c r="I77" s="130">
        <f>MEDIAN(I5:I73)</f>
        <v>-22.122</v>
      </c>
      <c r="J77" s="131"/>
      <c r="K77" s="131"/>
      <c r="L77" s="130">
        <f>MEDIAN(L5:L73)</f>
        <v>-2.8974000000000002</v>
      </c>
      <c r="M77" s="130"/>
      <c r="N77" s="130">
        <f>MEDIAN(N5:N73)</f>
        <v>34.985500000000002</v>
      </c>
      <c r="O77" s="130">
        <f>MEDIAN(O5:O73)</f>
        <v>27.087</v>
      </c>
      <c r="P77" s="130">
        <f>MEDIAN(P5:P73)</f>
        <v>17.84</v>
      </c>
    </row>
    <row r="78" spans="1:16">
      <c r="A78" s="132"/>
      <c r="B78" s="128"/>
      <c r="C78" s="128"/>
      <c r="D78" s="129"/>
      <c r="E78" s="129"/>
      <c r="F78" s="131"/>
      <c r="G78" s="129"/>
      <c r="H78" s="129"/>
      <c r="I78" s="131"/>
      <c r="J78" s="129"/>
      <c r="K78" s="129"/>
      <c r="L78" s="131"/>
      <c r="M78" s="132"/>
      <c r="N78" s="132"/>
      <c r="O78" s="132"/>
      <c r="P78" s="132"/>
    </row>
    <row r="79" spans="1:16">
      <c r="A79" s="127" t="s">
        <v>330</v>
      </c>
      <c r="B79" s="128"/>
      <c r="C79" s="128"/>
      <c r="D79" s="129"/>
      <c r="E79" s="129"/>
      <c r="F79" s="131"/>
      <c r="G79" s="129"/>
      <c r="H79" s="129"/>
      <c r="I79" s="131"/>
      <c r="J79" s="129"/>
      <c r="K79" s="129"/>
      <c r="L79" s="131"/>
      <c r="M79" s="132"/>
      <c r="N79" s="132">
        <f>PERCENTRANK(N5:N73,20)</f>
        <v>0.252</v>
      </c>
      <c r="O79" s="132">
        <f>PERCENTRANK(O5:O73,20)</f>
        <v>0.41899999999999998</v>
      </c>
      <c r="P79" s="132">
        <f>PERCENTRANK(P5:P73,14)</f>
        <v>0.38400000000000001</v>
      </c>
    </row>
    <row r="80" spans="1:16">
      <c r="A80" s="127" t="s">
        <v>336</v>
      </c>
      <c r="N80" s="126">
        <f>PERCENTILE(N5:N73,0.9)</f>
        <v>90.460000000000008</v>
      </c>
      <c r="O80" s="126">
        <f>PERCENTILE(O5:O73,0.9)</f>
        <v>54.397200000000012</v>
      </c>
      <c r="P80" s="126">
        <f>PERCENTILE(P5:P73,0.9)</f>
        <v>33.742000000000004</v>
      </c>
    </row>
  </sheetData>
  <mergeCells count="35">
    <mergeCell ref="D2:F2"/>
    <mergeCell ref="G2:I2"/>
    <mergeCell ref="J2:L2"/>
    <mergeCell ref="C65:F65"/>
    <mergeCell ref="C66:F66"/>
    <mergeCell ref="C3:C4"/>
    <mergeCell ref="A65:A67"/>
    <mergeCell ref="A68:A73"/>
    <mergeCell ref="B68:B73"/>
    <mergeCell ref="B65:B67"/>
    <mergeCell ref="A3:A4"/>
    <mergeCell ref="B3:B4"/>
    <mergeCell ref="A5:A64"/>
    <mergeCell ref="B53:B56"/>
    <mergeCell ref="B57:B60"/>
    <mergeCell ref="B5:B8"/>
    <mergeCell ref="B61:B64"/>
    <mergeCell ref="B29:B32"/>
    <mergeCell ref="B33:B36"/>
    <mergeCell ref="B37:B40"/>
    <mergeCell ref="B21:B24"/>
    <mergeCell ref="B25:B28"/>
    <mergeCell ref="B9:B12"/>
    <mergeCell ref="B13:B16"/>
    <mergeCell ref="B17:B20"/>
    <mergeCell ref="C67:F67"/>
    <mergeCell ref="C68:F68"/>
    <mergeCell ref="B41:B44"/>
    <mergeCell ref="B45:B48"/>
    <mergeCell ref="B49:B52"/>
    <mergeCell ref="C69:F69"/>
    <mergeCell ref="C70:F70"/>
    <mergeCell ref="C71:F71"/>
    <mergeCell ref="C72:F72"/>
    <mergeCell ref="C73:F73"/>
  </mergeCells>
  <phoneticPr fontId="2" type="noConversion"/>
  <printOptions horizontalCentered="1" verticalCentered="1"/>
  <pageMargins left="0.75" right="0.75" top="1" bottom="1" header="0.5" footer="0.5"/>
  <pageSetup scale="86" fitToHeight="100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38"/>
  <sheetViews>
    <sheetView workbookViewId="0">
      <pane xSplit="1" ySplit="4" topLeftCell="B110" activePane="bottomRight" state="frozen"/>
      <selection pane="topRight" activeCell="B1" sqref="B1"/>
      <selection pane="bottomLeft" activeCell="A5" sqref="A5"/>
      <selection pane="bottomRight" activeCell="J139" sqref="J139"/>
    </sheetView>
  </sheetViews>
  <sheetFormatPr defaultRowHeight="12.75"/>
  <cols>
    <col min="1" max="1" width="6.28515625" style="22" bestFit="1" customWidth="1"/>
    <col min="2" max="2" width="8.28515625" style="23" bestFit="1" customWidth="1"/>
    <col min="3" max="3" width="13.28515625" style="26" customWidth="1"/>
    <col min="4" max="5" width="9.140625" style="24"/>
    <col min="6" max="6" width="9.140625" style="48"/>
    <col min="7" max="8" width="9.140625" style="24"/>
    <col min="9" max="9" width="9.140625" style="48"/>
    <col min="10" max="10" width="9.140625" style="26"/>
    <col min="11" max="12" width="9.140625" style="76"/>
    <col min="13" max="16384" width="9.140625" style="26"/>
  </cols>
  <sheetData>
    <row r="1" spans="1:12" s="4" customFormat="1">
      <c r="A1" s="22"/>
      <c r="B1" s="23"/>
      <c r="C1"/>
      <c r="D1" s="9"/>
      <c r="E1" s="9"/>
      <c r="F1" s="34"/>
      <c r="G1" s="35"/>
      <c r="H1" s="35"/>
      <c r="I1" s="34"/>
      <c r="K1" s="134" t="s">
        <v>313</v>
      </c>
      <c r="L1" s="100"/>
    </row>
    <row r="2" spans="1:12" s="6" customFormat="1">
      <c r="A2" s="54"/>
      <c r="B2" s="54"/>
      <c r="D2" s="177" t="s">
        <v>125</v>
      </c>
      <c r="E2" s="177"/>
      <c r="F2" s="177"/>
      <c r="G2" s="177" t="s">
        <v>73</v>
      </c>
      <c r="H2" s="177"/>
      <c r="I2" s="177"/>
      <c r="K2" s="111" t="s">
        <v>331</v>
      </c>
      <c r="L2" s="111" t="s">
        <v>326</v>
      </c>
    </row>
    <row r="3" spans="1:12" s="15" customFormat="1" ht="25.5">
      <c r="A3" s="178" t="s">
        <v>85</v>
      </c>
      <c r="B3" s="178" t="s">
        <v>0</v>
      </c>
      <c r="C3" s="182" t="s">
        <v>116</v>
      </c>
      <c r="D3" s="37" t="s">
        <v>136</v>
      </c>
      <c r="E3" s="37" t="s">
        <v>137</v>
      </c>
      <c r="F3" s="39" t="s">
        <v>84</v>
      </c>
      <c r="G3" s="37" t="s">
        <v>136</v>
      </c>
      <c r="H3" s="37" t="s">
        <v>137</v>
      </c>
      <c r="I3" s="39" t="s">
        <v>84</v>
      </c>
      <c r="K3" s="39" t="s">
        <v>84</v>
      </c>
      <c r="L3" s="39" t="s">
        <v>84</v>
      </c>
    </row>
    <row r="4" spans="1:12" s="6" customFormat="1" ht="14.25">
      <c r="A4" s="181"/>
      <c r="B4" s="181"/>
      <c r="C4" s="181"/>
      <c r="D4" s="47" t="s">
        <v>120</v>
      </c>
      <c r="E4" s="47" t="s">
        <v>120</v>
      </c>
      <c r="F4" s="40" t="s">
        <v>91</v>
      </c>
      <c r="G4" s="47" t="s">
        <v>90</v>
      </c>
      <c r="H4" s="47" t="s">
        <v>90</v>
      </c>
      <c r="I4" s="40" t="s">
        <v>91</v>
      </c>
      <c r="K4" s="40" t="s">
        <v>91</v>
      </c>
      <c r="L4" s="40" t="s">
        <v>91</v>
      </c>
    </row>
    <row r="5" spans="1:12" customFormat="1">
      <c r="A5" s="203" t="s">
        <v>339</v>
      </c>
      <c r="B5" s="174" t="s">
        <v>92</v>
      </c>
      <c r="C5" s="232" t="s">
        <v>121</v>
      </c>
      <c r="D5" s="13">
        <f>Output!S86</f>
        <v>1.3849</v>
      </c>
      <c r="E5" s="13">
        <f>Output!T86</f>
        <v>1.6716</v>
      </c>
      <c r="F5" s="20">
        <f>Output!U86</f>
        <v>20.707999999999998</v>
      </c>
      <c r="G5" s="19">
        <f>Output!S70</f>
        <v>54.2</v>
      </c>
      <c r="H5" s="19">
        <f>Output!T70</f>
        <v>88.944999999999993</v>
      </c>
      <c r="I5" s="20">
        <f>Output!U70</f>
        <v>64.105000000000004</v>
      </c>
      <c r="K5" s="20">
        <f>IF(F5&lt;&gt;"",ABS(F5),"")</f>
        <v>20.707999999999998</v>
      </c>
      <c r="L5" s="20">
        <f>IF(I5&lt;&gt;"",ABS(I5),"")</f>
        <v>64.105000000000004</v>
      </c>
    </row>
    <row r="6" spans="1:12" customFormat="1">
      <c r="A6" s="200"/>
      <c r="B6" s="175"/>
      <c r="C6" s="233"/>
      <c r="D6" s="13">
        <f>Output!S87</f>
        <v>1.7657</v>
      </c>
      <c r="E6" s="13">
        <f>Output!T87</f>
        <v>1.6525000000000001</v>
      </c>
      <c r="F6" s="20">
        <f>Output!U87</f>
        <v>-6.4115000000000002</v>
      </c>
      <c r="G6" s="19">
        <f>Output!S71</f>
        <v>68</v>
      </c>
      <c r="H6" s="19">
        <f>Output!T71</f>
        <v>88.994</v>
      </c>
      <c r="I6" s="20">
        <f>Output!U71</f>
        <v>30.873999999999999</v>
      </c>
      <c r="J6" s="55"/>
      <c r="K6" s="20">
        <f t="shared" ref="K6:K69" si="0">IF(F6&lt;&gt;"",ABS(F6),"")</f>
        <v>6.4115000000000002</v>
      </c>
      <c r="L6" s="20">
        <f t="shared" ref="L6:L69" si="1">IF(I6&lt;&gt;"",ABS(I6),"")</f>
        <v>30.873999999999999</v>
      </c>
    </row>
    <row r="7" spans="1:12" customFormat="1">
      <c r="A7" s="200"/>
      <c r="B7" s="175"/>
      <c r="C7" s="233" t="s">
        <v>122</v>
      </c>
      <c r="D7" s="13">
        <f>Output!S88</f>
        <v>1.2583</v>
      </c>
      <c r="E7" s="13">
        <f>Output!T88</f>
        <v>1.6706000000000001</v>
      </c>
      <c r="F7" s="20">
        <f>Output!U88</f>
        <v>32.767000000000003</v>
      </c>
      <c r="G7" s="19">
        <f>Output!S72</f>
        <v>55.4</v>
      </c>
      <c r="H7" s="19">
        <f>Output!T72</f>
        <v>88.51</v>
      </c>
      <c r="I7" s="20">
        <f>Output!U72</f>
        <v>59.765000000000001</v>
      </c>
      <c r="K7" s="20">
        <f t="shared" si="0"/>
        <v>32.767000000000003</v>
      </c>
      <c r="L7" s="20">
        <f t="shared" si="1"/>
        <v>59.765000000000001</v>
      </c>
    </row>
    <row r="8" spans="1:12" customFormat="1">
      <c r="A8" s="200"/>
      <c r="B8" s="175"/>
      <c r="C8" s="233"/>
      <c r="D8" s="13">
        <f>Output!S89</f>
        <v>1.7222</v>
      </c>
      <c r="E8" s="13">
        <f>Output!T89</f>
        <v>1.6669</v>
      </c>
      <c r="F8" s="20">
        <f>Output!U89</f>
        <v>-3.2115</v>
      </c>
      <c r="G8" s="19">
        <f>Output!S73</f>
        <v>71</v>
      </c>
      <c r="H8" s="19">
        <f>Output!T73</f>
        <v>89.117999999999995</v>
      </c>
      <c r="I8" s="20">
        <f>Output!U73</f>
        <v>25.518000000000001</v>
      </c>
      <c r="J8" s="55"/>
      <c r="K8" s="20">
        <f t="shared" si="0"/>
        <v>3.2115</v>
      </c>
      <c r="L8" s="20">
        <f t="shared" si="1"/>
        <v>25.518000000000001</v>
      </c>
    </row>
    <row r="9" spans="1:12" customFormat="1">
      <c r="A9" s="200"/>
      <c r="B9" s="175"/>
      <c r="C9" s="233" t="s">
        <v>123</v>
      </c>
      <c r="D9" s="13">
        <f>Output!S90</f>
        <v>0.92440999999999995</v>
      </c>
      <c r="E9" s="13">
        <f>Output!T90</f>
        <v>1.3694999999999999</v>
      </c>
      <c r="F9" s="20">
        <f>Output!U90</f>
        <v>48.145000000000003</v>
      </c>
      <c r="G9" s="19">
        <f>Output!S74</f>
        <v>38.200000000000003</v>
      </c>
      <c r="H9" s="19">
        <f>Output!T74</f>
        <v>70.94</v>
      </c>
      <c r="I9" s="20">
        <f>Output!U74</f>
        <v>85.706000000000003</v>
      </c>
      <c r="K9" s="20">
        <f t="shared" si="0"/>
        <v>48.145000000000003</v>
      </c>
      <c r="L9" s="20">
        <f t="shared" si="1"/>
        <v>85.706000000000003</v>
      </c>
    </row>
    <row r="10" spans="1:12" customFormat="1">
      <c r="A10" s="200"/>
      <c r="B10" s="175"/>
      <c r="C10" s="233"/>
      <c r="D10" s="13">
        <f>Output!S91</f>
        <v>2.3828</v>
      </c>
      <c r="E10" s="13">
        <f>Output!T91</f>
        <v>1.3363</v>
      </c>
      <c r="F10" s="20">
        <f>Output!U91</f>
        <v>-43.92</v>
      </c>
      <c r="G10" s="19">
        <f>Output!S75</f>
        <v>77.400000000000006</v>
      </c>
      <c r="H10" s="19">
        <f>Output!T75</f>
        <v>69.213999999999999</v>
      </c>
      <c r="I10" s="20">
        <f>Output!U75</f>
        <v>-10.576000000000001</v>
      </c>
      <c r="J10" s="55"/>
      <c r="K10" s="20">
        <f t="shared" si="0"/>
        <v>43.92</v>
      </c>
      <c r="L10" s="20">
        <f t="shared" si="1"/>
        <v>10.576000000000001</v>
      </c>
    </row>
    <row r="11" spans="1:12" customFormat="1">
      <c r="A11" s="200"/>
      <c r="B11" s="175"/>
      <c r="C11" s="233" t="s">
        <v>124</v>
      </c>
      <c r="D11" s="13">
        <f>Output!S92</f>
        <v>1.9286000000000001</v>
      </c>
      <c r="E11" s="13">
        <f>Output!T92</f>
        <v>1.7032</v>
      </c>
      <c r="F11" s="20">
        <f>Output!U92</f>
        <v>-11.683999999999999</v>
      </c>
      <c r="G11" s="19">
        <f>Output!S76</f>
        <v>80.7</v>
      </c>
      <c r="H11" s="19">
        <f>Output!T76</f>
        <v>91.93</v>
      </c>
      <c r="I11" s="20">
        <f>Output!U76</f>
        <v>13.916</v>
      </c>
      <c r="K11" s="20">
        <f t="shared" si="0"/>
        <v>11.683999999999999</v>
      </c>
      <c r="L11" s="20">
        <f t="shared" si="1"/>
        <v>13.916</v>
      </c>
    </row>
    <row r="12" spans="1:12" customFormat="1">
      <c r="A12" s="200"/>
      <c r="B12" s="176"/>
      <c r="C12" s="233"/>
      <c r="D12" s="13">
        <f>Output!S93</f>
        <v>3.7541000000000002</v>
      </c>
      <c r="E12" s="13">
        <f>Output!T93</f>
        <v>1.6687000000000001</v>
      </c>
      <c r="F12" s="20">
        <f>Output!U93</f>
        <v>-55.55</v>
      </c>
      <c r="G12" s="19">
        <f>Output!S77</f>
        <v>176.3</v>
      </c>
      <c r="H12" s="19">
        <f>Output!T77</f>
        <v>90.61</v>
      </c>
      <c r="I12" s="20">
        <f>Output!U77</f>
        <v>-48.604999999999997</v>
      </c>
      <c r="J12" s="55"/>
      <c r="K12" s="20">
        <f t="shared" si="0"/>
        <v>55.55</v>
      </c>
      <c r="L12" s="20">
        <f t="shared" si="1"/>
        <v>48.604999999999997</v>
      </c>
    </row>
    <row r="13" spans="1:12" customFormat="1">
      <c r="A13" s="227"/>
      <c r="B13" s="174" t="s">
        <v>97</v>
      </c>
      <c r="C13" s="232" t="s">
        <v>121</v>
      </c>
      <c r="D13" s="13">
        <f>Output!S281</f>
        <v>1.379</v>
      </c>
      <c r="E13" s="13">
        <f>Output!T281</f>
        <v>1.6396999999999999</v>
      </c>
      <c r="F13" s="20">
        <f>Output!U281</f>
        <v>18.902000000000001</v>
      </c>
      <c r="G13" s="19">
        <f>Output!S265</f>
        <v>53.134</v>
      </c>
      <c r="H13" s="19">
        <f>Output!T265</f>
        <v>86.5</v>
      </c>
      <c r="I13" s="20">
        <f>Output!U265</f>
        <v>62.795000000000002</v>
      </c>
      <c r="K13" s="20">
        <f t="shared" si="0"/>
        <v>18.902000000000001</v>
      </c>
      <c r="L13" s="20">
        <f t="shared" si="1"/>
        <v>62.795000000000002</v>
      </c>
    </row>
    <row r="14" spans="1:12" customFormat="1">
      <c r="A14" s="227"/>
      <c r="B14" s="175"/>
      <c r="C14" s="233"/>
      <c r="D14" s="13">
        <f>Output!S282</f>
        <v>1.8768</v>
      </c>
      <c r="E14" s="13">
        <f>Output!T282</f>
        <v>1.6195999999999999</v>
      </c>
      <c r="F14" s="20">
        <f>Output!U282</f>
        <v>-13.704000000000001</v>
      </c>
      <c r="G14" s="19">
        <f>Output!S266</f>
        <v>70.290000000000006</v>
      </c>
      <c r="H14" s="19">
        <f>Output!T266</f>
        <v>86.57</v>
      </c>
      <c r="I14" s="20">
        <f>Output!U266</f>
        <v>23.161999999999999</v>
      </c>
      <c r="J14" s="55"/>
      <c r="K14" s="20">
        <f t="shared" si="0"/>
        <v>13.704000000000001</v>
      </c>
      <c r="L14" s="20">
        <f t="shared" si="1"/>
        <v>23.161999999999999</v>
      </c>
    </row>
    <row r="15" spans="1:12" customFormat="1">
      <c r="A15" s="227"/>
      <c r="B15" s="175"/>
      <c r="C15" s="233" t="s">
        <v>122</v>
      </c>
      <c r="D15" s="13">
        <f>Output!S283</f>
        <v>1.2216</v>
      </c>
      <c r="E15" s="13">
        <f>Output!T283</f>
        <v>1.6403000000000001</v>
      </c>
      <c r="F15" s="20">
        <f>Output!U283</f>
        <v>34.277000000000001</v>
      </c>
      <c r="G15" s="19">
        <f>Output!S267</f>
        <v>54.624000000000002</v>
      </c>
      <c r="H15" s="19">
        <f>Output!T267</f>
        <v>86.122</v>
      </c>
      <c r="I15" s="20">
        <f>Output!U267</f>
        <v>57.664999999999999</v>
      </c>
      <c r="K15" s="20">
        <f t="shared" si="0"/>
        <v>34.277000000000001</v>
      </c>
      <c r="L15" s="20">
        <f t="shared" si="1"/>
        <v>57.664999999999999</v>
      </c>
    </row>
    <row r="16" spans="1:12" customFormat="1">
      <c r="A16" s="227"/>
      <c r="B16" s="175"/>
      <c r="C16" s="233"/>
      <c r="D16" s="13">
        <f>Output!S284</f>
        <v>1.7870999999999999</v>
      </c>
      <c r="E16" s="13">
        <f>Output!T284</f>
        <v>1.6349</v>
      </c>
      <c r="F16" s="20">
        <f>Output!U284</f>
        <v>-8.5166000000000004</v>
      </c>
      <c r="G16" s="19">
        <f>Output!S268</f>
        <v>70.155000000000001</v>
      </c>
      <c r="H16" s="19">
        <f>Output!T268</f>
        <v>86.703999999999994</v>
      </c>
      <c r="I16" s="20">
        <f>Output!U268</f>
        <v>23.59</v>
      </c>
      <c r="J16" s="55"/>
      <c r="K16" s="20">
        <f t="shared" si="0"/>
        <v>8.5166000000000004</v>
      </c>
      <c r="L16" s="20">
        <f t="shared" si="1"/>
        <v>23.59</v>
      </c>
    </row>
    <row r="17" spans="1:12" customFormat="1">
      <c r="A17" s="227"/>
      <c r="B17" s="175"/>
      <c r="C17" s="233" t="s">
        <v>123</v>
      </c>
      <c r="D17" s="13">
        <f>Output!S285</f>
        <v>0.90253000000000005</v>
      </c>
      <c r="E17" s="13">
        <f>Output!T285</f>
        <v>1.3406</v>
      </c>
      <c r="F17" s="20">
        <f>Output!U285</f>
        <v>48.542000000000002</v>
      </c>
      <c r="G17" s="19">
        <f>Output!S269</f>
        <v>36.356999999999999</v>
      </c>
      <c r="H17" s="19">
        <f>Output!T269</f>
        <v>68.635000000000005</v>
      </c>
      <c r="I17" s="20">
        <f>Output!U269</f>
        <v>88.781999999999996</v>
      </c>
      <c r="K17" s="20">
        <f t="shared" si="0"/>
        <v>48.542000000000002</v>
      </c>
      <c r="L17" s="20">
        <f t="shared" si="1"/>
        <v>88.781999999999996</v>
      </c>
    </row>
    <row r="18" spans="1:12" customFormat="1">
      <c r="A18" s="227"/>
      <c r="B18" s="175"/>
      <c r="C18" s="233"/>
      <c r="D18" s="13">
        <f>Output!S286</f>
        <v>2.3193999999999999</v>
      </c>
      <c r="E18" s="13">
        <f>Output!T286</f>
        <v>1.3078000000000001</v>
      </c>
      <c r="F18" s="20">
        <f>Output!U286</f>
        <v>-43.613999999999997</v>
      </c>
      <c r="G18" s="19">
        <f>Output!S270</f>
        <v>78.206000000000003</v>
      </c>
      <c r="H18" s="19">
        <f>Output!T270</f>
        <v>66.936000000000007</v>
      </c>
      <c r="I18" s="20">
        <f>Output!U270</f>
        <v>-14.412000000000001</v>
      </c>
      <c r="J18" s="55"/>
      <c r="K18" s="20">
        <f t="shared" si="0"/>
        <v>43.613999999999997</v>
      </c>
      <c r="L18" s="20">
        <f t="shared" si="1"/>
        <v>14.412000000000001</v>
      </c>
    </row>
    <row r="19" spans="1:12" customFormat="1">
      <c r="A19" s="227"/>
      <c r="B19" s="175"/>
      <c r="C19" s="233" t="s">
        <v>124</v>
      </c>
      <c r="D19" s="13">
        <f>Output!S287</f>
        <v>1.9418</v>
      </c>
      <c r="E19" s="13">
        <f>Output!T287</f>
        <v>1.6704000000000001</v>
      </c>
      <c r="F19" s="20">
        <f>Output!U287</f>
        <v>-13.977</v>
      </c>
      <c r="G19" s="19">
        <f>Output!S271</f>
        <v>79.891000000000005</v>
      </c>
      <c r="H19" s="19">
        <f>Output!T271</f>
        <v>89.486999999999995</v>
      </c>
      <c r="I19" s="20">
        <f>Output!U271</f>
        <v>12.010999999999999</v>
      </c>
      <c r="K19" s="20">
        <f t="shared" si="0"/>
        <v>13.977</v>
      </c>
      <c r="L19" s="20">
        <f t="shared" si="1"/>
        <v>12.010999999999999</v>
      </c>
    </row>
    <row r="20" spans="1:12" customFormat="1">
      <c r="A20" s="227"/>
      <c r="B20" s="176"/>
      <c r="C20" s="233"/>
      <c r="D20" s="13"/>
      <c r="E20" s="56"/>
      <c r="F20" s="57"/>
      <c r="G20" s="19">
        <f>Output!S272</f>
        <v>191.41</v>
      </c>
      <c r="H20" s="19">
        <f>Output!T272</f>
        <v>88.149000000000001</v>
      </c>
      <c r="I20" s="20">
        <f>Output!U272</f>
        <v>-53.945999999999998</v>
      </c>
      <c r="K20" s="57" t="str">
        <f t="shared" si="0"/>
        <v/>
      </c>
      <c r="L20" s="20">
        <f t="shared" si="1"/>
        <v>53.945999999999998</v>
      </c>
    </row>
    <row r="21" spans="1:12" customFormat="1">
      <c r="A21" s="227"/>
      <c r="B21" s="174" t="s">
        <v>93</v>
      </c>
      <c r="C21" s="232" t="s">
        <v>121</v>
      </c>
      <c r="D21" s="13">
        <f>Output!S125</f>
        <v>3.7749999999999999</v>
      </c>
      <c r="E21" s="13">
        <f>Output!T125</f>
        <v>4.4025999999999996</v>
      </c>
      <c r="F21" s="20">
        <f>Output!U125</f>
        <v>16.626999999999999</v>
      </c>
      <c r="G21" s="19">
        <f>Output!S109</f>
        <v>95.6</v>
      </c>
      <c r="H21" s="19">
        <f>Output!T109</f>
        <v>150.35</v>
      </c>
      <c r="I21" s="20">
        <f>Output!U109</f>
        <v>57.265999999999998</v>
      </c>
      <c r="K21" s="20">
        <f t="shared" si="0"/>
        <v>16.626999999999999</v>
      </c>
      <c r="L21" s="20">
        <f t="shared" si="1"/>
        <v>57.265999999999998</v>
      </c>
    </row>
    <row r="22" spans="1:12" customFormat="1">
      <c r="A22" s="227"/>
      <c r="B22" s="175"/>
      <c r="C22" s="233"/>
      <c r="D22" s="13">
        <f>Output!S126</f>
        <v>4.5124000000000004</v>
      </c>
      <c r="E22" s="13">
        <f>Output!T126</f>
        <v>4.3434999999999997</v>
      </c>
      <c r="F22" s="20">
        <f>Output!U126</f>
        <v>-3.7422</v>
      </c>
      <c r="G22" s="19">
        <f>Output!S110</f>
        <v>120.1</v>
      </c>
      <c r="H22" s="19">
        <f>Output!T110</f>
        <v>151.34</v>
      </c>
      <c r="I22" s="20">
        <f>Output!U110</f>
        <v>26.013999999999999</v>
      </c>
      <c r="J22" s="55"/>
      <c r="K22" s="20">
        <f t="shared" si="0"/>
        <v>3.7422</v>
      </c>
      <c r="L22" s="20">
        <f t="shared" si="1"/>
        <v>26.013999999999999</v>
      </c>
    </row>
    <row r="23" spans="1:12" customFormat="1">
      <c r="A23" s="227"/>
      <c r="B23" s="175"/>
      <c r="C23" s="233" t="s">
        <v>122</v>
      </c>
      <c r="D23" s="13">
        <f>Output!S127</f>
        <v>3.6206999999999998</v>
      </c>
      <c r="E23" s="13">
        <f>Output!T127</f>
        <v>4.3970000000000002</v>
      </c>
      <c r="F23" s="20">
        <f>Output!U127</f>
        <v>21.44</v>
      </c>
      <c r="G23" s="19">
        <f>Output!S111</f>
        <v>109.6</v>
      </c>
      <c r="H23" s="19">
        <f>Output!T111</f>
        <v>149.77000000000001</v>
      </c>
      <c r="I23" s="20">
        <f>Output!U111</f>
        <v>36.651000000000003</v>
      </c>
      <c r="K23" s="20">
        <f t="shared" si="0"/>
        <v>21.44</v>
      </c>
      <c r="L23" s="20">
        <f t="shared" si="1"/>
        <v>36.651000000000003</v>
      </c>
    </row>
    <row r="24" spans="1:12" customFormat="1">
      <c r="A24" s="227"/>
      <c r="B24" s="175"/>
      <c r="C24" s="233"/>
      <c r="D24" s="13">
        <f>Output!S128</f>
        <v>4.62</v>
      </c>
      <c r="E24" s="13">
        <f>Output!T128</f>
        <v>4.3910999999999998</v>
      </c>
      <c r="F24" s="20">
        <f>Output!U128</f>
        <v>-4.9545000000000003</v>
      </c>
      <c r="G24" s="19">
        <f>Output!S112</f>
        <v>125.4</v>
      </c>
      <c r="H24" s="19">
        <f>Output!T112</f>
        <v>150.61000000000001</v>
      </c>
      <c r="I24" s="20">
        <f>Output!U112</f>
        <v>20.102</v>
      </c>
      <c r="J24" s="55"/>
      <c r="K24" s="20">
        <f t="shared" si="0"/>
        <v>4.9545000000000003</v>
      </c>
      <c r="L24" s="20">
        <f t="shared" si="1"/>
        <v>20.102</v>
      </c>
    </row>
    <row r="25" spans="1:12" customFormat="1">
      <c r="A25" s="227"/>
      <c r="B25" s="175"/>
      <c r="C25" s="233" t="s">
        <v>123</v>
      </c>
      <c r="D25" s="13">
        <f>Output!S129</f>
        <v>2.5918999999999999</v>
      </c>
      <c r="E25" s="13">
        <f>Output!T129</f>
        <v>3.6516999999999999</v>
      </c>
      <c r="F25" s="20">
        <f>Output!U129</f>
        <v>40.892000000000003</v>
      </c>
      <c r="G25" s="19">
        <f>Output!S113</f>
        <v>74.2</v>
      </c>
      <c r="H25" s="19">
        <f>Output!T113</f>
        <v>127.01</v>
      </c>
      <c r="I25" s="20">
        <f>Output!U113</f>
        <v>71.165999999999997</v>
      </c>
      <c r="K25" s="20">
        <f t="shared" si="0"/>
        <v>40.892000000000003</v>
      </c>
      <c r="L25" s="20">
        <f t="shared" si="1"/>
        <v>71.165999999999997</v>
      </c>
    </row>
    <row r="26" spans="1:12" customFormat="1">
      <c r="A26" s="227"/>
      <c r="B26" s="175"/>
      <c r="C26" s="233"/>
      <c r="D26" s="13">
        <f>Output!S130</f>
        <v>8.9024999999999999</v>
      </c>
      <c r="E26" s="13">
        <f>Output!T130</f>
        <v>3.5445000000000002</v>
      </c>
      <c r="F26" s="20">
        <f>Output!U130</f>
        <v>-60.186</v>
      </c>
      <c r="G26" s="19">
        <f>Output!S114</f>
        <v>156.19999999999999</v>
      </c>
      <c r="H26" s="19">
        <f>Output!T114</f>
        <v>123.53</v>
      </c>
      <c r="I26" s="20">
        <f>Output!U114</f>
        <v>-20.914999999999999</v>
      </c>
      <c r="J26" s="55"/>
      <c r="K26" s="20">
        <f t="shared" si="0"/>
        <v>60.186</v>
      </c>
      <c r="L26" s="20">
        <f t="shared" si="1"/>
        <v>20.914999999999999</v>
      </c>
    </row>
    <row r="27" spans="1:12" customFormat="1">
      <c r="A27" s="227"/>
      <c r="B27" s="175"/>
      <c r="C27" s="233" t="s">
        <v>124</v>
      </c>
      <c r="D27" s="13">
        <f>Output!S131</f>
        <v>5.6471999999999998</v>
      </c>
      <c r="E27" s="13">
        <f>Output!T131</f>
        <v>4.4656000000000002</v>
      </c>
      <c r="F27" s="20">
        <f>Output!U131</f>
        <v>-20.922999999999998</v>
      </c>
      <c r="G27" s="19">
        <f>Output!S115</f>
        <v>147.80000000000001</v>
      </c>
      <c r="H27" s="19">
        <f>Output!T115</f>
        <v>154.13999999999999</v>
      </c>
      <c r="I27" s="20">
        <f>Output!U115</f>
        <v>4.2930000000000001</v>
      </c>
      <c r="K27" s="20">
        <f t="shared" si="0"/>
        <v>20.922999999999998</v>
      </c>
      <c r="L27" s="20">
        <f t="shared" si="1"/>
        <v>4.2930000000000001</v>
      </c>
    </row>
    <row r="28" spans="1:12" customFormat="1">
      <c r="A28" s="227"/>
      <c r="B28" s="176"/>
      <c r="C28" s="233"/>
      <c r="D28" s="13">
        <f>Output!S132</f>
        <v>14.507</v>
      </c>
      <c r="E28" s="13">
        <f>Output!T132</f>
        <v>4.3414999999999999</v>
      </c>
      <c r="F28" s="20">
        <f>Output!U132</f>
        <v>-70.072999999999993</v>
      </c>
      <c r="G28" s="19">
        <f>Output!S116</f>
        <v>308.2</v>
      </c>
      <c r="H28" s="19">
        <f>Output!T116</f>
        <v>152.01</v>
      </c>
      <c r="I28" s="20">
        <f>Output!U116</f>
        <v>-50.677999999999997</v>
      </c>
      <c r="J28" s="55"/>
      <c r="K28" s="20">
        <f t="shared" si="0"/>
        <v>70.072999999999993</v>
      </c>
      <c r="L28" s="20">
        <f t="shared" si="1"/>
        <v>50.677999999999997</v>
      </c>
    </row>
    <row r="29" spans="1:12" customFormat="1">
      <c r="A29" s="227"/>
      <c r="B29" s="174" t="s">
        <v>98</v>
      </c>
      <c r="C29" s="232" t="s">
        <v>121</v>
      </c>
      <c r="D29" s="13">
        <f>Output!S320</f>
        <v>3.8376999999999999</v>
      </c>
      <c r="E29" s="13">
        <f>Output!T320</f>
        <v>4.3630000000000004</v>
      </c>
      <c r="F29" s="20">
        <f>Output!U320</f>
        <v>13.688000000000001</v>
      </c>
      <c r="G29" s="19">
        <f>Output!S304</f>
        <v>94.561000000000007</v>
      </c>
      <c r="H29" s="19">
        <f>Output!T304</f>
        <v>148.58000000000001</v>
      </c>
      <c r="I29" s="20">
        <f>Output!U304</f>
        <v>57.125999999999998</v>
      </c>
      <c r="K29" s="20">
        <f t="shared" si="0"/>
        <v>13.688000000000001</v>
      </c>
      <c r="L29" s="20">
        <f t="shared" si="1"/>
        <v>57.125999999999998</v>
      </c>
    </row>
    <row r="30" spans="1:12" customFormat="1">
      <c r="A30" s="227"/>
      <c r="B30" s="175"/>
      <c r="C30" s="233"/>
      <c r="D30" s="13">
        <f>Output!S321</f>
        <v>3.2551000000000001</v>
      </c>
      <c r="E30" s="13">
        <f>Output!T321</f>
        <v>4.3026999999999997</v>
      </c>
      <c r="F30" s="20">
        <f>Output!U321</f>
        <v>32.186</v>
      </c>
      <c r="G30" s="19">
        <f>Output!S305</f>
        <v>131.97</v>
      </c>
      <c r="H30" s="19">
        <f>Output!T305</f>
        <v>149.86000000000001</v>
      </c>
      <c r="I30" s="20">
        <f>Output!U305</f>
        <v>13.554</v>
      </c>
      <c r="J30" s="55"/>
      <c r="K30" s="20">
        <f t="shared" si="0"/>
        <v>32.186</v>
      </c>
      <c r="L30" s="20">
        <f t="shared" si="1"/>
        <v>13.554</v>
      </c>
    </row>
    <row r="31" spans="1:12" customFormat="1">
      <c r="A31" s="227"/>
      <c r="B31" s="175"/>
      <c r="C31" s="233" t="s">
        <v>122</v>
      </c>
      <c r="D31" s="13">
        <f>Output!S322</f>
        <v>2.4634999999999998</v>
      </c>
      <c r="E31" s="13">
        <f>Output!T322</f>
        <v>4.3574000000000002</v>
      </c>
      <c r="F31" s="20">
        <f>Output!U322</f>
        <v>76.878</v>
      </c>
      <c r="G31" s="19">
        <f>Output!S306</f>
        <v>109.05</v>
      </c>
      <c r="H31" s="19">
        <f>Output!T306</f>
        <v>147.97999999999999</v>
      </c>
      <c r="I31" s="20">
        <f>Output!U306</f>
        <v>35.701000000000001</v>
      </c>
      <c r="K31" s="20">
        <f t="shared" si="0"/>
        <v>76.878</v>
      </c>
      <c r="L31" s="20">
        <f t="shared" si="1"/>
        <v>35.701000000000001</v>
      </c>
    </row>
    <row r="32" spans="1:12" customFormat="1">
      <c r="A32" s="227"/>
      <c r="B32" s="175"/>
      <c r="C32" s="233"/>
      <c r="D32" s="13">
        <f>Output!S323</f>
        <v>4.6996000000000002</v>
      </c>
      <c r="E32" s="13">
        <f>Output!T323</f>
        <v>4.3513999999999999</v>
      </c>
      <c r="F32" s="20">
        <f>Output!U323</f>
        <v>-7.4082999999999997</v>
      </c>
      <c r="G32" s="19">
        <f>Output!S307</f>
        <v>124.67</v>
      </c>
      <c r="H32" s="19">
        <f>Output!T307</f>
        <v>148.84</v>
      </c>
      <c r="I32" s="20">
        <f>Output!U307</f>
        <v>19.385999999999999</v>
      </c>
      <c r="J32" s="55"/>
      <c r="K32" s="20">
        <f t="shared" si="0"/>
        <v>7.4082999999999997</v>
      </c>
      <c r="L32" s="20">
        <f t="shared" si="1"/>
        <v>19.385999999999999</v>
      </c>
    </row>
    <row r="33" spans="1:12" customFormat="1">
      <c r="A33" s="227"/>
      <c r="B33" s="175"/>
      <c r="C33" s="233" t="s">
        <v>123</v>
      </c>
      <c r="D33" s="13">
        <f>Output!S324</f>
        <v>2.5552000000000001</v>
      </c>
      <c r="E33" s="13">
        <f>Output!T324</f>
        <v>3.6042000000000001</v>
      </c>
      <c r="F33" s="20">
        <f>Output!U324</f>
        <v>41.057000000000002</v>
      </c>
      <c r="G33" s="19">
        <f>Output!S308</f>
        <v>71.210999999999999</v>
      </c>
      <c r="H33" s="19">
        <f>Output!T308</f>
        <v>125.18</v>
      </c>
      <c r="I33" s="20">
        <f>Output!U308</f>
        <v>75.78</v>
      </c>
      <c r="K33" s="20">
        <f t="shared" si="0"/>
        <v>41.057000000000002</v>
      </c>
      <c r="L33" s="20">
        <f t="shared" si="1"/>
        <v>75.78</v>
      </c>
    </row>
    <row r="34" spans="1:12" customFormat="1">
      <c r="A34" s="227"/>
      <c r="B34" s="175"/>
      <c r="C34" s="233"/>
      <c r="D34" s="13">
        <f>Output!S325</f>
        <v>8.6334</v>
      </c>
      <c r="E34" s="13">
        <f>Output!T325</f>
        <v>3.4969000000000001</v>
      </c>
      <c r="F34" s="20">
        <f>Output!U325</f>
        <v>-59.496000000000002</v>
      </c>
      <c r="G34" s="19">
        <f>Output!S309</f>
        <v>148.16</v>
      </c>
      <c r="H34" s="19">
        <f>Output!T309</f>
        <v>121.54</v>
      </c>
      <c r="I34" s="20">
        <f>Output!U309</f>
        <v>-17.968</v>
      </c>
      <c r="J34" s="55"/>
      <c r="K34" s="20">
        <f t="shared" si="0"/>
        <v>59.496000000000002</v>
      </c>
      <c r="L34" s="20">
        <f t="shared" si="1"/>
        <v>17.968</v>
      </c>
    </row>
    <row r="35" spans="1:12" customFormat="1">
      <c r="A35" s="227"/>
      <c r="B35" s="175"/>
      <c r="C35" s="233" t="s">
        <v>124</v>
      </c>
      <c r="D35" s="13">
        <f>Output!S326</f>
        <v>6.1414999999999997</v>
      </c>
      <c r="E35" s="13">
        <f>Output!T326</f>
        <v>4.4272999999999998</v>
      </c>
      <c r="F35" s="20">
        <f>Output!U326</f>
        <v>-27.913</v>
      </c>
      <c r="G35" s="19">
        <f>Output!S310</f>
        <v>147.82</v>
      </c>
      <c r="H35" s="19">
        <f>Output!T310</f>
        <v>152.53</v>
      </c>
      <c r="I35" s="20">
        <f>Output!U310</f>
        <v>3.1840999999999999</v>
      </c>
      <c r="K35" s="20">
        <f t="shared" si="0"/>
        <v>27.913</v>
      </c>
      <c r="L35" s="20">
        <f t="shared" si="1"/>
        <v>3.1840999999999999</v>
      </c>
    </row>
    <row r="36" spans="1:12" customFormat="1">
      <c r="A36" s="227"/>
      <c r="B36" s="176"/>
      <c r="C36" s="233"/>
      <c r="D36" s="13">
        <f>Output!S327</f>
        <v>12.923</v>
      </c>
      <c r="E36" s="13">
        <f>Output!T327</f>
        <v>4.3021000000000003</v>
      </c>
      <c r="F36" s="20">
        <f>Output!U327</f>
        <v>-66.709000000000003</v>
      </c>
      <c r="G36" s="19">
        <f>Output!S311</f>
        <v>325.27</v>
      </c>
      <c r="H36" s="19">
        <f>Output!T311</f>
        <v>150.56</v>
      </c>
      <c r="I36" s="20">
        <f>Output!U311</f>
        <v>-53.712000000000003</v>
      </c>
      <c r="K36" s="20">
        <f t="shared" si="0"/>
        <v>66.709000000000003</v>
      </c>
      <c r="L36" s="20">
        <f t="shared" si="1"/>
        <v>53.712000000000003</v>
      </c>
    </row>
    <row r="37" spans="1:12" customFormat="1">
      <c r="A37" s="227"/>
      <c r="B37" s="174" t="s">
        <v>95</v>
      </c>
      <c r="C37" s="232" t="s">
        <v>121</v>
      </c>
      <c r="D37" s="13">
        <f>Output!S203</f>
        <v>3.4102000000000001</v>
      </c>
      <c r="E37" s="13">
        <f>Output!T203</f>
        <v>3.9546000000000001</v>
      </c>
      <c r="F37" s="20">
        <f>Output!U203</f>
        <v>15.965</v>
      </c>
      <c r="G37" s="19">
        <f>Output!S187</f>
        <v>96.933000000000007</v>
      </c>
      <c r="H37" s="19">
        <f>Output!T187</f>
        <v>149.61000000000001</v>
      </c>
      <c r="I37" s="20">
        <f>Output!U187</f>
        <v>54.344000000000001</v>
      </c>
      <c r="K37" s="20">
        <f t="shared" si="0"/>
        <v>15.965</v>
      </c>
      <c r="L37" s="20">
        <f t="shared" si="1"/>
        <v>54.344000000000001</v>
      </c>
    </row>
    <row r="38" spans="1:12" customFormat="1">
      <c r="A38" s="227"/>
      <c r="B38" s="175"/>
      <c r="C38" s="233"/>
      <c r="D38" s="13">
        <f>Output!S204</f>
        <v>3.5068000000000001</v>
      </c>
      <c r="E38" s="13">
        <f>Output!T204</f>
        <v>3.9523000000000001</v>
      </c>
      <c r="F38" s="20">
        <f>Output!U204</f>
        <v>12.702</v>
      </c>
      <c r="G38" s="19">
        <f>Output!S188</f>
        <v>145.5</v>
      </c>
      <c r="H38" s="19">
        <f>Output!T188</f>
        <v>151.51</v>
      </c>
      <c r="I38" s="20">
        <f>Output!U188</f>
        <v>4.1265000000000001</v>
      </c>
      <c r="J38" s="55"/>
      <c r="K38" s="20">
        <f t="shared" si="0"/>
        <v>12.702</v>
      </c>
      <c r="L38" s="20">
        <f t="shared" si="1"/>
        <v>4.1265000000000001</v>
      </c>
    </row>
    <row r="39" spans="1:12" customFormat="1">
      <c r="A39" s="227"/>
      <c r="B39" s="175"/>
      <c r="C39" s="233" t="s">
        <v>122</v>
      </c>
      <c r="D39" s="13">
        <f>Output!S205</f>
        <v>3.2605</v>
      </c>
      <c r="E39" s="13">
        <f>Output!T205</f>
        <v>3.9493</v>
      </c>
      <c r="F39" s="20">
        <f>Output!U205</f>
        <v>21.128</v>
      </c>
      <c r="G39" s="19">
        <f>Output!S189</f>
        <v>105.81</v>
      </c>
      <c r="H39" s="19">
        <f>Output!T189</f>
        <v>149.18</v>
      </c>
      <c r="I39" s="20">
        <f>Output!U189</f>
        <v>40.988999999999997</v>
      </c>
      <c r="K39" s="20">
        <f t="shared" si="0"/>
        <v>21.128</v>
      </c>
      <c r="L39" s="20">
        <f t="shared" si="1"/>
        <v>40.988999999999997</v>
      </c>
    </row>
    <row r="40" spans="1:12" customFormat="1">
      <c r="A40" s="227"/>
      <c r="B40" s="175"/>
      <c r="C40" s="233"/>
      <c r="D40" s="13">
        <f>Output!S206</f>
        <v>3.9741</v>
      </c>
      <c r="E40" s="13">
        <f>Output!T206</f>
        <v>3.9457</v>
      </c>
      <c r="F40" s="20">
        <f>Output!U206</f>
        <v>-0.71450000000000002</v>
      </c>
      <c r="G40" s="19">
        <f>Output!S190</f>
        <v>120.85</v>
      </c>
      <c r="H40" s="19">
        <f>Output!T190</f>
        <v>149.69</v>
      </c>
      <c r="I40" s="20">
        <f>Output!U190</f>
        <v>23.86</v>
      </c>
      <c r="J40" s="55"/>
      <c r="K40" s="20">
        <f t="shared" si="0"/>
        <v>0.71450000000000002</v>
      </c>
      <c r="L40" s="20">
        <f t="shared" si="1"/>
        <v>23.86</v>
      </c>
    </row>
    <row r="41" spans="1:12" customFormat="1">
      <c r="A41" s="227"/>
      <c r="B41" s="175"/>
      <c r="C41" s="233" t="s">
        <v>123</v>
      </c>
      <c r="D41" s="13">
        <f>Output!S207</f>
        <v>2.4658000000000002</v>
      </c>
      <c r="E41" s="13">
        <f>Output!T207</f>
        <v>3.3260999999999998</v>
      </c>
      <c r="F41" s="20">
        <f>Output!U207</f>
        <v>34.890999999999998</v>
      </c>
      <c r="G41" s="19">
        <f>Output!S191</f>
        <v>76.361000000000004</v>
      </c>
      <c r="H41" s="19">
        <f>Output!T191</f>
        <v>129.75</v>
      </c>
      <c r="I41" s="20">
        <f>Output!U191</f>
        <v>69.918999999999997</v>
      </c>
      <c r="K41" s="20">
        <f t="shared" si="0"/>
        <v>34.890999999999998</v>
      </c>
      <c r="L41" s="20">
        <f t="shared" si="1"/>
        <v>69.918999999999997</v>
      </c>
    </row>
    <row r="42" spans="1:12" customFormat="1">
      <c r="A42" s="227"/>
      <c r="B42" s="175"/>
      <c r="C42" s="233"/>
      <c r="D42" s="13">
        <f>Output!S208</f>
        <v>8.5107999999999997</v>
      </c>
      <c r="E42" s="13">
        <f>Output!T208</f>
        <v>3.2435</v>
      </c>
      <c r="F42" s="20">
        <f>Output!U208</f>
        <v>-61.89</v>
      </c>
      <c r="G42" s="19">
        <f>Output!S192</f>
        <v>151.69999999999999</v>
      </c>
      <c r="H42" s="19">
        <f>Output!T192</f>
        <v>126.84</v>
      </c>
      <c r="I42" s="20">
        <f>Output!U192</f>
        <v>-16.384</v>
      </c>
      <c r="J42" s="55"/>
      <c r="K42" s="20">
        <f t="shared" si="0"/>
        <v>61.89</v>
      </c>
      <c r="L42" s="20">
        <f t="shared" si="1"/>
        <v>16.384</v>
      </c>
    </row>
    <row r="43" spans="1:12" customFormat="1">
      <c r="A43" s="227"/>
      <c r="B43" s="175"/>
      <c r="C43" s="233" t="s">
        <v>124</v>
      </c>
      <c r="D43" s="13">
        <f>Output!S209</f>
        <v>5.0837000000000003</v>
      </c>
      <c r="E43" s="13">
        <f>Output!T209</f>
        <v>4.0064000000000002</v>
      </c>
      <c r="F43" s="20">
        <f>Output!U209</f>
        <v>-21.190999999999999</v>
      </c>
      <c r="G43" s="19">
        <f>Output!S193</f>
        <v>147.25</v>
      </c>
      <c r="H43" s="19">
        <f>Output!T193</f>
        <v>152.88999999999999</v>
      </c>
      <c r="I43" s="20">
        <f>Output!U193</f>
        <v>3.8267000000000002</v>
      </c>
      <c r="K43" s="20">
        <f t="shared" si="0"/>
        <v>21.190999999999999</v>
      </c>
      <c r="L43" s="20">
        <f t="shared" si="1"/>
        <v>3.8267000000000002</v>
      </c>
    </row>
    <row r="44" spans="1:12" customFormat="1">
      <c r="A44" s="227"/>
      <c r="B44" s="176"/>
      <c r="C44" s="233"/>
      <c r="D44" s="13">
        <f>Output!S210</f>
        <v>6.0191999999999997</v>
      </c>
      <c r="E44" s="13">
        <f>Output!T210</f>
        <v>3.9622999999999999</v>
      </c>
      <c r="F44" s="20">
        <f>Output!U210</f>
        <v>-34.171999999999997</v>
      </c>
      <c r="G44" s="19">
        <f>Output!S194</f>
        <v>180.03</v>
      </c>
      <c r="H44" s="19">
        <f>Output!T194</f>
        <v>152.66999999999999</v>
      </c>
      <c r="I44" s="20">
        <f>Output!U194</f>
        <v>-15.2</v>
      </c>
      <c r="J44" s="55"/>
      <c r="K44" s="20">
        <f t="shared" si="0"/>
        <v>34.171999999999997</v>
      </c>
      <c r="L44" s="20">
        <f t="shared" si="1"/>
        <v>15.2</v>
      </c>
    </row>
    <row r="45" spans="1:12" customFormat="1">
      <c r="A45" s="227"/>
      <c r="B45" s="174" t="s">
        <v>100</v>
      </c>
      <c r="C45" s="232" t="s">
        <v>121</v>
      </c>
      <c r="D45" s="13">
        <f>Output!S398</f>
        <v>3.3458000000000001</v>
      </c>
      <c r="E45" s="13">
        <f>Output!T398</f>
        <v>3.9315000000000002</v>
      </c>
      <c r="F45" s="20">
        <f>Output!U398</f>
        <v>17.506</v>
      </c>
      <c r="G45" s="19">
        <f>Output!S382</f>
        <v>93.966999999999999</v>
      </c>
      <c r="H45" s="19">
        <f>Output!T382</f>
        <v>149.75</v>
      </c>
      <c r="I45" s="20">
        <f>Output!U382</f>
        <v>59.359000000000002</v>
      </c>
      <c r="K45" s="20">
        <f t="shared" si="0"/>
        <v>17.506</v>
      </c>
      <c r="L45" s="20">
        <f t="shared" si="1"/>
        <v>59.359000000000002</v>
      </c>
    </row>
    <row r="46" spans="1:12" customFormat="1">
      <c r="A46" s="227"/>
      <c r="B46" s="175"/>
      <c r="C46" s="233"/>
      <c r="D46" s="13">
        <f>Output!S399</f>
        <v>3.4815999999999998</v>
      </c>
      <c r="E46" s="13">
        <f>Output!T399</f>
        <v>3.9295</v>
      </c>
      <c r="F46" s="20">
        <f>Output!U399</f>
        <v>12.864000000000001</v>
      </c>
      <c r="G46" s="19">
        <f>Output!S383</f>
        <v>162.69</v>
      </c>
      <c r="H46" s="19">
        <f>Output!T383</f>
        <v>151.38999999999999</v>
      </c>
      <c r="I46" s="20">
        <f>Output!U383</f>
        <v>-6.9488000000000003</v>
      </c>
      <c r="J46" s="55"/>
      <c r="K46" s="20">
        <f t="shared" si="0"/>
        <v>12.864000000000001</v>
      </c>
      <c r="L46" s="20">
        <f t="shared" si="1"/>
        <v>6.9488000000000003</v>
      </c>
    </row>
    <row r="47" spans="1:12" customFormat="1">
      <c r="A47" s="227"/>
      <c r="B47" s="175"/>
      <c r="C47" s="233" t="s">
        <v>122</v>
      </c>
      <c r="D47" s="13">
        <f>Output!S400</f>
        <v>3.1225000000000001</v>
      </c>
      <c r="E47" s="13">
        <f>Output!T400</f>
        <v>3.9300999999999999</v>
      </c>
      <c r="F47" s="20">
        <f>Output!U400</f>
        <v>25.861999999999998</v>
      </c>
      <c r="G47" s="19">
        <f>Output!S384</f>
        <v>105.68</v>
      </c>
      <c r="H47" s="19">
        <f>Output!T384</f>
        <v>149.44</v>
      </c>
      <c r="I47" s="20">
        <f>Output!U384</f>
        <v>41.406999999999996</v>
      </c>
      <c r="K47" s="20">
        <f t="shared" si="0"/>
        <v>25.861999999999998</v>
      </c>
      <c r="L47" s="20">
        <f t="shared" si="1"/>
        <v>41.406999999999996</v>
      </c>
    </row>
    <row r="48" spans="1:12" customFormat="1">
      <c r="A48" s="227"/>
      <c r="B48" s="175"/>
      <c r="C48" s="233"/>
      <c r="D48" s="13">
        <f>Output!S401</f>
        <v>3.8794</v>
      </c>
      <c r="E48" s="13">
        <f>Output!T401</f>
        <v>3.9226999999999999</v>
      </c>
      <c r="F48" s="20">
        <f>Output!U401</f>
        <v>1.1161000000000001</v>
      </c>
      <c r="G48" s="19">
        <f>Output!S385</f>
        <v>117.19</v>
      </c>
      <c r="H48" s="19">
        <f>Output!T385</f>
        <v>149.84</v>
      </c>
      <c r="I48" s="20">
        <f>Output!U385</f>
        <v>27.855</v>
      </c>
      <c r="J48" s="55"/>
      <c r="K48" s="20">
        <f t="shared" si="0"/>
        <v>1.1161000000000001</v>
      </c>
      <c r="L48" s="20">
        <f t="shared" si="1"/>
        <v>27.855</v>
      </c>
    </row>
    <row r="49" spans="1:12" customFormat="1">
      <c r="A49" s="227"/>
      <c r="B49" s="175"/>
      <c r="C49" s="233" t="s">
        <v>123</v>
      </c>
      <c r="D49" s="13">
        <f>Output!S402</f>
        <v>2.2749000000000001</v>
      </c>
      <c r="E49" s="13">
        <f>Output!T402</f>
        <v>3.3052000000000001</v>
      </c>
      <c r="F49" s="20">
        <f>Output!U402</f>
        <v>45.287999999999997</v>
      </c>
      <c r="G49" s="19">
        <f>Output!S386</f>
        <v>71.046999999999997</v>
      </c>
      <c r="H49" s="19">
        <f>Output!T386</f>
        <v>129.65</v>
      </c>
      <c r="I49" s="20">
        <f>Output!U386</f>
        <v>82.486999999999995</v>
      </c>
      <c r="K49" s="20">
        <f t="shared" si="0"/>
        <v>45.287999999999997</v>
      </c>
      <c r="L49" s="20">
        <f t="shared" si="1"/>
        <v>82.486999999999995</v>
      </c>
    </row>
    <row r="50" spans="1:12" customFormat="1">
      <c r="A50" s="227"/>
      <c r="B50" s="175"/>
      <c r="C50" s="233"/>
      <c r="D50" s="13">
        <f>Output!S403</f>
        <v>7.8926999999999996</v>
      </c>
      <c r="E50" s="13">
        <f>Output!T403</f>
        <v>3.2235999999999998</v>
      </c>
      <c r="F50" s="20">
        <f>Output!U403</f>
        <v>-59.158000000000001</v>
      </c>
      <c r="G50" s="19">
        <f>Output!S387</f>
        <v>157.88999999999999</v>
      </c>
      <c r="H50" s="19">
        <f>Output!T387</f>
        <v>126.74</v>
      </c>
      <c r="I50" s="20">
        <f>Output!U387</f>
        <v>-19.728999999999999</v>
      </c>
      <c r="J50" s="55"/>
      <c r="K50" s="20">
        <f t="shared" si="0"/>
        <v>59.158000000000001</v>
      </c>
      <c r="L50" s="20">
        <f t="shared" si="1"/>
        <v>19.728999999999999</v>
      </c>
    </row>
    <row r="51" spans="1:12" customFormat="1">
      <c r="A51" s="227"/>
      <c r="B51" s="175"/>
      <c r="C51" s="233" t="s">
        <v>124</v>
      </c>
      <c r="D51" s="13">
        <f>Output!S404</f>
        <v>4.7915000000000001</v>
      </c>
      <c r="E51" s="13">
        <f>Output!T404</f>
        <v>3.9828000000000001</v>
      </c>
      <c r="F51" s="20">
        <f>Output!U404</f>
        <v>-16.876999999999999</v>
      </c>
      <c r="G51" s="19">
        <f>Output!S388</f>
        <v>137.86000000000001</v>
      </c>
      <c r="H51" s="19">
        <f>Output!T388</f>
        <v>152.96</v>
      </c>
      <c r="I51" s="20">
        <f>Output!U388</f>
        <v>10.952</v>
      </c>
      <c r="K51" s="20">
        <f t="shared" si="0"/>
        <v>16.876999999999999</v>
      </c>
      <c r="L51" s="20">
        <f t="shared" si="1"/>
        <v>10.952</v>
      </c>
    </row>
    <row r="52" spans="1:12" customFormat="1">
      <c r="A52" s="227"/>
      <c r="B52" s="176"/>
      <c r="C52" s="233"/>
      <c r="D52" s="13"/>
      <c r="E52" s="13"/>
      <c r="F52" s="20"/>
      <c r="G52" s="19">
        <f>Output!S389</f>
        <v>221.12</v>
      </c>
      <c r="H52" s="19">
        <f>Output!T389</f>
        <v>152.56</v>
      </c>
      <c r="I52" s="20">
        <f>Output!U389</f>
        <v>-31.007000000000001</v>
      </c>
      <c r="K52" s="20" t="str">
        <f t="shared" si="0"/>
        <v/>
      </c>
      <c r="L52" s="20">
        <f t="shared" si="1"/>
        <v>31.007000000000001</v>
      </c>
    </row>
    <row r="53" spans="1:12" customFormat="1">
      <c r="A53" s="227"/>
      <c r="B53" s="174" t="s">
        <v>101</v>
      </c>
      <c r="C53" s="232" t="s">
        <v>121</v>
      </c>
      <c r="D53" s="13"/>
      <c r="E53" s="13"/>
      <c r="F53" s="20"/>
      <c r="G53" s="19">
        <f>Output!S421</f>
        <v>110.36</v>
      </c>
      <c r="H53" s="19">
        <f>Output!T421</f>
        <v>194.7</v>
      </c>
      <c r="I53" s="20">
        <f>Output!U421</f>
        <v>76.411000000000001</v>
      </c>
      <c r="K53" s="20" t="str">
        <f t="shared" si="0"/>
        <v/>
      </c>
      <c r="L53" s="20">
        <f t="shared" si="1"/>
        <v>76.411000000000001</v>
      </c>
    </row>
    <row r="54" spans="1:12" customFormat="1">
      <c r="A54" s="227"/>
      <c r="B54" s="175"/>
      <c r="C54" s="233"/>
      <c r="D54" s="13"/>
      <c r="E54" s="13"/>
      <c r="F54" s="20"/>
      <c r="G54" s="19">
        <f>Output!S422</f>
        <v>199.43</v>
      </c>
      <c r="H54" s="19">
        <f>Output!T422</f>
        <v>197.84</v>
      </c>
      <c r="I54" s="20">
        <f>Output!U422</f>
        <v>-0.79612000000000005</v>
      </c>
      <c r="J54" s="55"/>
      <c r="K54" s="20" t="str">
        <f t="shared" si="0"/>
        <v/>
      </c>
      <c r="L54" s="20">
        <f t="shared" si="1"/>
        <v>0.79612000000000005</v>
      </c>
    </row>
    <row r="55" spans="1:12" customFormat="1">
      <c r="A55" s="227"/>
      <c r="B55" s="175"/>
      <c r="C55" s="233" t="s">
        <v>122</v>
      </c>
      <c r="D55" s="13"/>
      <c r="E55" s="13"/>
      <c r="F55" s="20"/>
      <c r="G55" s="19">
        <f>Output!S423</f>
        <v>126.58</v>
      </c>
      <c r="H55" s="19">
        <f>Output!T423</f>
        <v>193.88</v>
      </c>
      <c r="I55" s="20">
        <f>Output!U423</f>
        <v>53.161999999999999</v>
      </c>
      <c r="K55" s="20" t="str">
        <f t="shared" si="0"/>
        <v/>
      </c>
      <c r="L55" s="20">
        <f t="shared" si="1"/>
        <v>53.161999999999999</v>
      </c>
    </row>
    <row r="56" spans="1:12" customFormat="1">
      <c r="A56" s="227"/>
      <c r="B56" s="175"/>
      <c r="C56" s="233"/>
      <c r="D56" s="13"/>
      <c r="E56" s="13"/>
      <c r="F56" s="20"/>
      <c r="G56" s="19">
        <f>Output!S424</f>
        <v>144.91</v>
      </c>
      <c r="H56" s="19">
        <f>Output!T424</f>
        <v>195.3</v>
      </c>
      <c r="I56" s="20">
        <f>Output!U424</f>
        <v>34.771000000000001</v>
      </c>
      <c r="J56" s="55"/>
      <c r="K56" s="20" t="str">
        <f t="shared" si="0"/>
        <v/>
      </c>
      <c r="L56" s="20">
        <f t="shared" si="1"/>
        <v>34.771000000000001</v>
      </c>
    </row>
    <row r="57" spans="1:12" customFormat="1">
      <c r="A57" s="227"/>
      <c r="B57" s="175"/>
      <c r="C57" s="233" t="s">
        <v>123</v>
      </c>
      <c r="D57" s="13"/>
      <c r="E57" s="13"/>
      <c r="F57" s="20"/>
      <c r="G57" s="19">
        <f>Output!S425</f>
        <v>89.207999999999998</v>
      </c>
      <c r="H57" s="19">
        <f>Output!T425</f>
        <v>166</v>
      </c>
      <c r="I57" s="20">
        <f>Output!U425</f>
        <v>86.082999999999998</v>
      </c>
      <c r="K57" s="20" t="str">
        <f t="shared" si="0"/>
        <v/>
      </c>
      <c r="L57" s="20">
        <f t="shared" si="1"/>
        <v>86.082999999999998</v>
      </c>
    </row>
    <row r="58" spans="1:12" customFormat="1">
      <c r="A58" s="227"/>
      <c r="B58" s="175"/>
      <c r="C58" s="233"/>
      <c r="D58" s="13"/>
      <c r="E58" s="13"/>
      <c r="F58" s="20"/>
      <c r="G58" s="19">
        <f>Output!S426</f>
        <v>148.76</v>
      </c>
      <c r="H58" s="19">
        <f>Output!T426</f>
        <v>160.85</v>
      </c>
      <c r="I58" s="20">
        <f>Output!U426</f>
        <v>8.1248000000000005</v>
      </c>
      <c r="J58" s="55"/>
      <c r="K58" s="20" t="str">
        <f t="shared" si="0"/>
        <v/>
      </c>
      <c r="L58" s="20">
        <f t="shared" si="1"/>
        <v>8.1248000000000005</v>
      </c>
    </row>
    <row r="59" spans="1:12" customFormat="1">
      <c r="A59" s="227"/>
      <c r="B59" s="175"/>
      <c r="C59" s="233" t="s">
        <v>124</v>
      </c>
      <c r="D59" s="13"/>
      <c r="E59" s="13"/>
      <c r="F59" s="20"/>
      <c r="G59" s="19">
        <f>Output!S427</f>
        <v>319.27999999999997</v>
      </c>
      <c r="H59" s="19">
        <f>Output!T427</f>
        <v>196.23</v>
      </c>
      <c r="I59" s="20">
        <f>Output!U427</f>
        <v>-38.54</v>
      </c>
      <c r="K59" s="20" t="str">
        <f t="shared" si="0"/>
        <v/>
      </c>
      <c r="L59" s="20">
        <f t="shared" si="1"/>
        <v>38.54</v>
      </c>
    </row>
    <row r="60" spans="1:12" customFormat="1">
      <c r="A60" s="227"/>
      <c r="B60" s="176"/>
      <c r="C60" s="233"/>
      <c r="D60" s="13"/>
      <c r="E60" s="13"/>
      <c r="F60" s="20"/>
      <c r="G60" s="19">
        <f>Output!S428</f>
        <v>498.07</v>
      </c>
      <c r="H60" s="19">
        <f>Output!T428</f>
        <v>196.62</v>
      </c>
      <c r="I60" s="20">
        <f>Output!U428</f>
        <v>-60.523000000000003</v>
      </c>
      <c r="J60" s="55"/>
      <c r="K60" s="20" t="str">
        <f t="shared" si="0"/>
        <v/>
      </c>
      <c r="L60" s="20">
        <f t="shared" si="1"/>
        <v>60.523000000000003</v>
      </c>
    </row>
    <row r="61" spans="1:12" customFormat="1">
      <c r="A61" s="227"/>
      <c r="B61" s="174" t="s">
        <v>104</v>
      </c>
      <c r="C61" s="232" t="s">
        <v>121</v>
      </c>
      <c r="D61" s="13"/>
      <c r="E61" s="13"/>
      <c r="F61" s="20"/>
      <c r="G61" s="19">
        <f>Output!S538</f>
        <v>106.85</v>
      </c>
      <c r="H61" s="19">
        <f>Output!T538</f>
        <v>175.1</v>
      </c>
      <c r="I61" s="20">
        <f>Output!U538</f>
        <v>63.874000000000002</v>
      </c>
      <c r="K61" s="20" t="str">
        <f t="shared" si="0"/>
        <v/>
      </c>
      <c r="L61" s="20">
        <f t="shared" si="1"/>
        <v>63.874000000000002</v>
      </c>
    </row>
    <row r="62" spans="1:12" customFormat="1">
      <c r="A62" s="227"/>
      <c r="B62" s="175"/>
      <c r="C62" s="233"/>
      <c r="D62" s="13"/>
      <c r="E62" s="13"/>
      <c r="F62" s="20"/>
      <c r="G62" s="19">
        <f>Output!S539</f>
        <v>217.13</v>
      </c>
      <c r="H62" s="19">
        <f>Output!T539</f>
        <v>179.81</v>
      </c>
      <c r="I62" s="20">
        <f>Output!U539</f>
        <v>-17.187999999999999</v>
      </c>
      <c r="J62" s="55"/>
      <c r="K62" s="20" t="str">
        <f t="shared" si="0"/>
        <v/>
      </c>
      <c r="L62" s="20">
        <f t="shared" si="1"/>
        <v>17.187999999999999</v>
      </c>
    </row>
    <row r="63" spans="1:12" customFormat="1">
      <c r="A63" s="227"/>
      <c r="B63" s="175"/>
      <c r="C63" s="233" t="s">
        <v>122</v>
      </c>
      <c r="D63" s="13"/>
      <c r="E63" s="13"/>
      <c r="F63" s="20"/>
      <c r="G63" s="19">
        <f>Output!S540</f>
        <v>123.22</v>
      </c>
      <c r="H63" s="19">
        <f>Output!T540</f>
        <v>174.44</v>
      </c>
      <c r="I63" s="20">
        <f>Output!U540</f>
        <v>41.564999999999998</v>
      </c>
      <c r="K63" s="20" t="str">
        <f t="shared" si="0"/>
        <v/>
      </c>
      <c r="L63" s="20">
        <f t="shared" si="1"/>
        <v>41.564999999999998</v>
      </c>
    </row>
    <row r="64" spans="1:12" customFormat="1">
      <c r="A64" s="227"/>
      <c r="B64" s="175"/>
      <c r="C64" s="233"/>
      <c r="D64" s="13"/>
      <c r="E64" s="13"/>
      <c r="F64" s="20"/>
      <c r="G64" s="19">
        <f>Output!S541</f>
        <v>141.16</v>
      </c>
      <c r="H64" s="19">
        <f>Output!T541</f>
        <v>175.28</v>
      </c>
      <c r="I64" s="20">
        <f>Output!U541</f>
        <v>24.169</v>
      </c>
      <c r="J64" s="55"/>
      <c r="K64" s="20" t="str">
        <f t="shared" si="0"/>
        <v/>
      </c>
      <c r="L64" s="20">
        <f t="shared" si="1"/>
        <v>24.169</v>
      </c>
    </row>
    <row r="65" spans="1:12" customFormat="1">
      <c r="A65" s="227"/>
      <c r="B65" s="175"/>
      <c r="C65" s="233" t="s">
        <v>123</v>
      </c>
      <c r="D65" s="13"/>
      <c r="E65" s="13"/>
      <c r="F65" s="20"/>
      <c r="G65" s="19">
        <f>Output!S542</f>
        <v>80.012</v>
      </c>
      <c r="H65" s="19">
        <f>Output!T542</f>
        <v>147.78</v>
      </c>
      <c r="I65" s="20">
        <f>Output!U542</f>
        <v>84.691999999999993</v>
      </c>
      <c r="K65" s="20" t="str">
        <f t="shared" si="0"/>
        <v/>
      </c>
      <c r="L65" s="20">
        <f t="shared" si="1"/>
        <v>84.691999999999993</v>
      </c>
    </row>
    <row r="66" spans="1:12" customFormat="1">
      <c r="A66" s="227"/>
      <c r="B66" s="175"/>
      <c r="C66" s="233"/>
      <c r="D66" s="13"/>
      <c r="E66" s="13"/>
      <c r="F66" s="20"/>
      <c r="G66" s="19">
        <f>Output!S543</f>
        <v>145.87</v>
      </c>
      <c r="H66" s="19">
        <f>Output!T543</f>
        <v>143.28</v>
      </c>
      <c r="I66" s="20">
        <f>Output!U543</f>
        <v>-1.7709999999999999</v>
      </c>
      <c r="J66" s="55"/>
      <c r="K66" s="20" t="str">
        <f t="shared" si="0"/>
        <v/>
      </c>
      <c r="L66" s="20">
        <f t="shared" si="1"/>
        <v>1.7709999999999999</v>
      </c>
    </row>
    <row r="67" spans="1:12" customFormat="1">
      <c r="A67" s="227"/>
      <c r="B67" s="175"/>
      <c r="C67" s="233" t="s">
        <v>124</v>
      </c>
      <c r="D67" s="13"/>
      <c r="E67" s="13"/>
      <c r="F67" s="20"/>
      <c r="G67" s="19">
        <f>Output!S544</f>
        <v>283.68</v>
      </c>
      <c r="H67" s="19">
        <f>Output!T544</f>
        <v>177.65</v>
      </c>
      <c r="I67" s="20">
        <f>Output!U544</f>
        <v>-37.378</v>
      </c>
      <c r="K67" s="20" t="str">
        <f t="shared" si="0"/>
        <v/>
      </c>
      <c r="L67" s="20">
        <f t="shared" si="1"/>
        <v>37.378</v>
      </c>
    </row>
    <row r="68" spans="1:12" customFormat="1">
      <c r="A68" s="227"/>
      <c r="B68" s="176"/>
      <c r="C68" s="233"/>
      <c r="D68" s="13"/>
      <c r="E68" s="13"/>
      <c r="F68" s="20"/>
      <c r="G68" s="19">
        <f>Output!S545</f>
        <v>441.38</v>
      </c>
      <c r="H68" s="19">
        <f>Output!T545</f>
        <v>179.19</v>
      </c>
      <c r="I68" s="20">
        <f>Output!U545</f>
        <v>-59.402000000000001</v>
      </c>
      <c r="K68" s="20" t="str">
        <f t="shared" si="0"/>
        <v/>
      </c>
      <c r="L68" s="20">
        <f t="shared" si="1"/>
        <v>59.402000000000001</v>
      </c>
    </row>
    <row r="69" spans="1:12" customFormat="1">
      <c r="A69" s="227"/>
      <c r="B69" s="174" t="s">
        <v>105</v>
      </c>
      <c r="C69" s="232" t="s">
        <v>121</v>
      </c>
      <c r="D69" s="13">
        <f>Output!S593</f>
        <v>1.4618</v>
      </c>
      <c r="E69" s="13">
        <f>Output!T593</f>
        <v>2.1086</v>
      </c>
      <c r="F69" s="20">
        <f>Output!U593</f>
        <v>44.244</v>
      </c>
      <c r="G69" s="19">
        <f>Output!S577</f>
        <v>39.006</v>
      </c>
      <c r="H69" s="19">
        <f>Output!T577</f>
        <v>52.895000000000003</v>
      </c>
      <c r="I69" s="20">
        <f>Output!U577</f>
        <v>35.609000000000002</v>
      </c>
      <c r="K69" s="20">
        <f t="shared" si="0"/>
        <v>44.244</v>
      </c>
      <c r="L69" s="20">
        <f t="shared" si="1"/>
        <v>35.609000000000002</v>
      </c>
    </row>
    <row r="70" spans="1:12" customFormat="1">
      <c r="A70" s="227"/>
      <c r="B70" s="175"/>
      <c r="C70" s="233"/>
      <c r="D70" s="13">
        <f>Output!S594</f>
        <v>0.92901</v>
      </c>
      <c r="E70" s="13">
        <f>Output!T594</f>
        <v>2.2774999999999999</v>
      </c>
      <c r="F70" s="20">
        <f>Output!U594</f>
        <v>145.15</v>
      </c>
      <c r="G70" s="19">
        <f>Output!S578</f>
        <v>82.058999999999997</v>
      </c>
      <c r="H70" s="19">
        <f>Output!T578</f>
        <v>65.248000000000005</v>
      </c>
      <c r="I70" s="20">
        <f>Output!U578</f>
        <v>-20.486999999999998</v>
      </c>
      <c r="J70" s="55"/>
      <c r="K70" s="20">
        <f t="shared" ref="K70:K132" si="2">IF(F70&lt;&gt;"",ABS(F70),"")</f>
        <v>145.15</v>
      </c>
      <c r="L70" s="20">
        <f t="shared" ref="L70:L132" si="3">IF(I70&lt;&gt;"",ABS(I70),"")</f>
        <v>20.486999999999998</v>
      </c>
    </row>
    <row r="71" spans="1:12" customFormat="1">
      <c r="A71" s="227"/>
      <c r="B71" s="175"/>
      <c r="C71" s="233" t="s">
        <v>122</v>
      </c>
      <c r="D71" s="13">
        <f>Output!S595</f>
        <v>1.5595000000000001</v>
      </c>
      <c r="E71" s="13">
        <f>Output!T595</f>
        <v>2.1061999999999999</v>
      </c>
      <c r="F71" s="20">
        <f>Output!U595</f>
        <v>35.06</v>
      </c>
      <c r="G71" s="19">
        <f>Output!S579</f>
        <v>56.478000000000002</v>
      </c>
      <c r="H71" s="19">
        <f>Output!T579</f>
        <v>51.569000000000003</v>
      </c>
      <c r="I71" s="20">
        <f>Output!U579</f>
        <v>-8.6930999999999994</v>
      </c>
      <c r="K71" s="20">
        <f t="shared" si="2"/>
        <v>35.06</v>
      </c>
      <c r="L71" s="20">
        <f t="shared" si="3"/>
        <v>8.6930999999999994</v>
      </c>
    </row>
    <row r="72" spans="1:12" customFormat="1">
      <c r="A72" s="227"/>
      <c r="B72" s="175"/>
      <c r="C72" s="233"/>
      <c r="D72" s="13">
        <f>Output!S596</f>
        <v>1.899</v>
      </c>
      <c r="E72" s="13">
        <f>Output!T596</f>
        <v>2.0973000000000002</v>
      </c>
      <c r="F72" s="20">
        <f>Output!U596</f>
        <v>10.443</v>
      </c>
      <c r="G72" s="19">
        <f>Output!S580</f>
        <v>61.024000000000001</v>
      </c>
      <c r="H72" s="19">
        <f>Output!T580</f>
        <v>54.037999999999997</v>
      </c>
      <c r="I72" s="20">
        <f>Output!U580</f>
        <v>-11.448</v>
      </c>
      <c r="J72" s="55"/>
      <c r="K72" s="20">
        <f t="shared" si="2"/>
        <v>10.443</v>
      </c>
      <c r="L72" s="20">
        <f t="shared" si="3"/>
        <v>11.448</v>
      </c>
    </row>
    <row r="73" spans="1:12" customFormat="1">
      <c r="A73" s="227"/>
      <c r="B73" s="175"/>
      <c r="C73" s="233" t="s">
        <v>123</v>
      </c>
      <c r="D73" s="13">
        <f>Output!S597</f>
        <v>0.85626999999999998</v>
      </c>
      <c r="E73" s="13">
        <f>Output!T597</f>
        <v>1.3775999999999999</v>
      </c>
      <c r="F73" s="20">
        <f>Output!U597</f>
        <v>60.881</v>
      </c>
      <c r="G73" s="19">
        <f>Output!S581</f>
        <v>24.436</v>
      </c>
      <c r="H73" s="19">
        <f>Output!T581</f>
        <v>34.11</v>
      </c>
      <c r="I73" s="20">
        <f>Output!U581</f>
        <v>39.588999999999999</v>
      </c>
      <c r="K73" s="20">
        <f t="shared" si="2"/>
        <v>60.881</v>
      </c>
      <c r="L73" s="20">
        <f t="shared" si="3"/>
        <v>39.588999999999999</v>
      </c>
    </row>
    <row r="74" spans="1:12" customFormat="1">
      <c r="A74" s="227"/>
      <c r="B74" s="175"/>
      <c r="C74" s="233"/>
      <c r="D74" s="13">
        <f>Output!S598</f>
        <v>1.4991000000000001</v>
      </c>
      <c r="E74" s="13">
        <f>Output!T598</f>
        <v>1.3234999999999999</v>
      </c>
      <c r="F74" s="20">
        <f>Output!U598</f>
        <v>-11.714</v>
      </c>
      <c r="G74" s="19">
        <f>Output!S582</f>
        <v>51.918999999999997</v>
      </c>
      <c r="H74" s="19">
        <f>Output!T582</f>
        <v>32.526000000000003</v>
      </c>
      <c r="I74" s="20">
        <f>Output!U582</f>
        <v>-37.353000000000002</v>
      </c>
      <c r="J74" s="55"/>
      <c r="K74" s="20">
        <f t="shared" si="2"/>
        <v>11.714</v>
      </c>
      <c r="L74" s="20">
        <f t="shared" si="3"/>
        <v>37.353000000000002</v>
      </c>
    </row>
    <row r="75" spans="1:12" customFormat="1">
      <c r="A75" s="227"/>
      <c r="B75" s="175"/>
      <c r="C75" s="233" t="s">
        <v>124</v>
      </c>
      <c r="D75" s="13"/>
      <c r="E75" s="13"/>
      <c r="F75" s="20"/>
      <c r="G75" s="19">
        <f>Output!S583</f>
        <v>68.643000000000001</v>
      </c>
      <c r="H75" s="19">
        <f>Output!T583</f>
        <v>57.734999999999999</v>
      </c>
      <c r="I75" s="20">
        <f>Output!U583</f>
        <v>-15.891</v>
      </c>
      <c r="K75" s="20" t="str">
        <f t="shared" si="2"/>
        <v/>
      </c>
      <c r="L75" s="20">
        <f t="shared" si="3"/>
        <v>15.891</v>
      </c>
    </row>
    <row r="76" spans="1:12" customFormat="1">
      <c r="A76" s="227"/>
      <c r="B76" s="176"/>
      <c r="C76" s="233"/>
      <c r="D76" s="13"/>
      <c r="E76" s="13"/>
      <c r="F76" s="20"/>
      <c r="G76" s="19">
        <f>Output!S584</f>
        <v>229.79</v>
      </c>
      <c r="H76" s="19">
        <f>Output!T584</f>
        <v>64.352000000000004</v>
      </c>
      <c r="I76" s="20">
        <f>Output!U584</f>
        <v>-71.995000000000005</v>
      </c>
      <c r="J76" s="55"/>
      <c r="K76" s="20" t="str">
        <f t="shared" si="2"/>
        <v/>
      </c>
      <c r="L76" s="20">
        <f t="shared" si="3"/>
        <v>71.995000000000005</v>
      </c>
    </row>
    <row r="77" spans="1:12" customFormat="1">
      <c r="A77" s="227"/>
      <c r="B77" s="174" t="s">
        <v>94</v>
      </c>
      <c r="C77" s="232" t="s">
        <v>121</v>
      </c>
      <c r="D77" s="13">
        <f>Output!S164</f>
        <v>3.4986000000000002</v>
      </c>
      <c r="E77" s="13">
        <f>Output!T164</f>
        <v>4.4531999999999998</v>
      </c>
      <c r="F77" s="20">
        <f>Output!U164</f>
        <v>27.283999999999999</v>
      </c>
      <c r="G77" s="19">
        <f>Output!S148</f>
        <v>114.33</v>
      </c>
      <c r="H77" s="19">
        <f>Output!T148</f>
        <v>187.23</v>
      </c>
      <c r="I77" s="20">
        <f>Output!U148</f>
        <v>63.767000000000003</v>
      </c>
      <c r="K77" s="20">
        <f t="shared" si="2"/>
        <v>27.283999999999999</v>
      </c>
      <c r="L77" s="20">
        <f t="shared" si="3"/>
        <v>63.767000000000003</v>
      </c>
    </row>
    <row r="78" spans="1:12" customFormat="1">
      <c r="A78" s="227"/>
      <c r="B78" s="175"/>
      <c r="C78" s="233"/>
      <c r="D78" s="13">
        <f>Output!S165</f>
        <v>4.3205</v>
      </c>
      <c r="E78" s="13">
        <f>Output!T165</f>
        <v>5.0084</v>
      </c>
      <c r="F78" s="20">
        <f>Output!U165</f>
        <v>15.920999999999999</v>
      </c>
      <c r="G78" s="19">
        <f>Output!S149</f>
        <v>172.39</v>
      </c>
      <c r="H78" s="19">
        <f>Output!T149</f>
        <v>202.94</v>
      </c>
      <c r="I78" s="20">
        <f>Output!U149</f>
        <v>17.725999999999999</v>
      </c>
      <c r="J78" s="55"/>
      <c r="K78" s="20">
        <f t="shared" si="2"/>
        <v>15.920999999999999</v>
      </c>
      <c r="L78" s="20">
        <f t="shared" si="3"/>
        <v>17.725999999999999</v>
      </c>
    </row>
    <row r="79" spans="1:12" customFormat="1">
      <c r="A79" s="227"/>
      <c r="B79" s="175"/>
      <c r="C79" s="233" t="s">
        <v>122</v>
      </c>
      <c r="D79" s="13">
        <f>Output!S166</f>
        <v>2.5287999999999999</v>
      </c>
      <c r="E79" s="13">
        <f>Output!T166</f>
        <v>3.5956000000000001</v>
      </c>
      <c r="F79" s="20">
        <f>Output!U166</f>
        <v>42.185000000000002</v>
      </c>
      <c r="G79" s="19">
        <f>Output!S150</f>
        <v>87.284999999999997</v>
      </c>
      <c r="H79" s="19">
        <f>Output!T150</f>
        <v>152.19999999999999</v>
      </c>
      <c r="I79" s="20">
        <f>Output!U150</f>
        <v>74.373999999999995</v>
      </c>
      <c r="K79" s="20">
        <f t="shared" si="2"/>
        <v>42.185000000000002</v>
      </c>
      <c r="L79" s="20">
        <f t="shared" si="3"/>
        <v>74.373999999999995</v>
      </c>
    </row>
    <row r="80" spans="1:12" customFormat="1">
      <c r="A80" s="227"/>
      <c r="B80" s="175"/>
      <c r="C80" s="233"/>
      <c r="D80" s="13">
        <f>Output!S167</f>
        <v>4.4459999999999997</v>
      </c>
      <c r="E80" s="13">
        <f>Output!T167</f>
        <v>4.5804999999999998</v>
      </c>
      <c r="F80" s="20">
        <f>Output!U167</f>
        <v>3.0236000000000001</v>
      </c>
      <c r="G80" s="19">
        <f>Output!S151</f>
        <v>145.78</v>
      </c>
      <c r="H80" s="19">
        <f>Output!T151</f>
        <v>190.95</v>
      </c>
      <c r="I80" s="20">
        <f>Output!U151</f>
        <v>30.986000000000001</v>
      </c>
      <c r="J80" s="55"/>
      <c r="K80" s="20">
        <f t="shared" si="2"/>
        <v>3.0236000000000001</v>
      </c>
      <c r="L80" s="20">
        <f t="shared" si="3"/>
        <v>30.986000000000001</v>
      </c>
    </row>
    <row r="81" spans="1:12" customFormat="1">
      <c r="A81" s="227"/>
      <c r="B81" s="175"/>
      <c r="C81" s="233" t="s">
        <v>123</v>
      </c>
      <c r="D81" s="13">
        <f>Output!S168</f>
        <v>1.9712000000000001</v>
      </c>
      <c r="E81" s="13">
        <f>Output!T168</f>
        <v>3.1937000000000002</v>
      </c>
      <c r="F81" s="20">
        <f>Output!U168</f>
        <v>62.018000000000001</v>
      </c>
      <c r="G81" s="19">
        <f>Output!S152</f>
        <v>53.597999999999999</v>
      </c>
      <c r="H81" s="19">
        <f>Output!T152</f>
        <v>142.72999999999999</v>
      </c>
      <c r="I81" s="20">
        <f>Output!U152</f>
        <v>166.29</v>
      </c>
      <c r="K81" s="20">
        <f t="shared" si="2"/>
        <v>62.018000000000001</v>
      </c>
      <c r="L81" s="20">
        <f t="shared" si="3"/>
        <v>166.29</v>
      </c>
    </row>
    <row r="82" spans="1:12" customFormat="1">
      <c r="A82" s="227"/>
      <c r="B82" s="175"/>
      <c r="C82" s="233"/>
      <c r="D82" s="13">
        <f>Output!S169</f>
        <v>4.0716000000000001</v>
      </c>
      <c r="E82" s="13">
        <f>Output!T169</f>
        <v>3.0853999999999999</v>
      </c>
      <c r="F82" s="20">
        <f>Output!U169</f>
        <v>-24.222000000000001</v>
      </c>
      <c r="G82" s="19">
        <f>Output!S153</f>
        <v>118.69</v>
      </c>
      <c r="H82" s="19">
        <f>Output!T153</f>
        <v>138.6</v>
      </c>
      <c r="I82" s="20">
        <f>Output!U153</f>
        <v>16.78</v>
      </c>
      <c r="J82" s="55"/>
      <c r="K82" s="20">
        <f t="shared" si="2"/>
        <v>24.222000000000001</v>
      </c>
      <c r="L82" s="20">
        <f t="shared" si="3"/>
        <v>16.78</v>
      </c>
    </row>
    <row r="83" spans="1:12" customFormat="1">
      <c r="A83" s="227"/>
      <c r="B83" s="175"/>
      <c r="C83" s="233" t="s">
        <v>124</v>
      </c>
      <c r="D83" s="13">
        <f>Output!S170</f>
        <v>4.6169000000000002</v>
      </c>
      <c r="E83" s="13">
        <f>Output!T170</f>
        <v>4.6603000000000003</v>
      </c>
      <c r="F83" s="20">
        <f>Output!U170</f>
        <v>0.93835000000000002</v>
      </c>
      <c r="G83" s="19">
        <f>Output!S154</f>
        <v>155.21</v>
      </c>
      <c r="H83" s="19">
        <f>Output!T154</f>
        <v>194.16</v>
      </c>
      <c r="I83" s="20">
        <f>Output!U154</f>
        <v>25.097000000000001</v>
      </c>
      <c r="K83" s="20">
        <f t="shared" si="2"/>
        <v>0.93835000000000002</v>
      </c>
      <c r="L83" s="20">
        <f t="shared" si="3"/>
        <v>25.097000000000001</v>
      </c>
    </row>
    <row r="84" spans="1:12" customFormat="1">
      <c r="A84" s="227"/>
      <c r="B84" s="176"/>
      <c r="C84" s="233"/>
      <c r="D84" s="13">
        <f>Output!S171</f>
        <v>9.8763000000000005</v>
      </c>
      <c r="E84" s="13">
        <f>Output!T171</f>
        <v>4.7751999999999999</v>
      </c>
      <c r="F84" s="20">
        <f>Output!U171</f>
        <v>-51.651000000000003</v>
      </c>
      <c r="G84" s="19">
        <f>Output!S155</f>
        <v>287.38</v>
      </c>
      <c r="H84" s="19">
        <f>Output!T155</f>
        <v>197.41</v>
      </c>
      <c r="I84" s="20">
        <f>Output!U155</f>
        <v>-31.306000000000001</v>
      </c>
      <c r="K84" s="20">
        <f t="shared" si="2"/>
        <v>51.651000000000003</v>
      </c>
      <c r="L84" s="20">
        <f t="shared" si="3"/>
        <v>31.306000000000001</v>
      </c>
    </row>
    <row r="85" spans="1:12" customFormat="1">
      <c r="A85" s="227"/>
      <c r="B85" s="174" t="s">
        <v>99</v>
      </c>
      <c r="C85" s="232" t="s">
        <v>121</v>
      </c>
      <c r="D85" s="13">
        <f>Output!S359</f>
        <v>3.4161999999999999</v>
      </c>
      <c r="E85" s="13">
        <f>Output!T359</f>
        <v>4.2671999999999999</v>
      </c>
      <c r="F85" s="20">
        <f>Output!U359</f>
        <v>24.911000000000001</v>
      </c>
      <c r="G85" s="19">
        <f>Output!S343</f>
        <v>112.9</v>
      </c>
      <c r="H85" s="19">
        <f>Output!T343</f>
        <v>183.61</v>
      </c>
      <c r="I85" s="20">
        <f>Output!U343</f>
        <v>62.631</v>
      </c>
      <c r="K85" s="20">
        <f t="shared" si="2"/>
        <v>24.911000000000001</v>
      </c>
      <c r="L85" s="20">
        <f t="shared" si="3"/>
        <v>62.631</v>
      </c>
    </row>
    <row r="86" spans="1:12" customFormat="1">
      <c r="A86" s="227"/>
      <c r="B86" s="175"/>
      <c r="C86" s="233"/>
      <c r="D86" s="13">
        <f>Output!S360</f>
        <v>4.2045000000000003</v>
      </c>
      <c r="E86" s="13">
        <f>Output!T360</f>
        <v>4.8212999999999999</v>
      </c>
      <c r="F86" s="20">
        <f>Output!U360</f>
        <v>14.670999999999999</v>
      </c>
      <c r="G86" s="19">
        <f>Output!S344</f>
        <v>177.9</v>
      </c>
      <c r="H86" s="19">
        <f>Output!T344</f>
        <v>199.78</v>
      </c>
      <c r="I86" s="20">
        <f>Output!U344</f>
        <v>12.3</v>
      </c>
      <c r="J86" s="55"/>
      <c r="K86" s="20">
        <f t="shared" si="2"/>
        <v>14.670999999999999</v>
      </c>
      <c r="L86" s="20">
        <f t="shared" si="3"/>
        <v>12.3</v>
      </c>
    </row>
    <row r="87" spans="1:12" customFormat="1">
      <c r="A87" s="227"/>
      <c r="B87" s="175"/>
      <c r="C87" s="233" t="s">
        <v>122</v>
      </c>
      <c r="D87" s="13">
        <f>Output!S361</f>
        <v>2.4180000000000001</v>
      </c>
      <c r="E87" s="13">
        <f>Output!T361</f>
        <v>3.4245000000000001</v>
      </c>
      <c r="F87" s="20">
        <f>Output!U361</f>
        <v>41.624000000000002</v>
      </c>
      <c r="G87" s="19">
        <f>Output!S345</f>
        <v>88.1</v>
      </c>
      <c r="H87" s="19">
        <f>Output!T345</f>
        <v>147.9</v>
      </c>
      <c r="I87" s="20">
        <f>Output!U345</f>
        <v>67.879000000000005</v>
      </c>
      <c r="K87" s="20">
        <f t="shared" si="2"/>
        <v>41.624000000000002</v>
      </c>
      <c r="L87" s="20">
        <f t="shared" si="3"/>
        <v>67.879000000000005</v>
      </c>
    </row>
    <row r="88" spans="1:12" customFormat="1">
      <c r="A88" s="227"/>
      <c r="B88" s="175"/>
      <c r="C88" s="233"/>
      <c r="D88" s="13"/>
      <c r="E88" s="13"/>
      <c r="F88" s="20"/>
      <c r="G88" s="19">
        <f>Output!S346</f>
        <v>134.9</v>
      </c>
      <c r="H88" s="19">
        <f>Output!T346</f>
        <v>187.59</v>
      </c>
      <c r="I88" s="20">
        <f>Output!U346</f>
        <v>39.055</v>
      </c>
      <c r="J88" s="55"/>
      <c r="K88" s="20" t="str">
        <f t="shared" si="2"/>
        <v/>
      </c>
      <c r="L88" s="20">
        <f t="shared" si="3"/>
        <v>39.055</v>
      </c>
    </row>
    <row r="89" spans="1:12" customFormat="1">
      <c r="A89" s="227"/>
      <c r="B89" s="175"/>
      <c r="C89" s="233" t="s">
        <v>123</v>
      </c>
      <c r="D89" s="13">
        <f>Output!S363</f>
        <v>1.9116</v>
      </c>
      <c r="E89" s="13">
        <f>Output!T363</f>
        <v>3.0358999999999998</v>
      </c>
      <c r="F89" s="20">
        <f>Output!U363</f>
        <v>58.814999999999998</v>
      </c>
      <c r="G89" s="19">
        <f>Output!S347</f>
        <v>53.1</v>
      </c>
      <c r="H89" s="19">
        <f>Output!T347</f>
        <v>138.72999999999999</v>
      </c>
      <c r="I89" s="20">
        <f>Output!U347</f>
        <v>161.26</v>
      </c>
      <c r="K89" s="20">
        <f t="shared" si="2"/>
        <v>58.814999999999998</v>
      </c>
      <c r="L89" s="20">
        <f t="shared" si="3"/>
        <v>161.26</v>
      </c>
    </row>
    <row r="90" spans="1:12" customFormat="1">
      <c r="A90" s="227"/>
      <c r="B90" s="175"/>
      <c r="C90" s="233"/>
      <c r="D90" s="13">
        <f>Output!S364</f>
        <v>3.8864999999999998</v>
      </c>
      <c r="E90" s="13">
        <f>Output!T364</f>
        <v>2.9300999999999999</v>
      </c>
      <c r="F90" s="20">
        <f>Output!U364</f>
        <v>-24.608000000000001</v>
      </c>
      <c r="G90" s="19">
        <f>Output!S348</f>
        <v>121.8</v>
      </c>
      <c r="H90" s="19">
        <f>Output!T348</f>
        <v>134.56</v>
      </c>
      <c r="I90" s="20">
        <f>Output!U348</f>
        <v>10.478999999999999</v>
      </c>
      <c r="J90" s="55"/>
      <c r="K90" s="20">
        <f t="shared" si="2"/>
        <v>24.608000000000001</v>
      </c>
      <c r="L90" s="20">
        <f t="shared" si="3"/>
        <v>10.478999999999999</v>
      </c>
    </row>
    <row r="91" spans="1:12" customFormat="1">
      <c r="A91" s="227"/>
      <c r="B91" s="175"/>
      <c r="C91" s="233" t="s">
        <v>124</v>
      </c>
      <c r="D91" s="13">
        <f>Output!S365</f>
        <v>5.4504999999999999</v>
      </c>
      <c r="E91" s="13">
        <f>Output!T365</f>
        <v>4.4641999999999999</v>
      </c>
      <c r="F91" s="20">
        <f>Output!U365</f>
        <v>-18.097000000000001</v>
      </c>
      <c r="G91" s="19">
        <f>Output!S349</f>
        <v>203.6</v>
      </c>
      <c r="H91" s="19">
        <f>Output!T349</f>
        <v>190.55</v>
      </c>
      <c r="I91" s="20">
        <f>Output!U349</f>
        <v>-6.4077000000000002</v>
      </c>
      <c r="K91" s="20">
        <f t="shared" si="2"/>
        <v>18.097000000000001</v>
      </c>
      <c r="L91" s="20">
        <f t="shared" si="3"/>
        <v>6.4077000000000002</v>
      </c>
    </row>
    <row r="92" spans="1:12" customFormat="1">
      <c r="A92" s="227"/>
      <c r="B92" s="176"/>
      <c r="C92" s="233"/>
      <c r="D92" s="13">
        <f>Output!S366</f>
        <v>9.4102999999999994</v>
      </c>
      <c r="E92" s="13">
        <f>Output!T366</f>
        <v>4.5899000000000001</v>
      </c>
      <c r="F92" s="20">
        <f>Output!U366</f>
        <v>-51.225000000000001</v>
      </c>
      <c r="G92" s="19">
        <f>Output!S350</f>
        <v>289.89999999999998</v>
      </c>
      <c r="H92" s="19">
        <f>Output!T350</f>
        <v>194.23</v>
      </c>
      <c r="I92" s="20">
        <f>Output!U350</f>
        <v>-33.002000000000002</v>
      </c>
      <c r="J92" s="55"/>
      <c r="K92" s="20">
        <f t="shared" si="2"/>
        <v>51.225000000000001</v>
      </c>
      <c r="L92" s="20">
        <f t="shared" si="3"/>
        <v>33.002000000000002</v>
      </c>
    </row>
    <row r="93" spans="1:12" customFormat="1">
      <c r="A93" s="227"/>
      <c r="B93" s="174" t="s">
        <v>96</v>
      </c>
      <c r="C93" s="232" t="s">
        <v>121</v>
      </c>
      <c r="D93" s="13">
        <f>Output!S242</f>
        <v>2.6846999999999999</v>
      </c>
      <c r="E93" s="13">
        <f>Output!T242</f>
        <v>3.0678999999999998</v>
      </c>
      <c r="F93" s="20">
        <f>Output!U242</f>
        <v>14.273</v>
      </c>
      <c r="G93" s="19">
        <f>Output!S226</f>
        <v>93.718000000000004</v>
      </c>
      <c r="H93" s="19">
        <f>Output!T226</f>
        <v>145.66999999999999</v>
      </c>
      <c r="I93" s="20">
        <f>Output!U226</f>
        <v>55.435000000000002</v>
      </c>
      <c r="K93" s="20">
        <f t="shared" si="2"/>
        <v>14.273</v>
      </c>
      <c r="L93" s="20">
        <f t="shared" si="3"/>
        <v>55.435000000000002</v>
      </c>
    </row>
    <row r="94" spans="1:12" customFormat="1">
      <c r="A94" s="227"/>
      <c r="B94" s="175"/>
      <c r="C94" s="233"/>
      <c r="D94" s="13">
        <f>Output!S243</f>
        <v>3.8129</v>
      </c>
      <c r="E94" s="13">
        <f>Output!T243</f>
        <v>3.7265000000000001</v>
      </c>
      <c r="F94" s="20">
        <f>Output!U243</f>
        <v>-2.2662</v>
      </c>
      <c r="G94" s="19">
        <f>Output!S227</f>
        <v>154.56</v>
      </c>
      <c r="H94" s="19">
        <f>Output!T227</f>
        <v>168.06</v>
      </c>
      <c r="I94" s="20">
        <f>Output!U227</f>
        <v>8.7325999999999997</v>
      </c>
      <c r="J94" s="55"/>
      <c r="K94" s="20">
        <f t="shared" si="2"/>
        <v>2.2662</v>
      </c>
      <c r="L94" s="20">
        <f t="shared" si="3"/>
        <v>8.7325999999999997</v>
      </c>
    </row>
    <row r="95" spans="1:12" customFormat="1">
      <c r="A95" s="227"/>
      <c r="B95" s="175"/>
      <c r="C95" s="233" t="s">
        <v>122</v>
      </c>
      <c r="D95" s="13">
        <f>Output!S244</f>
        <v>1.9983</v>
      </c>
      <c r="E95" s="13">
        <f>Output!T244</f>
        <v>2.5356999999999998</v>
      </c>
      <c r="F95" s="20">
        <f>Output!U244</f>
        <v>26.895</v>
      </c>
      <c r="G95" s="19">
        <f>Output!S228</f>
        <v>71.394000000000005</v>
      </c>
      <c r="H95" s="19">
        <f>Output!T228</f>
        <v>115.78</v>
      </c>
      <c r="I95" s="20">
        <f>Output!U228</f>
        <v>62.171999999999997</v>
      </c>
      <c r="K95" s="20">
        <f t="shared" si="2"/>
        <v>26.895</v>
      </c>
      <c r="L95" s="20">
        <f t="shared" si="3"/>
        <v>62.171999999999997</v>
      </c>
    </row>
    <row r="96" spans="1:12" customFormat="1">
      <c r="A96" s="227"/>
      <c r="B96" s="175"/>
      <c r="C96" s="233"/>
      <c r="D96" s="13">
        <f>Output!S245</f>
        <v>3.2917000000000001</v>
      </c>
      <c r="E96" s="13">
        <f>Output!T245</f>
        <v>3.1221000000000001</v>
      </c>
      <c r="F96" s="20">
        <f>Output!U245</f>
        <v>-5.1513</v>
      </c>
      <c r="G96" s="19">
        <f>Output!S229</f>
        <v>117.59</v>
      </c>
      <c r="H96" s="19">
        <f>Output!T229</f>
        <v>147.88</v>
      </c>
      <c r="I96" s="20">
        <f>Output!U229</f>
        <v>25.756</v>
      </c>
      <c r="J96" s="55"/>
      <c r="K96" s="20">
        <f t="shared" si="2"/>
        <v>5.1513</v>
      </c>
      <c r="L96" s="20">
        <f t="shared" si="3"/>
        <v>25.756</v>
      </c>
    </row>
    <row r="97" spans="1:12" customFormat="1">
      <c r="A97" s="227"/>
      <c r="B97" s="175"/>
      <c r="C97" s="233" t="s">
        <v>123</v>
      </c>
      <c r="D97" s="13">
        <f>Output!S246</f>
        <v>1.3996999999999999</v>
      </c>
      <c r="E97" s="13">
        <f>Output!T246</f>
        <v>2.1873999999999998</v>
      </c>
      <c r="F97" s="20">
        <f>Output!U246</f>
        <v>56.274000000000001</v>
      </c>
      <c r="G97" s="19">
        <f>Output!S230</f>
        <v>41.655000000000001</v>
      </c>
      <c r="H97" s="19">
        <f>Output!T230</f>
        <v>106.86</v>
      </c>
      <c r="I97" s="20">
        <f>Output!U230</f>
        <v>156.53</v>
      </c>
      <c r="K97" s="20">
        <f t="shared" si="2"/>
        <v>56.274000000000001</v>
      </c>
      <c r="L97" s="20">
        <f t="shared" si="3"/>
        <v>156.53</v>
      </c>
    </row>
    <row r="98" spans="1:12" customFormat="1">
      <c r="A98" s="227"/>
      <c r="B98" s="175"/>
      <c r="C98" s="233"/>
      <c r="D98" s="13">
        <f>Output!S247</f>
        <v>10.055</v>
      </c>
      <c r="E98" s="13">
        <f>Output!T247</f>
        <v>2.1351</v>
      </c>
      <c r="F98" s="20">
        <f>Output!U247</f>
        <v>-78.766000000000005</v>
      </c>
      <c r="G98" s="19">
        <f>Output!S231</f>
        <v>170.76</v>
      </c>
      <c r="H98" s="19">
        <f>Output!T231</f>
        <v>104.33</v>
      </c>
      <c r="I98" s="20">
        <f>Output!U231</f>
        <v>-38.905000000000001</v>
      </c>
      <c r="J98" s="55"/>
      <c r="K98" s="20">
        <f t="shared" si="2"/>
        <v>78.766000000000005</v>
      </c>
      <c r="L98" s="20">
        <f t="shared" si="3"/>
        <v>38.905000000000001</v>
      </c>
    </row>
    <row r="99" spans="1:12" customFormat="1">
      <c r="A99" s="227"/>
      <c r="B99" s="175"/>
      <c r="C99" s="233" t="s">
        <v>124</v>
      </c>
      <c r="D99" s="13">
        <f>Output!S248</f>
        <v>3.3715000000000002</v>
      </c>
      <c r="E99" s="13">
        <f>Output!T248</f>
        <v>3.1846000000000001</v>
      </c>
      <c r="F99" s="20">
        <f>Output!U248</f>
        <v>-5.5431999999999997</v>
      </c>
      <c r="G99" s="19">
        <f>Output!S232</f>
        <v>125.27</v>
      </c>
      <c r="H99" s="19">
        <f>Output!T232</f>
        <v>151.15</v>
      </c>
      <c r="I99" s="20">
        <f>Output!U232</f>
        <v>20.663</v>
      </c>
      <c r="K99" s="20">
        <f t="shared" si="2"/>
        <v>5.5431999999999997</v>
      </c>
      <c r="L99" s="20">
        <f t="shared" si="3"/>
        <v>20.663</v>
      </c>
    </row>
    <row r="100" spans="1:12" customFormat="1">
      <c r="A100" s="227"/>
      <c r="B100" s="176"/>
      <c r="C100" s="233"/>
      <c r="D100" s="13">
        <f>Output!S249</f>
        <v>6.7401999999999997</v>
      </c>
      <c r="E100" s="13">
        <f>Output!T249</f>
        <v>3.4140000000000001</v>
      </c>
      <c r="F100" s="20">
        <f>Output!U249</f>
        <v>-49.348999999999997</v>
      </c>
      <c r="G100" s="19">
        <f>Output!S233</f>
        <v>263.41000000000003</v>
      </c>
      <c r="H100" s="19">
        <f>Output!T233</f>
        <v>158.77000000000001</v>
      </c>
      <c r="I100" s="20">
        <f>Output!U233</f>
        <v>-39.725999999999999</v>
      </c>
      <c r="K100" s="20">
        <f t="shared" si="2"/>
        <v>49.348999999999997</v>
      </c>
      <c r="L100" s="20">
        <f t="shared" si="3"/>
        <v>39.725999999999999</v>
      </c>
    </row>
    <row r="101" spans="1:12" customFormat="1">
      <c r="A101" s="227"/>
      <c r="B101" s="174" t="s">
        <v>102</v>
      </c>
      <c r="C101" s="232" t="s">
        <v>121</v>
      </c>
      <c r="D101" s="13">
        <f>Output!S476</f>
        <v>3.4994999999999998</v>
      </c>
      <c r="E101" s="13">
        <f>Output!T476</f>
        <v>4.3033000000000001</v>
      </c>
      <c r="F101" s="20">
        <f>Output!U476</f>
        <v>22.97</v>
      </c>
      <c r="G101" s="19">
        <f>Output!S460</f>
        <v>114.4</v>
      </c>
      <c r="H101" s="19">
        <f>Output!T460</f>
        <v>184.23</v>
      </c>
      <c r="I101" s="20">
        <f>Output!U460</f>
        <v>61.037999999999997</v>
      </c>
      <c r="K101" s="20">
        <f t="shared" si="2"/>
        <v>22.97</v>
      </c>
      <c r="L101" s="20">
        <f t="shared" si="3"/>
        <v>61.037999999999997</v>
      </c>
    </row>
    <row r="102" spans="1:12" customFormat="1">
      <c r="A102" s="227"/>
      <c r="B102" s="175"/>
      <c r="C102" s="233"/>
      <c r="D102" s="13">
        <f>Output!S477</f>
        <v>8.1035000000000004</v>
      </c>
      <c r="E102" s="13">
        <f>Output!T477</f>
        <v>5.6733000000000002</v>
      </c>
      <c r="F102" s="20">
        <f>Output!U477</f>
        <v>-29.99</v>
      </c>
      <c r="G102" s="19">
        <f>Output!S461</f>
        <v>254.7</v>
      </c>
      <c r="H102" s="19">
        <f>Output!T461</f>
        <v>221.9</v>
      </c>
      <c r="I102" s="20">
        <f>Output!U461</f>
        <v>-12.879</v>
      </c>
      <c r="J102" s="55"/>
      <c r="K102" s="20">
        <f t="shared" si="2"/>
        <v>29.99</v>
      </c>
      <c r="L102" s="20">
        <f t="shared" si="3"/>
        <v>12.879</v>
      </c>
    </row>
    <row r="103" spans="1:12" customFormat="1">
      <c r="A103" s="227"/>
      <c r="B103" s="175"/>
      <c r="C103" s="233" t="s">
        <v>122</v>
      </c>
      <c r="D103" s="13">
        <f>Output!S478</f>
        <v>2.3515000000000001</v>
      </c>
      <c r="E103" s="13">
        <f>Output!T478</f>
        <v>3.5087999999999999</v>
      </c>
      <c r="F103" s="20">
        <f>Output!U478</f>
        <v>49.213999999999999</v>
      </c>
      <c r="G103" s="19">
        <f>Output!S462</f>
        <v>86.8</v>
      </c>
      <c r="H103" s="19">
        <f>Output!T462</f>
        <v>148.96</v>
      </c>
      <c r="I103" s="20">
        <f>Output!U462</f>
        <v>71.613</v>
      </c>
      <c r="K103" s="20">
        <f t="shared" si="2"/>
        <v>49.213999999999999</v>
      </c>
      <c r="L103" s="20">
        <f t="shared" si="3"/>
        <v>71.613</v>
      </c>
    </row>
    <row r="104" spans="1:12" customFormat="1">
      <c r="A104" s="227"/>
      <c r="B104" s="175"/>
      <c r="C104" s="233"/>
      <c r="D104" s="13">
        <f>Output!S479</f>
        <v>4.4707999999999997</v>
      </c>
      <c r="E104" s="13">
        <f>Output!T479</f>
        <v>4.4612999999999996</v>
      </c>
      <c r="F104" s="20">
        <f>Output!U479</f>
        <v>-0.21254000000000001</v>
      </c>
      <c r="G104" s="19">
        <f>Output!S463</f>
        <v>147.6</v>
      </c>
      <c r="H104" s="19">
        <f>Output!T463</f>
        <v>188.92</v>
      </c>
      <c r="I104" s="20">
        <f>Output!U463</f>
        <v>27.995000000000001</v>
      </c>
      <c r="J104" s="55"/>
      <c r="K104" s="20">
        <f t="shared" si="2"/>
        <v>0.21254000000000001</v>
      </c>
      <c r="L104" s="20">
        <f t="shared" si="3"/>
        <v>27.995000000000001</v>
      </c>
    </row>
    <row r="105" spans="1:12" customFormat="1">
      <c r="A105" s="227"/>
      <c r="B105" s="175"/>
      <c r="C105" s="233" t="s">
        <v>123</v>
      </c>
      <c r="D105" s="13">
        <f>Output!S480</f>
        <v>1.8926000000000001</v>
      </c>
      <c r="E105" s="13">
        <f>Output!T480</f>
        <v>3.0998000000000001</v>
      </c>
      <c r="F105" s="20">
        <f>Output!U480</f>
        <v>63.787999999999997</v>
      </c>
      <c r="G105" s="19">
        <f>Output!S464</f>
        <v>52.2</v>
      </c>
      <c r="H105" s="19">
        <f>Output!T464</f>
        <v>140.66999999999999</v>
      </c>
      <c r="I105" s="20">
        <f>Output!U464</f>
        <v>169.48</v>
      </c>
      <c r="K105" s="20">
        <f t="shared" si="2"/>
        <v>63.787999999999997</v>
      </c>
      <c r="L105" s="20">
        <f t="shared" si="3"/>
        <v>169.48</v>
      </c>
    </row>
    <row r="106" spans="1:12" customFormat="1">
      <c r="A106" s="227"/>
      <c r="B106" s="175"/>
      <c r="C106" s="233"/>
      <c r="D106" s="13">
        <f>Output!S481</f>
        <v>2.9689999999999999</v>
      </c>
      <c r="E106" s="13">
        <f>Output!T481</f>
        <v>2.9942000000000002</v>
      </c>
      <c r="F106" s="20">
        <f>Output!U481</f>
        <v>0.85057000000000005</v>
      </c>
      <c r="G106" s="19">
        <f>Output!S465</f>
        <v>103.8</v>
      </c>
      <c r="H106" s="19">
        <f>Output!T465</f>
        <v>136.55000000000001</v>
      </c>
      <c r="I106" s="20">
        <f>Output!U465</f>
        <v>31.553999999999998</v>
      </c>
      <c r="J106" s="55"/>
      <c r="K106" s="20">
        <f t="shared" si="2"/>
        <v>0.85057000000000005</v>
      </c>
      <c r="L106" s="20">
        <f t="shared" si="3"/>
        <v>31.553999999999998</v>
      </c>
    </row>
    <row r="107" spans="1:12" customFormat="1">
      <c r="A107" s="227"/>
      <c r="B107" s="175"/>
      <c r="C107" s="233" t="s">
        <v>124</v>
      </c>
      <c r="D107" s="13">
        <f>Output!S482</f>
        <v>4.6944999999999997</v>
      </c>
      <c r="E107" s="13">
        <f>Output!T482</f>
        <v>4.5419</v>
      </c>
      <c r="F107" s="20">
        <f>Output!U482</f>
        <v>-3.2513999999999998</v>
      </c>
      <c r="G107" s="19">
        <f>Output!S466</f>
        <v>157.69999999999999</v>
      </c>
      <c r="H107" s="19">
        <f>Output!T466</f>
        <v>192.22</v>
      </c>
      <c r="I107" s="20">
        <f>Output!U466</f>
        <v>21.89</v>
      </c>
      <c r="K107" s="20">
        <f t="shared" si="2"/>
        <v>3.2513999999999998</v>
      </c>
      <c r="L107" s="20">
        <f t="shared" si="3"/>
        <v>21.89</v>
      </c>
    </row>
    <row r="108" spans="1:12" customFormat="1">
      <c r="A108" s="227"/>
      <c r="B108" s="176"/>
      <c r="C108" s="233"/>
      <c r="D108" s="13">
        <f>Output!S483</f>
        <v>8.9934999999999992</v>
      </c>
      <c r="E108" s="13">
        <f>Output!T483</f>
        <v>4.8348000000000004</v>
      </c>
      <c r="F108" s="20">
        <f>Output!U483</f>
        <v>-46.241</v>
      </c>
      <c r="G108" s="19">
        <f>Output!S467</f>
        <v>351.8</v>
      </c>
      <c r="H108" s="19">
        <f>Output!T467</f>
        <v>200.39</v>
      </c>
      <c r="I108" s="20">
        <f>Output!U467</f>
        <v>-43.039000000000001</v>
      </c>
      <c r="J108" s="55"/>
      <c r="K108" s="20">
        <f t="shared" si="2"/>
        <v>46.241</v>
      </c>
      <c r="L108" s="20">
        <f t="shared" si="3"/>
        <v>43.039000000000001</v>
      </c>
    </row>
    <row r="109" spans="1:12" customFormat="1">
      <c r="A109" s="227"/>
      <c r="B109" s="174" t="s">
        <v>103</v>
      </c>
      <c r="C109" s="232" t="s">
        <v>121</v>
      </c>
      <c r="D109" s="13">
        <f>Output!S515</f>
        <v>3.6352000000000002</v>
      </c>
      <c r="E109" s="13">
        <f>Output!T515</f>
        <v>4.0693000000000001</v>
      </c>
      <c r="F109" s="20">
        <f>Output!U515</f>
        <v>11.944000000000001</v>
      </c>
      <c r="G109" s="19">
        <f>Output!S499</f>
        <v>219.65</v>
      </c>
      <c r="H109" s="19">
        <f>Output!T499</f>
        <v>183.29</v>
      </c>
      <c r="I109" s="20">
        <f>Output!U499</f>
        <v>-16.556000000000001</v>
      </c>
      <c r="K109" s="20">
        <f t="shared" si="2"/>
        <v>11.944000000000001</v>
      </c>
      <c r="L109" s="20">
        <f t="shared" si="3"/>
        <v>16.556000000000001</v>
      </c>
    </row>
    <row r="110" spans="1:12" customFormat="1">
      <c r="A110" s="227"/>
      <c r="B110" s="175"/>
      <c r="C110" s="233"/>
      <c r="D110" s="13">
        <f>Output!S516</f>
        <v>7.4631999999999996</v>
      </c>
      <c r="E110" s="13">
        <f>Output!T516</f>
        <v>4.2069000000000001</v>
      </c>
      <c r="F110" s="20">
        <f>Output!U516</f>
        <v>-43.631</v>
      </c>
      <c r="G110" s="19">
        <f>Output!S500</f>
        <v>205.45</v>
      </c>
      <c r="H110" s="19">
        <f>Output!T500</f>
        <v>187.59</v>
      </c>
      <c r="I110" s="20">
        <f>Output!U500</f>
        <v>-8.6950000000000003</v>
      </c>
      <c r="J110" s="55"/>
      <c r="K110" s="20">
        <f t="shared" si="2"/>
        <v>43.631</v>
      </c>
      <c r="L110" s="20">
        <f t="shared" si="3"/>
        <v>8.6950000000000003</v>
      </c>
    </row>
    <row r="111" spans="1:12" customFormat="1">
      <c r="A111" s="227"/>
      <c r="B111" s="175"/>
      <c r="C111" s="233" t="s">
        <v>122</v>
      </c>
      <c r="D111" s="13">
        <f>Output!S517</f>
        <v>2.6101999999999999</v>
      </c>
      <c r="E111" s="13">
        <f>Output!T517</f>
        <v>3.2578999999999998</v>
      </c>
      <c r="F111" s="20">
        <f>Output!U517</f>
        <v>24.814</v>
      </c>
      <c r="G111" s="19">
        <f>Output!S501</f>
        <v>96.275999999999996</v>
      </c>
      <c r="H111" s="19">
        <f>Output!T501</f>
        <v>144.87</v>
      </c>
      <c r="I111" s="20">
        <f>Output!U501</f>
        <v>50.475000000000001</v>
      </c>
      <c r="K111" s="20">
        <f t="shared" si="2"/>
        <v>24.814</v>
      </c>
      <c r="L111" s="20">
        <f t="shared" si="3"/>
        <v>50.475000000000001</v>
      </c>
    </row>
    <row r="112" spans="1:12" customFormat="1">
      <c r="A112" s="227"/>
      <c r="B112" s="175"/>
      <c r="C112" s="233"/>
      <c r="D112" s="13">
        <f>Output!S518</f>
        <v>4.6546000000000003</v>
      </c>
      <c r="E112" s="13">
        <f>Output!T518</f>
        <v>4.1943999999999999</v>
      </c>
      <c r="F112" s="20">
        <f>Output!U518</f>
        <v>-9.8864000000000001</v>
      </c>
      <c r="G112" s="19">
        <f>Output!S502</f>
        <v>151.44</v>
      </c>
      <c r="H112" s="19">
        <f>Output!T502</f>
        <v>187.22</v>
      </c>
      <c r="I112" s="20">
        <f>Output!U502</f>
        <v>23.619</v>
      </c>
      <c r="J112" s="55"/>
      <c r="K112" s="20">
        <f t="shared" si="2"/>
        <v>9.8864000000000001</v>
      </c>
      <c r="L112" s="20">
        <f t="shared" si="3"/>
        <v>23.619</v>
      </c>
    </row>
    <row r="113" spans="1:12" customFormat="1">
      <c r="A113" s="227"/>
      <c r="B113" s="175"/>
      <c r="C113" s="233" t="s">
        <v>123</v>
      </c>
      <c r="D113" s="13">
        <f>Output!S519</f>
        <v>1.9484999999999999</v>
      </c>
      <c r="E113" s="13">
        <f>Output!T519</f>
        <v>2.8519000000000001</v>
      </c>
      <c r="F113" s="20">
        <f>Output!U519</f>
        <v>46.362000000000002</v>
      </c>
      <c r="G113" s="19">
        <f>Output!S503</f>
        <v>52.298000000000002</v>
      </c>
      <c r="H113" s="19">
        <f>Output!T503</f>
        <v>136.56</v>
      </c>
      <c r="I113" s="20">
        <f>Output!U503</f>
        <v>161.12</v>
      </c>
      <c r="K113" s="20">
        <f t="shared" si="2"/>
        <v>46.362000000000002</v>
      </c>
      <c r="L113" s="20">
        <f t="shared" si="3"/>
        <v>161.12</v>
      </c>
    </row>
    <row r="114" spans="1:12" customFormat="1">
      <c r="A114" s="227"/>
      <c r="B114" s="175"/>
      <c r="C114" s="233"/>
      <c r="D114" s="13">
        <f>Output!S520</f>
        <v>5.2316000000000003</v>
      </c>
      <c r="E114" s="13">
        <f>Output!T520</f>
        <v>2.7505999999999999</v>
      </c>
      <c r="F114" s="20">
        <f>Output!U520</f>
        <v>-47.423999999999999</v>
      </c>
      <c r="G114" s="19">
        <f>Output!S504</f>
        <v>131.58000000000001</v>
      </c>
      <c r="H114" s="19">
        <f>Output!T504</f>
        <v>132.36000000000001</v>
      </c>
      <c r="I114" s="20">
        <f>Output!U504</f>
        <v>0.59274000000000004</v>
      </c>
      <c r="J114" s="55"/>
      <c r="K114" s="20">
        <f t="shared" si="2"/>
        <v>47.423999999999999</v>
      </c>
      <c r="L114" s="20">
        <f t="shared" si="3"/>
        <v>0.59274000000000004</v>
      </c>
    </row>
    <row r="115" spans="1:12" customFormat="1">
      <c r="A115" s="227"/>
      <c r="B115" s="175"/>
      <c r="C115" s="233" t="s">
        <v>124</v>
      </c>
      <c r="D115" s="13"/>
      <c r="E115" s="13"/>
      <c r="F115" s="20"/>
      <c r="G115" s="19">
        <f>Output!S505</f>
        <v>156.87</v>
      </c>
      <c r="H115" s="19">
        <f>Output!T505</f>
        <v>190.75</v>
      </c>
      <c r="I115" s="20">
        <f>Output!U505</f>
        <v>21.602</v>
      </c>
      <c r="K115" s="20" t="str">
        <f t="shared" si="2"/>
        <v/>
      </c>
      <c r="L115" s="20">
        <f t="shared" si="3"/>
        <v>21.602</v>
      </c>
    </row>
    <row r="116" spans="1:12" customFormat="1">
      <c r="A116" s="227"/>
      <c r="B116" s="176"/>
      <c r="C116" s="233"/>
      <c r="D116" s="13"/>
      <c r="E116" s="13"/>
      <c r="F116" s="20"/>
      <c r="G116" s="19">
        <f>Output!S506</f>
        <v>287.14999999999998</v>
      </c>
      <c r="H116" s="19">
        <f>Output!T506</f>
        <v>186.12</v>
      </c>
      <c r="I116" s="20">
        <f>Output!U506</f>
        <v>-35.183999999999997</v>
      </c>
      <c r="K116" s="20" t="str">
        <f t="shared" si="2"/>
        <v/>
      </c>
      <c r="L116" s="20">
        <f t="shared" si="3"/>
        <v>35.183999999999997</v>
      </c>
    </row>
    <row r="117" spans="1:12" customFormat="1">
      <c r="A117" s="227"/>
      <c r="B117" s="174" t="s">
        <v>106</v>
      </c>
      <c r="C117" s="232" t="s">
        <v>121</v>
      </c>
      <c r="D117" s="13">
        <f>Output!S632</f>
        <v>3.4041000000000001</v>
      </c>
      <c r="E117" s="13">
        <f>Output!T632</f>
        <v>4.2702999999999998</v>
      </c>
      <c r="F117" s="20">
        <f>Output!U632</f>
        <v>25.446000000000002</v>
      </c>
      <c r="G117" s="19">
        <f>Output!S616</f>
        <v>118.16</v>
      </c>
      <c r="H117" s="19">
        <f>Output!T616</f>
        <v>184.63</v>
      </c>
      <c r="I117" s="20">
        <f>Output!U616</f>
        <v>56.247999999999998</v>
      </c>
      <c r="K117" s="20">
        <f t="shared" si="2"/>
        <v>25.446000000000002</v>
      </c>
      <c r="L117" s="20">
        <f t="shared" si="3"/>
        <v>56.247999999999998</v>
      </c>
    </row>
    <row r="118" spans="1:12" customFormat="1">
      <c r="A118" s="227"/>
      <c r="B118" s="175"/>
      <c r="C118" s="233"/>
      <c r="D118" s="13"/>
      <c r="E118" s="13"/>
      <c r="F118" s="20"/>
      <c r="G118" s="19">
        <f>Output!S617</f>
        <v>312.36</v>
      </c>
      <c r="H118" s="19">
        <f>Output!T617</f>
        <v>248.3</v>
      </c>
      <c r="I118" s="20">
        <f>Output!U617</f>
        <v>-20.507000000000001</v>
      </c>
      <c r="J118" s="55"/>
      <c r="K118" s="20" t="str">
        <f t="shared" si="2"/>
        <v/>
      </c>
      <c r="L118" s="20">
        <f t="shared" si="3"/>
        <v>20.507000000000001</v>
      </c>
    </row>
    <row r="119" spans="1:12" customFormat="1">
      <c r="A119" s="227"/>
      <c r="B119" s="175"/>
      <c r="C119" s="233" t="s">
        <v>122</v>
      </c>
      <c r="D119" s="13">
        <f>Output!S634</f>
        <v>2.5825999999999998</v>
      </c>
      <c r="E119" s="13">
        <f>Output!T634</f>
        <v>3.5242</v>
      </c>
      <c r="F119" s="20">
        <f>Output!U634</f>
        <v>36.46</v>
      </c>
      <c r="G119" s="19">
        <f>Output!S618</f>
        <v>94.013000000000005</v>
      </c>
      <c r="H119" s="19">
        <f>Output!T618</f>
        <v>154.22</v>
      </c>
      <c r="I119" s="20">
        <f>Output!U618</f>
        <v>64.043000000000006</v>
      </c>
      <c r="K119" s="20">
        <f t="shared" si="2"/>
        <v>36.46</v>
      </c>
      <c r="L119" s="20">
        <f t="shared" si="3"/>
        <v>64.043000000000006</v>
      </c>
    </row>
    <row r="120" spans="1:12" customFormat="1">
      <c r="A120" s="227"/>
      <c r="B120" s="175"/>
      <c r="C120" s="233"/>
      <c r="D120" s="13">
        <f>Output!S635</f>
        <v>4.6654</v>
      </c>
      <c r="E120" s="13">
        <f>Output!T635</f>
        <v>4.4935999999999998</v>
      </c>
      <c r="F120" s="20">
        <f>Output!U635</f>
        <v>-3.6833999999999998</v>
      </c>
      <c r="G120" s="19">
        <f>Output!S619</f>
        <v>152.9</v>
      </c>
      <c r="H120" s="19">
        <f>Output!T619</f>
        <v>190.34</v>
      </c>
      <c r="I120" s="20">
        <f>Output!U619</f>
        <v>24.491</v>
      </c>
      <c r="J120" s="55"/>
      <c r="K120" s="20">
        <f t="shared" si="2"/>
        <v>3.6833999999999998</v>
      </c>
      <c r="L120" s="20">
        <f t="shared" si="3"/>
        <v>24.491</v>
      </c>
    </row>
    <row r="121" spans="1:12" customFormat="1">
      <c r="A121" s="227"/>
      <c r="B121" s="175"/>
      <c r="C121" s="233" t="s">
        <v>123</v>
      </c>
      <c r="D121" s="13">
        <f>Output!S636</f>
        <v>1.7895000000000001</v>
      </c>
      <c r="E121" s="13">
        <f>Output!T636</f>
        <v>3.1074000000000002</v>
      </c>
      <c r="F121" s="20">
        <f>Output!U636</f>
        <v>73.650999999999996</v>
      </c>
      <c r="G121" s="19">
        <f>Output!S620</f>
        <v>49.57</v>
      </c>
      <c r="H121" s="19">
        <f>Output!T620</f>
        <v>141.32</v>
      </c>
      <c r="I121" s="20">
        <f>Output!U620</f>
        <v>185.09</v>
      </c>
      <c r="K121" s="20">
        <f t="shared" si="2"/>
        <v>73.650999999999996</v>
      </c>
      <c r="L121" s="20">
        <f t="shared" si="3"/>
        <v>185.09</v>
      </c>
    </row>
    <row r="122" spans="1:12" customFormat="1">
      <c r="A122" s="227"/>
      <c r="B122" s="175"/>
      <c r="C122" s="233"/>
      <c r="D122" s="13">
        <f>Output!S637</f>
        <v>3.0569000000000002</v>
      </c>
      <c r="E122" s="13">
        <f>Output!T637</f>
        <v>3.0030999999999999</v>
      </c>
      <c r="F122" s="20">
        <f>Output!U637</f>
        <v>-1.7598</v>
      </c>
      <c r="G122" s="19">
        <f>Output!S621</f>
        <v>106.6</v>
      </c>
      <c r="H122" s="19">
        <f>Output!T621</f>
        <v>137.25</v>
      </c>
      <c r="I122" s="20">
        <f>Output!U621</f>
        <v>28.76</v>
      </c>
      <c r="J122" s="55"/>
      <c r="K122" s="20">
        <f t="shared" si="2"/>
        <v>1.7598</v>
      </c>
      <c r="L122" s="20">
        <f t="shared" si="3"/>
        <v>28.76</v>
      </c>
    </row>
    <row r="123" spans="1:12" customFormat="1">
      <c r="A123" s="227"/>
      <c r="B123" s="175"/>
      <c r="C123" s="233" t="s">
        <v>124</v>
      </c>
      <c r="D123" s="13">
        <f>Output!S638</f>
        <v>4.4785000000000004</v>
      </c>
      <c r="E123" s="13">
        <f>Output!T638</f>
        <v>4.5494000000000003</v>
      </c>
      <c r="F123" s="20">
        <f>Output!U638</f>
        <v>1.583</v>
      </c>
      <c r="G123" s="19">
        <f>Output!S622</f>
        <v>144.9</v>
      </c>
      <c r="H123" s="19">
        <f>Output!T622</f>
        <v>192.93</v>
      </c>
      <c r="I123" s="20">
        <f>Output!U622</f>
        <v>33.143999999999998</v>
      </c>
      <c r="K123" s="20">
        <f t="shared" si="2"/>
        <v>1.583</v>
      </c>
      <c r="L123" s="20">
        <f t="shared" si="3"/>
        <v>33.143999999999998</v>
      </c>
    </row>
    <row r="124" spans="1:12" customFormat="1">
      <c r="A124" s="228"/>
      <c r="B124" s="176"/>
      <c r="C124" s="233"/>
      <c r="D124" s="13"/>
      <c r="E124" s="27"/>
      <c r="F124" s="28"/>
      <c r="G124" s="19">
        <f>Output!S623</f>
        <v>250.11</v>
      </c>
      <c r="H124" s="19">
        <f>Output!T623</f>
        <v>193.63</v>
      </c>
      <c r="I124" s="20">
        <f>Output!U623</f>
        <v>-22.58</v>
      </c>
      <c r="J124" s="55"/>
      <c r="K124" s="28" t="str">
        <f t="shared" si="2"/>
        <v/>
      </c>
      <c r="L124" s="28">
        <f t="shared" si="3"/>
        <v>22.58</v>
      </c>
    </row>
    <row r="125" spans="1:12" customFormat="1">
      <c r="A125" s="234" t="s">
        <v>342</v>
      </c>
      <c r="B125" s="174" t="s">
        <v>92</v>
      </c>
      <c r="C125" s="30" t="s">
        <v>126</v>
      </c>
      <c r="D125" s="33"/>
      <c r="E125" s="33"/>
      <c r="F125" s="20"/>
      <c r="G125" s="49">
        <f>Output!S652</f>
        <v>595.74</v>
      </c>
      <c r="H125" s="49">
        <f>Output!T652</f>
        <v>546.19000000000005</v>
      </c>
      <c r="I125" s="50">
        <f>Output!U652</f>
        <v>-8.3178999999999998</v>
      </c>
      <c r="K125" s="20" t="str">
        <f t="shared" si="2"/>
        <v/>
      </c>
      <c r="L125" s="20">
        <f t="shared" si="3"/>
        <v>8.3178999999999998</v>
      </c>
    </row>
    <row r="126" spans="1:12" customFormat="1">
      <c r="A126" s="235"/>
      <c r="B126" s="176"/>
      <c r="C126" s="30" t="s">
        <v>127</v>
      </c>
      <c r="D126" s="33"/>
      <c r="E126" s="33"/>
      <c r="F126" s="20"/>
      <c r="G126" s="49">
        <f>Output!S653</f>
        <v>721.67</v>
      </c>
      <c r="H126" s="49">
        <f>Output!T653</f>
        <v>237.94</v>
      </c>
      <c r="I126" s="50">
        <f>Output!U653</f>
        <v>-67.028999999999996</v>
      </c>
      <c r="J126" s="55"/>
      <c r="K126" s="20" t="str">
        <f t="shared" si="2"/>
        <v/>
      </c>
      <c r="L126" s="20">
        <f t="shared" si="3"/>
        <v>67.028999999999996</v>
      </c>
    </row>
    <row r="127" spans="1:12" customFormat="1">
      <c r="A127" s="225" t="s">
        <v>341</v>
      </c>
      <c r="B127" s="174" t="s">
        <v>95</v>
      </c>
      <c r="C127" s="30" t="s">
        <v>128</v>
      </c>
      <c r="D127" s="33"/>
      <c r="E127" s="33"/>
      <c r="F127" s="20"/>
      <c r="G127" s="49">
        <f>Output!S671</f>
        <v>56.14</v>
      </c>
      <c r="H127" s="49">
        <f>Output!T671</f>
        <v>36.744999999999997</v>
      </c>
      <c r="I127" s="50">
        <f>Output!U671</f>
        <v>-34.548000000000002</v>
      </c>
      <c r="K127" s="20" t="str">
        <f t="shared" si="2"/>
        <v/>
      </c>
      <c r="L127" s="20">
        <f t="shared" si="3"/>
        <v>34.548000000000002</v>
      </c>
    </row>
    <row r="128" spans="1:12" customFormat="1">
      <c r="A128" s="226"/>
      <c r="B128" s="175"/>
      <c r="C128" s="30" t="s">
        <v>131</v>
      </c>
      <c r="D128" s="33"/>
      <c r="E128" s="33"/>
      <c r="F128" s="20"/>
      <c r="G128" s="49">
        <f>Output!S674</f>
        <v>4.4400000000000004</v>
      </c>
      <c r="H128" s="49">
        <f>Output!T674</f>
        <v>24.04</v>
      </c>
      <c r="I128" s="50">
        <f>Output!U674</f>
        <v>441.43</v>
      </c>
      <c r="J128" s="55"/>
      <c r="K128" s="20" t="str">
        <f t="shared" si="2"/>
        <v/>
      </c>
      <c r="L128" s="20">
        <f t="shared" si="3"/>
        <v>441.43</v>
      </c>
    </row>
    <row r="129" spans="1:12" customFormat="1">
      <c r="A129" s="226"/>
      <c r="B129" s="175"/>
      <c r="C129" s="30" t="s">
        <v>129</v>
      </c>
      <c r="D129" s="33"/>
      <c r="E129" s="33"/>
      <c r="F129" s="20"/>
      <c r="G129" s="49">
        <f>Output!S672</f>
        <v>87.35</v>
      </c>
      <c r="H129" s="49">
        <f>Output!T672</f>
        <v>36.39</v>
      </c>
      <c r="I129" s="50">
        <f>Output!U672</f>
        <v>-58.34</v>
      </c>
      <c r="K129" s="20" t="str">
        <f t="shared" si="2"/>
        <v/>
      </c>
      <c r="L129" s="20">
        <f t="shared" si="3"/>
        <v>58.34</v>
      </c>
    </row>
    <row r="130" spans="1:12" customFormat="1">
      <c r="A130" s="226"/>
      <c r="B130" s="175"/>
      <c r="C130" s="31" t="s">
        <v>132</v>
      </c>
      <c r="D130" s="33"/>
      <c r="E130" s="33"/>
      <c r="F130" s="20"/>
      <c r="G130" s="49">
        <f>Output!S675</f>
        <v>68.02</v>
      </c>
      <c r="H130" s="49">
        <f>Output!T675</f>
        <v>34.875999999999998</v>
      </c>
      <c r="I130" s="50">
        <f>Output!U675</f>
        <v>-48.726999999999997</v>
      </c>
      <c r="J130" s="55"/>
      <c r="K130" s="20" t="str">
        <f t="shared" si="2"/>
        <v/>
      </c>
      <c r="L130" s="20">
        <f t="shared" si="3"/>
        <v>48.726999999999997</v>
      </c>
    </row>
    <row r="131" spans="1:12" customFormat="1">
      <c r="A131" s="226"/>
      <c r="B131" s="175"/>
      <c r="C131" s="30" t="s">
        <v>130</v>
      </c>
      <c r="D131" s="33"/>
      <c r="E131" s="33"/>
      <c r="F131" s="20"/>
      <c r="G131" s="49">
        <f>Output!S673</f>
        <v>86.16</v>
      </c>
      <c r="H131" s="49">
        <f>Output!T673</f>
        <v>37.103000000000002</v>
      </c>
      <c r="I131" s="50">
        <f>Output!U673</f>
        <v>-56.936999999999998</v>
      </c>
      <c r="K131" s="20" t="str">
        <f t="shared" si="2"/>
        <v/>
      </c>
      <c r="L131" s="20">
        <f t="shared" si="3"/>
        <v>56.936999999999998</v>
      </c>
    </row>
    <row r="132" spans="1:12">
      <c r="A132" s="226"/>
      <c r="B132" s="176"/>
      <c r="C132" s="29" t="s">
        <v>133</v>
      </c>
      <c r="D132" s="33"/>
      <c r="E132" s="33"/>
      <c r="F132" s="20"/>
      <c r="G132" s="49">
        <f>Output!S676</f>
        <v>71.97</v>
      </c>
      <c r="H132" s="49">
        <f>Output!T676</f>
        <v>36.860999999999997</v>
      </c>
      <c r="I132" s="50">
        <f>Output!U676</f>
        <v>-48.781999999999996</v>
      </c>
      <c r="J132"/>
      <c r="K132" s="20" t="str">
        <f t="shared" si="2"/>
        <v/>
      </c>
      <c r="L132" s="20">
        <f t="shared" si="3"/>
        <v>48.781999999999996</v>
      </c>
    </row>
    <row r="133" spans="1:12">
      <c r="C133" s="22"/>
      <c r="D133" s="32"/>
      <c r="E133" s="32"/>
      <c r="K133" s="133"/>
    </row>
    <row r="134" spans="1:12">
      <c r="A134" s="127" t="s">
        <v>318</v>
      </c>
      <c r="B134" s="128"/>
      <c r="C134" s="132"/>
      <c r="D134" s="129"/>
      <c r="E134" s="129"/>
      <c r="F134" s="130">
        <f>AVERAGE(F5:F132)</f>
        <v>4.741645052631581</v>
      </c>
      <c r="G134" s="129"/>
      <c r="H134" s="129"/>
      <c r="I134" s="130">
        <f>AVERAGE(I5:I132)</f>
        <v>24.33102203124999</v>
      </c>
      <c r="J134" s="132"/>
      <c r="K134" s="130">
        <f>AVERAGE(K5:K132)</f>
        <v>30.524136421052628</v>
      </c>
      <c r="L134" s="130">
        <f>AVERAGE(L5:L132)</f>
        <v>45.784359843749989</v>
      </c>
    </row>
    <row r="135" spans="1:12">
      <c r="A135" s="127" t="s">
        <v>317</v>
      </c>
      <c r="B135" s="128"/>
      <c r="C135" s="132"/>
      <c r="D135" s="129"/>
      <c r="E135" s="129"/>
      <c r="F135" s="130">
        <f>STDEV(F5:F132)</f>
        <v>38.842548058299144</v>
      </c>
      <c r="G135" s="129"/>
      <c r="H135" s="129"/>
      <c r="I135" s="130">
        <f>STDEV(I5:I132)</f>
        <v>63.429195248908009</v>
      </c>
      <c r="J135" s="132"/>
      <c r="K135" s="130">
        <f>STDEV(K5:K132)</f>
        <v>24.28643799285646</v>
      </c>
      <c r="L135" s="130">
        <f>STDEV(L5:L132)</f>
        <v>50.072044811090358</v>
      </c>
    </row>
    <row r="136" spans="1:12">
      <c r="A136" s="127" t="s">
        <v>327</v>
      </c>
      <c r="B136" s="128"/>
      <c r="C136" s="132"/>
      <c r="D136" s="129"/>
      <c r="E136" s="129"/>
      <c r="F136" s="130">
        <f>MEDIAN(F5:F132)</f>
        <v>1.583</v>
      </c>
      <c r="G136" s="129"/>
      <c r="H136" s="129"/>
      <c r="I136" s="130">
        <f>MEDIAN(I5:I132)</f>
        <v>21.746000000000002</v>
      </c>
      <c r="J136" s="132"/>
      <c r="K136" s="130">
        <f>MEDIAN(K5:K132)</f>
        <v>24.911000000000001</v>
      </c>
      <c r="L136" s="130">
        <f>MEDIAN(L5:L132)</f>
        <v>34.977499999999999</v>
      </c>
    </row>
    <row r="137" spans="1:12">
      <c r="A137" s="127" t="s">
        <v>330</v>
      </c>
      <c r="B137" s="128"/>
      <c r="C137" s="132"/>
      <c r="D137" s="129"/>
      <c r="E137" s="129"/>
      <c r="F137" s="131"/>
      <c r="G137" s="129"/>
      <c r="H137" s="129"/>
      <c r="I137" s="131"/>
      <c r="J137" s="132"/>
      <c r="K137" s="135">
        <f>PERCENTRANK(K5:K132,20)</f>
        <v>0.4</v>
      </c>
      <c r="L137" s="136">
        <f>PERCENTRANK(L5:L132,14)</f>
        <v>0.17399999999999999</v>
      </c>
    </row>
    <row r="138" spans="1:12">
      <c r="A138" s="127" t="s">
        <v>336</v>
      </c>
      <c r="B138" s="128"/>
      <c r="C138" s="132"/>
      <c r="D138" s="129"/>
      <c r="E138" s="129"/>
      <c r="F138" s="131"/>
      <c r="G138" s="129"/>
      <c r="H138" s="129"/>
      <c r="I138" s="131"/>
      <c r="J138" s="132"/>
      <c r="K138" s="130">
        <f>PERCENTILE(K5:K132,0.9)</f>
        <v>60.603000000000009</v>
      </c>
      <c r="L138" s="130">
        <f>PERCENTILE(L5:L132,0.9)</f>
        <v>75.969300000000004</v>
      </c>
    </row>
  </sheetData>
  <mergeCells count="85">
    <mergeCell ref="C21:C22"/>
    <mergeCell ref="C37:C38"/>
    <mergeCell ref="D2:F2"/>
    <mergeCell ref="G2:I2"/>
    <mergeCell ref="A125:A126"/>
    <mergeCell ref="B5:B12"/>
    <mergeCell ref="C5:C6"/>
    <mergeCell ref="C7:C8"/>
    <mergeCell ref="C9:C10"/>
    <mergeCell ref="C23:C24"/>
    <mergeCell ref="C11:C12"/>
    <mergeCell ref="B13:B20"/>
    <mergeCell ref="C13:C14"/>
    <mergeCell ref="C43:C44"/>
    <mergeCell ref="C15:C16"/>
    <mergeCell ref="C17:C18"/>
    <mergeCell ref="C19:C20"/>
    <mergeCell ref="B21:B28"/>
    <mergeCell ref="C25:C26"/>
    <mergeCell ref="C27:C28"/>
    <mergeCell ref="C59:C60"/>
    <mergeCell ref="B29:B36"/>
    <mergeCell ref="C29:C30"/>
    <mergeCell ref="C31:C32"/>
    <mergeCell ref="C33:C34"/>
    <mergeCell ref="C35:C36"/>
    <mergeCell ref="B37:B44"/>
    <mergeCell ref="B45:B52"/>
    <mergeCell ref="C39:C40"/>
    <mergeCell ref="C41:C42"/>
    <mergeCell ref="C45:C46"/>
    <mergeCell ref="C47:C48"/>
    <mergeCell ref="C49:C50"/>
    <mergeCell ref="C51:C52"/>
    <mergeCell ref="B53:B60"/>
    <mergeCell ref="C53:C54"/>
    <mergeCell ref="C55:C56"/>
    <mergeCell ref="C57:C58"/>
    <mergeCell ref="B69:B76"/>
    <mergeCell ref="C69:C70"/>
    <mergeCell ref="C71:C72"/>
    <mergeCell ref="C73:C74"/>
    <mergeCell ref="C75:C76"/>
    <mergeCell ref="B61:B68"/>
    <mergeCell ref="C61:C62"/>
    <mergeCell ref="C63:C64"/>
    <mergeCell ref="C65:C66"/>
    <mergeCell ref="C67:C68"/>
    <mergeCell ref="B85:B92"/>
    <mergeCell ref="C85:C86"/>
    <mergeCell ref="C87:C88"/>
    <mergeCell ref="C89:C90"/>
    <mergeCell ref="C101:C102"/>
    <mergeCell ref="C93:C94"/>
    <mergeCell ref="C91:C92"/>
    <mergeCell ref="C99:C100"/>
    <mergeCell ref="B77:B84"/>
    <mergeCell ref="C77:C78"/>
    <mergeCell ref="C79:C80"/>
    <mergeCell ref="C81:C82"/>
    <mergeCell ref="C83:C84"/>
    <mergeCell ref="C107:C108"/>
    <mergeCell ref="B93:B100"/>
    <mergeCell ref="B125:B126"/>
    <mergeCell ref="B127:B132"/>
    <mergeCell ref="B117:B124"/>
    <mergeCell ref="C111:C112"/>
    <mergeCell ref="C103:C104"/>
    <mergeCell ref="C105:C106"/>
    <mergeCell ref="A127:A132"/>
    <mergeCell ref="A3:A4"/>
    <mergeCell ref="B3:B4"/>
    <mergeCell ref="B101:B108"/>
    <mergeCell ref="C3:C4"/>
    <mergeCell ref="A5:A124"/>
    <mergeCell ref="C117:C118"/>
    <mergeCell ref="C119:C120"/>
    <mergeCell ref="C121:C122"/>
    <mergeCell ref="C123:C124"/>
    <mergeCell ref="B109:B116"/>
    <mergeCell ref="C109:C110"/>
    <mergeCell ref="C113:C114"/>
    <mergeCell ref="C115:C116"/>
    <mergeCell ref="C95:C96"/>
    <mergeCell ref="C97:C98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V836"/>
  <sheetViews>
    <sheetView topLeftCell="A52" workbookViewId="0">
      <pane xSplit="2" topLeftCell="I1" activePane="topRight" state="frozen"/>
      <selection activeCell="F27" sqref="F27"/>
      <selection pane="topRight" activeCell="U69" sqref="U69"/>
    </sheetView>
  </sheetViews>
  <sheetFormatPr defaultRowHeight="12.75"/>
  <cols>
    <col min="1" max="1" width="10.28515625" customWidth="1"/>
    <col min="2" max="2" width="22.140625" style="4" bestFit="1" customWidth="1"/>
    <col min="3" max="3" width="21.85546875" style="98" customWidth="1"/>
    <col min="4" max="9" width="9.140625" style="2"/>
    <col min="12" max="12" width="9.140625" style="63"/>
    <col min="13" max="13" width="11.7109375" style="3" bestFit="1" customWidth="1"/>
    <col min="14" max="14" width="9" style="3" bestFit="1" customWidth="1"/>
    <col min="15" max="15" width="10.140625" style="3" bestFit="1" customWidth="1"/>
    <col min="16" max="16" width="9.42578125" style="3" bestFit="1" customWidth="1"/>
    <col min="17" max="17" width="11" style="3" bestFit="1" customWidth="1"/>
    <col min="18" max="18" width="10.140625" style="3" bestFit="1" customWidth="1"/>
    <col min="19" max="20" width="9.7109375" style="3" bestFit="1" customWidth="1"/>
    <col min="21" max="21" width="8.7109375" style="3" bestFit="1" customWidth="1"/>
    <col min="22" max="22" width="9.140625" style="3"/>
  </cols>
  <sheetData>
    <row r="1" spans="1:22" ht="15.75">
      <c r="A1" s="1" t="s">
        <v>10</v>
      </c>
      <c r="B1" s="5"/>
    </row>
    <row r="2" spans="1:22">
      <c r="B2" s="5"/>
      <c r="J2" s="2"/>
      <c r="K2" s="2"/>
    </row>
    <row r="3" spans="1:22">
      <c r="A3" s="2">
        <v>1</v>
      </c>
      <c r="B3" s="6">
        <f>A3+1</f>
        <v>2</v>
      </c>
      <c r="C3" s="98">
        <f>B3+1</f>
        <v>3</v>
      </c>
      <c r="D3" s="2">
        <f t="shared" ref="D3:K3" si="0">C3+1</f>
        <v>4</v>
      </c>
      <c r="E3" s="2">
        <f t="shared" si="0"/>
        <v>5</v>
      </c>
      <c r="F3" s="2">
        <f t="shared" si="0"/>
        <v>6</v>
      </c>
      <c r="G3" s="2">
        <f t="shared" si="0"/>
        <v>7</v>
      </c>
      <c r="H3" s="2">
        <f t="shared" si="0"/>
        <v>8</v>
      </c>
      <c r="I3" s="2">
        <f t="shared" si="0"/>
        <v>9</v>
      </c>
      <c r="J3" s="2">
        <f t="shared" si="0"/>
        <v>10</v>
      </c>
      <c r="K3" s="2">
        <f t="shared" si="0"/>
        <v>11</v>
      </c>
      <c r="L3" s="63">
        <f>K3+1</f>
        <v>12</v>
      </c>
      <c r="M3" s="3">
        <v>13</v>
      </c>
      <c r="N3" s="3">
        <v>14</v>
      </c>
      <c r="O3" s="3">
        <v>15</v>
      </c>
      <c r="P3" s="3">
        <v>16</v>
      </c>
      <c r="Q3" s="3">
        <v>17</v>
      </c>
      <c r="R3" s="3">
        <v>18</v>
      </c>
      <c r="S3" s="3">
        <v>19</v>
      </c>
      <c r="T3" s="3">
        <v>20</v>
      </c>
      <c r="U3" s="3">
        <v>21</v>
      </c>
      <c r="V3" s="3">
        <v>22</v>
      </c>
    </row>
    <row r="4" spans="1:22">
      <c r="B4" s="5"/>
      <c r="J4" s="2"/>
      <c r="K4" s="2"/>
    </row>
    <row r="5" spans="1:22">
      <c r="A5" t="s">
        <v>283</v>
      </c>
      <c r="B5" s="5" t="s">
        <v>307</v>
      </c>
      <c r="C5" s="98">
        <v>2</v>
      </c>
    </row>
    <row r="6" spans="1:22">
      <c r="A6" t="s">
        <v>284</v>
      </c>
      <c r="B6" s="5" t="s">
        <v>308</v>
      </c>
      <c r="C6" s="98">
        <v>2</v>
      </c>
    </row>
    <row r="7" spans="1:22">
      <c r="B7" s="5"/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39</v>
      </c>
      <c r="K7" s="2" t="s">
        <v>79</v>
      </c>
      <c r="M7" s="3" t="s">
        <v>70</v>
      </c>
      <c r="N7" s="3" t="s">
        <v>76</v>
      </c>
      <c r="O7" s="3" t="s">
        <v>81</v>
      </c>
      <c r="P7" s="3" t="s">
        <v>71</v>
      </c>
      <c r="Q7" s="3" t="s">
        <v>77</v>
      </c>
      <c r="R7" s="3" t="s">
        <v>81</v>
      </c>
      <c r="S7" s="3" t="s">
        <v>82</v>
      </c>
      <c r="T7" s="3" t="s">
        <v>83</v>
      </c>
      <c r="U7" s="3" t="s">
        <v>78</v>
      </c>
    </row>
    <row r="8" spans="1:22">
      <c r="A8" t="s">
        <v>1</v>
      </c>
      <c r="B8" s="5" t="s">
        <v>8</v>
      </c>
      <c r="C8" s="98" t="s">
        <v>8</v>
      </c>
      <c r="D8" s="2">
        <v>1</v>
      </c>
      <c r="E8" s="2">
        <v>3</v>
      </c>
      <c r="F8" s="2">
        <v>1</v>
      </c>
      <c r="G8" s="2">
        <v>2</v>
      </c>
      <c r="H8" s="2">
        <v>0</v>
      </c>
      <c r="I8" s="2">
        <v>15</v>
      </c>
      <c r="J8" s="2" t="s">
        <v>40</v>
      </c>
      <c r="K8" s="2"/>
      <c r="M8" s="3">
        <v>12.7</v>
      </c>
      <c r="N8" s="3">
        <v>71.7</v>
      </c>
      <c r="O8" s="3">
        <v>10</v>
      </c>
      <c r="P8" s="3">
        <v>15</v>
      </c>
      <c r="Q8" s="3">
        <v>83.938000000000002</v>
      </c>
      <c r="R8" s="3">
        <v>10</v>
      </c>
      <c r="S8" s="3">
        <v>59</v>
      </c>
      <c r="T8" s="3">
        <v>68.938000000000002</v>
      </c>
      <c r="U8" s="3">
        <v>16.844999999999999</v>
      </c>
    </row>
    <row r="9" spans="1:22">
      <c r="A9" t="s">
        <v>1</v>
      </c>
      <c r="B9" s="5" t="s">
        <v>9</v>
      </c>
      <c r="C9" s="98" t="s">
        <v>9</v>
      </c>
      <c r="D9" s="2">
        <v>1</v>
      </c>
      <c r="E9" s="2">
        <v>2</v>
      </c>
      <c r="F9" s="2">
        <v>1</v>
      </c>
      <c r="G9" s="2">
        <v>3</v>
      </c>
      <c r="H9" s="2">
        <v>0</v>
      </c>
      <c r="I9" s="2">
        <v>15</v>
      </c>
      <c r="J9" s="2" t="s">
        <v>41</v>
      </c>
      <c r="K9" s="2" t="s">
        <v>80</v>
      </c>
      <c r="M9" s="3">
        <v>6.1</v>
      </c>
      <c r="N9" s="3">
        <v>2.6981000000000002</v>
      </c>
      <c r="O9" s="3">
        <v>6.3333000000000004</v>
      </c>
      <c r="P9" s="3">
        <v>6.1</v>
      </c>
      <c r="Q9" s="3">
        <v>0.57267000000000001</v>
      </c>
      <c r="R9" s="3">
        <v>14.833</v>
      </c>
      <c r="S9" s="3">
        <v>-3.4018999999999999</v>
      </c>
      <c r="T9" s="3">
        <v>-5.5273000000000003</v>
      </c>
    </row>
    <row r="10" spans="1:22">
      <c r="A10" s="3" t="s">
        <v>1</v>
      </c>
      <c r="B10" s="100" t="s">
        <v>217</v>
      </c>
      <c r="C10" s="99" t="s">
        <v>215</v>
      </c>
      <c r="D10" s="2">
        <v>5</v>
      </c>
      <c r="E10" s="2">
        <v>6</v>
      </c>
      <c r="F10" s="2">
        <v>1</v>
      </c>
      <c r="G10" s="2">
        <v>9</v>
      </c>
      <c r="H10" s="2">
        <v>0</v>
      </c>
      <c r="I10" s="2">
        <v>15</v>
      </c>
      <c r="J10" s="2" t="s">
        <v>40</v>
      </c>
      <c r="K10" s="2"/>
      <c r="M10" s="3">
        <v>16.399999999999999</v>
      </c>
      <c r="N10" s="3">
        <v>98.58</v>
      </c>
      <c r="O10" s="3">
        <v>10</v>
      </c>
      <c r="P10" s="3">
        <v>15</v>
      </c>
      <c r="Q10" s="3">
        <v>148.49</v>
      </c>
      <c r="R10" s="3">
        <v>10</v>
      </c>
      <c r="S10" s="3">
        <v>82.18</v>
      </c>
      <c r="T10" s="3">
        <v>133.49</v>
      </c>
      <c r="U10" s="3">
        <v>62.436</v>
      </c>
    </row>
    <row r="11" spans="1:22">
      <c r="A11" s="3" t="s">
        <v>1</v>
      </c>
      <c r="B11" s="100" t="s">
        <v>218</v>
      </c>
      <c r="C11" s="99" t="s">
        <v>215</v>
      </c>
      <c r="D11" s="2">
        <v>5</v>
      </c>
      <c r="E11" s="2">
        <v>16</v>
      </c>
      <c r="F11" s="2">
        <v>1</v>
      </c>
      <c r="G11" s="2">
        <v>8</v>
      </c>
      <c r="H11" s="2">
        <v>0</v>
      </c>
      <c r="I11" s="2">
        <v>15</v>
      </c>
      <c r="J11" s="2" t="s">
        <v>40</v>
      </c>
      <c r="K11" s="2"/>
      <c r="M11" s="3">
        <v>15.4</v>
      </c>
      <c r="N11" s="3">
        <v>81.180000000000007</v>
      </c>
      <c r="O11" s="3">
        <v>10</v>
      </c>
      <c r="P11" s="3">
        <v>15</v>
      </c>
      <c r="Q11" s="3">
        <v>117.45</v>
      </c>
      <c r="R11" s="3">
        <v>10</v>
      </c>
      <c r="S11" s="3">
        <v>65.78</v>
      </c>
      <c r="T11" s="3">
        <v>102.45</v>
      </c>
      <c r="U11" s="3">
        <v>55.746000000000002</v>
      </c>
    </row>
    <row r="12" spans="1:22">
      <c r="A12" s="141" t="s">
        <v>1</v>
      </c>
      <c r="B12" s="142" t="s">
        <v>345</v>
      </c>
      <c r="C12" s="143" t="s">
        <v>344</v>
      </c>
      <c r="D12" s="2">
        <v>5</v>
      </c>
      <c r="E12" s="2">
        <v>21</v>
      </c>
      <c r="F12" s="2">
        <v>1</v>
      </c>
      <c r="G12" s="2">
        <v>10</v>
      </c>
      <c r="H12" s="2">
        <v>0</v>
      </c>
      <c r="I12" s="2">
        <v>15</v>
      </c>
      <c r="J12" s="148" t="s">
        <v>40</v>
      </c>
      <c r="K12" s="2"/>
      <c r="M12" s="3">
        <v>17.2</v>
      </c>
      <c r="N12" s="3">
        <v>131.4</v>
      </c>
      <c r="O12" s="3">
        <v>9.3332999999999995</v>
      </c>
      <c r="P12" s="3">
        <v>15</v>
      </c>
      <c r="Q12" s="3">
        <v>142.69</v>
      </c>
      <c r="R12" s="3">
        <v>10</v>
      </c>
      <c r="S12" s="3">
        <v>114.2</v>
      </c>
      <c r="T12" s="3">
        <v>127.69</v>
      </c>
      <c r="U12" s="3">
        <v>11.816000000000001</v>
      </c>
    </row>
    <row r="13" spans="1:22">
      <c r="B13" s="5"/>
    </row>
    <row r="14" spans="1:22">
      <c r="A14" t="s">
        <v>283</v>
      </c>
      <c r="B14" s="5" t="s">
        <v>285</v>
      </c>
      <c r="C14" s="98">
        <v>2</v>
      </c>
    </row>
    <row r="15" spans="1:22">
      <c r="A15" t="s">
        <v>284</v>
      </c>
      <c r="B15" s="5" t="s">
        <v>285</v>
      </c>
      <c r="C15" s="98">
        <v>2</v>
      </c>
    </row>
    <row r="16" spans="1:22">
      <c r="B16" s="5"/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  <c r="I16" s="2" t="s">
        <v>7</v>
      </c>
      <c r="J16" s="2" t="s">
        <v>39</v>
      </c>
      <c r="K16" s="2" t="s">
        <v>79</v>
      </c>
      <c r="M16" s="3" t="s">
        <v>70</v>
      </c>
      <c r="N16" s="3" t="s">
        <v>76</v>
      </c>
      <c r="O16" s="3" t="s">
        <v>81</v>
      </c>
      <c r="P16" s="3" t="s">
        <v>71</v>
      </c>
      <c r="Q16" s="3" t="s">
        <v>77</v>
      </c>
      <c r="R16" s="3" t="s">
        <v>81</v>
      </c>
      <c r="S16" s="3" t="s">
        <v>82</v>
      </c>
      <c r="T16" s="3" t="s">
        <v>83</v>
      </c>
      <c r="U16" s="3" t="s">
        <v>78</v>
      </c>
    </row>
    <row r="17" spans="1:21">
      <c r="A17" t="s">
        <v>1</v>
      </c>
      <c r="B17" s="5" t="s">
        <v>8</v>
      </c>
      <c r="C17" s="98" t="s">
        <v>8</v>
      </c>
      <c r="D17" s="2">
        <v>11</v>
      </c>
      <c r="E17" s="2">
        <v>13</v>
      </c>
      <c r="F17" s="2">
        <v>1</v>
      </c>
      <c r="G17" s="2">
        <v>2</v>
      </c>
      <c r="H17" s="2">
        <v>0</v>
      </c>
      <c r="I17" s="2">
        <v>15</v>
      </c>
      <c r="J17" s="2" t="s">
        <v>40</v>
      </c>
      <c r="K17" s="2"/>
      <c r="M17" s="3">
        <v>21</v>
      </c>
      <c r="N17" s="3">
        <v>65.222999999999999</v>
      </c>
      <c r="O17" s="3">
        <v>10</v>
      </c>
      <c r="P17" s="3">
        <v>20</v>
      </c>
      <c r="Q17" s="3">
        <v>69.209999999999994</v>
      </c>
      <c r="R17" s="3">
        <v>10</v>
      </c>
      <c r="S17" s="3">
        <v>44.222999999999999</v>
      </c>
      <c r="T17" s="3">
        <v>49.21</v>
      </c>
      <c r="U17" s="3">
        <v>11.276999999999999</v>
      </c>
    </row>
    <row r="18" spans="1:21">
      <c r="A18" t="s">
        <v>1</v>
      </c>
      <c r="B18" s="5" t="s">
        <v>9</v>
      </c>
      <c r="C18" s="98" t="s">
        <v>9</v>
      </c>
      <c r="D18" s="2">
        <v>11</v>
      </c>
      <c r="E18" s="2">
        <v>12</v>
      </c>
      <c r="F18" s="2">
        <v>1</v>
      </c>
      <c r="G18" s="2">
        <v>3</v>
      </c>
      <c r="H18" s="2">
        <v>0</v>
      </c>
      <c r="I18" s="2">
        <v>15</v>
      </c>
      <c r="J18" s="2" t="s">
        <v>41</v>
      </c>
      <c r="K18" s="2" t="s">
        <v>80</v>
      </c>
      <c r="M18" s="3">
        <v>6.1</v>
      </c>
      <c r="N18" s="3">
        <v>3.1888000000000001</v>
      </c>
      <c r="O18" s="3">
        <v>5.5</v>
      </c>
      <c r="P18" s="3">
        <v>6.1</v>
      </c>
      <c r="Q18" s="3">
        <v>0.49275000000000002</v>
      </c>
      <c r="R18" s="3">
        <v>13.167</v>
      </c>
      <c r="S18" s="3">
        <v>-2.9112</v>
      </c>
      <c r="T18" s="3">
        <v>-5.6073000000000004</v>
      </c>
    </row>
    <row r="19" spans="1:21">
      <c r="A19" s="3" t="s">
        <v>1</v>
      </c>
      <c r="B19" s="100" t="s">
        <v>217</v>
      </c>
      <c r="C19" s="99" t="s">
        <v>215</v>
      </c>
      <c r="D19" s="2">
        <v>15</v>
      </c>
      <c r="E19" s="2">
        <v>16</v>
      </c>
      <c r="F19" s="2">
        <v>1</v>
      </c>
      <c r="G19" s="2">
        <v>9</v>
      </c>
      <c r="H19" s="2">
        <v>0</v>
      </c>
      <c r="I19" s="2">
        <v>15</v>
      </c>
      <c r="J19" s="2" t="s">
        <v>40</v>
      </c>
      <c r="K19" s="2"/>
      <c r="M19" s="3">
        <v>21.1</v>
      </c>
      <c r="N19" s="3">
        <v>91.519000000000005</v>
      </c>
      <c r="O19" s="3">
        <v>10</v>
      </c>
      <c r="P19" s="3">
        <v>20</v>
      </c>
      <c r="Q19" s="3">
        <v>121</v>
      </c>
      <c r="R19" s="3">
        <v>10</v>
      </c>
      <c r="S19" s="3">
        <v>70.418999999999997</v>
      </c>
      <c r="T19" s="3">
        <v>101</v>
      </c>
      <c r="U19" s="3">
        <v>43.427</v>
      </c>
    </row>
    <row r="20" spans="1:21">
      <c r="A20" s="3" t="s">
        <v>1</v>
      </c>
      <c r="B20" s="100" t="s">
        <v>218</v>
      </c>
      <c r="C20" s="99" t="s">
        <v>215</v>
      </c>
      <c r="D20" s="2">
        <v>15</v>
      </c>
      <c r="E20" s="2">
        <v>26</v>
      </c>
      <c r="F20" s="2">
        <v>1</v>
      </c>
      <c r="G20" s="2">
        <v>8</v>
      </c>
      <c r="H20" s="2">
        <v>0</v>
      </c>
      <c r="I20" s="2">
        <v>15</v>
      </c>
      <c r="J20" s="2" t="s">
        <v>40</v>
      </c>
      <c r="K20" s="2"/>
      <c r="M20" s="3">
        <v>20.6</v>
      </c>
      <c r="N20" s="3">
        <v>73.16</v>
      </c>
      <c r="O20" s="3">
        <v>10.167</v>
      </c>
      <c r="P20" s="3">
        <v>20</v>
      </c>
      <c r="Q20" s="3">
        <v>95</v>
      </c>
      <c r="R20" s="3">
        <v>10</v>
      </c>
      <c r="S20" s="3">
        <v>52.56</v>
      </c>
      <c r="T20" s="3">
        <v>75</v>
      </c>
      <c r="U20" s="3">
        <v>42.694000000000003</v>
      </c>
    </row>
    <row r="21" spans="1:21">
      <c r="A21" s="141" t="s">
        <v>1</v>
      </c>
      <c r="B21" s="142" t="s">
        <v>345</v>
      </c>
      <c r="C21" s="143" t="s">
        <v>344</v>
      </c>
      <c r="D21" s="2">
        <v>5</v>
      </c>
      <c r="E21" s="2">
        <v>21</v>
      </c>
      <c r="F21" s="2">
        <v>1</v>
      </c>
      <c r="G21" s="2">
        <v>10</v>
      </c>
      <c r="H21" s="2">
        <v>0</v>
      </c>
      <c r="I21" s="2">
        <v>15</v>
      </c>
      <c r="J21" s="148" t="s">
        <v>40</v>
      </c>
      <c r="K21" s="2"/>
      <c r="M21" s="3">
        <v>21.2</v>
      </c>
      <c r="N21" s="3">
        <v>114.6</v>
      </c>
      <c r="O21" s="3">
        <v>9</v>
      </c>
      <c r="P21" s="3">
        <v>20</v>
      </c>
      <c r="Q21" s="3">
        <v>122</v>
      </c>
      <c r="R21" s="3">
        <v>10</v>
      </c>
      <c r="S21" s="3">
        <v>93.402000000000001</v>
      </c>
      <c r="T21" s="3">
        <v>102</v>
      </c>
      <c r="U21" s="3">
        <v>9.2049000000000003</v>
      </c>
    </row>
    <row r="22" spans="1:21">
      <c r="B22" s="5"/>
    </row>
    <row r="23" spans="1:21">
      <c r="A23" t="s">
        <v>283</v>
      </c>
      <c r="B23" s="5" t="s">
        <v>286</v>
      </c>
      <c r="C23" s="98">
        <v>2</v>
      </c>
    </row>
    <row r="24" spans="1:21">
      <c r="A24" t="s">
        <v>284</v>
      </c>
      <c r="B24" s="5" t="s">
        <v>286</v>
      </c>
      <c r="C24" s="98">
        <v>2</v>
      </c>
    </row>
    <row r="25" spans="1:21">
      <c r="B25" s="5"/>
      <c r="D25" s="2" t="s">
        <v>2</v>
      </c>
      <c r="E25" s="2" t="s">
        <v>3</v>
      </c>
      <c r="F25" s="2" t="s">
        <v>4</v>
      </c>
      <c r="G25" s="2" t="s">
        <v>5</v>
      </c>
      <c r="H25" s="2" t="s">
        <v>6</v>
      </c>
      <c r="I25" s="2" t="s">
        <v>7</v>
      </c>
      <c r="J25" s="2" t="s">
        <v>39</v>
      </c>
      <c r="K25" s="2" t="s">
        <v>79</v>
      </c>
      <c r="M25" s="3" t="s">
        <v>70</v>
      </c>
      <c r="N25" s="3" t="s">
        <v>76</v>
      </c>
      <c r="O25" s="3" t="s">
        <v>81</v>
      </c>
      <c r="P25" s="3" t="s">
        <v>71</v>
      </c>
      <c r="Q25" s="3" t="s">
        <v>77</v>
      </c>
      <c r="R25" s="3" t="s">
        <v>81</v>
      </c>
      <c r="S25" s="3" t="s">
        <v>82</v>
      </c>
      <c r="T25" s="3" t="s">
        <v>83</v>
      </c>
      <c r="U25" s="3" t="s">
        <v>78</v>
      </c>
    </row>
    <row r="26" spans="1:21">
      <c r="A26" t="s">
        <v>1</v>
      </c>
      <c r="B26" s="5" t="s">
        <v>8</v>
      </c>
      <c r="C26" s="98" t="s">
        <v>8</v>
      </c>
      <c r="D26" s="2">
        <v>11</v>
      </c>
      <c r="E26" s="2">
        <v>13</v>
      </c>
      <c r="F26" s="2">
        <v>1</v>
      </c>
      <c r="G26" s="2">
        <v>2</v>
      </c>
      <c r="H26" s="2">
        <v>0</v>
      </c>
      <c r="I26" s="2">
        <v>30</v>
      </c>
      <c r="J26" s="2" t="s">
        <v>40</v>
      </c>
      <c r="K26" s="2"/>
      <c r="M26" s="3">
        <v>17.7</v>
      </c>
      <c r="N26" s="3">
        <v>83.7</v>
      </c>
      <c r="O26" s="3">
        <v>19</v>
      </c>
      <c r="P26" s="3">
        <v>15</v>
      </c>
      <c r="Q26" s="3">
        <v>102.97</v>
      </c>
      <c r="R26" s="3">
        <v>19</v>
      </c>
      <c r="S26" s="3">
        <v>66</v>
      </c>
      <c r="T26" s="3">
        <v>87.965999999999994</v>
      </c>
      <c r="U26" s="3">
        <v>33.281999999999996</v>
      </c>
    </row>
    <row r="27" spans="1:21">
      <c r="A27" t="s">
        <v>1</v>
      </c>
      <c r="B27" s="5" t="s">
        <v>9</v>
      </c>
      <c r="C27" s="98" t="s">
        <v>9</v>
      </c>
      <c r="D27" s="2">
        <v>11</v>
      </c>
      <c r="E27" s="2">
        <v>12</v>
      </c>
      <c r="F27" s="2">
        <v>1</v>
      </c>
      <c r="G27" s="2">
        <v>3</v>
      </c>
      <c r="H27" s="2">
        <v>0</v>
      </c>
      <c r="I27" s="2">
        <v>30</v>
      </c>
      <c r="J27" s="2" t="s">
        <v>41</v>
      </c>
      <c r="K27" s="2" t="s">
        <v>80</v>
      </c>
      <c r="M27" s="3">
        <v>6.1</v>
      </c>
      <c r="N27" s="3">
        <v>2.6707000000000001</v>
      </c>
      <c r="O27" s="3">
        <v>7.1666999999999996</v>
      </c>
      <c r="P27" s="3">
        <v>6.1</v>
      </c>
      <c r="Q27" s="3">
        <v>1.3372999999999999E-2</v>
      </c>
      <c r="R27" s="3">
        <v>29</v>
      </c>
      <c r="S27" s="3">
        <v>-3.4293</v>
      </c>
      <c r="T27" s="3">
        <v>-6.0865999999999998</v>
      </c>
    </row>
    <row r="28" spans="1:21">
      <c r="A28" s="3" t="s">
        <v>1</v>
      </c>
      <c r="B28" s="100" t="s">
        <v>217</v>
      </c>
      <c r="C28" s="99" t="s">
        <v>215</v>
      </c>
      <c r="D28" s="2">
        <v>15</v>
      </c>
      <c r="E28" s="2">
        <v>16</v>
      </c>
      <c r="F28" s="2">
        <v>1</v>
      </c>
      <c r="G28" s="2">
        <v>9</v>
      </c>
      <c r="H28" s="2">
        <v>0</v>
      </c>
      <c r="I28" s="2">
        <v>30</v>
      </c>
      <c r="J28" s="2" t="s">
        <v>40</v>
      </c>
      <c r="K28" s="2"/>
      <c r="M28" s="3">
        <v>18.2</v>
      </c>
      <c r="N28" s="3">
        <v>93.033000000000001</v>
      </c>
      <c r="O28" s="3">
        <v>19.167000000000002</v>
      </c>
      <c r="P28" s="3">
        <v>15</v>
      </c>
      <c r="Q28" s="3">
        <v>174</v>
      </c>
      <c r="R28" s="3">
        <v>19</v>
      </c>
      <c r="S28" s="3">
        <v>74.832999999999998</v>
      </c>
      <c r="T28" s="3">
        <v>159</v>
      </c>
      <c r="U28" s="3">
        <v>112.47</v>
      </c>
    </row>
    <row r="29" spans="1:21">
      <c r="A29" s="3" t="s">
        <v>1</v>
      </c>
      <c r="B29" s="100" t="s">
        <v>218</v>
      </c>
      <c r="C29" s="99" t="s">
        <v>215</v>
      </c>
      <c r="D29" s="2">
        <v>15</v>
      </c>
      <c r="E29" s="2">
        <v>26</v>
      </c>
      <c r="F29" s="2">
        <v>1</v>
      </c>
      <c r="G29" s="2">
        <v>8</v>
      </c>
      <c r="H29" s="2">
        <v>0</v>
      </c>
      <c r="I29" s="2">
        <v>30</v>
      </c>
      <c r="J29" s="2" t="s">
        <v>40</v>
      </c>
      <c r="K29" s="2"/>
      <c r="M29" s="3">
        <v>17.2</v>
      </c>
      <c r="N29" s="3">
        <v>94.1</v>
      </c>
      <c r="O29" s="3">
        <v>19.167000000000002</v>
      </c>
      <c r="P29" s="3">
        <v>15</v>
      </c>
      <c r="Q29" s="3">
        <v>139.30000000000001</v>
      </c>
      <c r="R29" s="3">
        <v>19</v>
      </c>
      <c r="S29" s="3">
        <v>76.900000000000006</v>
      </c>
      <c r="T29" s="3">
        <v>124.3</v>
      </c>
      <c r="U29" s="3">
        <v>61.643999999999998</v>
      </c>
    </row>
    <row r="30" spans="1:21">
      <c r="A30" s="141" t="s">
        <v>1</v>
      </c>
      <c r="B30" s="144" t="s">
        <v>346</v>
      </c>
      <c r="C30" s="143" t="s">
        <v>344</v>
      </c>
      <c r="D30" s="2">
        <v>5</v>
      </c>
      <c r="E30" s="2">
        <v>11</v>
      </c>
      <c r="F30" s="2">
        <v>1</v>
      </c>
      <c r="G30" s="2">
        <v>10</v>
      </c>
      <c r="H30" s="2">
        <v>0</v>
      </c>
      <c r="I30" s="2">
        <v>30</v>
      </c>
      <c r="J30" s="148" t="s">
        <v>40</v>
      </c>
      <c r="K30" s="2"/>
      <c r="M30" s="3">
        <v>17.2</v>
      </c>
      <c r="N30" s="3">
        <v>96.2</v>
      </c>
      <c r="O30" s="3">
        <v>18.5</v>
      </c>
      <c r="P30" s="3">
        <v>15</v>
      </c>
      <c r="Q30" s="3">
        <v>194</v>
      </c>
      <c r="R30" s="3">
        <v>18.832999999999998</v>
      </c>
      <c r="S30" s="3">
        <v>79</v>
      </c>
      <c r="T30" s="3">
        <v>179</v>
      </c>
      <c r="U30" s="3">
        <v>126.58</v>
      </c>
    </row>
    <row r="31" spans="1:21">
      <c r="B31" s="5"/>
    </row>
    <row r="32" spans="1:21">
      <c r="A32" t="s">
        <v>283</v>
      </c>
      <c r="B32" s="5" t="s">
        <v>287</v>
      </c>
      <c r="C32" s="98">
        <v>1</v>
      </c>
    </row>
    <row r="33" spans="1:21">
      <c r="A33" t="s">
        <v>284</v>
      </c>
      <c r="B33" s="5" t="s">
        <v>287</v>
      </c>
      <c r="C33" s="98">
        <v>1</v>
      </c>
    </row>
    <row r="34" spans="1:21">
      <c r="B34" s="5"/>
      <c r="D34" s="2" t="s">
        <v>2</v>
      </c>
      <c r="E34" s="2" t="s">
        <v>3</v>
      </c>
      <c r="F34" s="2" t="s">
        <v>4</v>
      </c>
      <c r="G34" s="2" t="s">
        <v>5</v>
      </c>
      <c r="H34" s="2" t="s">
        <v>6</v>
      </c>
      <c r="I34" s="2" t="s">
        <v>7</v>
      </c>
      <c r="J34" s="2" t="s">
        <v>39</v>
      </c>
      <c r="K34" s="2" t="s">
        <v>79</v>
      </c>
      <c r="M34" s="3" t="s">
        <v>70</v>
      </c>
      <c r="N34" s="3" t="s">
        <v>76</v>
      </c>
      <c r="O34" s="3" t="s">
        <v>81</v>
      </c>
      <c r="P34" s="3" t="s">
        <v>71</v>
      </c>
      <c r="Q34" s="3" t="s">
        <v>77</v>
      </c>
      <c r="R34" s="3" t="s">
        <v>81</v>
      </c>
      <c r="S34" s="3" t="s">
        <v>82</v>
      </c>
      <c r="T34" s="3" t="s">
        <v>83</v>
      </c>
      <c r="U34" s="3" t="s">
        <v>78</v>
      </c>
    </row>
    <row r="35" spans="1:21">
      <c r="A35" t="s">
        <v>1</v>
      </c>
      <c r="B35" s="5" t="s">
        <v>8</v>
      </c>
      <c r="C35" s="98" t="s">
        <v>8</v>
      </c>
      <c r="D35" s="2">
        <v>1</v>
      </c>
      <c r="E35" s="2">
        <v>83</v>
      </c>
      <c r="F35" s="2">
        <v>34</v>
      </c>
      <c r="G35" s="2">
        <v>35</v>
      </c>
      <c r="H35" s="2">
        <v>0</v>
      </c>
      <c r="I35" s="2">
        <v>8</v>
      </c>
      <c r="J35" s="2" t="s">
        <v>40</v>
      </c>
      <c r="K35" s="2"/>
      <c r="M35" s="3">
        <v>20.9</v>
      </c>
      <c r="N35" s="3">
        <v>75.7</v>
      </c>
      <c r="O35" s="3">
        <v>7</v>
      </c>
      <c r="P35" s="3">
        <v>20</v>
      </c>
      <c r="Q35" s="3">
        <v>82.3</v>
      </c>
      <c r="R35" s="3">
        <v>7</v>
      </c>
      <c r="S35" s="3">
        <v>54.8</v>
      </c>
      <c r="T35" s="3">
        <v>62.3</v>
      </c>
      <c r="U35" s="3">
        <v>13.686</v>
      </c>
    </row>
    <row r="36" spans="1:21">
      <c r="A36" t="s">
        <v>1</v>
      </c>
      <c r="B36" s="5" t="s">
        <v>9</v>
      </c>
      <c r="C36" s="98" t="s">
        <v>9</v>
      </c>
      <c r="D36" s="2">
        <v>1</v>
      </c>
      <c r="E36" s="2">
        <v>81</v>
      </c>
      <c r="F36" s="2">
        <v>34</v>
      </c>
      <c r="G36" s="2">
        <v>36</v>
      </c>
      <c r="H36" s="2">
        <v>0</v>
      </c>
      <c r="I36" s="2">
        <v>8</v>
      </c>
      <c r="J36" s="2" t="s">
        <v>41</v>
      </c>
      <c r="K36" s="2" t="s">
        <v>80</v>
      </c>
      <c r="M36" s="3">
        <v>19</v>
      </c>
      <c r="N36" s="3">
        <v>4.43</v>
      </c>
      <c r="O36" s="3">
        <v>8</v>
      </c>
      <c r="P36" s="3">
        <v>19</v>
      </c>
      <c r="Q36" s="3">
        <v>1.71</v>
      </c>
      <c r="R36" s="3">
        <v>6.8333000000000004</v>
      </c>
      <c r="S36" s="3">
        <v>-14.57</v>
      </c>
      <c r="T36" s="3">
        <v>-17.29</v>
      </c>
    </row>
    <row r="37" spans="1:21">
      <c r="A37" t="s">
        <v>1</v>
      </c>
      <c r="B37" s="5" t="s">
        <v>347</v>
      </c>
      <c r="C37" s="143" t="s">
        <v>344</v>
      </c>
      <c r="D37" s="2">
        <v>1</v>
      </c>
      <c r="E37" s="2">
        <v>32</v>
      </c>
      <c r="F37" s="2">
        <v>34</v>
      </c>
      <c r="G37" s="2">
        <v>41</v>
      </c>
      <c r="H37" s="2">
        <v>0</v>
      </c>
      <c r="I37" s="2">
        <v>8</v>
      </c>
      <c r="J37" s="148" t="s">
        <v>40</v>
      </c>
      <c r="K37" s="2"/>
      <c r="M37" s="3">
        <v>17</v>
      </c>
      <c r="N37" s="3">
        <v>183</v>
      </c>
      <c r="O37" s="3">
        <v>6</v>
      </c>
      <c r="P37" s="3">
        <v>20</v>
      </c>
      <c r="Q37" s="3">
        <v>181</v>
      </c>
      <c r="R37" s="3">
        <v>6.8333000000000004</v>
      </c>
      <c r="S37" s="3">
        <v>166</v>
      </c>
      <c r="T37" s="3">
        <v>161</v>
      </c>
      <c r="U37" s="3">
        <v>-3.012</v>
      </c>
    </row>
    <row r="38" spans="1:21">
      <c r="A38" t="s">
        <v>1</v>
      </c>
      <c r="B38" s="5" t="s">
        <v>348</v>
      </c>
      <c r="C38" s="143" t="s">
        <v>344</v>
      </c>
      <c r="D38" s="2">
        <v>1</v>
      </c>
      <c r="E38" s="2">
        <v>33</v>
      </c>
      <c r="F38" s="2">
        <v>34</v>
      </c>
      <c r="G38" s="2">
        <v>42</v>
      </c>
      <c r="H38" s="2">
        <v>0</v>
      </c>
      <c r="I38" s="2">
        <v>8</v>
      </c>
      <c r="J38" s="148" t="s">
        <v>40</v>
      </c>
      <c r="K38" s="2"/>
      <c r="M38" s="3">
        <v>19</v>
      </c>
      <c r="N38" s="3">
        <v>96</v>
      </c>
      <c r="O38" s="3">
        <v>6</v>
      </c>
      <c r="P38" s="3">
        <v>20</v>
      </c>
      <c r="Q38" s="3">
        <v>120</v>
      </c>
      <c r="R38" s="3">
        <v>7.6666999999999996</v>
      </c>
      <c r="S38" s="3">
        <v>77</v>
      </c>
      <c r="T38" s="3">
        <v>100</v>
      </c>
      <c r="U38" s="3">
        <v>29.87</v>
      </c>
    </row>
    <row r="39" spans="1:21">
      <c r="B39" s="5"/>
    </row>
    <row r="40" spans="1:21">
      <c r="A40" t="s">
        <v>283</v>
      </c>
      <c r="B40" s="5" t="s">
        <v>288</v>
      </c>
      <c r="C40" s="98">
        <v>1</v>
      </c>
    </row>
    <row r="41" spans="1:21">
      <c r="A41" t="s">
        <v>284</v>
      </c>
      <c r="B41" s="5" t="s">
        <v>288</v>
      </c>
      <c r="C41" s="98">
        <v>1</v>
      </c>
    </row>
    <row r="42" spans="1:21">
      <c r="B42" s="5"/>
      <c r="D42" s="2" t="s">
        <v>2</v>
      </c>
      <c r="E42" s="2" t="s">
        <v>3</v>
      </c>
      <c r="F42" s="2" t="s">
        <v>4</v>
      </c>
      <c r="G42" s="2" t="s">
        <v>5</v>
      </c>
      <c r="H42" s="2" t="s">
        <v>6</v>
      </c>
      <c r="I42" s="2" t="s">
        <v>7</v>
      </c>
      <c r="J42" s="2" t="s">
        <v>39</v>
      </c>
      <c r="K42" s="2" t="s">
        <v>79</v>
      </c>
      <c r="M42" s="3" t="s">
        <v>70</v>
      </c>
      <c r="N42" s="3" t="s">
        <v>76</v>
      </c>
      <c r="O42" s="3" t="s">
        <v>81</v>
      </c>
      <c r="P42" s="3" t="s">
        <v>71</v>
      </c>
      <c r="Q42" s="3" t="s">
        <v>77</v>
      </c>
      <c r="R42" s="3" t="s">
        <v>81</v>
      </c>
      <c r="S42" s="3" t="s">
        <v>82</v>
      </c>
      <c r="T42" s="3" t="s">
        <v>83</v>
      </c>
      <c r="U42" s="3" t="s">
        <v>78</v>
      </c>
    </row>
    <row r="43" spans="1:21">
      <c r="A43" t="s">
        <v>1</v>
      </c>
      <c r="B43" s="5" t="s">
        <v>8</v>
      </c>
      <c r="C43" s="98" t="s">
        <v>8</v>
      </c>
      <c r="D43" s="2">
        <v>1</v>
      </c>
      <c r="E43" s="2">
        <v>4</v>
      </c>
      <c r="F43" s="2">
        <v>6</v>
      </c>
      <c r="G43" s="2">
        <v>7</v>
      </c>
      <c r="H43" s="2">
        <v>0</v>
      </c>
      <c r="I43" s="2">
        <v>8</v>
      </c>
      <c r="J43" s="2" t="s">
        <v>40</v>
      </c>
      <c r="K43" s="2"/>
      <c r="M43" s="3">
        <v>23</v>
      </c>
      <c r="N43" s="3">
        <v>109</v>
      </c>
      <c r="O43" s="3">
        <v>6</v>
      </c>
      <c r="P43" s="3">
        <v>20</v>
      </c>
      <c r="Q43" s="3">
        <v>119</v>
      </c>
      <c r="R43" s="3">
        <v>6.1666999999999996</v>
      </c>
      <c r="S43" s="3">
        <v>86</v>
      </c>
      <c r="T43" s="3">
        <v>99</v>
      </c>
      <c r="U43" s="3">
        <v>15.116</v>
      </c>
    </row>
    <row r="44" spans="1:21">
      <c r="A44" t="s">
        <v>1</v>
      </c>
      <c r="B44" s="5" t="s">
        <v>9</v>
      </c>
      <c r="C44" s="98" t="s">
        <v>9</v>
      </c>
      <c r="D44" s="2">
        <v>1</v>
      </c>
      <c r="E44" s="2">
        <v>2</v>
      </c>
      <c r="F44" s="2">
        <v>6</v>
      </c>
      <c r="G44" s="2">
        <v>8</v>
      </c>
      <c r="H44" s="2">
        <v>0</v>
      </c>
      <c r="I44" s="2">
        <v>8</v>
      </c>
      <c r="J44" s="2" t="s">
        <v>41</v>
      </c>
      <c r="K44" s="2" t="s">
        <v>80</v>
      </c>
      <c r="M44" s="3">
        <v>19</v>
      </c>
      <c r="N44" s="3">
        <v>4.2300000000000004</v>
      </c>
      <c r="O44" s="3">
        <v>7</v>
      </c>
      <c r="P44" s="3">
        <v>19</v>
      </c>
      <c r="Q44" s="3">
        <v>1.02</v>
      </c>
      <c r="R44" s="3">
        <v>5.8333000000000004</v>
      </c>
      <c r="S44" s="3">
        <v>-14.77</v>
      </c>
      <c r="T44" s="3">
        <v>-17.98</v>
      </c>
    </row>
    <row r="45" spans="1:21">
      <c r="A45" t="s">
        <v>1</v>
      </c>
      <c r="B45" s="5" t="s">
        <v>347</v>
      </c>
      <c r="C45" s="143" t="s">
        <v>344</v>
      </c>
      <c r="D45" s="2">
        <v>1</v>
      </c>
      <c r="E45" s="2">
        <v>5</v>
      </c>
      <c r="F45" s="2">
        <v>8</v>
      </c>
      <c r="G45" s="2">
        <v>15</v>
      </c>
      <c r="H45" s="2">
        <v>0</v>
      </c>
      <c r="I45" s="2">
        <v>8</v>
      </c>
      <c r="J45" s="148" t="s">
        <v>40</v>
      </c>
      <c r="K45" s="2"/>
      <c r="M45" s="3">
        <v>20</v>
      </c>
      <c r="N45" s="3">
        <v>308</v>
      </c>
      <c r="O45" s="3">
        <v>5</v>
      </c>
      <c r="P45" s="3">
        <v>20</v>
      </c>
      <c r="Q45" s="3">
        <v>249</v>
      </c>
      <c r="R45" s="3">
        <v>6.3333000000000004</v>
      </c>
      <c r="S45" s="3">
        <v>288</v>
      </c>
      <c r="T45" s="3">
        <v>229</v>
      </c>
      <c r="U45" s="3">
        <v>-20.486000000000001</v>
      </c>
    </row>
    <row r="46" spans="1:21">
      <c r="A46" t="s">
        <v>1</v>
      </c>
      <c r="B46" s="5" t="s">
        <v>348</v>
      </c>
      <c r="C46" s="143" t="s">
        <v>344</v>
      </c>
      <c r="D46" s="2">
        <v>1</v>
      </c>
      <c r="E46" s="2">
        <v>6</v>
      </c>
      <c r="F46" s="2">
        <v>8</v>
      </c>
      <c r="G46" s="2">
        <v>16</v>
      </c>
      <c r="H46" s="2">
        <v>0</v>
      </c>
      <c r="I46" s="2">
        <v>8</v>
      </c>
      <c r="J46" s="148" t="s">
        <v>40</v>
      </c>
      <c r="K46" s="2"/>
      <c r="M46" s="3">
        <v>20</v>
      </c>
      <c r="N46" s="3">
        <v>148</v>
      </c>
      <c r="O46" s="3">
        <v>6</v>
      </c>
      <c r="P46" s="3">
        <v>20</v>
      </c>
      <c r="Q46" s="3">
        <v>175</v>
      </c>
      <c r="R46" s="3">
        <v>6.8333000000000004</v>
      </c>
      <c r="S46" s="3">
        <v>128</v>
      </c>
      <c r="T46" s="3">
        <v>155</v>
      </c>
      <c r="U46" s="3">
        <v>21.094000000000001</v>
      </c>
    </row>
    <row r="47" spans="1:21">
      <c r="B47" s="5"/>
    </row>
    <row r="48" spans="1:21">
      <c r="A48" t="s">
        <v>283</v>
      </c>
      <c r="B48" s="5" t="s">
        <v>289</v>
      </c>
      <c r="C48" s="98">
        <v>1</v>
      </c>
    </row>
    <row r="49" spans="1:21">
      <c r="A49" t="s">
        <v>284</v>
      </c>
      <c r="B49" s="5" t="s">
        <v>289</v>
      </c>
      <c r="C49" s="98">
        <v>1</v>
      </c>
    </row>
    <row r="50" spans="1:21">
      <c r="B50" s="5"/>
      <c r="D50" s="2" t="s">
        <v>2</v>
      </c>
      <c r="E50" s="2" t="s">
        <v>3</v>
      </c>
      <c r="F50" s="2" t="s">
        <v>4</v>
      </c>
      <c r="G50" s="2" t="s">
        <v>5</v>
      </c>
      <c r="H50" s="2" t="s">
        <v>6</v>
      </c>
      <c r="I50" s="2" t="s">
        <v>7</v>
      </c>
      <c r="J50" s="2" t="s">
        <v>39</v>
      </c>
      <c r="K50" s="2" t="s">
        <v>79</v>
      </c>
      <c r="M50" s="3" t="s">
        <v>70</v>
      </c>
      <c r="N50" s="3" t="s">
        <v>76</v>
      </c>
      <c r="O50" s="3" t="s">
        <v>81</v>
      </c>
      <c r="P50" s="3" t="s">
        <v>71</v>
      </c>
      <c r="Q50" s="3" t="s">
        <v>77</v>
      </c>
      <c r="R50" s="3" t="s">
        <v>81</v>
      </c>
      <c r="S50" s="3" t="s">
        <v>82</v>
      </c>
      <c r="T50" s="3" t="s">
        <v>83</v>
      </c>
      <c r="U50" s="3" t="s">
        <v>78</v>
      </c>
    </row>
    <row r="51" spans="1:21">
      <c r="A51" t="s">
        <v>1</v>
      </c>
      <c r="B51" s="5" t="s">
        <v>8</v>
      </c>
      <c r="C51" s="98" t="s">
        <v>8</v>
      </c>
      <c r="D51" s="2">
        <v>1</v>
      </c>
      <c r="E51" s="2">
        <v>46</v>
      </c>
      <c r="F51" s="2">
        <v>35</v>
      </c>
      <c r="G51" s="2">
        <v>36</v>
      </c>
      <c r="H51" s="2">
        <v>0</v>
      </c>
      <c r="I51" s="2">
        <v>8</v>
      </c>
      <c r="J51" s="2" t="s">
        <v>40</v>
      </c>
      <c r="K51" s="2"/>
      <c r="M51" s="3">
        <v>22.5</v>
      </c>
      <c r="N51" s="3">
        <v>105</v>
      </c>
      <c r="O51" s="3">
        <v>5</v>
      </c>
      <c r="P51" s="3">
        <v>20</v>
      </c>
      <c r="Q51" s="3">
        <v>111</v>
      </c>
      <c r="R51" s="3">
        <v>5.5</v>
      </c>
      <c r="S51" s="3">
        <v>82.5</v>
      </c>
      <c r="T51" s="3">
        <v>91</v>
      </c>
      <c r="U51" s="3">
        <v>10.303000000000001</v>
      </c>
    </row>
    <row r="52" spans="1:21">
      <c r="A52" t="s">
        <v>1</v>
      </c>
      <c r="B52" s="5" t="s">
        <v>9</v>
      </c>
      <c r="C52" s="98" t="s">
        <v>9</v>
      </c>
      <c r="D52" s="2">
        <v>1</v>
      </c>
      <c r="E52" s="2">
        <v>44</v>
      </c>
      <c r="F52" s="2">
        <v>35</v>
      </c>
      <c r="G52" s="2">
        <v>37</v>
      </c>
      <c r="H52" s="2">
        <v>0</v>
      </c>
      <c r="I52" s="2">
        <v>8</v>
      </c>
      <c r="J52" s="2" t="s">
        <v>41</v>
      </c>
      <c r="K52" s="2"/>
      <c r="M52" s="3">
        <v>19</v>
      </c>
      <c r="N52" s="3">
        <v>5.14</v>
      </c>
      <c r="O52" s="3">
        <v>5</v>
      </c>
      <c r="P52" s="3">
        <v>19</v>
      </c>
      <c r="Q52" s="3">
        <v>4.0599999999999996</v>
      </c>
      <c r="R52" s="3">
        <v>4.5</v>
      </c>
      <c r="S52" s="3">
        <v>-13.86</v>
      </c>
      <c r="T52" s="3">
        <v>-14.94</v>
      </c>
      <c r="U52" s="3">
        <v>7.7922000000000002</v>
      </c>
    </row>
    <row r="53" spans="1:21">
      <c r="A53" t="s">
        <v>1</v>
      </c>
      <c r="B53" s="5" t="s">
        <v>347</v>
      </c>
      <c r="C53" s="143" t="s">
        <v>344</v>
      </c>
      <c r="D53" s="2">
        <v>1</v>
      </c>
      <c r="E53" s="2">
        <v>32</v>
      </c>
      <c r="F53" s="2">
        <v>35</v>
      </c>
      <c r="G53" s="2">
        <v>42</v>
      </c>
      <c r="H53" s="2">
        <v>0</v>
      </c>
      <c r="I53" s="2">
        <v>8</v>
      </c>
      <c r="J53" s="148" t="s">
        <v>40</v>
      </c>
      <c r="K53" s="2"/>
      <c r="M53" s="3">
        <v>16</v>
      </c>
      <c r="N53" s="3">
        <v>268</v>
      </c>
      <c r="O53" s="3">
        <v>4</v>
      </c>
      <c r="P53" s="3">
        <v>20</v>
      </c>
      <c r="Q53" s="3">
        <v>245</v>
      </c>
      <c r="R53" s="3">
        <v>5.3333000000000004</v>
      </c>
      <c r="S53" s="3">
        <v>252</v>
      </c>
      <c r="T53" s="3">
        <v>225</v>
      </c>
      <c r="U53" s="3">
        <v>-10.714</v>
      </c>
    </row>
    <row r="54" spans="1:21">
      <c r="A54" t="s">
        <v>1</v>
      </c>
      <c r="B54" s="5" t="s">
        <v>348</v>
      </c>
      <c r="C54" s="143" t="s">
        <v>344</v>
      </c>
      <c r="D54" s="2">
        <v>1</v>
      </c>
      <c r="E54" s="2">
        <v>33</v>
      </c>
      <c r="F54" s="2">
        <v>35</v>
      </c>
      <c r="G54" s="2">
        <v>43</v>
      </c>
      <c r="H54" s="2">
        <v>0</v>
      </c>
      <c r="I54" s="2">
        <v>8</v>
      </c>
      <c r="J54" s="148" t="s">
        <v>40</v>
      </c>
      <c r="K54" s="2"/>
      <c r="M54" s="3">
        <v>17</v>
      </c>
      <c r="N54" s="3">
        <v>145</v>
      </c>
      <c r="O54" s="3">
        <v>4</v>
      </c>
      <c r="P54" s="3">
        <v>20</v>
      </c>
      <c r="Q54" s="3">
        <v>155</v>
      </c>
      <c r="R54" s="3">
        <v>6</v>
      </c>
      <c r="S54" s="3">
        <v>128</v>
      </c>
      <c r="T54" s="3">
        <v>135</v>
      </c>
      <c r="U54" s="3">
        <v>5.4687999999999999</v>
      </c>
    </row>
    <row r="55" spans="1:21">
      <c r="B55" s="5"/>
    </row>
    <row r="56" spans="1:21">
      <c r="A56" t="s">
        <v>283</v>
      </c>
      <c r="B56" s="5" t="s">
        <v>290</v>
      </c>
      <c r="C56" s="98">
        <v>1</v>
      </c>
    </row>
    <row r="57" spans="1:21">
      <c r="A57" t="s">
        <v>284</v>
      </c>
      <c r="B57" s="5" t="s">
        <v>290</v>
      </c>
      <c r="C57" s="98">
        <v>1</v>
      </c>
    </row>
    <row r="58" spans="1:21">
      <c r="B58" s="5"/>
      <c r="D58" s="2" t="s">
        <v>2</v>
      </c>
      <c r="E58" s="2" t="s">
        <v>3</v>
      </c>
      <c r="F58" s="2" t="s">
        <v>4</v>
      </c>
      <c r="G58" s="2" t="s">
        <v>5</v>
      </c>
      <c r="H58" s="2" t="s">
        <v>6</v>
      </c>
      <c r="I58" s="2" t="s">
        <v>7</v>
      </c>
      <c r="J58" s="2" t="s">
        <v>39</v>
      </c>
      <c r="K58" s="2" t="s">
        <v>79</v>
      </c>
      <c r="M58" s="3" t="s">
        <v>70</v>
      </c>
      <c r="N58" s="3" t="s">
        <v>76</v>
      </c>
      <c r="O58" s="3" t="s">
        <v>81</v>
      </c>
      <c r="P58" s="3" t="s">
        <v>71</v>
      </c>
      <c r="Q58" s="3" t="s">
        <v>77</v>
      </c>
      <c r="R58" s="3" t="s">
        <v>81</v>
      </c>
      <c r="S58" s="3" t="s">
        <v>82</v>
      </c>
      <c r="T58" s="3" t="s">
        <v>83</v>
      </c>
      <c r="U58" s="3" t="s">
        <v>78</v>
      </c>
    </row>
    <row r="59" spans="1:21">
      <c r="A59" t="s">
        <v>1</v>
      </c>
      <c r="B59" s="5" t="s">
        <v>8</v>
      </c>
      <c r="C59" s="98" t="s">
        <v>8</v>
      </c>
      <c r="D59" s="2">
        <v>1</v>
      </c>
      <c r="E59" s="2">
        <v>254</v>
      </c>
      <c r="F59" s="2">
        <v>325</v>
      </c>
      <c r="G59" s="2">
        <v>326</v>
      </c>
      <c r="H59" s="2">
        <v>0</v>
      </c>
      <c r="I59" s="2">
        <v>30</v>
      </c>
      <c r="J59" s="2" t="s">
        <v>40</v>
      </c>
      <c r="K59" s="2"/>
      <c r="M59" s="3">
        <v>20.89</v>
      </c>
      <c r="N59" s="3">
        <v>143.78</v>
      </c>
      <c r="O59" s="3">
        <v>22.667000000000002</v>
      </c>
      <c r="P59" s="3">
        <v>22</v>
      </c>
      <c r="Q59" s="3">
        <v>157.47999999999999</v>
      </c>
      <c r="R59" s="3">
        <v>22.667000000000002</v>
      </c>
      <c r="S59" s="3">
        <v>122.89</v>
      </c>
      <c r="T59" s="3">
        <v>135.47999999999999</v>
      </c>
      <c r="U59" s="3">
        <v>10.246</v>
      </c>
    </row>
    <row r="60" spans="1:21">
      <c r="A60" t="s">
        <v>1</v>
      </c>
      <c r="B60" s="5" t="s">
        <v>9</v>
      </c>
      <c r="C60" s="98" t="s">
        <v>9</v>
      </c>
      <c r="D60" s="2">
        <v>1</v>
      </c>
      <c r="E60" s="2">
        <v>252</v>
      </c>
      <c r="F60" s="2">
        <v>325</v>
      </c>
      <c r="G60" s="2">
        <v>327</v>
      </c>
      <c r="H60" s="2">
        <v>0</v>
      </c>
      <c r="I60" s="2">
        <v>30</v>
      </c>
      <c r="J60" s="2" t="s">
        <v>41</v>
      </c>
      <c r="K60" s="2" t="s">
        <v>80</v>
      </c>
      <c r="M60" s="3">
        <v>3.82</v>
      </c>
      <c r="N60" s="3">
        <v>0.78</v>
      </c>
      <c r="O60" s="3">
        <v>26.832999999999998</v>
      </c>
      <c r="P60" s="3">
        <v>3.82</v>
      </c>
      <c r="Q60" s="3">
        <v>7.1329999999999996E-3</v>
      </c>
      <c r="R60" s="3">
        <v>22.5</v>
      </c>
      <c r="S60" s="3">
        <v>-3.04</v>
      </c>
      <c r="T60" s="3">
        <v>-3.8129</v>
      </c>
    </row>
    <row r="61" spans="1:21">
      <c r="A61" s="3" t="s">
        <v>1</v>
      </c>
      <c r="B61" s="100" t="s">
        <v>216</v>
      </c>
      <c r="C61" s="99" t="s">
        <v>215</v>
      </c>
      <c r="D61" s="2">
        <v>1</v>
      </c>
      <c r="E61" s="2">
        <v>107</v>
      </c>
      <c r="F61" s="2">
        <v>325</v>
      </c>
      <c r="G61" s="2">
        <v>326</v>
      </c>
      <c r="H61" s="2">
        <v>0</v>
      </c>
      <c r="I61" s="2">
        <v>30</v>
      </c>
      <c r="J61" s="2" t="s">
        <v>40</v>
      </c>
      <c r="K61" s="2"/>
      <c r="L61" s="64"/>
      <c r="M61" s="3">
        <v>20.100000000000001</v>
      </c>
      <c r="N61" s="3">
        <v>175</v>
      </c>
      <c r="O61" s="3">
        <v>22.667000000000002</v>
      </c>
      <c r="P61" s="3">
        <v>22</v>
      </c>
      <c r="Q61" s="3">
        <v>157.47999999999999</v>
      </c>
      <c r="R61" s="3">
        <v>22.667000000000002</v>
      </c>
      <c r="S61" s="3">
        <v>154.9</v>
      </c>
      <c r="T61" s="3">
        <v>135.47999999999999</v>
      </c>
      <c r="U61" s="3">
        <v>-12.536</v>
      </c>
    </row>
    <row r="62" spans="1:21">
      <c r="A62" t="s">
        <v>1</v>
      </c>
      <c r="B62" s="5" t="s">
        <v>11</v>
      </c>
      <c r="C62" s="98" t="s">
        <v>11</v>
      </c>
      <c r="D62" s="2">
        <v>1</v>
      </c>
      <c r="E62" s="2">
        <v>220</v>
      </c>
      <c r="F62" s="2">
        <v>325</v>
      </c>
      <c r="G62" s="2">
        <v>329</v>
      </c>
      <c r="H62" s="2">
        <v>0</v>
      </c>
      <c r="I62" s="2">
        <v>25</v>
      </c>
      <c r="J62" s="2" t="s">
        <v>41</v>
      </c>
      <c r="K62" s="2"/>
      <c r="M62" s="3">
        <v>0.20899999999999999</v>
      </c>
      <c r="N62" s="3">
        <v>0.14399999999999999</v>
      </c>
      <c r="O62" s="3">
        <v>24</v>
      </c>
      <c r="P62" s="3">
        <v>0.20535</v>
      </c>
      <c r="Q62" s="3">
        <v>0.12923999999999999</v>
      </c>
      <c r="R62" s="3">
        <v>24.667000000000002</v>
      </c>
      <c r="S62" s="3">
        <v>-6.5000000000000002E-2</v>
      </c>
      <c r="T62" s="3">
        <v>-7.6106999999999994E-2</v>
      </c>
      <c r="U62" s="3">
        <v>17.088000000000001</v>
      </c>
    </row>
    <row r="63" spans="1:21">
      <c r="A63" t="s">
        <v>1</v>
      </c>
      <c r="B63" s="5" t="s">
        <v>12</v>
      </c>
      <c r="C63" s="98" t="s">
        <v>12</v>
      </c>
      <c r="D63" s="2">
        <v>1</v>
      </c>
      <c r="E63" s="2">
        <v>223</v>
      </c>
      <c r="F63" s="2">
        <v>325</v>
      </c>
      <c r="G63" s="2">
        <v>330</v>
      </c>
      <c r="H63" s="2">
        <v>0</v>
      </c>
      <c r="I63" s="2">
        <v>25</v>
      </c>
      <c r="J63" s="2" t="s">
        <v>40</v>
      </c>
      <c r="K63" s="2"/>
      <c r="M63" s="3">
        <v>0</v>
      </c>
      <c r="N63" s="3">
        <v>3.8399999999999997E-2</v>
      </c>
      <c r="O63" s="3">
        <v>24.5</v>
      </c>
      <c r="P63" s="3">
        <v>0</v>
      </c>
      <c r="Q63" s="3">
        <v>4.4424999999999999E-2</v>
      </c>
      <c r="R63" s="3">
        <v>24.832999999999998</v>
      </c>
      <c r="S63" s="3">
        <v>3.8399999999999997E-2</v>
      </c>
      <c r="T63" s="3">
        <v>4.4424999999999999E-2</v>
      </c>
      <c r="U63" s="3">
        <v>15.691000000000001</v>
      </c>
    </row>
    <row r="64" spans="1:21">
      <c r="A64" t="s">
        <v>1</v>
      </c>
      <c r="B64" s="5" t="s">
        <v>13</v>
      </c>
      <c r="C64" s="98" t="s">
        <v>13</v>
      </c>
      <c r="D64" s="2">
        <v>1</v>
      </c>
      <c r="E64" s="2">
        <v>224</v>
      </c>
      <c r="F64" s="2">
        <v>325</v>
      </c>
      <c r="G64" s="2">
        <v>331</v>
      </c>
      <c r="H64" s="2">
        <v>0</v>
      </c>
      <c r="I64" s="2">
        <v>30</v>
      </c>
      <c r="J64" s="2" t="s">
        <v>40</v>
      </c>
      <c r="K64" s="2"/>
      <c r="M64" s="3">
        <v>0</v>
      </c>
      <c r="N64" s="3">
        <v>41.5</v>
      </c>
      <c r="O64" s="3">
        <v>26.832999999999998</v>
      </c>
      <c r="P64" s="3">
        <v>0</v>
      </c>
      <c r="Q64" s="3">
        <v>320.43</v>
      </c>
      <c r="R64" s="3">
        <v>30</v>
      </c>
      <c r="S64" s="3">
        <v>41.5</v>
      </c>
      <c r="T64" s="3">
        <v>320.43</v>
      </c>
      <c r="U64" s="3">
        <v>672.12</v>
      </c>
    </row>
    <row r="65" spans="1:22">
      <c r="A65" t="s">
        <v>1</v>
      </c>
      <c r="B65" s="5" t="s">
        <v>14</v>
      </c>
      <c r="C65" s="98" t="s">
        <v>14</v>
      </c>
      <c r="D65" s="2">
        <v>1</v>
      </c>
      <c r="E65" s="2">
        <v>235</v>
      </c>
      <c r="F65" s="2">
        <v>325</v>
      </c>
      <c r="G65" s="2">
        <v>328</v>
      </c>
      <c r="H65" s="2">
        <v>0</v>
      </c>
      <c r="I65" s="2">
        <v>30</v>
      </c>
      <c r="J65" s="2" t="s">
        <v>40</v>
      </c>
      <c r="K65" s="2"/>
      <c r="M65" s="3">
        <v>0</v>
      </c>
      <c r="N65" s="3">
        <v>57.6</v>
      </c>
      <c r="O65" s="3">
        <v>3.1667000000000001</v>
      </c>
      <c r="P65" s="3">
        <v>0</v>
      </c>
      <c r="Q65" s="3">
        <v>42.398000000000003</v>
      </c>
      <c r="R65" s="3">
        <v>2.5</v>
      </c>
      <c r="S65" s="3">
        <v>57.6</v>
      </c>
      <c r="T65" s="3">
        <v>42.398000000000003</v>
      </c>
      <c r="U65" s="3">
        <v>-26.391999999999999</v>
      </c>
    </row>
    <row r="66" spans="1:22">
      <c r="A66" t="s">
        <v>1</v>
      </c>
      <c r="B66" s="5" t="s">
        <v>15</v>
      </c>
      <c r="C66" s="98" t="s">
        <v>72</v>
      </c>
      <c r="D66" s="2">
        <v>1</v>
      </c>
      <c r="E66" s="2">
        <v>192</v>
      </c>
      <c r="F66" s="2">
        <v>325</v>
      </c>
      <c r="G66" s="2">
        <v>332</v>
      </c>
      <c r="H66" s="2">
        <v>0</v>
      </c>
      <c r="I66" s="2">
        <v>30</v>
      </c>
      <c r="J66" s="2" t="s">
        <v>40</v>
      </c>
      <c r="K66" s="2"/>
      <c r="M66" s="3">
        <v>23.6</v>
      </c>
      <c r="N66" s="3">
        <v>130</v>
      </c>
      <c r="O66" s="3">
        <v>24</v>
      </c>
      <c r="P66" s="3">
        <v>22</v>
      </c>
      <c r="Q66" s="3">
        <v>124.77</v>
      </c>
      <c r="R66" s="3">
        <v>23.832999999999998</v>
      </c>
      <c r="S66" s="3">
        <v>106.4</v>
      </c>
      <c r="T66" s="3">
        <v>102.77</v>
      </c>
      <c r="U66" s="3">
        <v>-3.4098000000000002</v>
      </c>
    </row>
    <row r="67" spans="1:22">
      <c r="A67" t="s">
        <v>1</v>
      </c>
      <c r="B67" s="5" t="s">
        <v>16</v>
      </c>
      <c r="C67" s="98" t="s">
        <v>72</v>
      </c>
      <c r="D67" s="2">
        <v>1</v>
      </c>
      <c r="E67" s="2">
        <v>190</v>
      </c>
      <c r="F67" s="2">
        <v>325</v>
      </c>
      <c r="G67" s="2">
        <v>333</v>
      </c>
      <c r="J67" s="2"/>
      <c r="K67" s="2"/>
      <c r="V67" s="3" t="s">
        <v>268</v>
      </c>
    </row>
    <row r="68" spans="1:22">
      <c r="A68" t="s">
        <v>1</v>
      </c>
      <c r="B68" s="5" t="s">
        <v>18</v>
      </c>
      <c r="C68" s="98" t="s">
        <v>72</v>
      </c>
      <c r="D68" s="2">
        <v>1</v>
      </c>
      <c r="E68" s="2">
        <v>199</v>
      </c>
      <c r="F68" s="2">
        <v>325</v>
      </c>
      <c r="G68" s="2">
        <v>335</v>
      </c>
      <c r="H68" s="2">
        <v>0</v>
      </c>
      <c r="I68" s="2">
        <v>30</v>
      </c>
      <c r="J68" s="2" t="s">
        <v>40</v>
      </c>
      <c r="K68" s="2"/>
      <c r="M68" s="3">
        <v>23.4</v>
      </c>
      <c r="N68" s="3">
        <v>106</v>
      </c>
      <c r="O68" s="3">
        <v>23.832999999999998</v>
      </c>
      <c r="P68" s="3">
        <v>22</v>
      </c>
      <c r="Q68" s="3">
        <v>89.864000000000004</v>
      </c>
      <c r="R68" s="3">
        <v>23.332999999999998</v>
      </c>
      <c r="S68" s="3">
        <v>82.6</v>
      </c>
      <c r="T68" s="3">
        <v>67.864000000000004</v>
      </c>
      <c r="U68" s="3">
        <v>-17.84</v>
      </c>
    </row>
    <row r="69" spans="1:22">
      <c r="A69" t="s">
        <v>1</v>
      </c>
      <c r="B69" s="5" t="s">
        <v>157</v>
      </c>
      <c r="C69" s="98" t="s">
        <v>72</v>
      </c>
      <c r="D69" s="2">
        <v>1</v>
      </c>
      <c r="E69" s="2">
        <v>211</v>
      </c>
      <c r="F69" s="2">
        <v>325</v>
      </c>
      <c r="G69" s="2">
        <v>337</v>
      </c>
      <c r="H69" s="2">
        <v>0</v>
      </c>
      <c r="I69" s="2">
        <v>30</v>
      </c>
      <c r="J69" s="2" t="s">
        <v>40</v>
      </c>
      <c r="K69" s="2"/>
      <c r="M69" s="3">
        <v>23.5</v>
      </c>
      <c r="N69" s="3">
        <v>87.9</v>
      </c>
      <c r="O69" s="3">
        <v>24.332999999999998</v>
      </c>
      <c r="P69" s="3">
        <v>22</v>
      </c>
      <c r="Q69" s="3">
        <v>117.96</v>
      </c>
      <c r="R69" s="3">
        <v>23.832999999999998</v>
      </c>
      <c r="S69" s="3">
        <v>64.400000000000006</v>
      </c>
      <c r="T69" s="3">
        <v>95.956000000000003</v>
      </c>
      <c r="U69" s="3">
        <v>49</v>
      </c>
    </row>
    <row r="70" spans="1:22">
      <c r="A70" t="s">
        <v>1</v>
      </c>
      <c r="B70" s="5" t="s">
        <v>19</v>
      </c>
      <c r="C70" s="98" t="s">
        <v>73</v>
      </c>
      <c r="D70" s="2">
        <v>1</v>
      </c>
      <c r="E70" s="2">
        <v>109</v>
      </c>
      <c r="F70" s="2">
        <v>325</v>
      </c>
      <c r="G70" s="2">
        <v>338</v>
      </c>
      <c r="H70" s="2">
        <v>0</v>
      </c>
      <c r="I70" s="2">
        <v>30</v>
      </c>
      <c r="J70" s="2" t="s">
        <v>40</v>
      </c>
      <c r="K70" s="2"/>
      <c r="M70" s="3">
        <v>18.100000000000001</v>
      </c>
      <c r="N70" s="3">
        <v>72.3</v>
      </c>
      <c r="O70" s="3">
        <v>24.167000000000002</v>
      </c>
      <c r="P70" s="3">
        <v>22</v>
      </c>
      <c r="Q70" s="3">
        <v>110.94</v>
      </c>
      <c r="R70" s="3">
        <v>23.332999999999998</v>
      </c>
      <c r="S70" s="3">
        <v>54.2</v>
      </c>
      <c r="T70" s="3">
        <v>88.944999999999993</v>
      </c>
      <c r="U70" s="3">
        <v>64.105000000000004</v>
      </c>
    </row>
    <row r="71" spans="1:22">
      <c r="A71" t="s">
        <v>1</v>
      </c>
      <c r="B71" s="5" t="s">
        <v>20</v>
      </c>
      <c r="C71" s="98" t="s">
        <v>73</v>
      </c>
      <c r="D71" s="2">
        <v>1</v>
      </c>
      <c r="E71" s="2">
        <v>127</v>
      </c>
      <c r="F71" s="2">
        <v>325</v>
      </c>
      <c r="G71" s="2">
        <v>339</v>
      </c>
      <c r="H71" s="2">
        <v>0</v>
      </c>
      <c r="I71" s="2">
        <v>30</v>
      </c>
      <c r="J71" s="2" t="s">
        <v>40</v>
      </c>
      <c r="K71" s="2"/>
      <c r="M71" s="3">
        <v>19.899999999999999</v>
      </c>
      <c r="N71" s="3">
        <v>87.9</v>
      </c>
      <c r="O71" s="3">
        <v>23.167000000000002</v>
      </c>
      <c r="P71" s="3">
        <v>22</v>
      </c>
      <c r="Q71" s="3">
        <v>110.99</v>
      </c>
      <c r="R71" s="3">
        <v>23.167000000000002</v>
      </c>
      <c r="S71" s="3">
        <v>68</v>
      </c>
      <c r="T71" s="3">
        <v>88.994</v>
      </c>
      <c r="U71" s="3">
        <v>30.873999999999999</v>
      </c>
    </row>
    <row r="72" spans="1:22">
      <c r="A72" t="s">
        <v>1</v>
      </c>
      <c r="B72" s="5" t="s">
        <v>21</v>
      </c>
      <c r="C72" s="98" t="s">
        <v>73</v>
      </c>
      <c r="D72" s="2">
        <v>1</v>
      </c>
      <c r="E72" s="2">
        <v>133</v>
      </c>
      <c r="F72" s="2">
        <v>325</v>
      </c>
      <c r="G72" s="2">
        <v>343</v>
      </c>
      <c r="H72" s="2">
        <v>0</v>
      </c>
      <c r="I72" s="2">
        <v>30</v>
      </c>
      <c r="J72" s="2" t="s">
        <v>40</v>
      </c>
      <c r="K72" s="2"/>
      <c r="M72" s="3">
        <v>17</v>
      </c>
      <c r="N72" s="3">
        <v>72.400000000000006</v>
      </c>
      <c r="O72" s="3">
        <v>24.332999999999998</v>
      </c>
      <c r="P72" s="3">
        <v>22</v>
      </c>
      <c r="Q72" s="3">
        <v>110.51</v>
      </c>
      <c r="R72" s="3">
        <v>23.332999999999998</v>
      </c>
      <c r="S72" s="3">
        <v>55.4</v>
      </c>
      <c r="T72" s="3">
        <v>88.51</v>
      </c>
      <c r="U72" s="3">
        <v>59.765000000000001</v>
      </c>
    </row>
    <row r="73" spans="1:22">
      <c r="A73" t="s">
        <v>1</v>
      </c>
      <c r="B73" s="5" t="s">
        <v>22</v>
      </c>
      <c r="C73" s="98" t="s">
        <v>73</v>
      </c>
      <c r="D73" s="2">
        <v>1</v>
      </c>
      <c r="E73" s="2">
        <v>135</v>
      </c>
      <c r="F73" s="2">
        <v>325</v>
      </c>
      <c r="G73" s="2">
        <v>344</v>
      </c>
      <c r="H73" s="2">
        <v>0</v>
      </c>
      <c r="I73" s="2">
        <v>30</v>
      </c>
      <c r="J73" s="2" t="s">
        <v>40</v>
      </c>
      <c r="K73" s="2"/>
      <c r="M73" s="3">
        <v>17.3</v>
      </c>
      <c r="N73" s="3">
        <v>88.3</v>
      </c>
      <c r="O73" s="3">
        <v>23.167000000000002</v>
      </c>
      <c r="P73" s="3">
        <v>22</v>
      </c>
      <c r="Q73" s="3">
        <v>111.12</v>
      </c>
      <c r="R73" s="3">
        <v>23.332999999999998</v>
      </c>
      <c r="S73" s="3">
        <v>71</v>
      </c>
      <c r="T73" s="3">
        <v>89.117999999999995</v>
      </c>
      <c r="U73" s="3">
        <v>25.518000000000001</v>
      </c>
    </row>
    <row r="74" spans="1:22">
      <c r="A74" t="s">
        <v>1</v>
      </c>
      <c r="B74" s="5" t="s">
        <v>23</v>
      </c>
      <c r="C74" s="98" t="s">
        <v>73</v>
      </c>
      <c r="D74" s="2">
        <v>1</v>
      </c>
      <c r="E74" s="2">
        <v>149</v>
      </c>
      <c r="F74" s="2">
        <v>325</v>
      </c>
      <c r="G74" s="2">
        <v>352</v>
      </c>
      <c r="H74" s="2">
        <v>0</v>
      </c>
      <c r="I74" s="2">
        <v>30</v>
      </c>
      <c r="J74" s="2" t="s">
        <v>40</v>
      </c>
      <c r="K74" s="2"/>
      <c r="M74" s="3">
        <v>17.2</v>
      </c>
      <c r="N74" s="3">
        <v>55.4</v>
      </c>
      <c r="O74" s="3">
        <v>24.5</v>
      </c>
      <c r="P74" s="3">
        <v>22</v>
      </c>
      <c r="Q74" s="3">
        <v>92.94</v>
      </c>
      <c r="R74" s="3">
        <v>23.167000000000002</v>
      </c>
      <c r="S74" s="3">
        <v>38.200000000000003</v>
      </c>
      <c r="T74" s="3">
        <v>70.94</v>
      </c>
      <c r="U74" s="3">
        <v>85.706000000000003</v>
      </c>
    </row>
    <row r="75" spans="1:22">
      <c r="A75" t="s">
        <v>1</v>
      </c>
      <c r="B75" s="5" t="s">
        <v>24</v>
      </c>
      <c r="C75" s="98" t="s">
        <v>73</v>
      </c>
      <c r="D75" s="2">
        <v>1</v>
      </c>
      <c r="E75" s="2">
        <v>155</v>
      </c>
      <c r="F75" s="2">
        <v>325</v>
      </c>
      <c r="G75" s="2">
        <v>353</v>
      </c>
      <c r="H75" s="2">
        <v>0</v>
      </c>
      <c r="I75" s="2">
        <v>30</v>
      </c>
      <c r="J75" s="2" t="s">
        <v>40</v>
      </c>
      <c r="K75" s="2"/>
      <c r="M75" s="3">
        <v>18.2</v>
      </c>
      <c r="N75" s="3">
        <v>95.6</v>
      </c>
      <c r="O75" s="3">
        <v>22.832999999999998</v>
      </c>
      <c r="P75" s="3">
        <v>22</v>
      </c>
      <c r="Q75" s="3">
        <v>91.213999999999999</v>
      </c>
      <c r="R75" s="3">
        <v>23.167000000000002</v>
      </c>
      <c r="S75" s="3">
        <v>77.400000000000006</v>
      </c>
      <c r="T75" s="3">
        <v>69.213999999999999</v>
      </c>
      <c r="U75" s="3">
        <v>-10.576000000000001</v>
      </c>
    </row>
    <row r="76" spans="1:22">
      <c r="A76" t="s">
        <v>1</v>
      </c>
      <c r="B76" s="5" t="s">
        <v>25</v>
      </c>
      <c r="C76" s="98" t="s">
        <v>73</v>
      </c>
      <c r="D76" s="2">
        <v>1</v>
      </c>
      <c r="E76" s="2">
        <v>165</v>
      </c>
      <c r="F76" s="2">
        <v>325</v>
      </c>
      <c r="G76" s="2">
        <v>347</v>
      </c>
      <c r="H76" s="2">
        <v>0</v>
      </c>
      <c r="I76" s="2">
        <v>30</v>
      </c>
      <c r="J76" s="2" t="s">
        <v>40</v>
      </c>
      <c r="K76" s="2"/>
      <c r="M76" s="3">
        <v>21.3</v>
      </c>
      <c r="N76" s="3">
        <v>102</v>
      </c>
      <c r="O76" s="3">
        <v>22.667000000000002</v>
      </c>
      <c r="P76" s="3">
        <v>22</v>
      </c>
      <c r="Q76" s="3">
        <v>113.93</v>
      </c>
      <c r="R76" s="3">
        <v>23.332999999999998</v>
      </c>
      <c r="S76" s="3">
        <v>80.7</v>
      </c>
      <c r="T76" s="3">
        <v>91.93</v>
      </c>
      <c r="U76" s="3">
        <v>13.916</v>
      </c>
    </row>
    <row r="77" spans="1:22">
      <c r="A77" t="s">
        <v>1</v>
      </c>
      <c r="B77" s="5" t="s">
        <v>26</v>
      </c>
      <c r="C77" s="98" t="s">
        <v>73</v>
      </c>
      <c r="D77" s="2">
        <v>1</v>
      </c>
      <c r="E77" s="2">
        <v>171</v>
      </c>
      <c r="F77" s="2">
        <v>325</v>
      </c>
      <c r="G77" s="2">
        <v>349</v>
      </c>
      <c r="H77" s="2">
        <v>0</v>
      </c>
      <c r="I77" s="2">
        <v>30</v>
      </c>
      <c r="J77" s="2" t="s">
        <v>40</v>
      </c>
      <c r="K77" s="2"/>
      <c r="M77" s="3">
        <v>22.7</v>
      </c>
      <c r="N77" s="3">
        <v>199</v>
      </c>
      <c r="O77" s="3">
        <v>22.332999999999998</v>
      </c>
      <c r="P77" s="3">
        <v>22</v>
      </c>
      <c r="Q77" s="3">
        <v>112.61</v>
      </c>
      <c r="R77" s="3">
        <v>23.167000000000002</v>
      </c>
      <c r="S77" s="3">
        <v>176.3</v>
      </c>
      <c r="T77" s="3">
        <v>90.61</v>
      </c>
      <c r="U77" s="3">
        <v>-48.604999999999997</v>
      </c>
    </row>
    <row r="78" spans="1:22">
      <c r="A78" t="s">
        <v>1</v>
      </c>
      <c r="B78" s="5" t="s">
        <v>27</v>
      </c>
      <c r="C78" s="98" t="s">
        <v>74</v>
      </c>
      <c r="D78" s="2">
        <v>1</v>
      </c>
      <c r="E78" s="2">
        <v>228</v>
      </c>
      <c r="F78" s="2">
        <v>325</v>
      </c>
      <c r="G78" s="2">
        <v>355</v>
      </c>
      <c r="H78" s="2">
        <v>0</v>
      </c>
      <c r="I78" s="2">
        <v>30</v>
      </c>
      <c r="J78" s="2" t="s">
        <v>40</v>
      </c>
      <c r="K78" s="2"/>
      <c r="M78" s="3">
        <v>-2.97E-3</v>
      </c>
      <c r="N78" s="3">
        <v>1.85</v>
      </c>
      <c r="O78" s="3">
        <v>21.832999999999998</v>
      </c>
      <c r="P78" s="3">
        <v>0</v>
      </c>
      <c r="Q78" s="3">
        <v>1.6738</v>
      </c>
      <c r="R78" s="3">
        <v>22.5</v>
      </c>
      <c r="S78" s="3">
        <v>1.853</v>
      </c>
      <c r="T78" s="3">
        <v>1.6738</v>
      </c>
      <c r="U78" s="3">
        <v>-9.6678999999999995</v>
      </c>
    </row>
    <row r="79" spans="1:22">
      <c r="A79" t="s">
        <v>1</v>
      </c>
      <c r="B79" s="5" t="s">
        <v>28</v>
      </c>
      <c r="C79" s="98" t="s">
        <v>74</v>
      </c>
      <c r="D79" s="2">
        <v>1</v>
      </c>
      <c r="E79" s="2">
        <v>232</v>
      </c>
      <c r="F79" s="2">
        <v>325</v>
      </c>
      <c r="G79" s="2">
        <v>356</v>
      </c>
      <c r="J79" s="2"/>
      <c r="K79" s="2"/>
      <c r="V79" s="3" t="s">
        <v>268</v>
      </c>
    </row>
    <row r="80" spans="1:22">
      <c r="A80" t="s">
        <v>1</v>
      </c>
      <c r="B80" s="5" t="s">
        <v>29</v>
      </c>
      <c r="C80" s="98" t="s">
        <v>74</v>
      </c>
      <c r="D80" s="2">
        <v>1</v>
      </c>
      <c r="E80" s="2">
        <v>226</v>
      </c>
      <c r="F80" s="2">
        <v>325</v>
      </c>
      <c r="G80" s="2">
        <v>358</v>
      </c>
      <c r="H80" s="2">
        <v>0</v>
      </c>
      <c r="I80" s="2">
        <v>30</v>
      </c>
      <c r="J80" s="2" t="s">
        <v>40</v>
      </c>
      <c r="K80" s="2"/>
      <c r="M80" s="3">
        <v>1.5699999999999999E-2</v>
      </c>
      <c r="N80" s="3">
        <v>1.62</v>
      </c>
      <c r="O80" s="3">
        <v>19.667000000000002</v>
      </c>
      <c r="P80" s="3">
        <v>0</v>
      </c>
      <c r="Q80" s="3">
        <v>1.7999000000000001</v>
      </c>
      <c r="R80" s="3">
        <v>22.5</v>
      </c>
      <c r="S80" s="3">
        <v>1.6043000000000001</v>
      </c>
      <c r="T80" s="3">
        <v>1.7999000000000001</v>
      </c>
      <c r="U80" s="3">
        <v>12.194000000000001</v>
      </c>
    </row>
    <row r="81" spans="1:22">
      <c r="A81" t="s">
        <v>1</v>
      </c>
      <c r="B81" s="5" t="s">
        <v>158</v>
      </c>
      <c r="C81" s="98" t="s">
        <v>74</v>
      </c>
      <c r="D81" s="2">
        <v>1</v>
      </c>
      <c r="E81" s="2">
        <v>233</v>
      </c>
      <c r="F81" s="2">
        <v>325</v>
      </c>
      <c r="G81" s="2">
        <v>360</v>
      </c>
      <c r="J81" s="2"/>
      <c r="K81" s="2"/>
      <c r="V81" s="3" t="s">
        <v>268</v>
      </c>
    </row>
    <row r="82" spans="1:22">
      <c r="A82" t="s">
        <v>1</v>
      </c>
      <c r="B82" s="5" t="s">
        <v>162</v>
      </c>
      <c r="C82" s="98" t="s">
        <v>166</v>
      </c>
      <c r="D82" s="2">
        <v>1</v>
      </c>
      <c r="E82" s="2">
        <v>227</v>
      </c>
      <c r="F82" s="2">
        <v>325</v>
      </c>
      <c r="G82" s="2">
        <v>378</v>
      </c>
      <c r="H82" s="2">
        <v>0</v>
      </c>
      <c r="I82" s="2">
        <v>30</v>
      </c>
      <c r="J82" s="2" t="s">
        <v>40</v>
      </c>
      <c r="K82" s="2"/>
      <c r="M82" s="3">
        <v>-1.49E-3</v>
      </c>
      <c r="N82" s="3">
        <v>1.1200000000000001</v>
      </c>
      <c r="O82" s="3">
        <v>22.667000000000002</v>
      </c>
      <c r="P82" s="3">
        <v>0</v>
      </c>
      <c r="Q82" s="3">
        <v>1.5319</v>
      </c>
      <c r="R82" s="3">
        <v>22.5</v>
      </c>
      <c r="S82" s="3">
        <v>1.1214999999999999</v>
      </c>
      <c r="T82" s="3">
        <v>1.5319</v>
      </c>
      <c r="U82" s="3">
        <v>36.594999999999999</v>
      </c>
    </row>
    <row r="83" spans="1:22">
      <c r="A83" t="s">
        <v>1</v>
      </c>
      <c r="B83" s="5" t="s">
        <v>163</v>
      </c>
      <c r="C83" s="98" t="s">
        <v>166</v>
      </c>
      <c r="D83" s="2">
        <v>1</v>
      </c>
      <c r="E83" s="2">
        <v>231</v>
      </c>
      <c r="F83" s="2">
        <v>325</v>
      </c>
      <c r="G83" s="2">
        <v>379</v>
      </c>
      <c r="H83" s="2">
        <v>0</v>
      </c>
      <c r="I83" s="2">
        <v>30</v>
      </c>
      <c r="J83" s="2" t="s">
        <v>40</v>
      </c>
      <c r="K83" s="2"/>
      <c r="M83" s="3">
        <v>-9.3600000000000003E-3</v>
      </c>
      <c r="N83" s="3">
        <v>1.43</v>
      </c>
      <c r="O83" s="3">
        <v>22.5</v>
      </c>
      <c r="P83" s="3">
        <v>0</v>
      </c>
      <c r="Q83" s="3">
        <v>1.5831999999999999</v>
      </c>
      <c r="R83" s="3">
        <v>22.5</v>
      </c>
      <c r="S83" s="3">
        <v>1.4394</v>
      </c>
      <c r="T83" s="3">
        <v>1.5831999999999999</v>
      </c>
      <c r="U83" s="3">
        <v>9.9949999999999992</v>
      </c>
    </row>
    <row r="84" spans="1:22">
      <c r="A84" t="s">
        <v>1</v>
      </c>
      <c r="B84" s="5" t="s">
        <v>164</v>
      </c>
      <c r="C84" s="98" t="s">
        <v>166</v>
      </c>
      <c r="D84" s="2">
        <v>1</v>
      </c>
      <c r="E84" s="2">
        <v>225</v>
      </c>
      <c r="F84" s="2">
        <v>325</v>
      </c>
      <c r="G84" s="2">
        <v>381</v>
      </c>
      <c r="H84" s="2">
        <v>0</v>
      </c>
      <c r="I84" s="2">
        <v>30</v>
      </c>
      <c r="J84" s="2" t="s">
        <v>40</v>
      </c>
      <c r="K84" s="2"/>
      <c r="M84" s="3">
        <v>1.08E-3</v>
      </c>
      <c r="N84" s="3">
        <v>0.86799999999999999</v>
      </c>
      <c r="O84" s="3">
        <v>22.667000000000002</v>
      </c>
      <c r="P84" s="3">
        <v>0</v>
      </c>
      <c r="Q84" s="3">
        <v>1.4341999999999999</v>
      </c>
      <c r="R84" s="3">
        <v>22.5</v>
      </c>
      <c r="S84" s="3">
        <v>0.86692000000000002</v>
      </c>
      <c r="T84" s="3">
        <v>1.4341999999999999</v>
      </c>
      <c r="U84" s="3">
        <v>65.435000000000002</v>
      </c>
    </row>
    <row r="85" spans="1:22">
      <c r="A85" t="s">
        <v>1</v>
      </c>
      <c r="B85" s="5" t="s">
        <v>165</v>
      </c>
      <c r="C85" s="98" t="s">
        <v>166</v>
      </c>
      <c r="D85" s="2">
        <v>1</v>
      </c>
      <c r="E85" s="2">
        <v>234</v>
      </c>
      <c r="F85" s="2">
        <v>325</v>
      </c>
      <c r="G85" s="2">
        <v>382</v>
      </c>
      <c r="H85" s="2">
        <v>0</v>
      </c>
      <c r="I85" s="2">
        <v>30</v>
      </c>
      <c r="J85" s="2" t="s">
        <v>40</v>
      </c>
      <c r="K85" s="2"/>
      <c r="M85" s="3">
        <v>-1.06E-3</v>
      </c>
      <c r="N85" s="3">
        <v>1.51</v>
      </c>
      <c r="O85" s="3">
        <v>21.667000000000002</v>
      </c>
      <c r="P85" s="3">
        <v>0</v>
      </c>
      <c r="Q85" s="3">
        <v>1.5881000000000001</v>
      </c>
      <c r="R85" s="3">
        <v>22.5</v>
      </c>
      <c r="S85" s="3">
        <v>1.5111000000000001</v>
      </c>
      <c r="T85" s="3">
        <v>1.5881000000000001</v>
      </c>
      <c r="U85" s="3">
        <v>5.0972999999999997</v>
      </c>
    </row>
    <row r="86" spans="1:22">
      <c r="A86" t="s">
        <v>1</v>
      </c>
      <c r="B86" s="5" t="s">
        <v>30</v>
      </c>
      <c r="C86" s="98" t="s">
        <v>75</v>
      </c>
      <c r="D86" s="2">
        <v>1</v>
      </c>
      <c r="E86" s="2">
        <v>2</v>
      </c>
      <c r="F86" s="2">
        <v>325</v>
      </c>
      <c r="G86" s="2">
        <v>361</v>
      </c>
      <c r="H86" s="2">
        <v>0</v>
      </c>
      <c r="I86" s="2">
        <v>30</v>
      </c>
      <c r="J86" s="2" t="s">
        <v>40</v>
      </c>
      <c r="K86" s="2"/>
      <c r="M86" s="3">
        <v>-1.4363000000000001E-2</v>
      </c>
      <c r="N86" s="3">
        <v>1.3705000000000001</v>
      </c>
      <c r="O86" s="3">
        <v>23.167000000000002</v>
      </c>
      <c r="P86" s="3">
        <v>0</v>
      </c>
      <c r="Q86" s="3">
        <v>1.6716</v>
      </c>
      <c r="R86" s="3">
        <v>22.5</v>
      </c>
      <c r="S86" s="3">
        <v>1.3849</v>
      </c>
      <c r="T86" s="3">
        <v>1.6716</v>
      </c>
      <c r="U86" s="3">
        <v>20.707999999999998</v>
      </c>
    </row>
    <row r="87" spans="1:22">
      <c r="A87" t="s">
        <v>1</v>
      </c>
      <c r="B87" s="5" t="s">
        <v>31</v>
      </c>
      <c r="C87" s="98" t="s">
        <v>75</v>
      </c>
      <c r="D87" s="2">
        <v>1</v>
      </c>
      <c r="E87" s="2">
        <v>11</v>
      </c>
      <c r="F87" s="2">
        <v>325</v>
      </c>
      <c r="G87" s="2">
        <v>362</v>
      </c>
      <c r="H87" s="2">
        <v>0</v>
      </c>
      <c r="I87" s="2">
        <v>30</v>
      </c>
      <c r="J87" s="2" t="s">
        <v>40</v>
      </c>
      <c r="K87" s="2"/>
      <c r="M87" s="3">
        <v>-5.6417000000000004E-3</v>
      </c>
      <c r="N87" s="3">
        <v>1.7601</v>
      </c>
      <c r="O87" s="3">
        <v>22.5</v>
      </c>
      <c r="P87" s="3">
        <v>0</v>
      </c>
      <c r="Q87" s="3">
        <v>1.6525000000000001</v>
      </c>
      <c r="R87" s="3">
        <v>22.5</v>
      </c>
      <c r="S87" s="3">
        <v>1.7657</v>
      </c>
      <c r="T87" s="3">
        <v>1.6525000000000001</v>
      </c>
      <c r="U87" s="3">
        <v>-6.4115000000000002</v>
      </c>
    </row>
    <row r="88" spans="1:22">
      <c r="A88" t="s">
        <v>1</v>
      </c>
      <c r="B88" s="5" t="s">
        <v>32</v>
      </c>
      <c r="C88" s="98" t="s">
        <v>75</v>
      </c>
      <c r="D88" s="2">
        <v>1</v>
      </c>
      <c r="E88" s="2">
        <v>14</v>
      </c>
      <c r="F88" s="2">
        <v>325</v>
      </c>
      <c r="G88" s="2">
        <v>366</v>
      </c>
      <c r="H88" s="2">
        <v>0</v>
      </c>
      <c r="I88" s="2">
        <v>30</v>
      </c>
      <c r="J88" s="2" t="s">
        <v>40</v>
      </c>
      <c r="K88" s="2"/>
      <c r="M88" s="3">
        <v>-5.0461999999999998E-3</v>
      </c>
      <c r="N88" s="3">
        <v>1.2532000000000001</v>
      </c>
      <c r="O88" s="3">
        <v>23.332999999999998</v>
      </c>
      <c r="P88" s="3">
        <v>0</v>
      </c>
      <c r="Q88" s="3">
        <v>1.6706000000000001</v>
      </c>
      <c r="R88" s="3">
        <v>22.5</v>
      </c>
      <c r="S88" s="3">
        <v>1.2583</v>
      </c>
      <c r="T88" s="3">
        <v>1.6706000000000001</v>
      </c>
      <c r="U88" s="3">
        <v>32.767000000000003</v>
      </c>
    </row>
    <row r="89" spans="1:22">
      <c r="A89" t="s">
        <v>1</v>
      </c>
      <c r="B89" s="5" t="s">
        <v>33</v>
      </c>
      <c r="C89" s="98" t="s">
        <v>75</v>
      </c>
      <c r="D89" s="2">
        <v>1</v>
      </c>
      <c r="E89" s="2">
        <v>15</v>
      </c>
      <c r="F89" s="2">
        <v>325</v>
      </c>
      <c r="G89" s="2">
        <v>367</v>
      </c>
      <c r="H89" s="2">
        <v>0</v>
      </c>
      <c r="I89" s="2">
        <v>30</v>
      </c>
      <c r="J89" s="2" t="s">
        <v>40</v>
      </c>
      <c r="K89" s="2"/>
      <c r="M89" s="3">
        <v>-1.7821E-2</v>
      </c>
      <c r="N89" s="3">
        <v>1.7043999999999999</v>
      </c>
      <c r="O89" s="3">
        <v>23</v>
      </c>
      <c r="P89" s="3">
        <v>0</v>
      </c>
      <c r="Q89" s="3">
        <v>1.6669</v>
      </c>
      <c r="R89" s="3">
        <v>22.5</v>
      </c>
      <c r="S89" s="3">
        <v>1.7222</v>
      </c>
      <c r="T89" s="3">
        <v>1.6669</v>
      </c>
      <c r="U89" s="3">
        <v>-3.2115</v>
      </c>
    </row>
    <row r="90" spans="1:22">
      <c r="A90" t="s">
        <v>1</v>
      </c>
      <c r="B90" s="5" t="s">
        <v>34</v>
      </c>
      <c r="C90" s="98" t="s">
        <v>75</v>
      </c>
      <c r="D90" s="2">
        <v>1</v>
      </c>
      <c r="E90" s="2">
        <v>22</v>
      </c>
      <c r="F90" s="2">
        <v>325</v>
      </c>
      <c r="G90" s="2">
        <v>375</v>
      </c>
      <c r="H90" s="2">
        <v>0</v>
      </c>
      <c r="I90" s="2">
        <v>30</v>
      </c>
      <c r="J90" s="2" t="s">
        <v>40</v>
      </c>
      <c r="K90" s="2"/>
      <c r="M90" s="3">
        <v>-2.6425000000000001E-2</v>
      </c>
      <c r="N90" s="3">
        <v>0.89798</v>
      </c>
      <c r="O90" s="3">
        <v>23.5</v>
      </c>
      <c r="P90" s="3">
        <v>0</v>
      </c>
      <c r="Q90" s="3">
        <v>1.3694999999999999</v>
      </c>
      <c r="R90" s="3">
        <v>22.5</v>
      </c>
      <c r="S90" s="3">
        <v>0.92440999999999995</v>
      </c>
      <c r="T90" s="3">
        <v>1.3694999999999999</v>
      </c>
      <c r="U90" s="3">
        <v>48.145000000000003</v>
      </c>
    </row>
    <row r="91" spans="1:22">
      <c r="A91" t="s">
        <v>1</v>
      </c>
      <c r="B91" s="5" t="s">
        <v>35</v>
      </c>
      <c r="C91" s="98" t="s">
        <v>75</v>
      </c>
      <c r="D91" s="2">
        <v>1</v>
      </c>
      <c r="E91" s="2">
        <v>25</v>
      </c>
      <c r="F91" s="2">
        <v>325</v>
      </c>
      <c r="G91" s="2">
        <v>377</v>
      </c>
      <c r="H91" s="2">
        <v>0</v>
      </c>
      <c r="I91" s="2">
        <v>30</v>
      </c>
      <c r="J91" s="2" t="s">
        <v>40</v>
      </c>
      <c r="K91" s="2"/>
      <c r="M91" s="3">
        <v>-7.7126E-3</v>
      </c>
      <c r="N91" s="3">
        <v>2.3751000000000002</v>
      </c>
      <c r="O91" s="3">
        <v>11.5</v>
      </c>
      <c r="P91" s="3">
        <v>0</v>
      </c>
      <c r="Q91" s="3">
        <v>1.3363</v>
      </c>
      <c r="R91" s="3">
        <v>22.5</v>
      </c>
      <c r="S91" s="3">
        <v>2.3828</v>
      </c>
      <c r="T91" s="3">
        <v>1.3363</v>
      </c>
      <c r="U91" s="3">
        <v>-43.92</v>
      </c>
    </row>
    <row r="92" spans="1:22">
      <c r="A92" t="s">
        <v>1</v>
      </c>
      <c r="B92" s="5" t="s">
        <v>36</v>
      </c>
      <c r="C92" s="98" t="s">
        <v>75</v>
      </c>
      <c r="D92" s="2">
        <v>1</v>
      </c>
      <c r="E92" s="2">
        <v>30</v>
      </c>
      <c r="F92" s="2">
        <v>325</v>
      </c>
      <c r="G92" s="2">
        <v>370</v>
      </c>
      <c r="H92" s="2">
        <v>0</v>
      </c>
      <c r="I92" s="2">
        <v>30</v>
      </c>
      <c r="J92" s="2" t="s">
        <v>40</v>
      </c>
      <c r="K92" s="2"/>
      <c r="M92" s="3">
        <v>-1.4350999999999999E-2</v>
      </c>
      <c r="N92" s="3">
        <v>1.9141999999999999</v>
      </c>
      <c r="O92" s="3">
        <v>22.167000000000002</v>
      </c>
      <c r="P92" s="3">
        <v>0</v>
      </c>
      <c r="Q92" s="3">
        <v>1.7032</v>
      </c>
      <c r="R92" s="3">
        <v>22.5</v>
      </c>
      <c r="S92" s="3">
        <v>1.9286000000000001</v>
      </c>
      <c r="T92" s="3">
        <v>1.7032</v>
      </c>
      <c r="U92" s="3">
        <v>-11.683999999999999</v>
      </c>
    </row>
    <row r="93" spans="1:22">
      <c r="A93" t="s">
        <v>1</v>
      </c>
      <c r="B93" s="5" t="s">
        <v>37</v>
      </c>
      <c r="C93" s="98" t="s">
        <v>75</v>
      </c>
      <c r="D93" s="2">
        <v>1</v>
      </c>
      <c r="E93" s="2">
        <v>33</v>
      </c>
      <c r="F93" s="2">
        <v>325</v>
      </c>
      <c r="G93" s="2">
        <v>372</v>
      </c>
      <c r="H93" s="2">
        <v>0</v>
      </c>
      <c r="I93" s="2">
        <v>30</v>
      </c>
      <c r="J93" s="2" t="s">
        <v>40</v>
      </c>
      <c r="K93" s="2"/>
      <c r="M93" s="3">
        <v>3.4810000000000001E-2</v>
      </c>
      <c r="N93" s="3">
        <v>3.7888999999999999</v>
      </c>
      <c r="O93" s="3">
        <v>22.667000000000002</v>
      </c>
      <c r="P93" s="3">
        <v>0</v>
      </c>
      <c r="Q93" s="3">
        <v>1.6687000000000001</v>
      </c>
      <c r="R93" s="3">
        <v>22.5</v>
      </c>
      <c r="S93" s="3">
        <v>3.7541000000000002</v>
      </c>
      <c r="T93" s="3">
        <v>1.6687000000000001</v>
      </c>
      <c r="U93" s="3">
        <v>-55.55</v>
      </c>
    </row>
    <row r="94" spans="1:22">
      <c r="B94" s="5"/>
    </row>
    <row r="95" spans="1:22">
      <c r="A95" t="s">
        <v>283</v>
      </c>
      <c r="B95" s="5" t="s">
        <v>291</v>
      </c>
      <c r="C95" s="98">
        <v>1</v>
      </c>
    </row>
    <row r="96" spans="1:22">
      <c r="A96" t="s">
        <v>284</v>
      </c>
      <c r="B96" s="5" t="s">
        <v>291</v>
      </c>
      <c r="C96" s="98">
        <v>1</v>
      </c>
    </row>
    <row r="97" spans="1:21">
      <c r="B97" s="5"/>
      <c r="D97" s="2" t="s">
        <v>2</v>
      </c>
      <c r="E97" s="2" t="s">
        <v>3</v>
      </c>
      <c r="F97" s="2" t="s">
        <v>4</v>
      </c>
      <c r="G97" s="2" t="s">
        <v>5</v>
      </c>
      <c r="H97" s="2" t="s">
        <v>6</v>
      </c>
      <c r="I97" s="2" t="s">
        <v>7</v>
      </c>
      <c r="J97" s="2" t="s">
        <v>39</v>
      </c>
      <c r="K97" s="2" t="s">
        <v>79</v>
      </c>
      <c r="M97" s="3" t="s">
        <v>70</v>
      </c>
      <c r="N97" s="3" t="s">
        <v>76</v>
      </c>
      <c r="O97" s="3" t="s">
        <v>81</v>
      </c>
      <c r="P97" s="3" t="s">
        <v>71</v>
      </c>
      <c r="Q97" s="3" t="s">
        <v>77</v>
      </c>
      <c r="R97" s="3" t="s">
        <v>81</v>
      </c>
      <c r="S97" s="3" t="s">
        <v>82</v>
      </c>
      <c r="T97" s="3" t="s">
        <v>83</v>
      </c>
      <c r="U97" s="3" t="s">
        <v>78</v>
      </c>
    </row>
    <row r="98" spans="1:21">
      <c r="A98" t="s">
        <v>1</v>
      </c>
      <c r="B98" s="5" t="s">
        <v>8</v>
      </c>
      <c r="C98" s="98" t="s">
        <v>8</v>
      </c>
      <c r="D98" s="2">
        <v>1</v>
      </c>
      <c r="E98" s="2">
        <v>254</v>
      </c>
      <c r="F98" s="2">
        <v>325</v>
      </c>
      <c r="G98" s="2">
        <v>326</v>
      </c>
      <c r="H98" s="2">
        <v>0</v>
      </c>
      <c r="I98" s="2">
        <v>30</v>
      </c>
      <c r="J98" s="2" t="s">
        <v>40</v>
      </c>
      <c r="K98" s="2"/>
      <c r="M98" s="3">
        <v>24.03</v>
      </c>
      <c r="N98" s="3">
        <v>253.24</v>
      </c>
      <c r="O98" s="3">
        <v>10.167</v>
      </c>
      <c r="P98" s="3">
        <v>26</v>
      </c>
      <c r="Q98" s="3">
        <v>260.57</v>
      </c>
      <c r="R98" s="3">
        <v>10.333</v>
      </c>
      <c r="S98" s="3">
        <v>229.21</v>
      </c>
      <c r="T98" s="3">
        <v>234.57</v>
      </c>
      <c r="U98" s="3">
        <v>2.3367</v>
      </c>
    </row>
    <row r="99" spans="1:21">
      <c r="A99" t="s">
        <v>1</v>
      </c>
      <c r="B99" s="5" t="s">
        <v>9</v>
      </c>
      <c r="C99" s="98" t="s">
        <v>9</v>
      </c>
      <c r="D99" s="2">
        <v>1</v>
      </c>
      <c r="E99" s="2">
        <v>252</v>
      </c>
      <c r="F99" s="2">
        <v>325</v>
      </c>
      <c r="G99" s="2">
        <v>327</v>
      </c>
      <c r="H99" s="2">
        <v>0</v>
      </c>
      <c r="I99" s="2">
        <v>30</v>
      </c>
      <c r="J99" s="2" t="s">
        <v>41</v>
      </c>
      <c r="K99" s="2" t="s">
        <v>80</v>
      </c>
      <c r="M99" s="3">
        <v>3.82</v>
      </c>
      <c r="N99" s="3">
        <v>0.82</v>
      </c>
      <c r="O99" s="3">
        <v>11.667</v>
      </c>
      <c r="P99" s="3">
        <v>3.82</v>
      </c>
      <c r="Q99" s="3">
        <v>1.1216E-2</v>
      </c>
      <c r="R99" s="3">
        <v>10.333</v>
      </c>
      <c r="S99" s="3">
        <v>-3</v>
      </c>
      <c r="T99" s="3">
        <v>-3.8088000000000002</v>
      </c>
    </row>
    <row r="100" spans="1:21">
      <c r="A100" s="3" t="s">
        <v>1</v>
      </c>
      <c r="B100" s="100" t="s">
        <v>216</v>
      </c>
      <c r="C100" s="99" t="s">
        <v>215</v>
      </c>
      <c r="D100" s="2">
        <v>1</v>
      </c>
      <c r="E100" s="2">
        <v>107</v>
      </c>
      <c r="F100" s="2">
        <v>325</v>
      </c>
      <c r="G100" s="2">
        <v>326</v>
      </c>
      <c r="H100" s="2">
        <v>0</v>
      </c>
      <c r="I100" s="2">
        <v>30</v>
      </c>
      <c r="J100" s="2" t="s">
        <v>40</v>
      </c>
      <c r="K100" s="2"/>
      <c r="L100" s="64"/>
      <c r="M100" s="3">
        <v>23.4</v>
      </c>
      <c r="N100" s="3">
        <v>294</v>
      </c>
      <c r="O100" s="3">
        <v>9.8332999999999995</v>
      </c>
      <c r="P100" s="3">
        <v>26</v>
      </c>
      <c r="Q100" s="3">
        <v>260.57</v>
      </c>
      <c r="R100" s="3">
        <v>10.333</v>
      </c>
      <c r="S100" s="3">
        <v>270.60000000000002</v>
      </c>
      <c r="T100" s="3">
        <v>234.57</v>
      </c>
      <c r="U100" s="3">
        <v>-13.316000000000001</v>
      </c>
    </row>
    <row r="101" spans="1:21">
      <c r="A101" t="s">
        <v>1</v>
      </c>
      <c r="B101" s="5" t="s">
        <v>11</v>
      </c>
      <c r="C101" s="98" t="s">
        <v>11</v>
      </c>
      <c r="D101" s="2">
        <v>1</v>
      </c>
      <c r="E101" s="2">
        <v>220</v>
      </c>
      <c r="F101" s="2">
        <v>325</v>
      </c>
      <c r="G101" s="2">
        <v>329</v>
      </c>
      <c r="H101" s="2">
        <v>0</v>
      </c>
      <c r="I101" s="2">
        <v>25</v>
      </c>
      <c r="J101" s="2" t="s">
        <v>41</v>
      </c>
      <c r="K101" s="2"/>
      <c r="M101" s="3">
        <v>0.20899999999999999</v>
      </c>
      <c r="N101" s="3">
        <v>0.11700000000000001</v>
      </c>
      <c r="O101" s="3">
        <v>10.333</v>
      </c>
      <c r="P101" s="3">
        <v>0.20471</v>
      </c>
      <c r="Q101" s="3">
        <v>0.10423</v>
      </c>
      <c r="R101" s="3">
        <v>10.333</v>
      </c>
      <c r="S101" s="3">
        <v>-9.1999999999999998E-2</v>
      </c>
      <c r="T101" s="3">
        <v>-0.10048</v>
      </c>
      <c r="U101" s="3">
        <v>9.2195999999999998</v>
      </c>
    </row>
    <row r="102" spans="1:21">
      <c r="A102" t="s">
        <v>1</v>
      </c>
      <c r="B102" s="5" t="s">
        <v>12</v>
      </c>
      <c r="C102" s="98" t="s">
        <v>12</v>
      </c>
      <c r="D102" s="2">
        <v>1</v>
      </c>
      <c r="E102" s="2">
        <v>223</v>
      </c>
      <c r="F102" s="2">
        <v>325</v>
      </c>
      <c r="G102" s="2">
        <v>330</v>
      </c>
      <c r="H102" s="2">
        <v>0</v>
      </c>
      <c r="I102" s="2">
        <v>25</v>
      </c>
      <c r="J102" s="2" t="s">
        <v>40</v>
      </c>
      <c r="K102" s="2"/>
      <c r="M102" s="3">
        <v>0</v>
      </c>
      <c r="N102" s="3">
        <v>5.4300000000000001E-2</v>
      </c>
      <c r="O102" s="3">
        <v>10.333</v>
      </c>
      <c r="P102" s="3">
        <v>0</v>
      </c>
      <c r="Q102" s="3">
        <v>5.8652999999999997E-2</v>
      </c>
      <c r="R102" s="3">
        <v>10.333</v>
      </c>
      <c r="S102" s="3">
        <v>5.4300000000000001E-2</v>
      </c>
      <c r="T102" s="3">
        <v>5.8652999999999997E-2</v>
      </c>
      <c r="U102" s="3">
        <v>8.0161999999999995</v>
      </c>
    </row>
    <row r="103" spans="1:21">
      <c r="A103" t="s">
        <v>1</v>
      </c>
      <c r="B103" s="5" t="s">
        <v>13</v>
      </c>
      <c r="C103" s="98" t="s">
        <v>13</v>
      </c>
      <c r="D103" s="2">
        <v>1</v>
      </c>
      <c r="E103" s="2">
        <v>224</v>
      </c>
      <c r="F103" s="2">
        <v>325</v>
      </c>
      <c r="G103" s="2">
        <v>331</v>
      </c>
      <c r="H103" s="2">
        <v>0</v>
      </c>
      <c r="I103" s="2">
        <v>30</v>
      </c>
      <c r="J103" s="2" t="s">
        <v>40</v>
      </c>
      <c r="K103" s="2"/>
      <c r="M103" s="3">
        <v>0</v>
      </c>
      <c r="N103" s="3">
        <v>128</v>
      </c>
      <c r="O103" s="3">
        <v>8.1667000000000005</v>
      </c>
      <c r="P103" s="3">
        <v>0</v>
      </c>
      <c r="Q103" s="3">
        <v>419.47</v>
      </c>
      <c r="R103" s="3">
        <v>20.167000000000002</v>
      </c>
      <c r="S103" s="3">
        <v>128</v>
      </c>
      <c r="T103" s="3">
        <v>419.47</v>
      </c>
      <c r="U103" s="3">
        <v>227.71</v>
      </c>
    </row>
    <row r="104" spans="1:21">
      <c r="A104" t="s">
        <v>1</v>
      </c>
      <c r="B104" s="5" t="s">
        <v>14</v>
      </c>
      <c r="C104" s="98" t="s">
        <v>14</v>
      </c>
      <c r="D104" s="2">
        <v>1</v>
      </c>
      <c r="E104" s="2">
        <v>235</v>
      </c>
      <c r="F104" s="2">
        <v>325</v>
      </c>
      <c r="G104" s="2">
        <v>328</v>
      </c>
      <c r="H104" s="2">
        <v>0</v>
      </c>
      <c r="I104" s="2">
        <v>30</v>
      </c>
      <c r="J104" s="2" t="s">
        <v>40</v>
      </c>
      <c r="K104" s="2"/>
      <c r="M104" s="3">
        <v>0</v>
      </c>
      <c r="N104" s="3">
        <v>290</v>
      </c>
      <c r="O104" s="3">
        <v>2</v>
      </c>
      <c r="P104" s="3">
        <v>0</v>
      </c>
      <c r="Q104" s="3">
        <v>266.01</v>
      </c>
      <c r="R104" s="3">
        <v>3</v>
      </c>
      <c r="S104" s="3">
        <v>290</v>
      </c>
      <c r="T104" s="3">
        <v>266.01</v>
      </c>
      <c r="U104" s="3">
        <v>-8.2721</v>
      </c>
    </row>
    <row r="105" spans="1:21">
      <c r="A105" t="s">
        <v>1</v>
      </c>
      <c r="B105" s="5" t="s">
        <v>15</v>
      </c>
      <c r="C105" s="98" t="s">
        <v>72</v>
      </c>
      <c r="D105" s="2">
        <v>1</v>
      </c>
      <c r="E105" s="2">
        <v>192</v>
      </c>
      <c r="F105" s="2">
        <v>325</v>
      </c>
      <c r="G105" s="2">
        <v>332</v>
      </c>
      <c r="H105" s="2">
        <v>0</v>
      </c>
      <c r="I105" s="2">
        <v>30</v>
      </c>
      <c r="J105" s="2" t="s">
        <v>40</v>
      </c>
      <c r="K105" s="2"/>
      <c r="M105" s="3">
        <v>26.3</v>
      </c>
      <c r="N105" s="3">
        <v>202</v>
      </c>
      <c r="O105" s="3">
        <v>10.167</v>
      </c>
      <c r="P105" s="3">
        <v>26</v>
      </c>
      <c r="Q105" s="3">
        <v>169.98</v>
      </c>
      <c r="R105" s="3">
        <v>10.333</v>
      </c>
      <c r="S105" s="3">
        <v>175.7</v>
      </c>
      <c r="T105" s="3">
        <v>143.97999999999999</v>
      </c>
      <c r="U105" s="3">
        <v>-18.056000000000001</v>
      </c>
    </row>
    <row r="106" spans="1:21">
      <c r="A106" t="s">
        <v>1</v>
      </c>
      <c r="B106" s="5" t="s">
        <v>16</v>
      </c>
      <c r="C106" s="98" t="s">
        <v>72</v>
      </c>
      <c r="D106" s="2">
        <v>1</v>
      </c>
      <c r="E106" s="2">
        <v>190</v>
      </c>
      <c r="F106" s="2">
        <v>325</v>
      </c>
      <c r="G106" s="2">
        <v>333</v>
      </c>
      <c r="H106" s="2">
        <v>0</v>
      </c>
      <c r="I106" s="2">
        <v>30</v>
      </c>
      <c r="J106" s="2" t="s">
        <v>40</v>
      </c>
      <c r="K106" s="2"/>
      <c r="M106" s="3">
        <v>26.7</v>
      </c>
      <c r="N106" s="3">
        <v>153</v>
      </c>
      <c r="O106" s="3">
        <v>10.167</v>
      </c>
      <c r="P106" s="3">
        <v>26</v>
      </c>
      <c r="Q106" s="3">
        <v>171.47</v>
      </c>
      <c r="R106" s="3">
        <v>10.333</v>
      </c>
      <c r="S106" s="3">
        <v>126.3</v>
      </c>
      <c r="T106" s="3">
        <v>145.47</v>
      </c>
      <c r="U106" s="3">
        <v>15.177</v>
      </c>
    </row>
    <row r="107" spans="1:21">
      <c r="A107" t="s">
        <v>1</v>
      </c>
      <c r="B107" s="5" t="s">
        <v>18</v>
      </c>
      <c r="C107" s="98" t="s">
        <v>72</v>
      </c>
      <c r="D107" s="2">
        <v>1</v>
      </c>
      <c r="E107" s="2">
        <v>199</v>
      </c>
      <c r="F107" s="2">
        <v>325</v>
      </c>
      <c r="G107" s="2">
        <v>335</v>
      </c>
      <c r="H107" s="2">
        <v>0</v>
      </c>
      <c r="I107" s="2">
        <v>30</v>
      </c>
      <c r="J107" s="2" t="s">
        <v>40</v>
      </c>
      <c r="K107" s="2"/>
      <c r="M107" s="3">
        <v>26.1</v>
      </c>
      <c r="N107" s="3">
        <v>155</v>
      </c>
      <c r="O107" s="3">
        <v>10.333</v>
      </c>
      <c r="P107" s="3">
        <v>26</v>
      </c>
      <c r="Q107" s="3">
        <v>138.25</v>
      </c>
      <c r="R107" s="3">
        <v>10.333</v>
      </c>
      <c r="S107" s="3">
        <v>128.9</v>
      </c>
      <c r="T107" s="3">
        <v>112.25</v>
      </c>
      <c r="U107" s="3">
        <v>-12.92</v>
      </c>
    </row>
    <row r="108" spans="1:21">
      <c r="A108" t="s">
        <v>1</v>
      </c>
      <c r="B108" s="5" t="s">
        <v>157</v>
      </c>
      <c r="C108" s="98" t="s">
        <v>72</v>
      </c>
      <c r="D108" s="2">
        <v>1</v>
      </c>
      <c r="E108" s="2">
        <v>211</v>
      </c>
      <c r="F108" s="2">
        <v>325</v>
      </c>
      <c r="G108" s="2">
        <v>337</v>
      </c>
      <c r="H108" s="2">
        <v>0</v>
      </c>
      <c r="I108" s="2">
        <v>30</v>
      </c>
      <c r="J108" s="2" t="s">
        <v>40</v>
      </c>
      <c r="K108" s="2"/>
      <c r="M108" s="3">
        <v>26.4</v>
      </c>
      <c r="N108" s="3">
        <v>133</v>
      </c>
      <c r="O108" s="3">
        <v>10.5</v>
      </c>
      <c r="P108" s="3">
        <v>26</v>
      </c>
      <c r="Q108" s="3">
        <v>164.22</v>
      </c>
      <c r="R108" s="3">
        <v>10.333</v>
      </c>
      <c r="S108" s="3">
        <v>106.6</v>
      </c>
      <c r="T108" s="3">
        <v>138.22</v>
      </c>
      <c r="U108" s="3">
        <v>29.661999999999999</v>
      </c>
    </row>
    <row r="109" spans="1:21">
      <c r="A109" t="s">
        <v>1</v>
      </c>
      <c r="B109" s="5" t="s">
        <v>19</v>
      </c>
      <c r="C109" s="98" t="s">
        <v>73</v>
      </c>
      <c r="D109" s="2">
        <v>1</v>
      </c>
      <c r="E109" s="2">
        <v>109</v>
      </c>
      <c r="F109" s="2">
        <v>325</v>
      </c>
      <c r="G109" s="2">
        <v>338</v>
      </c>
      <c r="H109" s="2">
        <v>0</v>
      </c>
      <c r="I109" s="2">
        <v>30</v>
      </c>
      <c r="J109" s="2" t="s">
        <v>40</v>
      </c>
      <c r="K109" s="2"/>
      <c r="M109" s="3">
        <v>21.4</v>
      </c>
      <c r="N109" s="3">
        <v>117</v>
      </c>
      <c r="O109" s="3">
        <v>10.667</v>
      </c>
      <c r="P109" s="3">
        <v>26</v>
      </c>
      <c r="Q109" s="3">
        <v>176.35</v>
      </c>
      <c r="R109" s="3">
        <v>10.5</v>
      </c>
      <c r="S109" s="3">
        <v>95.6</v>
      </c>
      <c r="T109" s="3">
        <v>150.35</v>
      </c>
      <c r="U109" s="3">
        <v>57.265999999999998</v>
      </c>
    </row>
    <row r="110" spans="1:21">
      <c r="A110" t="s">
        <v>1</v>
      </c>
      <c r="B110" s="5" t="s">
        <v>20</v>
      </c>
      <c r="C110" s="98" t="s">
        <v>73</v>
      </c>
      <c r="D110" s="2">
        <v>1</v>
      </c>
      <c r="E110" s="2">
        <v>127</v>
      </c>
      <c r="F110" s="2">
        <v>325</v>
      </c>
      <c r="G110" s="2">
        <v>342</v>
      </c>
      <c r="H110" s="2">
        <v>0</v>
      </c>
      <c r="I110" s="2">
        <v>30</v>
      </c>
      <c r="J110" s="2" t="s">
        <v>40</v>
      </c>
      <c r="K110" s="2"/>
      <c r="M110" s="3">
        <v>22.9</v>
      </c>
      <c r="N110" s="3">
        <v>143</v>
      </c>
      <c r="O110" s="3">
        <v>10.333</v>
      </c>
      <c r="P110" s="3">
        <v>26</v>
      </c>
      <c r="Q110" s="3">
        <v>177.34</v>
      </c>
      <c r="R110" s="3">
        <v>10.333</v>
      </c>
      <c r="S110" s="3">
        <v>120.1</v>
      </c>
      <c r="T110" s="3">
        <v>151.34</v>
      </c>
      <c r="U110" s="3">
        <v>26.013999999999999</v>
      </c>
    </row>
    <row r="111" spans="1:21">
      <c r="A111" t="s">
        <v>1</v>
      </c>
      <c r="B111" s="5" t="s">
        <v>21</v>
      </c>
      <c r="C111" s="98" t="s">
        <v>73</v>
      </c>
      <c r="D111" s="2">
        <v>1</v>
      </c>
      <c r="E111" s="2">
        <v>133</v>
      </c>
      <c r="F111" s="2">
        <v>325</v>
      </c>
      <c r="G111" s="2">
        <v>343</v>
      </c>
      <c r="H111" s="2">
        <v>0</v>
      </c>
      <c r="I111" s="2">
        <v>30</v>
      </c>
      <c r="J111" s="2" t="s">
        <v>40</v>
      </c>
      <c r="K111" s="2"/>
      <c r="M111" s="3">
        <v>20.399999999999999</v>
      </c>
      <c r="N111" s="3">
        <v>130</v>
      </c>
      <c r="O111" s="3">
        <v>10.667</v>
      </c>
      <c r="P111" s="3">
        <v>26</v>
      </c>
      <c r="Q111" s="3">
        <v>175.77</v>
      </c>
      <c r="R111" s="3">
        <v>10.5</v>
      </c>
      <c r="S111" s="3">
        <v>109.6</v>
      </c>
      <c r="T111" s="3">
        <v>149.77000000000001</v>
      </c>
      <c r="U111" s="3">
        <v>36.651000000000003</v>
      </c>
    </row>
    <row r="112" spans="1:21">
      <c r="A112" t="s">
        <v>1</v>
      </c>
      <c r="B112" s="5" t="s">
        <v>22</v>
      </c>
      <c r="C112" s="98" t="s">
        <v>73</v>
      </c>
      <c r="D112" s="2">
        <v>1</v>
      </c>
      <c r="E112" s="2">
        <v>135</v>
      </c>
      <c r="F112" s="2">
        <v>325</v>
      </c>
      <c r="G112" s="2">
        <v>344</v>
      </c>
      <c r="H112" s="2">
        <v>0</v>
      </c>
      <c r="I112" s="2">
        <v>30</v>
      </c>
      <c r="J112" s="2" t="s">
        <v>40</v>
      </c>
      <c r="K112" s="2"/>
      <c r="M112" s="3">
        <v>20.6</v>
      </c>
      <c r="N112" s="3">
        <v>146</v>
      </c>
      <c r="O112" s="3">
        <v>10.333</v>
      </c>
      <c r="P112" s="3">
        <v>26</v>
      </c>
      <c r="Q112" s="3">
        <v>176.61</v>
      </c>
      <c r="R112" s="3">
        <v>10.5</v>
      </c>
      <c r="S112" s="3">
        <v>125.4</v>
      </c>
      <c r="T112" s="3">
        <v>150.61000000000001</v>
      </c>
      <c r="U112" s="3">
        <v>20.102</v>
      </c>
    </row>
    <row r="113" spans="1:22">
      <c r="A113" t="s">
        <v>1</v>
      </c>
      <c r="B113" s="5" t="s">
        <v>23</v>
      </c>
      <c r="C113" s="98" t="s">
        <v>73</v>
      </c>
      <c r="D113" s="2">
        <v>1</v>
      </c>
      <c r="E113" s="2">
        <v>149</v>
      </c>
      <c r="F113" s="2">
        <v>325</v>
      </c>
      <c r="G113" s="2">
        <v>352</v>
      </c>
      <c r="H113" s="2">
        <v>0</v>
      </c>
      <c r="I113" s="2">
        <v>30</v>
      </c>
      <c r="J113" s="2" t="s">
        <v>40</v>
      </c>
      <c r="K113" s="2"/>
      <c r="M113" s="3">
        <v>20.7</v>
      </c>
      <c r="N113" s="3">
        <v>94.9</v>
      </c>
      <c r="O113" s="3">
        <v>10.833</v>
      </c>
      <c r="P113" s="3">
        <v>26</v>
      </c>
      <c r="Q113" s="3">
        <v>153.01</v>
      </c>
      <c r="R113" s="3">
        <v>10.333</v>
      </c>
      <c r="S113" s="3">
        <v>74.2</v>
      </c>
      <c r="T113" s="3">
        <v>127.01</v>
      </c>
      <c r="U113" s="3">
        <v>71.165999999999997</v>
      </c>
    </row>
    <row r="114" spans="1:22">
      <c r="A114" t="s">
        <v>1</v>
      </c>
      <c r="B114" s="5" t="s">
        <v>24</v>
      </c>
      <c r="C114" s="98" t="s">
        <v>73</v>
      </c>
      <c r="D114" s="2">
        <v>1</v>
      </c>
      <c r="E114" s="2">
        <v>155</v>
      </c>
      <c r="F114" s="2">
        <v>325</v>
      </c>
      <c r="G114" s="2">
        <v>353</v>
      </c>
      <c r="H114" s="2">
        <v>0</v>
      </c>
      <c r="I114" s="2">
        <v>30</v>
      </c>
      <c r="J114" s="2" t="s">
        <v>40</v>
      </c>
      <c r="K114" s="2"/>
      <c r="M114" s="3">
        <v>21.8</v>
      </c>
      <c r="N114" s="3">
        <v>178</v>
      </c>
      <c r="O114" s="3">
        <v>7.6666999999999996</v>
      </c>
      <c r="P114" s="3">
        <v>26</v>
      </c>
      <c r="Q114" s="3">
        <v>149.53</v>
      </c>
      <c r="R114" s="3">
        <v>10.333</v>
      </c>
      <c r="S114" s="3">
        <v>156.19999999999999</v>
      </c>
      <c r="T114" s="3">
        <v>123.53</v>
      </c>
      <c r="U114" s="3">
        <v>-20.914999999999999</v>
      </c>
    </row>
    <row r="115" spans="1:22">
      <c r="A115" t="s">
        <v>1</v>
      </c>
      <c r="B115" s="5" t="s">
        <v>25</v>
      </c>
      <c r="C115" s="98" t="s">
        <v>73</v>
      </c>
      <c r="D115" s="2">
        <v>1</v>
      </c>
      <c r="E115" s="2">
        <v>165</v>
      </c>
      <c r="F115" s="2">
        <v>325</v>
      </c>
      <c r="G115" s="2">
        <v>347</v>
      </c>
      <c r="H115" s="2">
        <v>0</v>
      </c>
      <c r="I115" s="2">
        <v>30</v>
      </c>
      <c r="J115" s="2" t="s">
        <v>40</v>
      </c>
      <c r="K115" s="2"/>
      <c r="M115" s="3">
        <v>24.2</v>
      </c>
      <c r="N115" s="3">
        <v>172</v>
      </c>
      <c r="O115" s="3">
        <v>10.333</v>
      </c>
      <c r="P115" s="3">
        <v>26</v>
      </c>
      <c r="Q115" s="3">
        <v>180.14</v>
      </c>
      <c r="R115" s="3">
        <v>10.5</v>
      </c>
      <c r="S115" s="3">
        <v>147.80000000000001</v>
      </c>
      <c r="T115" s="3">
        <v>154.13999999999999</v>
      </c>
      <c r="U115" s="3">
        <v>4.2930000000000001</v>
      </c>
    </row>
    <row r="116" spans="1:22">
      <c r="A116" t="s">
        <v>1</v>
      </c>
      <c r="B116" s="5" t="s">
        <v>26</v>
      </c>
      <c r="C116" s="98" t="s">
        <v>73</v>
      </c>
      <c r="D116" s="2">
        <v>1</v>
      </c>
      <c r="E116" s="2">
        <v>171</v>
      </c>
      <c r="F116" s="2">
        <v>325</v>
      </c>
      <c r="G116" s="2">
        <v>349</v>
      </c>
      <c r="H116" s="2">
        <v>0</v>
      </c>
      <c r="I116" s="2">
        <v>30</v>
      </c>
      <c r="J116" s="2" t="s">
        <v>40</v>
      </c>
      <c r="K116" s="2"/>
      <c r="M116" s="3">
        <v>25.8</v>
      </c>
      <c r="N116" s="3">
        <v>334</v>
      </c>
      <c r="O116" s="3">
        <v>9.8332999999999995</v>
      </c>
      <c r="P116" s="3">
        <v>26</v>
      </c>
      <c r="Q116" s="3">
        <v>178.01</v>
      </c>
      <c r="R116" s="3">
        <v>10.333</v>
      </c>
      <c r="S116" s="3">
        <v>308.2</v>
      </c>
      <c r="T116" s="3">
        <v>152.01</v>
      </c>
      <c r="U116" s="3">
        <v>-50.677999999999997</v>
      </c>
    </row>
    <row r="117" spans="1:22">
      <c r="A117" t="s">
        <v>1</v>
      </c>
      <c r="B117" s="5" t="s">
        <v>27</v>
      </c>
      <c r="C117" s="98" t="s">
        <v>74</v>
      </c>
      <c r="D117" s="2">
        <v>1</v>
      </c>
      <c r="E117" s="2">
        <v>228</v>
      </c>
      <c r="F117" s="2">
        <v>325</v>
      </c>
      <c r="G117" s="2">
        <v>355</v>
      </c>
      <c r="H117" s="2">
        <v>0</v>
      </c>
      <c r="I117" s="2">
        <v>30</v>
      </c>
      <c r="J117" s="2" t="s">
        <v>40</v>
      </c>
      <c r="K117" s="2"/>
      <c r="M117" s="3">
        <v>-4.95E-4</v>
      </c>
      <c r="N117" s="3">
        <v>5.26</v>
      </c>
      <c r="O117" s="3">
        <v>9.8332999999999995</v>
      </c>
      <c r="P117" s="3">
        <v>0</v>
      </c>
      <c r="Q117" s="3">
        <v>4.6139000000000001</v>
      </c>
      <c r="R117" s="3">
        <v>10.333</v>
      </c>
      <c r="S117" s="3">
        <v>5.2605000000000004</v>
      </c>
      <c r="T117" s="3">
        <v>4.6139000000000001</v>
      </c>
      <c r="U117" s="3">
        <v>-12.291</v>
      </c>
    </row>
    <row r="118" spans="1:22">
      <c r="A118" t="s">
        <v>1</v>
      </c>
      <c r="B118" s="5" t="s">
        <v>28</v>
      </c>
      <c r="C118" s="98" t="s">
        <v>74</v>
      </c>
      <c r="D118" s="2">
        <v>1</v>
      </c>
      <c r="E118" s="2">
        <v>232</v>
      </c>
      <c r="F118" s="2">
        <v>325</v>
      </c>
      <c r="G118" s="2">
        <v>356</v>
      </c>
      <c r="H118" s="2">
        <v>0</v>
      </c>
      <c r="I118" s="2">
        <v>30</v>
      </c>
      <c r="J118" s="2" t="s">
        <v>40</v>
      </c>
      <c r="K118" s="2"/>
      <c r="M118" s="3">
        <v>-3.73E-2</v>
      </c>
      <c r="N118" s="3">
        <v>9.7899999999999991</v>
      </c>
      <c r="O118" s="3">
        <v>10.167</v>
      </c>
      <c r="P118" s="3">
        <v>0</v>
      </c>
      <c r="Q118" s="3">
        <v>4.7519</v>
      </c>
      <c r="R118" s="3">
        <v>10.333</v>
      </c>
      <c r="S118" s="3">
        <v>9.8272999999999993</v>
      </c>
      <c r="T118" s="3">
        <v>4.7519</v>
      </c>
      <c r="U118" s="3">
        <v>-51.646000000000001</v>
      </c>
    </row>
    <row r="119" spans="1:22">
      <c r="A119" t="s">
        <v>1</v>
      </c>
      <c r="B119" s="5" t="s">
        <v>29</v>
      </c>
      <c r="C119" s="98" t="s">
        <v>74</v>
      </c>
      <c r="D119" s="2">
        <v>1</v>
      </c>
      <c r="E119" s="2">
        <v>226</v>
      </c>
      <c r="F119" s="2">
        <v>325</v>
      </c>
      <c r="G119" s="2">
        <v>358</v>
      </c>
      <c r="H119" s="2">
        <v>0</v>
      </c>
      <c r="I119" s="2">
        <v>30</v>
      </c>
      <c r="J119" s="2" t="s">
        <v>40</v>
      </c>
      <c r="K119" s="2"/>
      <c r="M119" s="3">
        <v>7.0499999999999998E-3</v>
      </c>
      <c r="N119" s="3">
        <v>4.78</v>
      </c>
      <c r="O119" s="3">
        <v>10.167</v>
      </c>
      <c r="P119" s="3">
        <v>0</v>
      </c>
      <c r="Q119" s="3">
        <v>4.5654000000000003</v>
      </c>
      <c r="R119" s="3">
        <v>10.333</v>
      </c>
      <c r="S119" s="3">
        <v>4.7729999999999997</v>
      </c>
      <c r="T119" s="3">
        <v>4.5654000000000003</v>
      </c>
      <c r="U119" s="3">
        <v>-4.3479999999999999</v>
      </c>
    </row>
    <row r="120" spans="1:22">
      <c r="A120" t="s">
        <v>1</v>
      </c>
      <c r="B120" s="5" t="s">
        <v>158</v>
      </c>
      <c r="C120" s="98" t="s">
        <v>74</v>
      </c>
      <c r="D120" s="2">
        <v>1</v>
      </c>
      <c r="E120" s="2">
        <v>233</v>
      </c>
      <c r="F120" s="2">
        <v>325</v>
      </c>
      <c r="G120" s="2">
        <v>360</v>
      </c>
      <c r="J120" s="2"/>
      <c r="K120" s="2"/>
      <c r="V120" s="3" t="s">
        <v>268</v>
      </c>
    </row>
    <row r="121" spans="1:22">
      <c r="A121" t="s">
        <v>1</v>
      </c>
      <c r="B121" s="5" t="s">
        <v>162</v>
      </c>
      <c r="C121" s="98" t="s">
        <v>166</v>
      </c>
      <c r="D121" s="2">
        <v>1</v>
      </c>
      <c r="E121" s="2">
        <v>227</v>
      </c>
      <c r="F121" s="2">
        <v>325</v>
      </c>
      <c r="G121" s="2">
        <v>378</v>
      </c>
      <c r="H121" s="2">
        <v>0</v>
      </c>
      <c r="I121" s="2">
        <v>30</v>
      </c>
      <c r="J121" s="2" t="s">
        <v>40</v>
      </c>
      <c r="K121" s="2"/>
      <c r="M121" s="3">
        <v>-2.4099999999999998E-3</v>
      </c>
      <c r="N121" s="3">
        <v>2.88</v>
      </c>
      <c r="O121" s="3">
        <v>7.1666999999999996</v>
      </c>
      <c r="P121" s="3">
        <v>0</v>
      </c>
      <c r="Q121" s="3">
        <v>4.1844999999999999</v>
      </c>
      <c r="R121" s="3">
        <v>10.333</v>
      </c>
      <c r="S121" s="3">
        <v>2.8824000000000001</v>
      </c>
      <c r="T121" s="3">
        <v>4.1844999999999999</v>
      </c>
      <c r="U121" s="3">
        <v>45.173999999999999</v>
      </c>
    </row>
    <row r="122" spans="1:22">
      <c r="A122" t="s">
        <v>1</v>
      </c>
      <c r="B122" s="5" t="s">
        <v>163</v>
      </c>
      <c r="C122" s="98" t="s">
        <v>166</v>
      </c>
      <c r="D122" s="2">
        <v>1</v>
      </c>
      <c r="E122" s="2">
        <v>231</v>
      </c>
      <c r="F122" s="2">
        <v>325</v>
      </c>
      <c r="G122" s="2">
        <v>379</v>
      </c>
      <c r="H122" s="2">
        <v>0</v>
      </c>
      <c r="I122" s="2">
        <v>30</v>
      </c>
      <c r="J122" s="2" t="s">
        <v>40</v>
      </c>
      <c r="K122" s="2"/>
      <c r="M122" s="3">
        <v>3.79E-3</v>
      </c>
      <c r="N122" s="3">
        <v>4.16</v>
      </c>
      <c r="O122" s="3">
        <v>10.167</v>
      </c>
      <c r="P122" s="3">
        <v>0</v>
      </c>
      <c r="Q122" s="3">
        <v>4.3326000000000002</v>
      </c>
      <c r="R122" s="3">
        <v>10.333</v>
      </c>
      <c r="S122" s="3">
        <v>4.1562000000000001</v>
      </c>
      <c r="T122" s="3">
        <v>4.3326000000000002</v>
      </c>
      <c r="U122" s="3">
        <v>4.2434000000000003</v>
      </c>
    </row>
    <row r="123" spans="1:22">
      <c r="A123" t="s">
        <v>1</v>
      </c>
      <c r="B123" s="5" t="s">
        <v>164</v>
      </c>
      <c r="C123" s="98" t="s">
        <v>166</v>
      </c>
      <c r="D123" s="2">
        <v>1</v>
      </c>
      <c r="E123" s="2">
        <v>225</v>
      </c>
      <c r="F123" s="2">
        <v>325</v>
      </c>
      <c r="G123" s="2">
        <v>381</v>
      </c>
      <c r="H123" s="2">
        <v>0</v>
      </c>
      <c r="I123" s="2">
        <v>30</v>
      </c>
      <c r="J123" s="2" t="s">
        <v>40</v>
      </c>
      <c r="K123" s="2"/>
      <c r="M123" s="3">
        <v>-4.71E-5</v>
      </c>
      <c r="N123" s="3">
        <v>1.99</v>
      </c>
      <c r="O123" s="3">
        <v>10.167</v>
      </c>
      <c r="P123" s="3">
        <v>0</v>
      </c>
      <c r="Q123" s="3">
        <v>3.903</v>
      </c>
      <c r="R123" s="3">
        <v>10.333</v>
      </c>
      <c r="S123" s="3">
        <v>1.99</v>
      </c>
      <c r="T123" s="3">
        <v>3.903</v>
      </c>
      <c r="U123" s="3">
        <v>96.126000000000005</v>
      </c>
    </row>
    <row r="124" spans="1:22">
      <c r="A124" t="s">
        <v>1</v>
      </c>
      <c r="B124" s="5" t="s">
        <v>165</v>
      </c>
      <c r="C124" s="98" t="s">
        <v>166</v>
      </c>
      <c r="D124" s="2">
        <v>1</v>
      </c>
      <c r="E124" s="2">
        <v>234</v>
      </c>
      <c r="F124" s="2">
        <v>325</v>
      </c>
      <c r="G124" s="2">
        <v>382</v>
      </c>
      <c r="H124" s="2">
        <v>0</v>
      </c>
      <c r="I124" s="2">
        <v>30</v>
      </c>
      <c r="J124" s="2" t="s">
        <v>40</v>
      </c>
      <c r="K124" s="2"/>
      <c r="M124" s="3">
        <v>2.1299999999999999E-3</v>
      </c>
      <c r="N124" s="3">
        <v>5.97</v>
      </c>
      <c r="O124" s="3">
        <v>4.6666999999999996</v>
      </c>
      <c r="P124" s="3">
        <v>0</v>
      </c>
      <c r="Q124" s="3">
        <v>4.3407</v>
      </c>
      <c r="R124" s="3">
        <v>10.333</v>
      </c>
      <c r="S124" s="3">
        <v>5.9679000000000002</v>
      </c>
      <c r="T124" s="3">
        <v>4.3407</v>
      </c>
      <c r="U124" s="3">
        <v>-27.265999999999998</v>
      </c>
    </row>
    <row r="125" spans="1:22">
      <c r="A125" t="s">
        <v>1</v>
      </c>
      <c r="B125" s="5" t="s">
        <v>30</v>
      </c>
      <c r="C125" s="98" t="s">
        <v>75</v>
      </c>
      <c r="D125" s="2">
        <v>1</v>
      </c>
      <c r="E125" s="2">
        <v>2</v>
      </c>
      <c r="F125" s="2">
        <v>325</v>
      </c>
      <c r="G125" s="2">
        <v>361</v>
      </c>
      <c r="H125" s="2">
        <v>0</v>
      </c>
      <c r="I125" s="2">
        <v>30</v>
      </c>
      <c r="J125" s="2" t="s">
        <v>40</v>
      </c>
      <c r="K125" s="2"/>
      <c r="M125" s="3">
        <v>2.0916000000000001E-2</v>
      </c>
      <c r="N125" s="3">
        <v>3.7959000000000001</v>
      </c>
      <c r="O125" s="3">
        <v>10.5</v>
      </c>
      <c r="P125" s="3">
        <v>0</v>
      </c>
      <c r="Q125" s="3">
        <v>4.4025999999999996</v>
      </c>
      <c r="R125" s="3">
        <v>10.333</v>
      </c>
      <c r="S125" s="3">
        <v>3.7749999999999999</v>
      </c>
      <c r="T125" s="3">
        <v>4.4025999999999996</v>
      </c>
      <c r="U125" s="3">
        <v>16.626999999999999</v>
      </c>
    </row>
    <row r="126" spans="1:22">
      <c r="A126" t="s">
        <v>1</v>
      </c>
      <c r="B126" s="5" t="s">
        <v>31</v>
      </c>
      <c r="C126" s="98" t="s">
        <v>75</v>
      </c>
      <c r="D126" s="2">
        <v>1</v>
      </c>
      <c r="E126" s="2">
        <v>11</v>
      </c>
      <c r="F126" s="2">
        <v>325</v>
      </c>
      <c r="G126" s="2">
        <v>365</v>
      </c>
      <c r="H126" s="2">
        <v>0</v>
      </c>
      <c r="I126" s="2">
        <v>30</v>
      </c>
      <c r="J126" s="2" t="s">
        <v>40</v>
      </c>
      <c r="K126" s="2"/>
      <c r="M126" s="3">
        <v>2.8684000000000001E-2</v>
      </c>
      <c r="N126" s="3">
        <v>4.5411000000000001</v>
      </c>
      <c r="O126" s="3">
        <v>10.167</v>
      </c>
      <c r="P126" s="3">
        <v>0</v>
      </c>
      <c r="Q126" s="3">
        <v>4.3434999999999997</v>
      </c>
      <c r="R126" s="3">
        <v>10.333</v>
      </c>
      <c r="S126" s="3">
        <v>4.5124000000000004</v>
      </c>
      <c r="T126" s="3">
        <v>4.3434999999999997</v>
      </c>
      <c r="U126" s="3">
        <v>-3.7422</v>
      </c>
    </row>
    <row r="127" spans="1:22">
      <c r="A127" t="s">
        <v>1</v>
      </c>
      <c r="B127" s="5" t="s">
        <v>32</v>
      </c>
      <c r="C127" s="98" t="s">
        <v>75</v>
      </c>
      <c r="D127" s="2">
        <v>1</v>
      </c>
      <c r="E127" s="2">
        <v>14</v>
      </c>
      <c r="F127" s="2">
        <v>325</v>
      </c>
      <c r="G127" s="2">
        <v>366</v>
      </c>
      <c r="H127" s="2">
        <v>0</v>
      </c>
      <c r="I127" s="2">
        <v>30</v>
      </c>
      <c r="J127" s="2" t="s">
        <v>40</v>
      </c>
      <c r="K127" s="2"/>
      <c r="M127" s="3">
        <v>3.1320000000000001E-2</v>
      </c>
      <c r="N127" s="3">
        <v>3.6520000000000001</v>
      </c>
      <c r="O127" s="3">
        <v>10.167</v>
      </c>
      <c r="P127" s="3">
        <v>0</v>
      </c>
      <c r="Q127" s="3">
        <v>4.3970000000000002</v>
      </c>
      <c r="R127" s="3">
        <v>10.333</v>
      </c>
      <c r="S127" s="3">
        <v>3.6206999999999998</v>
      </c>
      <c r="T127" s="3">
        <v>4.3970000000000002</v>
      </c>
      <c r="U127" s="3">
        <v>21.44</v>
      </c>
    </row>
    <row r="128" spans="1:22">
      <c r="A128" t="s">
        <v>1</v>
      </c>
      <c r="B128" s="5" t="s">
        <v>33</v>
      </c>
      <c r="C128" s="98" t="s">
        <v>75</v>
      </c>
      <c r="D128" s="2">
        <v>1</v>
      </c>
      <c r="E128" s="2">
        <v>15</v>
      </c>
      <c r="F128" s="2">
        <v>325</v>
      </c>
      <c r="G128" s="2">
        <v>367</v>
      </c>
      <c r="H128" s="2">
        <v>0</v>
      </c>
      <c r="I128" s="2">
        <v>30</v>
      </c>
      <c r="J128" s="2" t="s">
        <v>40</v>
      </c>
      <c r="K128" s="2"/>
      <c r="M128" s="3">
        <v>1.9552E-2</v>
      </c>
      <c r="N128" s="3">
        <v>4.6395999999999997</v>
      </c>
      <c r="O128" s="3">
        <v>10.167</v>
      </c>
      <c r="P128" s="3">
        <v>0</v>
      </c>
      <c r="Q128" s="3">
        <v>4.3910999999999998</v>
      </c>
      <c r="R128" s="3">
        <v>10.333</v>
      </c>
      <c r="S128" s="3">
        <v>4.62</v>
      </c>
      <c r="T128" s="3">
        <v>4.3910999999999998</v>
      </c>
      <c r="U128" s="3">
        <v>-4.9545000000000003</v>
      </c>
    </row>
    <row r="129" spans="1:21">
      <c r="A129" t="s">
        <v>1</v>
      </c>
      <c r="B129" s="5" t="s">
        <v>34</v>
      </c>
      <c r="C129" s="98" t="s">
        <v>75</v>
      </c>
      <c r="D129" s="2">
        <v>1</v>
      </c>
      <c r="E129" s="2">
        <v>22</v>
      </c>
      <c r="F129" s="2">
        <v>325</v>
      </c>
      <c r="G129" s="2">
        <v>375</v>
      </c>
      <c r="H129" s="2">
        <v>0</v>
      </c>
      <c r="I129" s="2">
        <v>30</v>
      </c>
      <c r="J129" s="2" t="s">
        <v>40</v>
      </c>
      <c r="K129" s="2"/>
      <c r="M129" s="3">
        <v>1.1088000000000001E-2</v>
      </c>
      <c r="N129" s="3">
        <v>2.6030000000000002</v>
      </c>
      <c r="O129" s="3">
        <v>10.333</v>
      </c>
      <c r="P129" s="3">
        <v>0</v>
      </c>
      <c r="Q129" s="3">
        <v>3.6516999999999999</v>
      </c>
      <c r="R129" s="3">
        <v>10.333</v>
      </c>
      <c r="S129" s="3">
        <v>2.5918999999999999</v>
      </c>
      <c r="T129" s="3">
        <v>3.6516999999999999</v>
      </c>
      <c r="U129" s="3">
        <v>40.892000000000003</v>
      </c>
    </row>
    <row r="130" spans="1:21">
      <c r="A130" t="s">
        <v>1</v>
      </c>
      <c r="B130" s="5" t="s">
        <v>35</v>
      </c>
      <c r="C130" s="98" t="s">
        <v>75</v>
      </c>
      <c r="D130" s="2">
        <v>1</v>
      </c>
      <c r="E130" s="2">
        <v>25</v>
      </c>
      <c r="F130" s="2">
        <v>325</v>
      </c>
      <c r="G130" s="2">
        <v>377</v>
      </c>
      <c r="H130" s="2">
        <v>0</v>
      </c>
      <c r="I130" s="2">
        <v>30</v>
      </c>
      <c r="J130" s="2" t="s">
        <v>40</v>
      </c>
      <c r="K130" s="2"/>
      <c r="M130" s="3">
        <v>2.9536E-2</v>
      </c>
      <c r="N130" s="3">
        <v>8.9321000000000002</v>
      </c>
      <c r="O130" s="3">
        <v>6.6666999999999996</v>
      </c>
      <c r="P130" s="3">
        <v>0</v>
      </c>
      <c r="Q130" s="3">
        <v>3.5445000000000002</v>
      </c>
      <c r="R130" s="3">
        <v>10.333</v>
      </c>
      <c r="S130" s="3">
        <v>8.9024999999999999</v>
      </c>
      <c r="T130" s="3">
        <v>3.5445000000000002</v>
      </c>
      <c r="U130" s="3">
        <v>-60.186</v>
      </c>
    </row>
    <row r="131" spans="1:21">
      <c r="A131" t="s">
        <v>1</v>
      </c>
      <c r="B131" s="5" t="s">
        <v>36</v>
      </c>
      <c r="C131" s="98" t="s">
        <v>75</v>
      </c>
      <c r="D131" s="2">
        <v>1</v>
      </c>
      <c r="E131" s="2">
        <v>30</v>
      </c>
      <c r="F131" s="2">
        <v>325</v>
      </c>
      <c r="G131" s="2">
        <v>370</v>
      </c>
      <c r="H131" s="2">
        <v>0</v>
      </c>
      <c r="I131" s="2">
        <v>30</v>
      </c>
      <c r="J131" s="2" t="s">
        <v>40</v>
      </c>
      <c r="K131" s="2"/>
      <c r="M131" s="3">
        <v>2.2079000000000001E-2</v>
      </c>
      <c r="N131" s="3">
        <v>5.6692999999999998</v>
      </c>
      <c r="O131" s="3">
        <v>10</v>
      </c>
      <c r="P131" s="3">
        <v>0</v>
      </c>
      <c r="Q131" s="3">
        <v>4.4656000000000002</v>
      </c>
      <c r="R131" s="3">
        <v>10.333</v>
      </c>
      <c r="S131" s="3">
        <v>5.6471999999999998</v>
      </c>
      <c r="T131" s="3">
        <v>4.4656000000000002</v>
      </c>
      <c r="U131" s="3">
        <v>-20.922999999999998</v>
      </c>
    </row>
    <row r="132" spans="1:21">
      <c r="A132" t="s">
        <v>1</v>
      </c>
      <c r="B132" s="5" t="s">
        <v>37</v>
      </c>
      <c r="C132" s="98" t="s">
        <v>75</v>
      </c>
      <c r="D132" s="2">
        <v>1</v>
      </c>
      <c r="E132" s="2">
        <v>33</v>
      </c>
      <c r="F132" s="2">
        <v>325</v>
      </c>
      <c r="G132" s="2">
        <v>372</v>
      </c>
      <c r="H132" s="2">
        <v>0</v>
      </c>
      <c r="I132" s="2">
        <v>30</v>
      </c>
      <c r="J132" s="2" t="s">
        <v>40</v>
      </c>
      <c r="K132" s="2"/>
      <c r="M132" s="3">
        <v>6.2600000000000003E-2</v>
      </c>
      <c r="N132" s="3">
        <v>14.57</v>
      </c>
      <c r="O132" s="3">
        <v>9.8332999999999995</v>
      </c>
      <c r="P132" s="3">
        <v>0</v>
      </c>
      <c r="Q132" s="3">
        <v>4.3414999999999999</v>
      </c>
      <c r="R132" s="3">
        <v>10.333</v>
      </c>
      <c r="S132" s="3">
        <v>14.507</v>
      </c>
      <c r="T132" s="3">
        <v>4.3414999999999999</v>
      </c>
      <c r="U132" s="3">
        <v>-70.072999999999993</v>
      </c>
    </row>
    <row r="133" spans="1:21">
      <c r="B133" s="5"/>
    </row>
    <row r="134" spans="1:21">
      <c r="A134" t="s">
        <v>283</v>
      </c>
      <c r="B134" s="5" t="s">
        <v>292</v>
      </c>
      <c r="C134" s="98">
        <v>1</v>
      </c>
    </row>
    <row r="135" spans="1:21">
      <c r="A135" t="s">
        <v>284</v>
      </c>
      <c r="B135" s="5" t="s">
        <v>292</v>
      </c>
      <c r="C135" s="98">
        <v>1</v>
      </c>
    </row>
    <row r="136" spans="1:21">
      <c r="B136" s="5"/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39</v>
      </c>
      <c r="K136" s="2" t="s">
        <v>79</v>
      </c>
      <c r="M136" s="3" t="s">
        <v>70</v>
      </c>
      <c r="N136" s="3" t="s">
        <v>76</v>
      </c>
      <c r="O136" s="3" t="s">
        <v>81</v>
      </c>
      <c r="P136" s="3" t="s">
        <v>71</v>
      </c>
      <c r="Q136" s="3" t="s">
        <v>77</v>
      </c>
      <c r="R136" s="3" t="s">
        <v>81</v>
      </c>
      <c r="S136" s="3" t="s">
        <v>82</v>
      </c>
      <c r="T136" s="3" t="s">
        <v>83</v>
      </c>
      <c r="U136" s="3" t="s">
        <v>78</v>
      </c>
    </row>
    <row r="137" spans="1:21">
      <c r="A137" t="s">
        <v>1</v>
      </c>
      <c r="B137" s="5" t="s">
        <v>8</v>
      </c>
      <c r="C137" s="98" t="s">
        <v>8</v>
      </c>
      <c r="D137" s="2">
        <v>1</v>
      </c>
      <c r="E137" s="2">
        <v>254</v>
      </c>
      <c r="F137" s="2">
        <v>325</v>
      </c>
      <c r="G137" s="2">
        <v>326</v>
      </c>
      <c r="H137" s="2">
        <v>0</v>
      </c>
      <c r="I137" s="2">
        <v>30</v>
      </c>
      <c r="J137" s="2" t="s">
        <v>40</v>
      </c>
      <c r="K137" s="2"/>
      <c r="M137" s="3">
        <v>27.84</v>
      </c>
      <c r="N137" s="3">
        <v>235.09</v>
      </c>
      <c r="O137" s="3">
        <v>23.5</v>
      </c>
      <c r="P137" s="3">
        <v>30</v>
      </c>
      <c r="Q137" s="3">
        <v>273.33</v>
      </c>
      <c r="R137" s="3">
        <v>23</v>
      </c>
      <c r="S137" s="3">
        <v>207.25</v>
      </c>
      <c r="T137" s="3">
        <v>243.33</v>
      </c>
      <c r="U137" s="3">
        <v>17.408999999999999</v>
      </c>
    </row>
    <row r="138" spans="1:21">
      <c r="A138" t="s">
        <v>1</v>
      </c>
      <c r="B138" s="5" t="s">
        <v>9</v>
      </c>
      <c r="C138" s="98" t="s">
        <v>9</v>
      </c>
      <c r="D138" s="2">
        <v>1</v>
      </c>
      <c r="E138" s="2">
        <v>252</v>
      </c>
      <c r="F138" s="2">
        <v>325</v>
      </c>
      <c r="G138" s="2">
        <v>327</v>
      </c>
      <c r="H138" s="2">
        <v>0</v>
      </c>
      <c r="I138" s="2">
        <v>30</v>
      </c>
      <c r="J138" s="2" t="s">
        <v>41</v>
      </c>
      <c r="K138" s="2"/>
      <c r="M138" s="3">
        <v>3.82</v>
      </c>
      <c r="N138" s="3">
        <v>0.91</v>
      </c>
      <c r="O138" s="3">
        <v>21.832999999999998</v>
      </c>
      <c r="P138" s="3">
        <v>3.82</v>
      </c>
      <c r="Q138" s="3">
        <v>1.0067999999999999</v>
      </c>
      <c r="R138" s="3">
        <v>3.6667000000000001</v>
      </c>
      <c r="S138" s="3">
        <v>-2.91</v>
      </c>
      <c r="T138" s="3">
        <v>-2.8132000000000001</v>
      </c>
      <c r="U138" s="3">
        <v>-3.3264999999999998</v>
      </c>
    </row>
    <row r="139" spans="1:21">
      <c r="A139" s="3" t="s">
        <v>1</v>
      </c>
      <c r="B139" s="100" t="s">
        <v>216</v>
      </c>
      <c r="C139" s="99" t="s">
        <v>215</v>
      </c>
      <c r="D139" s="2">
        <v>1</v>
      </c>
      <c r="E139" s="2">
        <v>107</v>
      </c>
      <c r="F139" s="2">
        <v>325</v>
      </c>
      <c r="G139" s="2">
        <v>326</v>
      </c>
      <c r="H139" s="2">
        <v>0</v>
      </c>
      <c r="I139" s="2">
        <v>30</v>
      </c>
      <c r="J139" s="2" t="s">
        <v>40</v>
      </c>
      <c r="K139" s="2"/>
      <c r="L139" s="64"/>
      <c r="M139" s="3">
        <v>27.135000000000002</v>
      </c>
      <c r="N139" s="3">
        <v>267.8</v>
      </c>
      <c r="O139" s="3">
        <v>22.832999999999998</v>
      </c>
      <c r="P139" s="3">
        <v>30</v>
      </c>
      <c r="Q139" s="3">
        <v>273.33</v>
      </c>
      <c r="R139" s="3">
        <v>23</v>
      </c>
      <c r="S139" s="3">
        <v>240.67</v>
      </c>
      <c r="T139" s="3">
        <v>243.33</v>
      </c>
      <c r="U139" s="3">
        <v>1.1063000000000001</v>
      </c>
    </row>
    <row r="140" spans="1:21">
      <c r="A140" t="s">
        <v>1</v>
      </c>
      <c r="B140" s="5" t="s">
        <v>11</v>
      </c>
      <c r="C140" s="98" t="s">
        <v>11</v>
      </c>
      <c r="D140" s="2">
        <v>1</v>
      </c>
      <c r="E140" s="2">
        <v>220</v>
      </c>
      <c r="F140" s="2">
        <v>325</v>
      </c>
      <c r="G140" s="2">
        <v>329</v>
      </c>
      <c r="H140" s="2">
        <v>0</v>
      </c>
      <c r="I140" s="2">
        <v>25</v>
      </c>
      <c r="J140" s="2" t="s">
        <v>41</v>
      </c>
      <c r="K140" s="2"/>
      <c r="M140" s="3">
        <v>0.20943999999999999</v>
      </c>
      <c r="N140" s="3">
        <v>0.15731999999999999</v>
      </c>
      <c r="O140" s="3">
        <v>23.167000000000002</v>
      </c>
      <c r="P140" s="3">
        <v>0.20422999999999999</v>
      </c>
      <c r="Q140" s="3">
        <v>0.16017999999999999</v>
      </c>
      <c r="R140" s="3">
        <v>12.667</v>
      </c>
      <c r="S140" s="3">
        <v>-5.2124999999999998E-2</v>
      </c>
      <c r="T140" s="3">
        <v>-4.4054000000000003E-2</v>
      </c>
      <c r="U140" s="3">
        <v>-15.483000000000001</v>
      </c>
    </row>
    <row r="141" spans="1:21">
      <c r="A141" t="s">
        <v>1</v>
      </c>
      <c r="B141" s="5" t="s">
        <v>12</v>
      </c>
      <c r="C141" s="98" t="s">
        <v>12</v>
      </c>
      <c r="D141" s="2">
        <v>1</v>
      </c>
      <c r="E141" s="2">
        <v>223</v>
      </c>
      <c r="F141" s="2">
        <v>325</v>
      </c>
      <c r="G141" s="2">
        <v>330</v>
      </c>
      <c r="H141" s="2">
        <v>0</v>
      </c>
      <c r="I141" s="2">
        <v>25</v>
      </c>
      <c r="J141" s="2" t="s">
        <v>40</v>
      </c>
      <c r="K141" s="2"/>
      <c r="M141" s="3">
        <v>0</v>
      </c>
      <c r="N141" s="3">
        <v>3.1099000000000002E-2</v>
      </c>
      <c r="O141" s="3">
        <v>23.167000000000002</v>
      </c>
      <c r="P141" s="3">
        <v>0</v>
      </c>
      <c r="Q141" s="3">
        <v>2.7337E-2</v>
      </c>
      <c r="R141" s="3">
        <v>13.667</v>
      </c>
      <c r="S141" s="3">
        <v>3.1099000000000002E-2</v>
      </c>
      <c r="T141" s="3">
        <v>2.7337E-2</v>
      </c>
      <c r="U141" s="3">
        <v>-12.098000000000001</v>
      </c>
    </row>
    <row r="142" spans="1:21">
      <c r="A142" t="s">
        <v>1</v>
      </c>
      <c r="B142" s="5" t="s">
        <v>13</v>
      </c>
      <c r="C142" s="98" t="s">
        <v>13</v>
      </c>
      <c r="D142" s="2">
        <v>1</v>
      </c>
      <c r="E142" s="2">
        <v>224</v>
      </c>
      <c r="F142" s="2">
        <v>325</v>
      </c>
      <c r="G142" s="2">
        <v>331</v>
      </c>
      <c r="H142" s="2">
        <v>0</v>
      </c>
      <c r="I142" s="2">
        <v>30</v>
      </c>
      <c r="J142" s="2" t="s">
        <v>40</v>
      </c>
      <c r="K142" s="2"/>
      <c r="M142" s="3">
        <v>0</v>
      </c>
      <c r="N142" s="3">
        <v>118.03</v>
      </c>
      <c r="O142" s="3">
        <v>21.667000000000002</v>
      </c>
      <c r="P142" s="3">
        <v>0</v>
      </c>
      <c r="Q142" s="3">
        <v>139.61000000000001</v>
      </c>
      <c r="R142" s="3">
        <v>10.667</v>
      </c>
      <c r="S142" s="3">
        <v>118.03</v>
      </c>
      <c r="T142" s="3">
        <v>139.61000000000001</v>
      </c>
      <c r="U142" s="3">
        <v>18.28</v>
      </c>
    </row>
    <row r="143" spans="1:21">
      <c r="A143" t="s">
        <v>1</v>
      </c>
      <c r="B143" s="5" t="s">
        <v>14</v>
      </c>
      <c r="C143" s="98" t="s">
        <v>14</v>
      </c>
      <c r="D143" s="2">
        <v>1</v>
      </c>
      <c r="E143" s="2">
        <v>235</v>
      </c>
      <c r="F143" s="2">
        <v>325</v>
      </c>
      <c r="G143" s="2">
        <v>328</v>
      </c>
      <c r="H143" s="2">
        <v>0</v>
      </c>
      <c r="I143" s="2">
        <v>30</v>
      </c>
      <c r="J143" s="2" t="s">
        <v>41</v>
      </c>
      <c r="K143" s="2"/>
      <c r="M143" s="3">
        <v>0</v>
      </c>
      <c r="N143" s="3">
        <v>-1.907</v>
      </c>
      <c r="O143" s="3">
        <v>26</v>
      </c>
      <c r="P143" s="3">
        <v>0</v>
      </c>
      <c r="Q143" s="3">
        <v>-2.1025999999999998</v>
      </c>
      <c r="R143" s="3">
        <v>23.667000000000002</v>
      </c>
      <c r="S143" s="3">
        <v>-1.907</v>
      </c>
      <c r="T143" s="3">
        <v>-2.1025999999999998</v>
      </c>
      <c r="U143" s="3">
        <v>10.259</v>
      </c>
    </row>
    <row r="144" spans="1:21">
      <c r="A144" t="s">
        <v>1</v>
      </c>
      <c r="B144" s="5" t="s">
        <v>15</v>
      </c>
      <c r="C144" s="98" t="s">
        <v>72</v>
      </c>
      <c r="D144" s="2">
        <v>1</v>
      </c>
      <c r="E144" s="2">
        <v>192</v>
      </c>
      <c r="F144" s="2">
        <v>325</v>
      </c>
      <c r="G144" s="2">
        <v>332</v>
      </c>
      <c r="H144" s="2">
        <v>0</v>
      </c>
      <c r="I144" s="2">
        <v>30</v>
      </c>
      <c r="J144" s="2" t="s">
        <v>40</v>
      </c>
      <c r="K144" s="2"/>
      <c r="M144" s="3">
        <v>29.977</v>
      </c>
      <c r="N144" s="3">
        <v>255.91</v>
      </c>
      <c r="O144" s="3">
        <v>23.5</v>
      </c>
      <c r="P144" s="3">
        <v>30</v>
      </c>
      <c r="Q144" s="3">
        <v>251.37</v>
      </c>
      <c r="R144" s="3">
        <v>23.5</v>
      </c>
      <c r="S144" s="3">
        <v>225.93</v>
      </c>
      <c r="T144" s="3">
        <v>221.37</v>
      </c>
      <c r="U144" s="3">
        <v>-2.0181</v>
      </c>
    </row>
    <row r="145" spans="1:21">
      <c r="A145" t="s">
        <v>1</v>
      </c>
      <c r="B145" s="5" t="s">
        <v>16</v>
      </c>
      <c r="C145" s="98" t="s">
        <v>72</v>
      </c>
      <c r="D145" s="2">
        <v>1</v>
      </c>
      <c r="E145" s="2">
        <v>190</v>
      </c>
      <c r="F145" s="2">
        <v>325</v>
      </c>
      <c r="G145" s="2">
        <v>333</v>
      </c>
      <c r="H145" s="2">
        <v>0</v>
      </c>
      <c r="I145" s="2">
        <v>30</v>
      </c>
      <c r="J145" s="2" t="s">
        <v>40</v>
      </c>
      <c r="K145" s="2"/>
      <c r="M145" s="3">
        <v>30.853999999999999</v>
      </c>
      <c r="N145" s="3">
        <v>240.54</v>
      </c>
      <c r="O145" s="3">
        <v>24.332999999999998</v>
      </c>
      <c r="P145" s="3">
        <v>30</v>
      </c>
      <c r="Q145" s="3">
        <v>252.55</v>
      </c>
      <c r="R145" s="3">
        <v>23.5</v>
      </c>
      <c r="S145" s="3">
        <v>209.68</v>
      </c>
      <c r="T145" s="3">
        <v>222.55</v>
      </c>
      <c r="U145" s="3">
        <v>6.1348000000000003</v>
      </c>
    </row>
    <row r="146" spans="1:21">
      <c r="A146" t="s">
        <v>1</v>
      </c>
      <c r="B146" s="5" t="s">
        <v>18</v>
      </c>
      <c r="C146" s="98" t="s">
        <v>72</v>
      </c>
      <c r="D146" s="2">
        <v>1</v>
      </c>
      <c r="E146" s="2">
        <v>199</v>
      </c>
      <c r="F146" s="2">
        <v>325</v>
      </c>
      <c r="G146" s="2">
        <v>335</v>
      </c>
      <c r="H146" s="2">
        <v>0</v>
      </c>
      <c r="I146" s="2">
        <v>30</v>
      </c>
      <c r="J146" s="2" t="s">
        <v>40</v>
      </c>
      <c r="K146" s="2"/>
      <c r="M146" s="3">
        <v>30.122</v>
      </c>
      <c r="N146" s="3">
        <v>225.48</v>
      </c>
      <c r="O146" s="3">
        <v>24.167000000000002</v>
      </c>
      <c r="P146" s="3">
        <v>30</v>
      </c>
      <c r="Q146" s="3">
        <v>189.54</v>
      </c>
      <c r="R146" s="3">
        <v>23.332999999999998</v>
      </c>
      <c r="S146" s="3">
        <v>195.36</v>
      </c>
      <c r="T146" s="3">
        <v>159.54</v>
      </c>
      <c r="U146" s="3">
        <v>-18.335999999999999</v>
      </c>
    </row>
    <row r="147" spans="1:21">
      <c r="A147" t="s">
        <v>1</v>
      </c>
      <c r="B147" s="5" t="s">
        <v>157</v>
      </c>
      <c r="C147" s="98" t="s">
        <v>72</v>
      </c>
      <c r="D147" s="2">
        <v>1</v>
      </c>
      <c r="E147" s="2">
        <v>211</v>
      </c>
      <c r="F147" s="2">
        <v>325</v>
      </c>
      <c r="G147" s="2">
        <v>337</v>
      </c>
      <c r="H147" s="2">
        <v>0</v>
      </c>
      <c r="I147" s="2">
        <v>30</v>
      </c>
      <c r="J147" s="2" t="s">
        <v>40</v>
      </c>
      <c r="K147" s="2"/>
      <c r="M147" s="3">
        <v>29.997</v>
      </c>
      <c r="N147" s="3">
        <v>198.71</v>
      </c>
      <c r="O147" s="3">
        <v>24</v>
      </c>
      <c r="P147" s="3">
        <v>30</v>
      </c>
      <c r="Q147" s="3">
        <v>254.18</v>
      </c>
      <c r="R147" s="3">
        <v>23.332999999999998</v>
      </c>
      <c r="S147" s="3">
        <v>168.72</v>
      </c>
      <c r="T147" s="3">
        <v>224.18</v>
      </c>
      <c r="U147" s="3">
        <v>32.874000000000002</v>
      </c>
    </row>
    <row r="148" spans="1:21">
      <c r="A148" t="s">
        <v>1</v>
      </c>
      <c r="B148" s="5" t="s">
        <v>19</v>
      </c>
      <c r="C148" s="98" t="s">
        <v>73</v>
      </c>
      <c r="D148" s="2">
        <v>1</v>
      </c>
      <c r="E148" s="2">
        <v>109</v>
      </c>
      <c r="F148" s="2">
        <v>325</v>
      </c>
      <c r="G148" s="2">
        <v>338</v>
      </c>
      <c r="H148" s="2">
        <v>0</v>
      </c>
      <c r="I148" s="2">
        <v>30</v>
      </c>
      <c r="J148" s="2" t="s">
        <v>40</v>
      </c>
      <c r="K148" s="2"/>
      <c r="M148" s="3">
        <v>26.440999999999999</v>
      </c>
      <c r="N148" s="3">
        <v>140.77000000000001</v>
      </c>
      <c r="O148" s="3">
        <v>24.332999999999998</v>
      </c>
      <c r="P148" s="3">
        <v>30</v>
      </c>
      <c r="Q148" s="3">
        <v>217.23</v>
      </c>
      <c r="R148" s="3">
        <v>23.332999999999998</v>
      </c>
      <c r="S148" s="3">
        <v>114.33</v>
      </c>
      <c r="T148" s="3">
        <v>187.23</v>
      </c>
      <c r="U148" s="3">
        <v>63.767000000000003</v>
      </c>
    </row>
    <row r="149" spans="1:21">
      <c r="A149" t="s">
        <v>1</v>
      </c>
      <c r="B149" s="5" t="s">
        <v>20</v>
      </c>
      <c r="C149" s="98" t="s">
        <v>73</v>
      </c>
      <c r="D149" s="2">
        <v>1</v>
      </c>
      <c r="E149" s="2">
        <v>115</v>
      </c>
      <c r="F149" s="2">
        <v>325</v>
      </c>
      <c r="G149" s="2">
        <v>339</v>
      </c>
      <c r="H149" s="2">
        <v>0</v>
      </c>
      <c r="I149" s="2">
        <v>30</v>
      </c>
      <c r="J149" s="2" t="s">
        <v>40</v>
      </c>
      <c r="K149" s="2"/>
      <c r="M149" s="3">
        <v>26.036000000000001</v>
      </c>
      <c r="N149" s="3">
        <v>198.42</v>
      </c>
      <c r="O149" s="3">
        <v>23.667000000000002</v>
      </c>
      <c r="P149" s="3">
        <v>30</v>
      </c>
      <c r="Q149" s="3">
        <v>232.94</v>
      </c>
      <c r="R149" s="3">
        <v>23.167000000000002</v>
      </c>
      <c r="S149" s="3">
        <v>172.39</v>
      </c>
      <c r="T149" s="3">
        <v>202.94</v>
      </c>
      <c r="U149" s="3">
        <v>17.725999999999999</v>
      </c>
    </row>
    <row r="150" spans="1:21">
      <c r="A150" t="s">
        <v>1</v>
      </c>
      <c r="B150" s="5" t="s">
        <v>21</v>
      </c>
      <c r="C150" s="98" t="s">
        <v>73</v>
      </c>
      <c r="D150" s="2">
        <v>1</v>
      </c>
      <c r="E150" s="2">
        <v>133</v>
      </c>
      <c r="F150" s="2">
        <v>325</v>
      </c>
      <c r="G150" s="2">
        <v>343</v>
      </c>
      <c r="H150" s="2">
        <v>0</v>
      </c>
      <c r="I150" s="2">
        <v>30</v>
      </c>
      <c r="J150" s="2" t="s">
        <v>40</v>
      </c>
      <c r="K150" s="2"/>
      <c r="M150" s="3">
        <v>24.103999999999999</v>
      </c>
      <c r="N150" s="3">
        <v>111.39</v>
      </c>
      <c r="O150" s="3">
        <v>23.667000000000002</v>
      </c>
      <c r="P150" s="3">
        <v>30</v>
      </c>
      <c r="Q150" s="3">
        <v>182.2</v>
      </c>
      <c r="R150" s="3">
        <v>23.332999999999998</v>
      </c>
      <c r="S150" s="3">
        <v>87.284999999999997</v>
      </c>
      <c r="T150" s="3">
        <v>152.19999999999999</v>
      </c>
      <c r="U150" s="3">
        <v>74.373999999999995</v>
      </c>
    </row>
    <row r="151" spans="1:21">
      <c r="A151" t="s">
        <v>1</v>
      </c>
      <c r="B151" s="5" t="s">
        <v>22</v>
      </c>
      <c r="C151" s="98" t="s">
        <v>73</v>
      </c>
      <c r="D151" s="2">
        <v>1</v>
      </c>
      <c r="E151" s="2">
        <v>135</v>
      </c>
      <c r="F151" s="2">
        <v>325</v>
      </c>
      <c r="G151" s="2">
        <v>344</v>
      </c>
      <c r="H151" s="2">
        <v>0</v>
      </c>
      <c r="I151" s="2">
        <v>30</v>
      </c>
      <c r="J151" s="2" t="s">
        <v>40</v>
      </c>
      <c r="K151" s="2"/>
      <c r="M151" s="3">
        <v>24.414000000000001</v>
      </c>
      <c r="N151" s="3">
        <v>170.2</v>
      </c>
      <c r="O151" s="3">
        <v>23.832999999999998</v>
      </c>
      <c r="P151" s="3">
        <v>30</v>
      </c>
      <c r="Q151" s="3">
        <v>220.95</v>
      </c>
      <c r="R151" s="3">
        <v>23.332999999999998</v>
      </c>
      <c r="S151" s="3">
        <v>145.78</v>
      </c>
      <c r="T151" s="3">
        <v>190.95</v>
      </c>
      <c r="U151" s="3">
        <v>30.986000000000001</v>
      </c>
    </row>
    <row r="152" spans="1:21">
      <c r="A152" t="s">
        <v>1</v>
      </c>
      <c r="B152" s="5" t="s">
        <v>23</v>
      </c>
      <c r="C152" s="98" t="s">
        <v>73</v>
      </c>
      <c r="D152" s="2">
        <v>1</v>
      </c>
      <c r="E152" s="2">
        <v>149</v>
      </c>
      <c r="F152" s="2">
        <v>325</v>
      </c>
      <c r="G152" s="2">
        <v>352</v>
      </c>
      <c r="H152" s="2">
        <v>0</v>
      </c>
      <c r="I152" s="2">
        <v>30</v>
      </c>
      <c r="J152" s="2" t="s">
        <v>40</v>
      </c>
      <c r="K152" s="2"/>
      <c r="M152" s="3">
        <v>25.120999999999999</v>
      </c>
      <c r="N152" s="3">
        <v>78.72</v>
      </c>
      <c r="O152" s="3">
        <v>24.5</v>
      </c>
      <c r="P152" s="3">
        <v>30</v>
      </c>
      <c r="Q152" s="3">
        <v>172.73</v>
      </c>
      <c r="R152" s="3">
        <v>23.5</v>
      </c>
      <c r="S152" s="3">
        <v>53.597999999999999</v>
      </c>
      <c r="T152" s="3">
        <v>142.72999999999999</v>
      </c>
      <c r="U152" s="3">
        <v>166.29</v>
      </c>
    </row>
    <row r="153" spans="1:21">
      <c r="A153" t="s">
        <v>1</v>
      </c>
      <c r="B153" s="5" t="s">
        <v>24</v>
      </c>
      <c r="C153" s="98" t="s">
        <v>73</v>
      </c>
      <c r="D153" s="2">
        <v>1</v>
      </c>
      <c r="E153" s="2">
        <v>151</v>
      </c>
      <c r="F153" s="2">
        <v>325</v>
      </c>
      <c r="G153" s="2">
        <v>353</v>
      </c>
      <c r="H153" s="2">
        <v>0</v>
      </c>
      <c r="I153" s="2">
        <v>30</v>
      </c>
      <c r="J153" s="2" t="s">
        <v>40</v>
      </c>
      <c r="K153" s="2"/>
      <c r="M153" s="3">
        <v>24.727</v>
      </c>
      <c r="N153" s="3">
        <v>143.41</v>
      </c>
      <c r="O153" s="3">
        <v>23.332999999999998</v>
      </c>
      <c r="P153" s="3">
        <v>30</v>
      </c>
      <c r="Q153" s="3">
        <v>168.6</v>
      </c>
      <c r="R153" s="3">
        <v>23.5</v>
      </c>
      <c r="S153" s="3">
        <v>118.69</v>
      </c>
      <c r="T153" s="3">
        <v>138.6</v>
      </c>
      <c r="U153" s="3">
        <v>16.78</v>
      </c>
    </row>
    <row r="154" spans="1:21">
      <c r="A154" t="s">
        <v>1</v>
      </c>
      <c r="B154" s="5" t="s">
        <v>25</v>
      </c>
      <c r="C154" s="98" t="s">
        <v>73</v>
      </c>
      <c r="D154" s="2">
        <v>1</v>
      </c>
      <c r="E154" s="2">
        <v>165</v>
      </c>
      <c r="F154" s="2">
        <v>325</v>
      </c>
      <c r="G154" s="2">
        <v>347</v>
      </c>
      <c r="H154" s="2">
        <v>0</v>
      </c>
      <c r="I154" s="2">
        <v>30</v>
      </c>
      <c r="J154" s="2" t="s">
        <v>40</v>
      </c>
      <c r="K154" s="2"/>
      <c r="M154" s="3">
        <v>29.472000000000001</v>
      </c>
      <c r="N154" s="3">
        <v>184.68</v>
      </c>
      <c r="O154" s="3">
        <v>24.167000000000002</v>
      </c>
      <c r="P154" s="3">
        <v>30</v>
      </c>
      <c r="Q154" s="3">
        <v>224.16</v>
      </c>
      <c r="R154" s="3">
        <v>23.332999999999998</v>
      </c>
      <c r="S154" s="3">
        <v>155.21</v>
      </c>
      <c r="T154" s="3">
        <v>194.16</v>
      </c>
      <c r="U154" s="3">
        <v>25.097000000000001</v>
      </c>
    </row>
    <row r="155" spans="1:21">
      <c r="A155" t="s">
        <v>1</v>
      </c>
      <c r="B155" s="5" t="s">
        <v>26</v>
      </c>
      <c r="C155" s="98" t="s">
        <v>73</v>
      </c>
      <c r="D155" s="2">
        <v>1</v>
      </c>
      <c r="E155" s="2">
        <v>171</v>
      </c>
      <c r="F155" s="2">
        <v>325</v>
      </c>
      <c r="G155" s="2">
        <v>349</v>
      </c>
      <c r="H155" s="2">
        <v>0</v>
      </c>
      <c r="I155" s="2">
        <v>30</v>
      </c>
      <c r="J155" s="2" t="s">
        <v>40</v>
      </c>
      <c r="K155" s="2"/>
      <c r="M155" s="3">
        <v>28.933</v>
      </c>
      <c r="N155" s="3">
        <v>316.31</v>
      </c>
      <c r="O155" s="3">
        <v>23.5</v>
      </c>
      <c r="P155" s="3">
        <v>30</v>
      </c>
      <c r="Q155" s="3">
        <v>227.41</v>
      </c>
      <c r="R155" s="3">
        <v>23.167000000000002</v>
      </c>
      <c r="S155" s="3">
        <v>287.38</v>
      </c>
      <c r="T155" s="3">
        <v>197.41</v>
      </c>
      <c r="U155" s="3">
        <v>-31.306000000000001</v>
      </c>
    </row>
    <row r="156" spans="1:21">
      <c r="A156" t="s">
        <v>1</v>
      </c>
      <c r="B156" s="5" t="s">
        <v>27</v>
      </c>
      <c r="C156" s="98" t="s">
        <v>74</v>
      </c>
      <c r="D156" s="2">
        <v>1</v>
      </c>
      <c r="E156" s="2">
        <v>228</v>
      </c>
      <c r="F156" s="2">
        <v>325</v>
      </c>
      <c r="G156" s="2">
        <v>355</v>
      </c>
      <c r="H156" s="2">
        <v>0</v>
      </c>
      <c r="I156" s="2">
        <v>30</v>
      </c>
      <c r="J156" s="2" t="s">
        <v>40</v>
      </c>
      <c r="K156" s="2"/>
      <c r="M156" s="3">
        <v>-1.2377000000000001E-2</v>
      </c>
      <c r="N156" s="3">
        <v>7.0906000000000002</v>
      </c>
      <c r="O156" s="3">
        <v>20.832999999999998</v>
      </c>
      <c r="P156" s="3">
        <v>0</v>
      </c>
      <c r="Q156" s="3">
        <v>4.9383999999999997</v>
      </c>
      <c r="R156" s="3">
        <v>23</v>
      </c>
      <c r="S156" s="3">
        <v>7.1029999999999998</v>
      </c>
      <c r="T156" s="3">
        <v>4.9383999999999997</v>
      </c>
      <c r="U156" s="3">
        <v>-30.474</v>
      </c>
    </row>
    <row r="157" spans="1:21">
      <c r="A157" t="s">
        <v>1</v>
      </c>
      <c r="B157" s="5" t="s">
        <v>28</v>
      </c>
      <c r="C157" s="98" t="s">
        <v>74</v>
      </c>
      <c r="D157" s="2">
        <v>1</v>
      </c>
      <c r="E157" s="2">
        <v>232</v>
      </c>
      <c r="F157" s="2">
        <v>325</v>
      </c>
      <c r="G157" s="2">
        <v>356</v>
      </c>
      <c r="H157" s="2">
        <v>0</v>
      </c>
      <c r="I157" s="2">
        <v>30</v>
      </c>
      <c r="J157" s="2" t="s">
        <v>40</v>
      </c>
      <c r="K157" s="2"/>
      <c r="M157" s="3">
        <v>-1.3617000000000001E-2</v>
      </c>
      <c r="N157" s="3">
        <v>9.4402000000000008</v>
      </c>
      <c r="O157" s="3">
        <v>22</v>
      </c>
      <c r="P157" s="3">
        <v>0</v>
      </c>
      <c r="Q157" s="3">
        <v>5.1082000000000001</v>
      </c>
      <c r="R157" s="3">
        <v>23</v>
      </c>
      <c r="S157" s="3">
        <v>9.4537999999999993</v>
      </c>
      <c r="T157" s="3">
        <v>5.1082000000000001</v>
      </c>
      <c r="U157" s="3">
        <v>-45.966000000000001</v>
      </c>
    </row>
    <row r="158" spans="1:21">
      <c r="A158" t="s">
        <v>1</v>
      </c>
      <c r="B158" s="5" t="s">
        <v>29</v>
      </c>
      <c r="C158" s="98" t="s">
        <v>74</v>
      </c>
      <c r="D158" s="2">
        <v>1</v>
      </c>
      <c r="E158" s="2">
        <v>226</v>
      </c>
      <c r="F158" s="2">
        <v>325</v>
      </c>
      <c r="G158" s="2">
        <v>358</v>
      </c>
      <c r="H158" s="2">
        <v>0</v>
      </c>
      <c r="I158" s="2">
        <v>30</v>
      </c>
      <c r="J158" s="2" t="s">
        <v>40</v>
      </c>
      <c r="K158" s="2"/>
      <c r="M158" s="3">
        <v>-1.5240999999999999E-2</v>
      </c>
      <c r="N158" s="3">
        <v>5.5331999999999999</v>
      </c>
      <c r="O158" s="3">
        <v>20.832999999999998</v>
      </c>
      <c r="P158" s="3">
        <v>0</v>
      </c>
      <c r="Q158" s="3">
        <v>4.9039000000000001</v>
      </c>
      <c r="R158" s="3">
        <v>23</v>
      </c>
      <c r="S158" s="3">
        <v>5.5484999999999998</v>
      </c>
      <c r="T158" s="3">
        <v>4.9039000000000001</v>
      </c>
      <c r="U158" s="3">
        <v>-11.617000000000001</v>
      </c>
    </row>
    <row r="159" spans="1:21">
      <c r="A159" t="s">
        <v>1</v>
      </c>
      <c r="B159" s="5" t="s">
        <v>158</v>
      </c>
      <c r="C159" s="98" t="s">
        <v>74</v>
      </c>
      <c r="D159" s="2">
        <v>1</v>
      </c>
      <c r="E159" s="2">
        <v>233</v>
      </c>
      <c r="F159" s="2">
        <v>325</v>
      </c>
      <c r="G159" s="2">
        <v>360</v>
      </c>
      <c r="H159" s="2">
        <v>0</v>
      </c>
      <c r="I159" s="2">
        <v>30</v>
      </c>
      <c r="J159" s="2" t="s">
        <v>40</v>
      </c>
      <c r="K159" s="2"/>
      <c r="M159" s="3">
        <v>-2.3207999999999999E-2</v>
      </c>
      <c r="N159" s="3">
        <v>6.4268999999999998</v>
      </c>
      <c r="O159" s="3">
        <v>22.332999999999998</v>
      </c>
      <c r="P159" s="3">
        <v>0</v>
      </c>
      <c r="Q159" s="3">
        <v>5.5110999999999999</v>
      </c>
      <c r="R159" s="3">
        <v>23</v>
      </c>
      <c r="S159" s="3">
        <v>6.4500999999999999</v>
      </c>
      <c r="T159" s="3">
        <v>5.5110999999999999</v>
      </c>
      <c r="U159" s="3">
        <v>-14.558999999999999</v>
      </c>
    </row>
    <row r="160" spans="1:21">
      <c r="A160" t="s">
        <v>1</v>
      </c>
      <c r="B160" s="5" t="s">
        <v>162</v>
      </c>
      <c r="C160" s="98" t="s">
        <v>166</v>
      </c>
      <c r="D160" s="2">
        <v>1</v>
      </c>
      <c r="E160" s="2">
        <v>227</v>
      </c>
      <c r="F160" s="2">
        <v>325</v>
      </c>
      <c r="G160" s="2">
        <v>378</v>
      </c>
      <c r="H160" s="2">
        <v>0</v>
      </c>
      <c r="I160" s="2">
        <v>30</v>
      </c>
      <c r="J160" s="2" t="s">
        <v>40</v>
      </c>
      <c r="K160" s="2"/>
      <c r="M160" s="3">
        <v>-1.0342999999999999E-3</v>
      </c>
      <c r="N160" s="3">
        <v>4.4462000000000002</v>
      </c>
      <c r="O160" s="3">
        <v>23.167000000000002</v>
      </c>
      <c r="P160" s="3">
        <v>0</v>
      </c>
      <c r="Q160" s="3">
        <v>4.8761000000000001</v>
      </c>
      <c r="R160" s="3">
        <v>23</v>
      </c>
      <c r="S160" s="3">
        <v>4.4473000000000003</v>
      </c>
      <c r="T160" s="3">
        <v>4.8761000000000001</v>
      </c>
      <c r="U160" s="3">
        <v>9.6437000000000008</v>
      </c>
    </row>
    <row r="161" spans="1:22">
      <c r="A161" t="s">
        <v>1</v>
      </c>
      <c r="B161" s="5" t="s">
        <v>163</v>
      </c>
      <c r="C161" s="98" t="s">
        <v>166</v>
      </c>
      <c r="D161" s="2">
        <v>1</v>
      </c>
      <c r="E161" s="2">
        <v>231</v>
      </c>
      <c r="F161" s="2">
        <v>325</v>
      </c>
      <c r="G161" s="2">
        <v>379</v>
      </c>
      <c r="J161" s="2"/>
      <c r="K161" s="2"/>
      <c r="V161" s="3" t="s">
        <v>268</v>
      </c>
    </row>
    <row r="162" spans="1:22">
      <c r="A162" t="s">
        <v>1</v>
      </c>
      <c r="B162" s="5" t="s">
        <v>164</v>
      </c>
      <c r="C162" s="98" t="s">
        <v>166</v>
      </c>
      <c r="D162" s="2">
        <v>1</v>
      </c>
      <c r="E162" s="2">
        <v>225</v>
      </c>
      <c r="F162" s="2">
        <v>325</v>
      </c>
      <c r="G162" s="2">
        <v>381</v>
      </c>
      <c r="H162" s="2">
        <v>0</v>
      </c>
      <c r="I162" s="2">
        <v>30</v>
      </c>
      <c r="J162" s="2" t="s">
        <v>40</v>
      </c>
      <c r="K162" s="2"/>
      <c r="M162" s="3">
        <v>-3.3982000000000001E-4</v>
      </c>
      <c r="N162" s="3">
        <v>2.9525000000000001</v>
      </c>
      <c r="O162" s="3">
        <v>23.167000000000002</v>
      </c>
      <c r="P162" s="3">
        <v>0</v>
      </c>
      <c r="Q162" s="3">
        <v>4.5263999999999998</v>
      </c>
      <c r="R162" s="3">
        <v>23</v>
      </c>
      <c r="S162" s="3">
        <v>2.9529000000000001</v>
      </c>
      <c r="T162" s="3">
        <v>4.5263999999999998</v>
      </c>
      <c r="U162" s="3">
        <v>53.289000000000001</v>
      </c>
    </row>
    <row r="163" spans="1:22">
      <c r="A163" t="s">
        <v>1</v>
      </c>
      <c r="B163" s="5" t="s">
        <v>165</v>
      </c>
      <c r="C163" s="98" t="s">
        <v>166</v>
      </c>
      <c r="D163" s="2">
        <v>1</v>
      </c>
      <c r="E163" s="2">
        <v>234</v>
      </c>
      <c r="F163" s="2">
        <v>325</v>
      </c>
      <c r="G163" s="2">
        <v>382</v>
      </c>
      <c r="H163" s="2">
        <v>0</v>
      </c>
      <c r="I163" s="2">
        <v>30</v>
      </c>
      <c r="J163" s="2" t="s">
        <v>40</v>
      </c>
      <c r="K163" s="2"/>
      <c r="M163" s="3">
        <v>1.1115999999999999E-3</v>
      </c>
      <c r="N163" s="3">
        <v>5.3639999999999999</v>
      </c>
      <c r="O163" s="3">
        <v>3.6667000000000001</v>
      </c>
      <c r="P163" s="3">
        <v>0</v>
      </c>
      <c r="Q163" s="3">
        <v>5.4724000000000004</v>
      </c>
      <c r="R163" s="3">
        <v>23</v>
      </c>
      <c r="S163" s="3">
        <v>5.3628999999999998</v>
      </c>
      <c r="T163" s="3">
        <v>5.4724000000000004</v>
      </c>
      <c r="U163" s="3">
        <v>2.0413999999999999</v>
      </c>
    </row>
    <row r="164" spans="1:22">
      <c r="A164" t="s">
        <v>1</v>
      </c>
      <c r="B164" s="5" t="s">
        <v>30</v>
      </c>
      <c r="C164" s="98" t="s">
        <v>75</v>
      </c>
      <c r="D164" s="2">
        <v>1</v>
      </c>
      <c r="E164" s="2">
        <v>2</v>
      </c>
      <c r="F164" s="2">
        <v>325</v>
      </c>
      <c r="G164" s="2">
        <v>361</v>
      </c>
      <c r="H164" s="2">
        <v>0</v>
      </c>
      <c r="I164" s="2">
        <v>30</v>
      </c>
      <c r="J164" s="2" t="s">
        <v>40</v>
      </c>
      <c r="K164" s="2"/>
      <c r="M164" s="3">
        <v>7.3065000000000005E-2</v>
      </c>
      <c r="N164" s="3">
        <v>3.5716999999999999</v>
      </c>
      <c r="O164" s="3">
        <v>21.832999999999998</v>
      </c>
      <c r="P164" s="3">
        <v>0</v>
      </c>
      <c r="Q164" s="3">
        <v>4.4531999999999998</v>
      </c>
      <c r="R164" s="3">
        <v>23</v>
      </c>
      <c r="S164" s="3">
        <v>3.4986000000000002</v>
      </c>
      <c r="T164" s="3">
        <v>4.4531999999999998</v>
      </c>
      <c r="U164" s="3">
        <v>27.283999999999999</v>
      </c>
    </row>
    <row r="165" spans="1:22">
      <c r="A165" t="s">
        <v>1</v>
      </c>
      <c r="B165" s="5" t="s">
        <v>31</v>
      </c>
      <c r="C165" s="98" t="s">
        <v>75</v>
      </c>
      <c r="D165" s="2">
        <v>1</v>
      </c>
      <c r="E165" s="2">
        <v>5</v>
      </c>
      <c r="F165" s="2">
        <v>325</v>
      </c>
      <c r="G165" s="2">
        <v>362</v>
      </c>
      <c r="H165" s="2">
        <v>0</v>
      </c>
      <c r="I165" s="2">
        <v>30</v>
      </c>
      <c r="J165" s="2" t="s">
        <v>40</v>
      </c>
      <c r="K165" s="2"/>
      <c r="M165" s="3">
        <v>6.7871000000000001E-2</v>
      </c>
      <c r="N165" s="3">
        <v>4.3883999999999999</v>
      </c>
      <c r="O165" s="3">
        <v>23.667000000000002</v>
      </c>
      <c r="P165" s="3">
        <v>0</v>
      </c>
      <c r="Q165" s="3">
        <v>5.0084</v>
      </c>
      <c r="R165" s="3">
        <v>23</v>
      </c>
      <c r="S165" s="3">
        <v>4.3205</v>
      </c>
      <c r="T165" s="3">
        <v>5.0084</v>
      </c>
      <c r="U165" s="3">
        <v>15.920999999999999</v>
      </c>
    </row>
    <row r="166" spans="1:22">
      <c r="A166" t="s">
        <v>1</v>
      </c>
      <c r="B166" s="5" t="s">
        <v>32</v>
      </c>
      <c r="C166" s="98" t="s">
        <v>75</v>
      </c>
      <c r="D166" s="2">
        <v>1</v>
      </c>
      <c r="E166" s="2">
        <v>14</v>
      </c>
      <c r="F166" s="2">
        <v>325</v>
      </c>
      <c r="G166" s="2">
        <v>366</v>
      </c>
      <c r="H166" s="2">
        <v>0</v>
      </c>
      <c r="I166" s="2">
        <v>30</v>
      </c>
      <c r="J166" s="2" t="s">
        <v>40</v>
      </c>
      <c r="K166" s="2"/>
      <c r="M166" s="3">
        <v>7.2635000000000005E-2</v>
      </c>
      <c r="N166" s="3">
        <v>2.6013999999999999</v>
      </c>
      <c r="O166" s="3">
        <v>23.5</v>
      </c>
      <c r="P166" s="3">
        <v>0</v>
      </c>
      <c r="Q166" s="3">
        <v>3.5956000000000001</v>
      </c>
      <c r="R166" s="3">
        <v>23</v>
      </c>
      <c r="S166" s="3">
        <v>2.5287999999999999</v>
      </c>
      <c r="T166" s="3">
        <v>3.5956000000000001</v>
      </c>
      <c r="U166" s="3">
        <v>42.185000000000002</v>
      </c>
    </row>
    <row r="167" spans="1:22">
      <c r="A167" t="s">
        <v>1</v>
      </c>
      <c r="B167" s="5" t="s">
        <v>33</v>
      </c>
      <c r="C167" s="98" t="s">
        <v>75</v>
      </c>
      <c r="D167" s="2">
        <v>1</v>
      </c>
      <c r="E167" s="2">
        <v>15</v>
      </c>
      <c r="F167" s="2">
        <v>325</v>
      </c>
      <c r="G167" s="2">
        <v>367</v>
      </c>
      <c r="H167" s="2">
        <v>0</v>
      </c>
      <c r="I167" s="2">
        <v>30</v>
      </c>
      <c r="J167" s="2" t="s">
        <v>40</v>
      </c>
      <c r="K167" s="2"/>
      <c r="M167" s="3">
        <v>5.7653999999999997E-2</v>
      </c>
      <c r="N167" s="3">
        <v>4.5037000000000003</v>
      </c>
      <c r="O167" s="3">
        <v>23</v>
      </c>
      <c r="P167" s="3">
        <v>0</v>
      </c>
      <c r="Q167" s="3">
        <v>4.5804999999999998</v>
      </c>
      <c r="R167" s="3">
        <v>23</v>
      </c>
      <c r="S167" s="3">
        <v>4.4459999999999997</v>
      </c>
      <c r="T167" s="3">
        <v>4.5804999999999998</v>
      </c>
      <c r="U167" s="3">
        <v>3.0236000000000001</v>
      </c>
    </row>
    <row r="168" spans="1:22">
      <c r="A168" t="s">
        <v>1</v>
      </c>
      <c r="B168" s="5" t="s">
        <v>34</v>
      </c>
      <c r="C168" s="98" t="s">
        <v>75</v>
      </c>
      <c r="D168" s="2">
        <v>1</v>
      </c>
      <c r="E168" s="2">
        <v>22</v>
      </c>
      <c r="F168" s="2">
        <v>325</v>
      </c>
      <c r="G168" s="2">
        <v>375</v>
      </c>
      <c r="H168" s="2">
        <v>0</v>
      </c>
      <c r="I168" s="2">
        <v>30</v>
      </c>
      <c r="J168" s="2" t="s">
        <v>40</v>
      </c>
      <c r="K168" s="2"/>
      <c r="M168" s="3">
        <v>6.0932E-2</v>
      </c>
      <c r="N168" s="3">
        <v>2.0320999999999998</v>
      </c>
      <c r="O168" s="3">
        <v>23.167000000000002</v>
      </c>
      <c r="P168" s="3">
        <v>0</v>
      </c>
      <c r="Q168" s="3">
        <v>3.1937000000000002</v>
      </c>
      <c r="R168" s="3">
        <v>23</v>
      </c>
      <c r="S168" s="3">
        <v>1.9712000000000001</v>
      </c>
      <c r="T168" s="3">
        <v>3.1937000000000002</v>
      </c>
      <c r="U168" s="3">
        <v>62.018000000000001</v>
      </c>
    </row>
    <row r="169" spans="1:22">
      <c r="A169" t="s">
        <v>1</v>
      </c>
      <c r="B169" s="5" t="s">
        <v>35</v>
      </c>
      <c r="C169" s="98" t="s">
        <v>75</v>
      </c>
      <c r="D169" s="2">
        <v>1</v>
      </c>
      <c r="E169" s="2">
        <v>23</v>
      </c>
      <c r="F169" s="2">
        <v>325</v>
      </c>
      <c r="G169" s="2">
        <v>376</v>
      </c>
      <c r="H169" s="2">
        <v>0</v>
      </c>
      <c r="I169" s="2">
        <v>30</v>
      </c>
      <c r="J169" s="2" t="s">
        <v>40</v>
      </c>
      <c r="K169" s="2"/>
      <c r="M169" s="3">
        <v>6.1399000000000002E-2</v>
      </c>
      <c r="N169" s="3">
        <v>4.133</v>
      </c>
      <c r="O169" s="3">
        <v>20.832999999999998</v>
      </c>
      <c r="P169" s="3">
        <v>0</v>
      </c>
      <c r="Q169" s="3">
        <v>3.0853999999999999</v>
      </c>
      <c r="R169" s="3">
        <v>23</v>
      </c>
      <c r="S169" s="3">
        <v>4.0716000000000001</v>
      </c>
      <c r="T169" s="3">
        <v>3.0853999999999999</v>
      </c>
      <c r="U169" s="3">
        <v>-24.222000000000001</v>
      </c>
    </row>
    <row r="170" spans="1:22">
      <c r="A170" t="s">
        <v>1</v>
      </c>
      <c r="B170" s="5" t="s">
        <v>36</v>
      </c>
      <c r="C170" s="98" t="s">
        <v>75</v>
      </c>
      <c r="D170" s="2">
        <v>1</v>
      </c>
      <c r="E170" s="2">
        <v>30</v>
      </c>
      <c r="F170" s="2">
        <v>325</v>
      </c>
      <c r="G170" s="2">
        <v>370</v>
      </c>
      <c r="H170" s="2">
        <v>0</v>
      </c>
      <c r="I170" s="2">
        <v>30</v>
      </c>
      <c r="J170" s="2" t="s">
        <v>40</v>
      </c>
      <c r="K170" s="2"/>
      <c r="M170" s="3">
        <v>7.4980000000000005E-2</v>
      </c>
      <c r="N170" s="3">
        <v>4.6919000000000004</v>
      </c>
      <c r="O170" s="3">
        <v>22.167000000000002</v>
      </c>
      <c r="P170" s="3">
        <v>0</v>
      </c>
      <c r="Q170" s="3">
        <v>4.6603000000000003</v>
      </c>
      <c r="R170" s="3">
        <v>23</v>
      </c>
      <c r="S170" s="3">
        <v>4.6169000000000002</v>
      </c>
      <c r="T170" s="3">
        <v>4.6603000000000003</v>
      </c>
      <c r="U170" s="3">
        <v>0.93835000000000002</v>
      </c>
    </row>
    <row r="171" spans="1:22">
      <c r="A171" t="s">
        <v>1</v>
      </c>
      <c r="B171" s="5" t="s">
        <v>37</v>
      </c>
      <c r="C171" s="98" t="s">
        <v>75</v>
      </c>
      <c r="D171" s="2">
        <v>1</v>
      </c>
      <c r="E171" s="2">
        <v>33</v>
      </c>
      <c r="F171" s="2">
        <v>325</v>
      </c>
      <c r="G171" s="2">
        <v>372</v>
      </c>
      <c r="H171" s="2">
        <v>0</v>
      </c>
      <c r="I171" s="2">
        <v>30</v>
      </c>
      <c r="J171" s="2" t="s">
        <v>40</v>
      </c>
      <c r="K171" s="2"/>
      <c r="M171" s="3">
        <v>0.1012</v>
      </c>
      <c r="N171" s="3">
        <v>9.9774999999999991</v>
      </c>
      <c r="O171" s="3">
        <v>22.332999999999998</v>
      </c>
      <c r="P171" s="3">
        <v>0</v>
      </c>
      <c r="Q171" s="3">
        <v>4.7751999999999999</v>
      </c>
      <c r="R171" s="3">
        <v>23</v>
      </c>
      <c r="S171" s="3">
        <v>9.8763000000000005</v>
      </c>
      <c r="T171" s="3">
        <v>4.7751999999999999</v>
      </c>
      <c r="U171" s="3">
        <v>-51.651000000000003</v>
      </c>
    </row>
    <row r="172" spans="1:22">
      <c r="B172" s="5"/>
    </row>
    <row r="173" spans="1:22">
      <c r="A173" t="s">
        <v>283</v>
      </c>
      <c r="B173" s="5" t="s">
        <v>293</v>
      </c>
      <c r="C173" s="98">
        <v>1</v>
      </c>
    </row>
    <row r="174" spans="1:22">
      <c r="A174" t="s">
        <v>284</v>
      </c>
      <c r="B174" s="5" t="s">
        <v>293</v>
      </c>
      <c r="C174" s="98">
        <v>1</v>
      </c>
    </row>
    <row r="175" spans="1:22">
      <c r="B175" s="5"/>
      <c r="D175" s="2" t="s">
        <v>2</v>
      </c>
      <c r="E175" s="2" t="s">
        <v>3</v>
      </c>
      <c r="F175" s="2" t="s">
        <v>4</v>
      </c>
      <c r="G175" s="2" t="s">
        <v>5</v>
      </c>
      <c r="H175" s="2" t="s">
        <v>6</v>
      </c>
      <c r="I175" s="2" t="s">
        <v>7</v>
      </c>
      <c r="J175" s="2" t="s">
        <v>39</v>
      </c>
      <c r="K175" s="2" t="s">
        <v>79</v>
      </c>
      <c r="M175" s="3" t="s">
        <v>70</v>
      </c>
      <c r="N175" s="3" t="s">
        <v>76</v>
      </c>
      <c r="O175" s="3" t="s">
        <v>81</v>
      </c>
      <c r="P175" s="3" t="s">
        <v>71</v>
      </c>
      <c r="Q175" s="3" t="s">
        <v>77</v>
      </c>
      <c r="R175" s="3" t="s">
        <v>81</v>
      </c>
      <c r="S175" s="3" t="s">
        <v>82</v>
      </c>
      <c r="T175" s="3" t="s">
        <v>83</v>
      </c>
      <c r="U175" s="3" t="s">
        <v>78</v>
      </c>
    </row>
    <row r="176" spans="1:22">
      <c r="A176" t="s">
        <v>1</v>
      </c>
      <c r="B176" s="5" t="s">
        <v>8</v>
      </c>
      <c r="C176" s="98" t="s">
        <v>8</v>
      </c>
      <c r="D176" s="2">
        <v>1</v>
      </c>
      <c r="E176" s="2">
        <v>254</v>
      </c>
      <c r="F176" s="2">
        <v>325</v>
      </c>
      <c r="G176" s="2">
        <v>326</v>
      </c>
      <c r="H176" s="2">
        <v>0</v>
      </c>
      <c r="I176" s="2">
        <v>30</v>
      </c>
      <c r="J176" s="2" t="s">
        <v>40</v>
      </c>
      <c r="K176" s="2"/>
      <c r="M176" s="3">
        <v>24.83</v>
      </c>
      <c r="N176" s="3">
        <v>229.11</v>
      </c>
      <c r="O176" s="3">
        <v>13.333</v>
      </c>
      <c r="P176" s="3">
        <v>27</v>
      </c>
      <c r="Q176" s="3">
        <v>248.67</v>
      </c>
      <c r="R176" s="3">
        <v>13.5</v>
      </c>
      <c r="S176" s="3">
        <v>204.28</v>
      </c>
      <c r="T176" s="3">
        <v>221.67</v>
      </c>
      <c r="U176" s="3">
        <v>8.5104000000000006</v>
      </c>
    </row>
    <row r="177" spans="1:21">
      <c r="A177" t="s">
        <v>1</v>
      </c>
      <c r="B177" s="5" t="s">
        <v>9</v>
      </c>
      <c r="C177" s="98" t="s">
        <v>9</v>
      </c>
      <c r="D177" s="2">
        <v>1</v>
      </c>
      <c r="E177" s="2">
        <v>252</v>
      </c>
      <c r="F177" s="2">
        <v>325</v>
      </c>
      <c r="G177" s="2">
        <v>327</v>
      </c>
      <c r="H177" s="2">
        <v>0</v>
      </c>
      <c r="I177" s="2">
        <v>30</v>
      </c>
      <c r="J177" s="2" t="s">
        <v>41</v>
      </c>
      <c r="K177" s="2" t="s">
        <v>80</v>
      </c>
      <c r="M177" s="3">
        <v>3.82</v>
      </c>
      <c r="N177" s="3">
        <v>0.56000000000000005</v>
      </c>
      <c r="O177" s="3">
        <v>19.832999999999998</v>
      </c>
      <c r="P177" s="3">
        <v>3.82</v>
      </c>
      <c r="Q177" s="3">
        <v>1.7876E-2</v>
      </c>
      <c r="R177" s="3">
        <v>13.5</v>
      </c>
      <c r="S177" s="3">
        <v>-3.26</v>
      </c>
      <c r="T177" s="3">
        <v>-3.8020999999999998</v>
      </c>
    </row>
    <row r="178" spans="1:21">
      <c r="A178" s="3" t="s">
        <v>1</v>
      </c>
      <c r="B178" s="100" t="s">
        <v>216</v>
      </c>
      <c r="C178" s="99" t="s">
        <v>215</v>
      </c>
      <c r="D178" s="2">
        <v>1</v>
      </c>
      <c r="E178" s="2">
        <v>107</v>
      </c>
      <c r="F178" s="2">
        <v>325</v>
      </c>
      <c r="G178" s="2">
        <v>326</v>
      </c>
      <c r="H178" s="2">
        <v>0</v>
      </c>
      <c r="I178" s="2">
        <v>30</v>
      </c>
      <c r="J178" s="2" t="s">
        <v>40</v>
      </c>
      <c r="K178" s="2"/>
      <c r="L178" s="64"/>
      <c r="M178" s="3">
        <v>23.776</v>
      </c>
      <c r="N178" s="3">
        <v>252.46</v>
      </c>
      <c r="O178" s="3">
        <v>12.833</v>
      </c>
      <c r="P178" s="3">
        <v>27</v>
      </c>
      <c r="Q178" s="3">
        <v>248.67</v>
      </c>
      <c r="R178" s="3">
        <v>13.5</v>
      </c>
      <c r="S178" s="3">
        <v>228.69</v>
      </c>
      <c r="T178" s="3">
        <v>221.67</v>
      </c>
      <c r="U178" s="3">
        <v>-3.0703999999999998</v>
      </c>
    </row>
    <row r="179" spans="1:21">
      <c r="A179" t="s">
        <v>1</v>
      </c>
      <c r="B179" s="5" t="s">
        <v>11</v>
      </c>
      <c r="C179" s="98" t="s">
        <v>11</v>
      </c>
      <c r="D179" s="2">
        <v>1</v>
      </c>
      <c r="E179" s="2">
        <v>220</v>
      </c>
      <c r="F179" s="2">
        <v>325</v>
      </c>
      <c r="G179" s="2">
        <v>329</v>
      </c>
      <c r="H179" s="2">
        <v>0</v>
      </c>
      <c r="I179" s="2">
        <v>25</v>
      </c>
      <c r="J179" s="2" t="s">
        <v>41</v>
      </c>
      <c r="K179" s="2"/>
      <c r="M179" s="3">
        <v>0.20935999999999999</v>
      </c>
      <c r="N179" s="3">
        <v>0.13075000000000001</v>
      </c>
      <c r="O179" s="3">
        <v>13.833</v>
      </c>
      <c r="P179" s="3">
        <v>0.20397999999999999</v>
      </c>
      <c r="Q179" s="3">
        <v>0.14412</v>
      </c>
      <c r="R179" s="3">
        <v>13.5</v>
      </c>
      <c r="S179" s="3">
        <v>-7.8604999999999994E-2</v>
      </c>
      <c r="T179" s="3">
        <v>-5.9864000000000001E-2</v>
      </c>
      <c r="U179" s="3">
        <v>-23.841999999999999</v>
      </c>
    </row>
    <row r="180" spans="1:21">
      <c r="A180" t="s">
        <v>1</v>
      </c>
      <c r="B180" s="5" t="s">
        <v>12</v>
      </c>
      <c r="C180" s="98" t="s">
        <v>12</v>
      </c>
      <c r="D180" s="2">
        <v>1</v>
      </c>
      <c r="E180" s="2">
        <v>223</v>
      </c>
      <c r="F180" s="2">
        <v>325</v>
      </c>
      <c r="G180" s="2">
        <v>330</v>
      </c>
      <c r="H180" s="2">
        <v>0</v>
      </c>
      <c r="I180" s="2">
        <v>25</v>
      </c>
      <c r="J180" s="2" t="s">
        <v>40</v>
      </c>
      <c r="K180" s="2"/>
      <c r="M180" s="3">
        <v>0</v>
      </c>
      <c r="N180" s="3">
        <v>4.7370000000000002E-2</v>
      </c>
      <c r="O180" s="3">
        <v>13.833</v>
      </c>
      <c r="P180" s="3">
        <v>0</v>
      </c>
      <c r="Q180" s="3">
        <v>3.4985000000000002E-2</v>
      </c>
      <c r="R180" s="3">
        <v>13.5</v>
      </c>
      <c r="S180" s="3">
        <v>4.7370000000000002E-2</v>
      </c>
      <c r="T180" s="3">
        <v>3.4985000000000002E-2</v>
      </c>
      <c r="U180" s="3">
        <v>-26.146000000000001</v>
      </c>
    </row>
    <row r="181" spans="1:21">
      <c r="A181" t="s">
        <v>1</v>
      </c>
      <c r="B181" s="5" t="s">
        <v>13</v>
      </c>
      <c r="C181" s="98" t="s">
        <v>13</v>
      </c>
      <c r="D181" s="2">
        <v>1</v>
      </c>
      <c r="E181" s="2">
        <v>224</v>
      </c>
      <c r="F181" s="2">
        <v>325</v>
      </c>
      <c r="G181" s="2">
        <v>331</v>
      </c>
      <c r="H181" s="2">
        <v>0</v>
      </c>
      <c r="I181" s="2">
        <v>30</v>
      </c>
      <c r="J181" s="2" t="s">
        <v>40</v>
      </c>
      <c r="K181" s="2"/>
      <c r="M181" s="3">
        <v>0</v>
      </c>
      <c r="N181" s="3">
        <v>79.897999999999996</v>
      </c>
      <c r="O181" s="3">
        <v>8.3332999999999995</v>
      </c>
      <c r="P181" s="3">
        <v>0</v>
      </c>
      <c r="Q181" s="3">
        <v>177.26</v>
      </c>
      <c r="R181" s="3">
        <v>13.5</v>
      </c>
      <c r="S181" s="3">
        <v>79.897999999999996</v>
      </c>
      <c r="T181" s="3">
        <v>177.26</v>
      </c>
      <c r="U181" s="3">
        <v>121.86</v>
      </c>
    </row>
    <row r="182" spans="1:21">
      <c r="A182" t="s">
        <v>1</v>
      </c>
      <c r="B182" s="5" t="s">
        <v>14</v>
      </c>
      <c r="C182" s="98" t="s">
        <v>14</v>
      </c>
      <c r="D182" s="2">
        <v>1</v>
      </c>
      <c r="E182" s="2">
        <v>235</v>
      </c>
      <c r="F182" s="2">
        <v>325</v>
      </c>
      <c r="G182" s="2">
        <v>328</v>
      </c>
      <c r="H182" s="2">
        <v>0</v>
      </c>
      <c r="I182" s="2">
        <v>30</v>
      </c>
      <c r="J182" s="2" t="s">
        <v>40</v>
      </c>
      <c r="K182" s="2"/>
      <c r="M182" s="3">
        <v>0</v>
      </c>
      <c r="N182" s="3">
        <v>56.604999999999997</v>
      </c>
      <c r="O182" s="3">
        <v>1.5</v>
      </c>
      <c r="P182" s="3">
        <v>0</v>
      </c>
      <c r="Q182" s="3">
        <v>76.775999999999996</v>
      </c>
      <c r="R182" s="3">
        <v>3</v>
      </c>
      <c r="S182" s="3">
        <v>56.604999999999997</v>
      </c>
      <c r="T182" s="3">
        <v>76.775999999999996</v>
      </c>
      <c r="U182" s="3">
        <v>35.636000000000003</v>
      </c>
    </row>
    <row r="183" spans="1:21">
      <c r="A183" t="s">
        <v>1</v>
      </c>
      <c r="B183" s="5" t="s">
        <v>15</v>
      </c>
      <c r="C183" s="98" t="s">
        <v>72</v>
      </c>
      <c r="D183" s="2">
        <v>1</v>
      </c>
      <c r="E183" s="2">
        <v>192</v>
      </c>
      <c r="F183" s="2">
        <v>325</v>
      </c>
      <c r="G183" s="2">
        <v>332</v>
      </c>
      <c r="H183" s="2">
        <v>0</v>
      </c>
      <c r="I183" s="2">
        <v>30</v>
      </c>
      <c r="J183" s="2" t="s">
        <v>40</v>
      </c>
      <c r="K183" s="2"/>
      <c r="M183" s="3">
        <v>26.245000000000001</v>
      </c>
      <c r="N183" s="3">
        <v>175</v>
      </c>
      <c r="O183" s="3">
        <v>13.667</v>
      </c>
      <c r="P183" s="3">
        <v>27</v>
      </c>
      <c r="Q183" s="3">
        <v>182.53</v>
      </c>
      <c r="R183" s="3">
        <v>13.5</v>
      </c>
      <c r="S183" s="3">
        <v>148.76</v>
      </c>
      <c r="T183" s="3">
        <v>155.53</v>
      </c>
      <c r="U183" s="3">
        <v>4.5483000000000002</v>
      </c>
    </row>
    <row r="184" spans="1:21">
      <c r="A184" t="s">
        <v>1</v>
      </c>
      <c r="B184" s="5" t="s">
        <v>16</v>
      </c>
      <c r="C184" s="98" t="s">
        <v>72</v>
      </c>
      <c r="D184" s="2">
        <v>1</v>
      </c>
      <c r="E184" s="2">
        <v>190</v>
      </c>
      <c r="F184" s="2">
        <v>325</v>
      </c>
      <c r="G184" s="2">
        <v>333</v>
      </c>
      <c r="H184" s="2">
        <v>0</v>
      </c>
      <c r="I184" s="2">
        <v>30</v>
      </c>
      <c r="J184" s="2" t="s">
        <v>40</v>
      </c>
      <c r="K184" s="2"/>
      <c r="M184" s="3">
        <v>26.248999999999999</v>
      </c>
      <c r="N184" s="3">
        <v>139.38</v>
      </c>
      <c r="O184" s="3">
        <v>13.667</v>
      </c>
      <c r="P184" s="3">
        <v>27</v>
      </c>
      <c r="Q184" s="3">
        <v>183.78</v>
      </c>
      <c r="R184" s="3">
        <v>13.5</v>
      </c>
      <c r="S184" s="3">
        <v>113.13</v>
      </c>
      <c r="T184" s="3">
        <v>156.78</v>
      </c>
      <c r="U184" s="3">
        <v>38.582000000000001</v>
      </c>
    </row>
    <row r="185" spans="1:21">
      <c r="A185" t="s">
        <v>1</v>
      </c>
      <c r="B185" s="5" t="s">
        <v>18</v>
      </c>
      <c r="C185" s="98" t="s">
        <v>72</v>
      </c>
      <c r="D185" s="2">
        <v>1</v>
      </c>
      <c r="E185" s="2">
        <v>199</v>
      </c>
      <c r="F185" s="2">
        <v>325</v>
      </c>
      <c r="G185" s="2">
        <v>335</v>
      </c>
      <c r="H185" s="2">
        <v>0</v>
      </c>
      <c r="I185" s="2">
        <v>30</v>
      </c>
      <c r="J185" s="2" t="s">
        <v>40</v>
      </c>
      <c r="K185" s="2"/>
      <c r="M185" s="3">
        <v>25.917000000000002</v>
      </c>
      <c r="N185" s="3">
        <v>174.46</v>
      </c>
      <c r="O185" s="3">
        <v>13.667</v>
      </c>
      <c r="P185" s="3">
        <v>27</v>
      </c>
      <c r="Q185" s="3">
        <v>142.26</v>
      </c>
      <c r="R185" s="3">
        <v>13.5</v>
      </c>
      <c r="S185" s="3">
        <v>148.55000000000001</v>
      </c>
      <c r="T185" s="3">
        <v>115.26</v>
      </c>
      <c r="U185" s="3">
        <v>-22.411000000000001</v>
      </c>
    </row>
    <row r="186" spans="1:21">
      <c r="A186" t="s">
        <v>1</v>
      </c>
      <c r="B186" s="5" t="s">
        <v>157</v>
      </c>
      <c r="C186" s="98" t="s">
        <v>72</v>
      </c>
      <c r="D186" s="2">
        <v>1</v>
      </c>
      <c r="E186" s="2">
        <v>211</v>
      </c>
      <c r="F186" s="2">
        <v>325</v>
      </c>
      <c r="G186" s="2">
        <v>337</v>
      </c>
      <c r="H186" s="2">
        <v>0</v>
      </c>
      <c r="I186" s="2">
        <v>30</v>
      </c>
      <c r="J186" s="2" t="s">
        <v>40</v>
      </c>
      <c r="K186" s="2"/>
      <c r="M186" s="3">
        <v>26.297999999999998</v>
      </c>
      <c r="N186" s="3">
        <v>151.22999999999999</v>
      </c>
      <c r="O186" s="3">
        <v>13.333</v>
      </c>
      <c r="P186" s="3">
        <v>27</v>
      </c>
      <c r="Q186" s="3">
        <v>175.54</v>
      </c>
      <c r="R186" s="3">
        <v>13.5</v>
      </c>
      <c r="S186" s="3">
        <v>124.93</v>
      </c>
      <c r="T186" s="3">
        <v>148.54</v>
      </c>
      <c r="U186" s="3">
        <v>18.896999999999998</v>
      </c>
    </row>
    <row r="187" spans="1:21">
      <c r="A187" t="s">
        <v>1</v>
      </c>
      <c r="B187" s="5" t="s">
        <v>19</v>
      </c>
      <c r="C187" s="98" t="s">
        <v>73</v>
      </c>
      <c r="D187" s="2">
        <v>1</v>
      </c>
      <c r="E187" s="2">
        <v>109</v>
      </c>
      <c r="F187" s="2">
        <v>325</v>
      </c>
      <c r="G187" s="2">
        <v>338</v>
      </c>
      <c r="H187" s="2">
        <v>0</v>
      </c>
      <c r="I187" s="2">
        <v>30</v>
      </c>
      <c r="J187" s="2" t="s">
        <v>40</v>
      </c>
      <c r="K187" s="2"/>
      <c r="M187" s="3">
        <v>21.658000000000001</v>
      </c>
      <c r="N187" s="3">
        <v>118.59</v>
      </c>
      <c r="O187" s="3">
        <v>13.667</v>
      </c>
      <c r="P187" s="3">
        <v>27</v>
      </c>
      <c r="Q187" s="3">
        <v>176.61</v>
      </c>
      <c r="R187" s="3">
        <v>13.5</v>
      </c>
      <c r="S187" s="3">
        <v>96.933000000000007</v>
      </c>
      <c r="T187" s="3">
        <v>149.61000000000001</v>
      </c>
      <c r="U187" s="3">
        <v>54.344000000000001</v>
      </c>
    </row>
    <row r="188" spans="1:21">
      <c r="A188" t="s">
        <v>1</v>
      </c>
      <c r="B188" s="5" t="s">
        <v>20</v>
      </c>
      <c r="C188" s="98" t="s">
        <v>73</v>
      </c>
      <c r="D188" s="2">
        <v>1</v>
      </c>
      <c r="E188" s="2">
        <v>115</v>
      </c>
      <c r="F188" s="2">
        <v>325</v>
      </c>
      <c r="G188" s="2">
        <v>342</v>
      </c>
      <c r="H188" s="2">
        <v>0</v>
      </c>
      <c r="I188" s="2">
        <v>30</v>
      </c>
      <c r="J188" s="2" t="s">
        <v>40</v>
      </c>
      <c r="K188" s="2"/>
      <c r="M188" s="3">
        <v>22.687000000000001</v>
      </c>
      <c r="N188" s="3">
        <v>168.19</v>
      </c>
      <c r="O188" s="3">
        <v>13.5</v>
      </c>
      <c r="P188" s="3">
        <v>27</v>
      </c>
      <c r="Q188" s="3">
        <v>178.51</v>
      </c>
      <c r="R188" s="3">
        <v>13.5</v>
      </c>
      <c r="S188" s="3">
        <v>145.5</v>
      </c>
      <c r="T188" s="3">
        <v>151.51</v>
      </c>
      <c r="U188" s="3">
        <v>4.1265000000000001</v>
      </c>
    </row>
    <row r="189" spans="1:21">
      <c r="A189" t="s">
        <v>1</v>
      </c>
      <c r="B189" s="5" t="s">
        <v>21</v>
      </c>
      <c r="C189" s="98" t="s">
        <v>73</v>
      </c>
      <c r="D189" s="2">
        <v>1</v>
      </c>
      <c r="E189" s="2">
        <v>133</v>
      </c>
      <c r="F189" s="2">
        <v>325</v>
      </c>
      <c r="G189" s="2">
        <v>343</v>
      </c>
      <c r="H189" s="2">
        <v>0</v>
      </c>
      <c r="I189" s="2">
        <v>30</v>
      </c>
      <c r="J189" s="2" t="s">
        <v>40</v>
      </c>
      <c r="K189" s="2"/>
      <c r="M189" s="3">
        <v>20.175000000000001</v>
      </c>
      <c r="N189" s="3">
        <v>125.98</v>
      </c>
      <c r="O189" s="3">
        <v>13.667</v>
      </c>
      <c r="P189" s="3">
        <v>27</v>
      </c>
      <c r="Q189" s="3">
        <v>176.18</v>
      </c>
      <c r="R189" s="3">
        <v>13.5</v>
      </c>
      <c r="S189" s="3">
        <v>105.81</v>
      </c>
      <c r="T189" s="3">
        <v>149.18</v>
      </c>
      <c r="U189" s="3">
        <v>40.988999999999997</v>
      </c>
    </row>
    <row r="190" spans="1:21">
      <c r="A190" t="s">
        <v>1</v>
      </c>
      <c r="B190" s="5" t="s">
        <v>22</v>
      </c>
      <c r="C190" s="98" t="s">
        <v>73</v>
      </c>
      <c r="D190" s="2">
        <v>1</v>
      </c>
      <c r="E190" s="2">
        <v>135</v>
      </c>
      <c r="F190" s="2">
        <v>325</v>
      </c>
      <c r="G190" s="2">
        <v>344</v>
      </c>
      <c r="H190" s="2">
        <v>0</v>
      </c>
      <c r="I190" s="2">
        <v>30</v>
      </c>
      <c r="J190" s="2" t="s">
        <v>40</v>
      </c>
      <c r="K190" s="2"/>
      <c r="M190" s="3">
        <v>20.434000000000001</v>
      </c>
      <c r="N190" s="3">
        <v>141.29</v>
      </c>
      <c r="O190" s="3">
        <v>13.667</v>
      </c>
      <c r="P190" s="3">
        <v>27</v>
      </c>
      <c r="Q190" s="3">
        <v>176.69</v>
      </c>
      <c r="R190" s="3">
        <v>13.5</v>
      </c>
      <c r="S190" s="3">
        <v>120.85</v>
      </c>
      <c r="T190" s="3">
        <v>149.69</v>
      </c>
      <c r="U190" s="3">
        <v>23.86</v>
      </c>
    </row>
    <row r="191" spans="1:21">
      <c r="A191" t="s">
        <v>1</v>
      </c>
      <c r="B191" s="5" t="s">
        <v>23</v>
      </c>
      <c r="C191" s="98" t="s">
        <v>73</v>
      </c>
      <c r="D191" s="2">
        <v>1</v>
      </c>
      <c r="E191" s="2">
        <v>149</v>
      </c>
      <c r="F191" s="2">
        <v>325</v>
      </c>
      <c r="G191" s="2">
        <v>352</v>
      </c>
      <c r="H191" s="2">
        <v>0</v>
      </c>
      <c r="I191" s="2">
        <v>30</v>
      </c>
      <c r="J191" s="2" t="s">
        <v>40</v>
      </c>
      <c r="K191" s="2"/>
      <c r="M191" s="3">
        <v>20.420999999999999</v>
      </c>
      <c r="N191" s="3">
        <v>96.781999999999996</v>
      </c>
      <c r="O191" s="3">
        <v>13.667</v>
      </c>
      <c r="P191" s="3">
        <v>27</v>
      </c>
      <c r="Q191" s="3">
        <v>156.75</v>
      </c>
      <c r="R191" s="3">
        <v>13.5</v>
      </c>
      <c r="S191" s="3">
        <v>76.361000000000004</v>
      </c>
      <c r="T191" s="3">
        <v>129.75</v>
      </c>
      <c r="U191" s="3">
        <v>69.918999999999997</v>
      </c>
    </row>
    <row r="192" spans="1:21">
      <c r="A192" t="s">
        <v>1</v>
      </c>
      <c r="B192" s="5" t="s">
        <v>24</v>
      </c>
      <c r="C192" s="98" t="s">
        <v>73</v>
      </c>
      <c r="D192" s="2">
        <v>1</v>
      </c>
      <c r="E192" s="2">
        <v>155</v>
      </c>
      <c r="F192" s="2">
        <v>325</v>
      </c>
      <c r="G192" s="2">
        <v>354</v>
      </c>
      <c r="H192" s="2">
        <v>0</v>
      </c>
      <c r="I192" s="2">
        <v>30</v>
      </c>
      <c r="J192" s="2" t="s">
        <v>40</v>
      </c>
      <c r="K192" s="2"/>
      <c r="M192" s="3">
        <v>21.443999999999999</v>
      </c>
      <c r="N192" s="3">
        <v>173.14</v>
      </c>
      <c r="O192" s="3">
        <v>13.167</v>
      </c>
      <c r="P192" s="3">
        <v>27</v>
      </c>
      <c r="Q192" s="3">
        <v>153.84</v>
      </c>
      <c r="R192" s="3">
        <v>13.5</v>
      </c>
      <c r="S192" s="3">
        <v>151.69999999999999</v>
      </c>
      <c r="T192" s="3">
        <v>126.84</v>
      </c>
      <c r="U192" s="3">
        <v>-16.384</v>
      </c>
    </row>
    <row r="193" spans="1:21">
      <c r="A193" t="s">
        <v>1</v>
      </c>
      <c r="B193" s="5" t="s">
        <v>25</v>
      </c>
      <c r="C193" s="98" t="s">
        <v>73</v>
      </c>
      <c r="D193" s="2">
        <v>1</v>
      </c>
      <c r="E193" s="2">
        <v>165</v>
      </c>
      <c r="F193" s="2">
        <v>325</v>
      </c>
      <c r="G193" s="2">
        <v>347</v>
      </c>
      <c r="H193" s="2">
        <v>0</v>
      </c>
      <c r="I193" s="2">
        <v>30</v>
      </c>
      <c r="J193" s="2" t="s">
        <v>40</v>
      </c>
      <c r="K193" s="2"/>
      <c r="M193" s="3">
        <v>24.529</v>
      </c>
      <c r="N193" s="3">
        <v>171.78</v>
      </c>
      <c r="O193" s="3">
        <v>13.667</v>
      </c>
      <c r="P193" s="3">
        <v>27</v>
      </c>
      <c r="Q193" s="3">
        <v>179.89</v>
      </c>
      <c r="R193" s="3">
        <v>13.5</v>
      </c>
      <c r="S193" s="3">
        <v>147.25</v>
      </c>
      <c r="T193" s="3">
        <v>152.88999999999999</v>
      </c>
      <c r="U193" s="3">
        <v>3.8267000000000002</v>
      </c>
    </row>
    <row r="194" spans="1:21">
      <c r="A194" t="s">
        <v>1</v>
      </c>
      <c r="B194" s="5" t="s">
        <v>26</v>
      </c>
      <c r="C194" s="98" t="s">
        <v>73</v>
      </c>
      <c r="D194" s="2">
        <v>1</v>
      </c>
      <c r="E194" s="2">
        <v>171</v>
      </c>
      <c r="F194" s="2">
        <v>325</v>
      </c>
      <c r="G194" s="2">
        <v>349</v>
      </c>
      <c r="H194" s="2">
        <v>0</v>
      </c>
      <c r="I194" s="2">
        <v>30</v>
      </c>
      <c r="J194" s="2" t="s">
        <v>40</v>
      </c>
      <c r="K194" s="2"/>
      <c r="M194" s="3">
        <v>24.89</v>
      </c>
      <c r="N194" s="3">
        <v>204.92</v>
      </c>
      <c r="O194" s="3">
        <v>12.5</v>
      </c>
      <c r="P194" s="3">
        <v>27</v>
      </c>
      <c r="Q194" s="3">
        <v>179.67</v>
      </c>
      <c r="R194" s="3">
        <v>13.5</v>
      </c>
      <c r="S194" s="3">
        <v>180.03</v>
      </c>
      <c r="T194" s="3">
        <v>152.66999999999999</v>
      </c>
      <c r="U194" s="3">
        <v>-15.2</v>
      </c>
    </row>
    <row r="195" spans="1:21">
      <c r="A195" t="s">
        <v>1</v>
      </c>
      <c r="B195" s="5" t="s">
        <v>27</v>
      </c>
      <c r="C195" s="98" t="s">
        <v>74</v>
      </c>
      <c r="D195" s="2">
        <v>1</v>
      </c>
      <c r="E195" s="2">
        <v>228</v>
      </c>
      <c r="F195" s="2">
        <v>325</v>
      </c>
      <c r="G195" s="2">
        <v>355</v>
      </c>
      <c r="H195" s="2">
        <v>0</v>
      </c>
      <c r="I195" s="2">
        <v>30</v>
      </c>
      <c r="J195" s="2" t="s">
        <v>40</v>
      </c>
      <c r="K195" s="2"/>
      <c r="M195" s="3">
        <v>-3.2835999999999997E-2</v>
      </c>
      <c r="N195" s="3">
        <v>5.4898999999999996</v>
      </c>
      <c r="O195" s="3">
        <v>13</v>
      </c>
      <c r="P195" s="3">
        <v>0</v>
      </c>
      <c r="Q195" s="3">
        <v>4.1410999999999998</v>
      </c>
      <c r="R195" s="3">
        <v>13.5</v>
      </c>
      <c r="S195" s="3">
        <v>5.5227000000000004</v>
      </c>
      <c r="T195" s="3">
        <v>4.1410999999999998</v>
      </c>
      <c r="U195" s="3">
        <v>-25.016999999999999</v>
      </c>
    </row>
    <row r="196" spans="1:21">
      <c r="A196" t="s">
        <v>1</v>
      </c>
      <c r="B196" s="5" t="s">
        <v>28</v>
      </c>
      <c r="C196" s="98" t="s">
        <v>74</v>
      </c>
      <c r="D196" s="2">
        <v>1</v>
      </c>
      <c r="E196" s="2">
        <v>232</v>
      </c>
      <c r="F196" s="2">
        <v>325</v>
      </c>
      <c r="G196" s="2">
        <v>356</v>
      </c>
      <c r="H196" s="2">
        <v>0</v>
      </c>
      <c r="I196" s="2">
        <v>30</v>
      </c>
      <c r="J196" s="2" t="s">
        <v>40</v>
      </c>
      <c r="K196" s="2"/>
      <c r="M196" s="3">
        <v>-0.10224999999999999</v>
      </c>
      <c r="N196" s="3">
        <v>7.1273999999999997</v>
      </c>
      <c r="O196" s="3">
        <v>12.5</v>
      </c>
      <c r="P196" s="3">
        <v>0</v>
      </c>
      <c r="Q196" s="3">
        <v>4.2705000000000002</v>
      </c>
      <c r="R196" s="3">
        <v>13.5</v>
      </c>
      <c r="S196" s="3">
        <v>7.2295999999999996</v>
      </c>
      <c r="T196" s="3">
        <v>4.2705000000000002</v>
      </c>
      <c r="U196" s="3">
        <v>-40.930999999999997</v>
      </c>
    </row>
    <row r="197" spans="1:21">
      <c r="A197" t="s">
        <v>1</v>
      </c>
      <c r="B197" s="5" t="s">
        <v>29</v>
      </c>
      <c r="C197" s="98" t="s">
        <v>74</v>
      </c>
      <c r="D197" s="2">
        <v>1</v>
      </c>
      <c r="E197" s="2">
        <v>226</v>
      </c>
      <c r="F197" s="2">
        <v>325</v>
      </c>
      <c r="G197" s="2">
        <v>358</v>
      </c>
      <c r="H197" s="2">
        <v>0</v>
      </c>
      <c r="I197" s="2">
        <v>30</v>
      </c>
      <c r="J197" s="2" t="s">
        <v>40</v>
      </c>
      <c r="K197" s="2"/>
      <c r="M197" s="3">
        <v>5.9657000000000002E-2</v>
      </c>
      <c r="N197" s="3">
        <v>5.0831999999999997</v>
      </c>
      <c r="O197" s="3">
        <v>12.5</v>
      </c>
      <c r="P197" s="3">
        <v>0</v>
      </c>
      <c r="Q197" s="3">
        <v>4.1578999999999997</v>
      </c>
      <c r="R197" s="3">
        <v>13.5</v>
      </c>
      <c r="S197" s="3">
        <v>5.0236000000000001</v>
      </c>
      <c r="T197" s="3">
        <v>4.1578999999999997</v>
      </c>
      <c r="U197" s="3">
        <v>-17.233000000000001</v>
      </c>
    </row>
    <row r="198" spans="1:21">
      <c r="A198" t="s">
        <v>1</v>
      </c>
      <c r="B198" s="5" t="s">
        <v>158</v>
      </c>
      <c r="C198" s="98" t="s">
        <v>74</v>
      </c>
      <c r="D198" s="2">
        <v>1</v>
      </c>
      <c r="E198" s="2">
        <v>233</v>
      </c>
      <c r="F198" s="2">
        <v>325</v>
      </c>
      <c r="G198" s="2">
        <v>360</v>
      </c>
      <c r="H198" s="2">
        <v>0</v>
      </c>
      <c r="I198" s="2">
        <v>30</v>
      </c>
      <c r="J198" s="2" t="s">
        <v>40</v>
      </c>
      <c r="K198" s="2"/>
      <c r="M198" s="3">
        <v>-0.19744</v>
      </c>
      <c r="N198" s="3">
        <v>6.2271000000000001</v>
      </c>
      <c r="O198" s="3">
        <v>13.167</v>
      </c>
      <c r="P198" s="3">
        <v>0</v>
      </c>
      <c r="Q198" s="3">
        <v>4.2281000000000004</v>
      </c>
      <c r="R198" s="3">
        <v>13.5</v>
      </c>
      <c r="S198" s="3">
        <v>6.4245000000000001</v>
      </c>
      <c r="T198" s="3">
        <v>4.2281000000000004</v>
      </c>
      <c r="U198" s="3">
        <v>-34.189</v>
      </c>
    </row>
    <row r="199" spans="1:21">
      <c r="A199" t="s">
        <v>1</v>
      </c>
      <c r="B199" s="5" t="s">
        <v>162</v>
      </c>
      <c r="C199" s="98" t="s">
        <v>166</v>
      </c>
      <c r="D199" s="2">
        <v>1</v>
      </c>
      <c r="E199" s="2">
        <v>227</v>
      </c>
      <c r="F199" s="2">
        <v>325</v>
      </c>
      <c r="G199" s="2">
        <v>378</v>
      </c>
      <c r="H199" s="2">
        <v>0</v>
      </c>
      <c r="I199" s="2">
        <v>30</v>
      </c>
      <c r="J199" s="2" t="s">
        <v>40</v>
      </c>
      <c r="K199" s="2"/>
      <c r="M199" s="3">
        <v>2.6421000000000001E-3</v>
      </c>
      <c r="N199" s="3">
        <v>2.9188999999999998</v>
      </c>
      <c r="O199" s="3">
        <v>12.333</v>
      </c>
      <c r="P199" s="3">
        <v>0</v>
      </c>
      <c r="Q199" s="3">
        <v>3.859</v>
      </c>
      <c r="R199" s="3">
        <v>13.5</v>
      </c>
      <c r="S199" s="3">
        <v>2.9161999999999999</v>
      </c>
      <c r="T199" s="3">
        <v>3.859</v>
      </c>
      <c r="U199" s="3">
        <v>32.328000000000003</v>
      </c>
    </row>
    <row r="200" spans="1:21">
      <c r="A200" t="s">
        <v>1</v>
      </c>
      <c r="B200" s="5" t="s">
        <v>163</v>
      </c>
      <c r="C200" s="98" t="s">
        <v>166</v>
      </c>
      <c r="D200" s="2">
        <v>1</v>
      </c>
      <c r="E200" s="2">
        <v>231</v>
      </c>
      <c r="F200" s="2">
        <v>325</v>
      </c>
      <c r="G200" s="2">
        <v>379</v>
      </c>
      <c r="H200" s="2">
        <v>0</v>
      </c>
      <c r="I200" s="2">
        <v>30</v>
      </c>
      <c r="J200" s="2" t="s">
        <v>40</v>
      </c>
      <c r="K200" s="2"/>
      <c r="M200" s="3">
        <v>2.6776E-3</v>
      </c>
      <c r="N200" s="3">
        <v>3.2576999999999998</v>
      </c>
      <c r="O200" s="3">
        <v>12.333</v>
      </c>
      <c r="P200" s="3">
        <v>0</v>
      </c>
      <c r="Q200" s="3">
        <v>3.9958</v>
      </c>
      <c r="R200" s="3">
        <v>13.5</v>
      </c>
      <c r="S200" s="3">
        <v>3.2549999999999999</v>
      </c>
      <c r="T200" s="3">
        <v>3.9958</v>
      </c>
      <c r="U200" s="3">
        <v>22.759</v>
      </c>
    </row>
    <row r="201" spans="1:21">
      <c r="A201" t="s">
        <v>1</v>
      </c>
      <c r="B201" s="5" t="s">
        <v>164</v>
      </c>
      <c r="C201" s="98" t="s">
        <v>166</v>
      </c>
      <c r="D201" s="2">
        <v>1</v>
      </c>
      <c r="E201" s="2">
        <v>225</v>
      </c>
      <c r="F201" s="2">
        <v>325</v>
      </c>
      <c r="G201" s="2">
        <v>381</v>
      </c>
      <c r="H201" s="2">
        <v>0</v>
      </c>
      <c r="I201" s="2">
        <v>30</v>
      </c>
      <c r="J201" s="2" t="s">
        <v>40</v>
      </c>
      <c r="K201" s="2"/>
      <c r="M201" s="3">
        <v>-9.3734000000000005E-4</v>
      </c>
      <c r="N201" s="3">
        <v>2.0217999999999998</v>
      </c>
      <c r="O201" s="3">
        <v>13.5</v>
      </c>
      <c r="P201" s="3">
        <v>0</v>
      </c>
      <c r="Q201" s="3">
        <v>3.6031</v>
      </c>
      <c r="R201" s="3">
        <v>13.5</v>
      </c>
      <c r="S201" s="3">
        <v>2.0226999999999999</v>
      </c>
      <c r="T201" s="3">
        <v>3.6031</v>
      </c>
      <c r="U201" s="3">
        <v>78.13</v>
      </c>
    </row>
    <row r="202" spans="1:21">
      <c r="A202" t="s">
        <v>1</v>
      </c>
      <c r="B202" s="5" t="s">
        <v>165</v>
      </c>
      <c r="C202" s="98" t="s">
        <v>166</v>
      </c>
      <c r="D202" s="2">
        <v>1</v>
      </c>
      <c r="E202" s="2">
        <v>234</v>
      </c>
      <c r="F202" s="2">
        <v>325</v>
      </c>
      <c r="G202" s="2">
        <v>382</v>
      </c>
      <c r="H202" s="2">
        <v>0</v>
      </c>
      <c r="I202" s="2">
        <v>30</v>
      </c>
      <c r="J202" s="2" t="s">
        <v>40</v>
      </c>
      <c r="K202" s="2"/>
      <c r="M202" s="3">
        <v>3.3776999999999999E-4</v>
      </c>
      <c r="N202" s="3">
        <v>5.9965000000000002</v>
      </c>
      <c r="O202" s="3">
        <v>7.1666999999999996</v>
      </c>
      <c r="P202" s="3">
        <v>0</v>
      </c>
      <c r="Q202" s="3">
        <v>3.9824000000000002</v>
      </c>
      <c r="R202" s="3">
        <v>13.5</v>
      </c>
      <c r="S202" s="3">
        <v>5.9962</v>
      </c>
      <c r="T202" s="3">
        <v>3.9824000000000002</v>
      </c>
      <c r="U202" s="3">
        <v>-33.584000000000003</v>
      </c>
    </row>
    <row r="203" spans="1:21">
      <c r="A203" t="s">
        <v>1</v>
      </c>
      <c r="B203" s="5" t="s">
        <v>30</v>
      </c>
      <c r="C203" s="98" t="s">
        <v>75</v>
      </c>
      <c r="D203" s="2">
        <v>1</v>
      </c>
      <c r="E203" s="2">
        <v>2</v>
      </c>
      <c r="F203" s="2">
        <v>325</v>
      </c>
      <c r="G203" s="2">
        <v>361</v>
      </c>
      <c r="H203" s="2">
        <v>0</v>
      </c>
      <c r="I203" s="2">
        <v>30</v>
      </c>
      <c r="J203" s="2" t="s">
        <v>40</v>
      </c>
      <c r="K203" s="2"/>
      <c r="M203" s="3">
        <v>2.6415999999999999E-2</v>
      </c>
      <c r="N203" s="3">
        <v>3.4365999999999999</v>
      </c>
      <c r="O203" s="3">
        <v>13.167</v>
      </c>
      <c r="P203" s="3">
        <v>0</v>
      </c>
      <c r="Q203" s="3">
        <v>3.9546000000000001</v>
      </c>
      <c r="R203" s="3">
        <v>13.5</v>
      </c>
      <c r="S203" s="3">
        <v>3.4102000000000001</v>
      </c>
      <c r="T203" s="3">
        <v>3.9546000000000001</v>
      </c>
      <c r="U203" s="3">
        <v>15.965</v>
      </c>
    </row>
    <row r="204" spans="1:21">
      <c r="A204" t="s">
        <v>1</v>
      </c>
      <c r="B204" s="5" t="s">
        <v>31</v>
      </c>
      <c r="C204" s="98" t="s">
        <v>75</v>
      </c>
      <c r="D204" s="2">
        <v>1</v>
      </c>
      <c r="E204" s="2">
        <v>5</v>
      </c>
      <c r="F204" s="2">
        <v>325</v>
      </c>
      <c r="G204" s="2">
        <v>362</v>
      </c>
      <c r="H204" s="2">
        <v>0</v>
      </c>
      <c r="I204" s="2">
        <v>30</v>
      </c>
      <c r="J204" s="2" t="s">
        <v>40</v>
      </c>
      <c r="K204" s="2"/>
      <c r="M204" s="3">
        <v>3.3876999999999997E-2</v>
      </c>
      <c r="N204" s="3">
        <v>3.5407000000000002</v>
      </c>
      <c r="O204" s="3">
        <v>13.5</v>
      </c>
      <c r="P204" s="3">
        <v>0</v>
      </c>
      <c r="Q204" s="3">
        <v>3.9523000000000001</v>
      </c>
      <c r="R204" s="3">
        <v>13.5</v>
      </c>
      <c r="S204" s="3">
        <v>3.5068000000000001</v>
      </c>
      <c r="T204" s="3">
        <v>3.9523000000000001</v>
      </c>
      <c r="U204" s="3">
        <v>12.702</v>
      </c>
    </row>
    <row r="205" spans="1:21">
      <c r="A205" t="s">
        <v>1</v>
      </c>
      <c r="B205" s="5" t="s">
        <v>32</v>
      </c>
      <c r="C205" s="98" t="s">
        <v>75</v>
      </c>
      <c r="D205" s="2">
        <v>1</v>
      </c>
      <c r="E205" s="2">
        <v>14</v>
      </c>
      <c r="F205" s="2">
        <v>325</v>
      </c>
      <c r="G205" s="2">
        <v>366</v>
      </c>
      <c r="H205" s="2">
        <v>0</v>
      </c>
      <c r="I205" s="2">
        <v>30</v>
      </c>
      <c r="J205" s="2" t="s">
        <v>40</v>
      </c>
      <c r="K205" s="2"/>
      <c r="M205" s="3">
        <v>3.3957000000000001E-2</v>
      </c>
      <c r="N205" s="3">
        <v>3.2944</v>
      </c>
      <c r="O205" s="3">
        <v>13.5</v>
      </c>
      <c r="P205" s="3">
        <v>0</v>
      </c>
      <c r="Q205" s="3">
        <v>3.9493</v>
      </c>
      <c r="R205" s="3">
        <v>13.5</v>
      </c>
      <c r="S205" s="3">
        <v>3.2605</v>
      </c>
      <c r="T205" s="3">
        <v>3.9493</v>
      </c>
      <c r="U205" s="3">
        <v>21.128</v>
      </c>
    </row>
    <row r="206" spans="1:21">
      <c r="A206" t="s">
        <v>1</v>
      </c>
      <c r="B206" s="5" t="s">
        <v>33</v>
      </c>
      <c r="C206" s="98" t="s">
        <v>75</v>
      </c>
      <c r="D206" s="2">
        <v>1</v>
      </c>
      <c r="E206" s="2">
        <v>15</v>
      </c>
      <c r="F206" s="2">
        <v>325</v>
      </c>
      <c r="G206" s="2">
        <v>367</v>
      </c>
      <c r="H206" s="2">
        <v>0</v>
      </c>
      <c r="I206" s="2">
        <v>30</v>
      </c>
      <c r="J206" s="2" t="s">
        <v>40</v>
      </c>
      <c r="K206" s="2"/>
      <c r="M206" s="3">
        <v>2.0909000000000001E-2</v>
      </c>
      <c r="N206" s="3">
        <v>3.9950000000000001</v>
      </c>
      <c r="O206" s="3">
        <v>13.5</v>
      </c>
      <c r="P206" s="3">
        <v>0</v>
      </c>
      <c r="Q206" s="3">
        <v>3.9457</v>
      </c>
      <c r="R206" s="3">
        <v>13.5</v>
      </c>
      <c r="S206" s="3">
        <v>3.9741</v>
      </c>
      <c r="T206" s="3">
        <v>3.9457</v>
      </c>
      <c r="U206" s="3">
        <v>-0.71450000000000002</v>
      </c>
    </row>
    <row r="207" spans="1:21">
      <c r="A207" t="s">
        <v>1</v>
      </c>
      <c r="B207" s="5" t="s">
        <v>34</v>
      </c>
      <c r="C207" s="98" t="s">
        <v>75</v>
      </c>
      <c r="D207" s="2">
        <v>1</v>
      </c>
      <c r="E207" s="2">
        <v>22</v>
      </c>
      <c r="F207" s="2">
        <v>325</v>
      </c>
      <c r="G207" s="2">
        <v>375</v>
      </c>
      <c r="H207" s="2">
        <v>0</v>
      </c>
      <c r="I207" s="2">
        <v>30</v>
      </c>
      <c r="J207" s="2" t="s">
        <v>40</v>
      </c>
      <c r="K207" s="2"/>
      <c r="M207" s="3">
        <v>1.0446E-2</v>
      </c>
      <c r="N207" s="3">
        <v>2.4762</v>
      </c>
      <c r="O207" s="3">
        <v>13.333</v>
      </c>
      <c r="P207" s="3">
        <v>0</v>
      </c>
      <c r="Q207" s="3">
        <v>3.3260999999999998</v>
      </c>
      <c r="R207" s="3">
        <v>13.5</v>
      </c>
      <c r="S207" s="3">
        <v>2.4658000000000002</v>
      </c>
      <c r="T207" s="3">
        <v>3.3260999999999998</v>
      </c>
      <c r="U207" s="3">
        <v>34.890999999999998</v>
      </c>
    </row>
    <row r="208" spans="1:21">
      <c r="A208" t="s">
        <v>1</v>
      </c>
      <c r="B208" s="5" t="s">
        <v>35</v>
      </c>
      <c r="C208" s="98" t="s">
        <v>75</v>
      </c>
      <c r="D208" s="2">
        <v>1</v>
      </c>
      <c r="E208" s="2">
        <v>25</v>
      </c>
      <c r="F208" s="2">
        <v>325</v>
      </c>
      <c r="G208" s="2">
        <v>377</v>
      </c>
      <c r="H208" s="2">
        <v>0</v>
      </c>
      <c r="I208" s="2">
        <v>30</v>
      </c>
      <c r="J208" s="2" t="s">
        <v>40</v>
      </c>
      <c r="K208" s="2"/>
      <c r="M208" s="3">
        <v>3.3586999999999999E-2</v>
      </c>
      <c r="N208" s="3">
        <v>8.5443999999999996</v>
      </c>
      <c r="O208" s="3">
        <v>7</v>
      </c>
      <c r="P208" s="3">
        <v>0</v>
      </c>
      <c r="Q208" s="3">
        <v>3.2435</v>
      </c>
      <c r="R208" s="3">
        <v>13.5</v>
      </c>
      <c r="S208" s="3">
        <v>8.5107999999999997</v>
      </c>
      <c r="T208" s="3">
        <v>3.2435</v>
      </c>
      <c r="U208" s="3">
        <v>-61.89</v>
      </c>
    </row>
    <row r="209" spans="1:21">
      <c r="A209" t="s">
        <v>1</v>
      </c>
      <c r="B209" s="5" t="s">
        <v>36</v>
      </c>
      <c r="C209" s="98" t="s">
        <v>75</v>
      </c>
      <c r="D209" s="2">
        <v>1</v>
      </c>
      <c r="E209" s="2">
        <v>30</v>
      </c>
      <c r="F209" s="2">
        <v>325</v>
      </c>
      <c r="G209" s="2">
        <v>370</v>
      </c>
      <c r="H209" s="2">
        <v>0</v>
      </c>
      <c r="I209" s="2">
        <v>30</v>
      </c>
      <c r="J209" s="2" t="s">
        <v>40</v>
      </c>
      <c r="K209" s="2"/>
      <c r="M209" s="3">
        <v>2.7313E-2</v>
      </c>
      <c r="N209" s="3">
        <v>5.1111000000000004</v>
      </c>
      <c r="O209" s="3">
        <v>12.667</v>
      </c>
      <c r="P209" s="3">
        <v>0</v>
      </c>
      <c r="Q209" s="3">
        <v>4.0064000000000002</v>
      </c>
      <c r="R209" s="3">
        <v>13.5</v>
      </c>
      <c r="S209" s="3">
        <v>5.0837000000000003</v>
      </c>
      <c r="T209" s="3">
        <v>4.0064000000000002</v>
      </c>
      <c r="U209" s="3">
        <v>-21.190999999999999</v>
      </c>
    </row>
    <row r="210" spans="1:21">
      <c r="A210" t="s">
        <v>1</v>
      </c>
      <c r="B210" s="5" t="s">
        <v>37</v>
      </c>
      <c r="C210" s="98" t="s">
        <v>75</v>
      </c>
      <c r="D210" s="2">
        <v>1</v>
      </c>
      <c r="E210" s="2">
        <v>33</v>
      </c>
      <c r="F210" s="2">
        <v>325</v>
      </c>
      <c r="G210" s="2">
        <v>372</v>
      </c>
      <c r="H210" s="2">
        <v>0</v>
      </c>
      <c r="I210" s="2">
        <v>30</v>
      </c>
      <c r="J210" s="2" t="s">
        <v>40</v>
      </c>
      <c r="K210" s="2"/>
      <c r="M210" s="3">
        <v>6.0767000000000002E-2</v>
      </c>
      <c r="N210" s="3">
        <v>6.0799000000000003</v>
      </c>
      <c r="O210" s="3">
        <v>3.1667000000000001</v>
      </c>
      <c r="P210" s="3">
        <v>0</v>
      </c>
      <c r="Q210" s="3">
        <v>3.9622999999999999</v>
      </c>
      <c r="R210" s="3">
        <v>13.5</v>
      </c>
      <c r="S210" s="3">
        <v>6.0191999999999997</v>
      </c>
      <c r="T210" s="3">
        <v>3.9622999999999999</v>
      </c>
      <c r="U210" s="3">
        <v>-34.171999999999997</v>
      </c>
    </row>
    <row r="211" spans="1:21">
      <c r="B211" s="5"/>
    </row>
    <row r="212" spans="1:21">
      <c r="A212" t="s">
        <v>283</v>
      </c>
      <c r="B212" s="5" t="s">
        <v>294</v>
      </c>
      <c r="C212" s="98">
        <v>1</v>
      </c>
    </row>
    <row r="213" spans="1:21">
      <c r="A213" t="s">
        <v>284</v>
      </c>
      <c r="B213" s="5" t="s">
        <v>294</v>
      </c>
      <c r="C213" s="98">
        <v>1</v>
      </c>
    </row>
    <row r="214" spans="1:21">
      <c r="B214" s="5"/>
      <c r="D214" s="2" t="s">
        <v>2</v>
      </c>
      <c r="E214" s="2" t="s">
        <v>3</v>
      </c>
      <c r="F214" s="2" t="s">
        <v>4</v>
      </c>
      <c r="G214" s="2" t="s">
        <v>5</v>
      </c>
      <c r="H214" s="2" t="s">
        <v>6</v>
      </c>
      <c r="I214" s="2" t="s">
        <v>7</v>
      </c>
      <c r="J214" s="2" t="s">
        <v>39</v>
      </c>
      <c r="K214" s="2" t="s">
        <v>79</v>
      </c>
      <c r="M214" s="3" t="s">
        <v>70</v>
      </c>
      <c r="N214" s="3" t="s">
        <v>76</v>
      </c>
      <c r="O214" s="3" t="s">
        <v>81</v>
      </c>
      <c r="P214" s="3" t="s">
        <v>71</v>
      </c>
      <c r="Q214" s="3" t="s">
        <v>77</v>
      </c>
      <c r="R214" s="3" t="s">
        <v>81</v>
      </c>
      <c r="S214" s="3" t="s">
        <v>82</v>
      </c>
      <c r="T214" s="3" t="s">
        <v>83</v>
      </c>
      <c r="U214" s="3" t="s">
        <v>78</v>
      </c>
    </row>
    <row r="215" spans="1:21">
      <c r="A215" t="s">
        <v>1</v>
      </c>
      <c r="B215" s="5" t="s">
        <v>8</v>
      </c>
      <c r="C215" s="98" t="s">
        <v>8</v>
      </c>
      <c r="D215" s="2">
        <v>1</v>
      </c>
      <c r="E215" s="2">
        <v>254</v>
      </c>
      <c r="F215" s="2">
        <v>325</v>
      </c>
      <c r="G215" s="2">
        <v>326</v>
      </c>
      <c r="H215" s="2">
        <v>0</v>
      </c>
      <c r="I215" s="2">
        <v>30</v>
      </c>
      <c r="J215" s="2" t="s">
        <v>40</v>
      </c>
      <c r="K215" s="2"/>
      <c r="M215" s="3">
        <v>25.02</v>
      </c>
      <c r="N215" s="3">
        <v>200.51</v>
      </c>
      <c r="O215" s="3">
        <v>23.167000000000002</v>
      </c>
      <c r="P215" s="3">
        <v>28</v>
      </c>
      <c r="Q215" s="3">
        <v>226.17</v>
      </c>
      <c r="R215" s="3">
        <v>23</v>
      </c>
      <c r="S215" s="3">
        <v>175.49</v>
      </c>
      <c r="T215" s="3">
        <v>198.17</v>
      </c>
      <c r="U215" s="3">
        <v>12.922000000000001</v>
      </c>
    </row>
    <row r="216" spans="1:21">
      <c r="A216" t="s">
        <v>1</v>
      </c>
      <c r="B216" s="5" t="s">
        <v>9</v>
      </c>
      <c r="C216" s="98" t="s">
        <v>9</v>
      </c>
      <c r="D216" s="2">
        <v>1</v>
      </c>
      <c r="E216" s="2">
        <v>252</v>
      </c>
      <c r="F216" s="2">
        <v>325</v>
      </c>
      <c r="G216" s="2">
        <v>327</v>
      </c>
      <c r="H216" s="2">
        <v>0</v>
      </c>
      <c r="I216" s="2">
        <v>30</v>
      </c>
      <c r="J216" s="2" t="s">
        <v>41</v>
      </c>
      <c r="K216" s="2"/>
      <c r="M216" s="3">
        <v>3.82</v>
      </c>
      <c r="N216" s="3">
        <v>0.87</v>
      </c>
      <c r="O216" s="3">
        <v>28.832999999999998</v>
      </c>
      <c r="P216" s="3">
        <v>3.82</v>
      </c>
      <c r="Q216" s="3">
        <v>1.1571</v>
      </c>
      <c r="R216" s="3">
        <v>4</v>
      </c>
      <c r="S216" s="3">
        <v>-2.95</v>
      </c>
      <c r="T216" s="3">
        <v>-2.6629999999999998</v>
      </c>
      <c r="U216" s="3">
        <v>-9.7303999999999995</v>
      </c>
    </row>
    <row r="217" spans="1:21">
      <c r="A217" s="3" t="s">
        <v>1</v>
      </c>
      <c r="B217" s="100" t="s">
        <v>216</v>
      </c>
      <c r="C217" s="99" t="s">
        <v>215</v>
      </c>
      <c r="D217" s="2">
        <v>1</v>
      </c>
      <c r="E217" s="2">
        <v>107</v>
      </c>
      <c r="F217" s="2">
        <v>325</v>
      </c>
      <c r="G217" s="2">
        <v>326</v>
      </c>
      <c r="H217" s="2">
        <v>0</v>
      </c>
      <c r="I217" s="2">
        <v>30</v>
      </c>
      <c r="J217" s="2" t="s">
        <v>40</v>
      </c>
      <c r="K217" s="2"/>
      <c r="L217" s="64"/>
      <c r="M217" s="3">
        <v>23.553999999999998</v>
      </c>
      <c r="N217" s="3">
        <v>231.29</v>
      </c>
      <c r="O217" s="3">
        <v>21.332999999999998</v>
      </c>
      <c r="P217" s="3">
        <v>28</v>
      </c>
      <c r="Q217" s="3">
        <v>226.17</v>
      </c>
      <c r="R217" s="3">
        <v>23</v>
      </c>
      <c r="S217" s="3">
        <v>207.74</v>
      </c>
      <c r="T217" s="3">
        <v>198.17</v>
      </c>
      <c r="U217" s="3">
        <v>-4.6082000000000001</v>
      </c>
    </row>
    <row r="218" spans="1:21">
      <c r="A218" t="s">
        <v>1</v>
      </c>
      <c r="B218" s="5" t="s">
        <v>11</v>
      </c>
      <c r="C218" s="98" t="s">
        <v>11</v>
      </c>
      <c r="D218" s="2">
        <v>1</v>
      </c>
      <c r="E218" s="2">
        <v>220</v>
      </c>
      <c r="F218" s="2">
        <v>325</v>
      </c>
      <c r="G218" s="2">
        <v>329</v>
      </c>
      <c r="H218" s="2">
        <v>0</v>
      </c>
      <c r="I218" s="2">
        <v>25</v>
      </c>
      <c r="J218" s="2" t="s">
        <v>41</v>
      </c>
      <c r="K218" s="2"/>
      <c r="M218" s="3">
        <v>0.20942</v>
      </c>
      <c r="N218" s="3">
        <v>0.17906</v>
      </c>
      <c r="O218" s="3">
        <v>17</v>
      </c>
      <c r="P218" s="3">
        <v>0.20433000000000001</v>
      </c>
      <c r="Q218" s="3">
        <v>0.17829999999999999</v>
      </c>
      <c r="R218" s="3">
        <v>8.8332999999999995</v>
      </c>
      <c r="S218" s="3">
        <v>-3.0366000000000001E-2</v>
      </c>
      <c r="T218" s="3">
        <v>-2.6030000000000001E-2</v>
      </c>
      <c r="U218" s="3">
        <v>-14.28</v>
      </c>
    </row>
    <row r="219" spans="1:21">
      <c r="A219" t="s">
        <v>1</v>
      </c>
      <c r="B219" s="5" t="s">
        <v>12</v>
      </c>
      <c r="C219" s="98" t="s">
        <v>12</v>
      </c>
      <c r="D219" s="2">
        <v>1</v>
      </c>
      <c r="E219" s="2">
        <v>223</v>
      </c>
      <c r="F219" s="2">
        <v>325</v>
      </c>
      <c r="G219" s="2">
        <v>330</v>
      </c>
      <c r="H219" s="2">
        <v>0</v>
      </c>
      <c r="I219" s="2">
        <v>25</v>
      </c>
      <c r="J219" s="2" t="s">
        <v>40</v>
      </c>
      <c r="K219" s="2"/>
      <c r="M219" s="3">
        <v>0</v>
      </c>
      <c r="N219" s="3">
        <v>1.7468000000000001E-2</v>
      </c>
      <c r="O219" s="3">
        <v>6.5</v>
      </c>
      <c r="P219" s="3">
        <v>0</v>
      </c>
      <c r="Q219" s="3">
        <v>1.6122000000000001E-2</v>
      </c>
      <c r="R219" s="3">
        <v>10.167</v>
      </c>
      <c r="S219" s="3">
        <v>1.7468000000000001E-2</v>
      </c>
      <c r="T219" s="3">
        <v>1.6122000000000001E-2</v>
      </c>
      <c r="U219" s="3">
        <v>-7.7012999999999998</v>
      </c>
    </row>
    <row r="220" spans="1:21">
      <c r="A220" t="s">
        <v>1</v>
      </c>
      <c r="B220" s="5" t="s">
        <v>13</v>
      </c>
      <c r="C220" s="98" t="s">
        <v>13</v>
      </c>
      <c r="D220" s="2">
        <v>1</v>
      </c>
      <c r="E220" s="2">
        <v>224</v>
      </c>
      <c r="F220" s="2">
        <v>325</v>
      </c>
      <c r="G220" s="2">
        <v>331</v>
      </c>
      <c r="H220" s="2">
        <v>0</v>
      </c>
      <c r="I220" s="2">
        <v>30</v>
      </c>
      <c r="J220" s="2" t="s">
        <v>40</v>
      </c>
      <c r="K220" s="2"/>
      <c r="M220" s="3">
        <v>0</v>
      </c>
      <c r="N220" s="3">
        <v>87.334999999999994</v>
      </c>
      <c r="O220" s="3">
        <v>22.167000000000002</v>
      </c>
      <c r="P220" s="3">
        <v>0</v>
      </c>
      <c r="Q220" s="3">
        <v>90.567999999999998</v>
      </c>
      <c r="R220" s="3">
        <v>8</v>
      </c>
      <c r="S220" s="3">
        <v>87.334999999999994</v>
      </c>
      <c r="T220" s="3">
        <v>90.567999999999998</v>
      </c>
      <c r="U220" s="3">
        <v>3.7023999999999999</v>
      </c>
    </row>
    <row r="221" spans="1:21">
      <c r="A221" t="s">
        <v>1</v>
      </c>
      <c r="B221" s="5" t="s">
        <v>14</v>
      </c>
      <c r="C221" s="98" t="s">
        <v>14</v>
      </c>
      <c r="D221" s="2">
        <v>1</v>
      </c>
      <c r="E221" s="2">
        <v>235</v>
      </c>
      <c r="F221" s="2">
        <v>325</v>
      </c>
      <c r="G221" s="2">
        <v>328</v>
      </c>
      <c r="H221" s="2">
        <v>0</v>
      </c>
      <c r="I221" s="2">
        <v>30</v>
      </c>
      <c r="J221" s="2" t="s">
        <v>41</v>
      </c>
      <c r="K221" s="2"/>
      <c r="M221" s="3">
        <v>0</v>
      </c>
      <c r="N221" s="3">
        <v>-1.8097000000000001</v>
      </c>
      <c r="O221" s="3">
        <v>25.5</v>
      </c>
      <c r="P221" s="3">
        <v>0</v>
      </c>
      <c r="Q221" s="3">
        <v>-1.9599</v>
      </c>
      <c r="R221" s="3">
        <v>23.667000000000002</v>
      </c>
      <c r="S221" s="3">
        <v>-1.8097000000000001</v>
      </c>
      <c r="T221" s="3">
        <v>-1.9599</v>
      </c>
      <c r="U221" s="3">
        <v>8.2972999999999999</v>
      </c>
    </row>
    <row r="222" spans="1:21">
      <c r="A222" t="s">
        <v>1</v>
      </c>
      <c r="B222" s="5" t="s">
        <v>15</v>
      </c>
      <c r="C222" s="98" t="s">
        <v>72</v>
      </c>
      <c r="D222" s="2">
        <v>1</v>
      </c>
      <c r="E222" s="2">
        <v>192</v>
      </c>
      <c r="F222" s="2">
        <v>325</v>
      </c>
      <c r="G222" s="2">
        <v>332</v>
      </c>
      <c r="H222" s="2">
        <v>0</v>
      </c>
      <c r="I222" s="2">
        <v>30</v>
      </c>
      <c r="J222" s="2" t="s">
        <v>40</v>
      </c>
      <c r="K222" s="2"/>
      <c r="M222" s="3">
        <v>26.655000000000001</v>
      </c>
      <c r="N222" s="3">
        <v>177</v>
      </c>
      <c r="O222" s="3">
        <v>23.667000000000002</v>
      </c>
      <c r="P222" s="3">
        <v>28</v>
      </c>
      <c r="Q222" s="3">
        <v>210.78</v>
      </c>
      <c r="R222" s="3">
        <v>23.332999999999998</v>
      </c>
      <c r="S222" s="3">
        <v>150.34</v>
      </c>
      <c r="T222" s="3">
        <v>182.78</v>
      </c>
      <c r="U222" s="3">
        <v>21.58</v>
      </c>
    </row>
    <row r="223" spans="1:21">
      <c r="A223" t="s">
        <v>1</v>
      </c>
      <c r="B223" s="5" t="s">
        <v>16</v>
      </c>
      <c r="C223" s="98" t="s">
        <v>72</v>
      </c>
      <c r="D223" s="2">
        <v>1</v>
      </c>
      <c r="E223" s="2">
        <v>190</v>
      </c>
      <c r="F223" s="2">
        <v>325</v>
      </c>
      <c r="G223" s="2">
        <v>333</v>
      </c>
      <c r="H223" s="2">
        <v>0</v>
      </c>
      <c r="I223" s="2">
        <v>30</v>
      </c>
      <c r="J223" s="2" t="s">
        <v>40</v>
      </c>
      <c r="K223" s="2"/>
      <c r="M223" s="3">
        <v>26.538</v>
      </c>
      <c r="N223" s="3">
        <v>158.93</v>
      </c>
      <c r="O223" s="3">
        <v>23.832999999999998</v>
      </c>
      <c r="P223" s="3">
        <v>28</v>
      </c>
      <c r="Q223" s="3">
        <v>212.24</v>
      </c>
      <c r="R223" s="3">
        <v>23.332999999999998</v>
      </c>
      <c r="S223" s="3">
        <v>132.38999999999999</v>
      </c>
      <c r="T223" s="3">
        <v>184.24</v>
      </c>
      <c r="U223" s="3">
        <v>39.164000000000001</v>
      </c>
    </row>
    <row r="224" spans="1:21">
      <c r="A224" t="s">
        <v>1</v>
      </c>
      <c r="B224" s="5" t="s">
        <v>18</v>
      </c>
      <c r="C224" s="98" t="s">
        <v>72</v>
      </c>
      <c r="D224" s="2">
        <v>1</v>
      </c>
      <c r="E224" s="2">
        <v>199</v>
      </c>
      <c r="F224" s="2">
        <v>325</v>
      </c>
      <c r="G224" s="2">
        <v>335</v>
      </c>
      <c r="H224" s="2">
        <v>0</v>
      </c>
      <c r="I224" s="2">
        <v>30</v>
      </c>
      <c r="J224" s="2" t="s">
        <v>40</v>
      </c>
      <c r="K224" s="2"/>
      <c r="M224" s="3">
        <v>26.282</v>
      </c>
      <c r="N224" s="3">
        <v>201.16</v>
      </c>
      <c r="O224" s="3">
        <v>23.5</v>
      </c>
      <c r="P224" s="3">
        <v>28</v>
      </c>
      <c r="Q224" s="3">
        <v>155.91</v>
      </c>
      <c r="R224" s="3">
        <v>23.167000000000002</v>
      </c>
      <c r="S224" s="3">
        <v>174.88</v>
      </c>
      <c r="T224" s="3">
        <v>127.91</v>
      </c>
      <c r="U224" s="3">
        <v>-26.858000000000001</v>
      </c>
    </row>
    <row r="225" spans="1:21">
      <c r="A225" t="s">
        <v>1</v>
      </c>
      <c r="B225" s="5" t="s">
        <v>157</v>
      </c>
      <c r="C225" s="98" t="s">
        <v>72</v>
      </c>
      <c r="D225" s="2">
        <v>1</v>
      </c>
      <c r="E225" s="2">
        <v>211</v>
      </c>
      <c r="F225" s="2">
        <v>325</v>
      </c>
      <c r="G225" s="2">
        <v>337</v>
      </c>
      <c r="H225" s="2">
        <v>0</v>
      </c>
      <c r="I225" s="2">
        <v>30</v>
      </c>
      <c r="J225" s="2" t="s">
        <v>40</v>
      </c>
      <c r="K225" s="2"/>
      <c r="M225" s="3">
        <v>26.875</v>
      </c>
      <c r="N225" s="3">
        <v>187.88</v>
      </c>
      <c r="O225" s="3">
        <v>23.832999999999998</v>
      </c>
      <c r="P225" s="3">
        <v>28</v>
      </c>
      <c r="Q225" s="3">
        <v>218.26</v>
      </c>
      <c r="R225" s="3">
        <v>23.332999999999998</v>
      </c>
      <c r="S225" s="3">
        <v>161</v>
      </c>
      <c r="T225" s="3">
        <v>190.26</v>
      </c>
      <c r="U225" s="3">
        <v>18.175000000000001</v>
      </c>
    </row>
    <row r="226" spans="1:21">
      <c r="A226" t="s">
        <v>1</v>
      </c>
      <c r="B226" s="5" t="s">
        <v>19</v>
      </c>
      <c r="C226" s="98" t="s">
        <v>73</v>
      </c>
      <c r="D226" s="2">
        <v>1</v>
      </c>
      <c r="E226" s="2">
        <v>109</v>
      </c>
      <c r="F226" s="2">
        <v>325</v>
      </c>
      <c r="G226" s="2">
        <v>338</v>
      </c>
      <c r="H226" s="2">
        <v>0</v>
      </c>
      <c r="I226" s="2">
        <v>30</v>
      </c>
      <c r="J226" s="2" t="s">
        <v>40</v>
      </c>
      <c r="K226" s="2"/>
      <c r="M226" s="3">
        <v>23.332000000000001</v>
      </c>
      <c r="N226" s="3">
        <v>117.05</v>
      </c>
      <c r="O226" s="3">
        <v>23.832999999999998</v>
      </c>
      <c r="P226" s="3">
        <v>28</v>
      </c>
      <c r="Q226" s="3">
        <v>173.67</v>
      </c>
      <c r="R226" s="3">
        <v>23.332999999999998</v>
      </c>
      <c r="S226" s="3">
        <v>93.718000000000004</v>
      </c>
      <c r="T226" s="3">
        <v>145.66999999999999</v>
      </c>
      <c r="U226" s="3">
        <v>55.435000000000002</v>
      </c>
    </row>
    <row r="227" spans="1:21">
      <c r="A227" t="s">
        <v>1</v>
      </c>
      <c r="B227" s="5" t="s">
        <v>20</v>
      </c>
      <c r="C227" s="98" t="s">
        <v>73</v>
      </c>
      <c r="D227" s="2">
        <v>1</v>
      </c>
      <c r="E227" s="2">
        <v>115</v>
      </c>
      <c r="F227" s="2">
        <v>325</v>
      </c>
      <c r="G227" s="2">
        <v>339</v>
      </c>
      <c r="H227" s="2">
        <v>0</v>
      </c>
      <c r="I227" s="2">
        <v>30</v>
      </c>
      <c r="J227" s="2" t="s">
        <v>40</v>
      </c>
      <c r="K227" s="2"/>
      <c r="M227" s="3">
        <v>23.59</v>
      </c>
      <c r="N227" s="3">
        <v>178.15</v>
      </c>
      <c r="O227" s="3">
        <v>23.667000000000002</v>
      </c>
      <c r="P227" s="3">
        <v>28</v>
      </c>
      <c r="Q227" s="3">
        <v>196.06</v>
      </c>
      <c r="R227" s="3">
        <v>23.167000000000002</v>
      </c>
      <c r="S227" s="3">
        <v>154.56</v>
      </c>
      <c r="T227" s="3">
        <v>168.06</v>
      </c>
      <c r="U227" s="3">
        <v>8.7325999999999997</v>
      </c>
    </row>
    <row r="228" spans="1:21">
      <c r="A228" t="s">
        <v>1</v>
      </c>
      <c r="B228" s="5" t="s">
        <v>21</v>
      </c>
      <c r="C228" s="98" t="s">
        <v>73</v>
      </c>
      <c r="D228" s="2">
        <v>1</v>
      </c>
      <c r="E228" s="2">
        <v>133</v>
      </c>
      <c r="F228" s="2">
        <v>325</v>
      </c>
      <c r="G228" s="2">
        <v>343</v>
      </c>
      <c r="H228" s="2">
        <v>0</v>
      </c>
      <c r="I228" s="2">
        <v>30</v>
      </c>
      <c r="J228" s="2" t="s">
        <v>40</v>
      </c>
      <c r="K228" s="2"/>
      <c r="M228" s="3">
        <v>21.571000000000002</v>
      </c>
      <c r="N228" s="3">
        <v>92.965000000000003</v>
      </c>
      <c r="O228" s="3">
        <v>21.332999999999998</v>
      </c>
      <c r="P228" s="3">
        <v>28</v>
      </c>
      <c r="Q228" s="3">
        <v>143.78</v>
      </c>
      <c r="R228" s="3">
        <v>23.332999999999998</v>
      </c>
      <c r="S228" s="3">
        <v>71.394000000000005</v>
      </c>
      <c r="T228" s="3">
        <v>115.78</v>
      </c>
      <c r="U228" s="3">
        <v>62.171999999999997</v>
      </c>
    </row>
    <row r="229" spans="1:21">
      <c r="A229" t="s">
        <v>1</v>
      </c>
      <c r="B229" s="5" t="s">
        <v>22</v>
      </c>
      <c r="C229" s="98" t="s">
        <v>73</v>
      </c>
      <c r="D229" s="2">
        <v>1</v>
      </c>
      <c r="E229" s="2">
        <v>135</v>
      </c>
      <c r="F229" s="2">
        <v>325</v>
      </c>
      <c r="G229" s="2">
        <v>344</v>
      </c>
      <c r="H229" s="2">
        <v>0</v>
      </c>
      <c r="I229" s="2">
        <v>30</v>
      </c>
      <c r="J229" s="2" t="s">
        <v>40</v>
      </c>
      <c r="K229" s="2"/>
      <c r="M229" s="3">
        <v>21.547000000000001</v>
      </c>
      <c r="N229" s="3">
        <v>139.13999999999999</v>
      </c>
      <c r="O229" s="3">
        <v>23.5</v>
      </c>
      <c r="P229" s="3">
        <v>28</v>
      </c>
      <c r="Q229" s="3">
        <v>175.88</v>
      </c>
      <c r="R229" s="3">
        <v>23.332999999999998</v>
      </c>
      <c r="S229" s="3">
        <v>117.59</v>
      </c>
      <c r="T229" s="3">
        <v>147.88</v>
      </c>
      <c r="U229" s="3">
        <v>25.756</v>
      </c>
    </row>
    <row r="230" spans="1:21">
      <c r="A230" t="s">
        <v>1</v>
      </c>
      <c r="B230" s="5" t="s">
        <v>23</v>
      </c>
      <c r="C230" s="98" t="s">
        <v>73</v>
      </c>
      <c r="D230" s="2">
        <v>1</v>
      </c>
      <c r="E230" s="2">
        <v>149</v>
      </c>
      <c r="F230" s="2">
        <v>325</v>
      </c>
      <c r="G230" s="2">
        <v>352</v>
      </c>
      <c r="H230" s="2">
        <v>0</v>
      </c>
      <c r="I230" s="2">
        <v>30</v>
      </c>
      <c r="J230" s="2" t="s">
        <v>40</v>
      </c>
      <c r="K230" s="2"/>
      <c r="M230" s="3">
        <v>22.271999999999998</v>
      </c>
      <c r="N230" s="3">
        <v>63.926000000000002</v>
      </c>
      <c r="O230" s="3">
        <v>24</v>
      </c>
      <c r="P230" s="3">
        <v>28</v>
      </c>
      <c r="Q230" s="3">
        <v>134.86000000000001</v>
      </c>
      <c r="R230" s="3">
        <v>23.332999999999998</v>
      </c>
      <c r="S230" s="3">
        <v>41.655000000000001</v>
      </c>
      <c r="T230" s="3">
        <v>106.86</v>
      </c>
      <c r="U230" s="3">
        <v>156.53</v>
      </c>
    </row>
    <row r="231" spans="1:21">
      <c r="A231" t="s">
        <v>1</v>
      </c>
      <c r="B231" s="5" t="s">
        <v>24</v>
      </c>
      <c r="C231" s="98" t="s">
        <v>73</v>
      </c>
      <c r="D231" s="2">
        <v>1</v>
      </c>
      <c r="E231" s="2">
        <v>155</v>
      </c>
      <c r="F231" s="2">
        <v>325</v>
      </c>
      <c r="G231" s="2">
        <v>354</v>
      </c>
      <c r="H231" s="2">
        <v>0</v>
      </c>
      <c r="I231" s="2">
        <v>30</v>
      </c>
      <c r="J231" s="2" t="s">
        <v>40</v>
      </c>
      <c r="K231" s="2"/>
      <c r="M231" s="3">
        <v>22.033000000000001</v>
      </c>
      <c r="N231" s="3">
        <v>192.8</v>
      </c>
      <c r="O231" s="3">
        <v>23.332999999999998</v>
      </c>
      <c r="P231" s="3">
        <v>28</v>
      </c>
      <c r="Q231" s="3">
        <v>132.33000000000001</v>
      </c>
      <c r="R231" s="3">
        <v>23.332999999999998</v>
      </c>
      <c r="S231" s="3">
        <v>170.76</v>
      </c>
      <c r="T231" s="3">
        <v>104.33</v>
      </c>
      <c r="U231" s="3">
        <v>-38.905000000000001</v>
      </c>
    </row>
    <row r="232" spans="1:21">
      <c r="A232" t="s">
        <v>1</v>
      </c>
      <c r="B232" s="5" t="s">
        <v>25</v>
      </c>
      <c r="C232" s="98" t="s">
        <v>73</v>
      </c>
      <c r="D232" s="2">
        <v>1</v>
      </c>
      <c r="E232" s="2">
        <v>165</v>
      </c>
      <c r="F232" s="2">
        <v>325</v>
      </c>
      <c r="G232" s="2">
        <v>347</v>
      </c>
      <c r="H232" s="2">
        <v>0</v>
      </c>
      <c r="I232" s="2">
        <v>30</v>
      </c>
      <c r="J232" s="2" t="s">
        <v>40</v>
      </c>
      <c r="K232" s="2"/>
      <c r="M232" s="3">
        <v>26.149000000000001</v>
      </c>
      <c r="N232" s="3">
        <v>151.41999999999999</v>
      </c>
      <c r="O232" s="3">
        <v>23</v>
      </c>
      <c r="P232" s="3">
        <v>28</v>
      </c>
      <c r="Q232" s="3">
        <v>179.15</v>
      </c>
      <c r="R232" s="3">
        <v>23.332999999999998</v>
      </c>
      <c r="S232" s="3">
        <v>125.27</v>
      </c>
      <c r="T232" s="3">
        <v>151.15</v>
      </c>
      <c r="U232" s="3">
        <v>20.663</v>
      </c>
    </row>
    <row r="233" spans="1:21">
      <c r="A233" t="s">
        <v>1</v>
      </c>
      <c r="B233" s="5" t="s">
        <v>26</v>
      </c>
      <c r="C233" s="98" t="s">
        <v>73</v>
      </c>
      <c r="D233" s="2">
        <v>1</v>
      </c>
      <c r="E233" s="2">
        <v>173</v>
      </c>
      <c r="F233" s="2">
        <v>325</v>
      </c>
      <c r="G233" s="2">
        <v>350</v>
      </c>
      <c r="H233" s="2">
        <v>0</v>
      </c>
      <c r="I233" s="2">
        <v>30</v>
      </c>
      <c r="J233" s="2" t="s">
        <v>40</v>
      </c>
      <c r="K233" s="2"/>
      <c r="M233" s="3">
        <v>25.783000000000001</v>
      </c>
      <c r="N233" s="3">
        <v>289.19</v>
      </c>
      <c r="O233" s="3">
        <v>23.167000000000002</v>
      </c>
      <c r="P233" s="3">
        <v>28</v>
      </c>
      <c r="Q233" s="3">
        <v>186.77</v>
      </c>
      <c r="R233" s="3">
        <v>23.167000000000002</v>
      </c>
      <c r="S233" s="3">
        <v>263.41000000000003</v>
      </c>
      <c r="T233" s="3">
        <v>158.77000000000001</v>
      </c>
      <c r="U233" s="3">
        <v>-39.725999999999999</v>
      </c>
    </row>
    <row r="234" spans="1:21">
      <c r="A234" t="s">
        <v>1</v>
      </c>
      <c r="B234" s="5" t="s">
        <v>27</v>
      </c>
      <c r="C234" s="98" t="s">
        <v>74</v>
      </c>
      <c r="D234" s="2">
        <v>1</v>
      </c>
      <c r="E234" s="2">
        <v>228</v>
      </c>
      <c r="F234" s="2">
        <v>325</v>
      </c>
      <c r="G234" s="2">
        <v>355</v>
      </c>
      <c r="H234" s="2">
        <v>0</v>
      </c>
      <c r="I234" s="2">
        <v>30</v>
      </c>
      <c r="J234" s="2" t="s">
        <v>40</v>
      </c>
      <c r="K234" s="2"/>
      <c r="M234" s="3">
        <v>-6.2046999999999998E-2</v>
      </c>
      <c r="N234" s="3">
        <v>6.7976999999999999</v>
      </c>
      <c r="O234" s="3">
        <v>20.167000000000002</v>
      </c>
      <c r="P234" s="3">
        <v>0</v>
      </c>
      <c r="Q234" s="3">
        <v>3.6469999999999998</v>
      </c>
      <c r="R234" s="3">
        <v>23</v>
      </c>
      <c r="S234" s="3">
        <v>6.8597000000000001</v>
      </c>
      <c r="T234" s="3">
        <v>3.6469999999999998</v>
      </c>
      <c r="U234" s="3">
        <v>-46.835000000000001</v>
      </c>
    </row>
    <row r="235" spans="1:21">
      <c r="A235" t="s">
        <v>1</v>
      </c>
      <c r="B235" s="5" t="s">
        <v>28</v>
      </c>
      <c r="C235" s="98" t="s">
        <v>74</v>
      </c>
      <c r="D235" s="2">
        <v>1</v>
      </c>
      <c r="E235" s="2">
        <v>232</v>
      </c>
      <c r="F235" s="2">
        <v>325</v>
      </c>
      <c r="G235" s="2">
        <v>356</v>
      </c>
      <c r="H235" s="2">
        <v>0</v>
      </c>
      <c r="I235" s="2">
        <v>30</v>
      </c>
      <c r="J235" s="2" t="s">
        <v>40</v>
      </c>
      <c r="K235" s="2"/>
      <c r="M235" s="3">
        <v>-0.1527</v>
      </c>
      <c r="N235" s="3">
        <v>8.3623999999999992</v>
      </c>
      <c r="O235" s="3">
        <v>20.832999999999998</v>
      </c>
      <c r="P235" s="3">
        <v>0</v>
      </c>
      <c r="Q235" s="3">
        <v>3.78</v>
      </c>
      <c r="R235" s="3">
        <v>23</v>
      </c>
      <c r="S235" s="3">
        <v>8.5151000000000003</v>
      </c>
      <c r="T235" s="3">
        <v>3.78</v>
      </c>
      <c r="U235" s="3">
        <v>-55.609000000000002</v>
      </c>
    </row>
    <row r="236" spans="1:21">
      <c r="A236" t="s">
        <v>1</v>
      </c>
      <c r="B236" s="5" t="s">
        <v>29</v>
      </c>
      <c r="C236" s="98" t="s">
        <v>74</v>
      </c>
      <c r="D236" s="2">
        <v>1</v>
      </c>
      <c r="E236" s="2">
        <v>226</v>
      </c>
      <c r="F236" s="2">
        <v>325</v>
      </c>
      <c r="G236" s="2">
        <v>358</v>
      </c>
      <c r="H236" s="2">
        <v>0</v>
      </c>
      <c r="I236" s="2">
        <v>30</v>
      </c>
      <c r="J236" s="2" t="s">
        <v>40</v>
      </c>
      <c r="K236" s="2"/>
      <c r="M236" s="3">
        <v>7.6532000000000003E-2</v>
      </c>
      <c r="N236" s="3">
        <v>6.5251999999999999</v>
      </c>
      <c r="O236" s="3">
        <v>21</v>
      </c>
      <c r="P236" s="3">
        <v>0</v>
      </c>
      <c r="Q236" s="3">
        <v>3.6387</v>
      </c>
      <c r="R236" s="3">
        <v>23</v>
      </c>
      <c r="S236" s="3">
        <v>6.4486999999999997</v>
      </c>
      <c r="T236" s="3">
        <v>3.6387</v>
      </c>
      <c r="U236" s="3">
        <v>-43.575000000000003</v>
      </c>
    </row>
    <row r="237" spans="1:21">
      <c r="A237" t="s">
        <v>1</v>
      </c>
      <c r="B237" s="5" t="s">
        <v>158</v>
      </c>
      <c r="C237" s="98" t="s">
        <v>74</v>
      </c>
      <c r="D237" s="2">
        <v>1</v>
      </c>
      <c r="E237" s="2">
        <v>233</v>
      </c>
      <c r="F237" s="2">
        <v>325</v>
      </c>
      <c r="G237" s="2">
        <v>360</v>
      </c>
      <c r="H237" s="2">
        <v>0</v>
      </c>
      <c r="I237" s="2">
        <v>30</v>
      </c>
      <c r="J237" s="2" t="s">
        <v>40</v>
      </c>
      <c r="K237" s="2"/>
      <c r="M237" s="3">
        <v>-0.10863</v>
      </c>
      <c r="N237" s="3">
        <v>6.5765000000000002</v>
      </c>
      <c r="O237" s="3">
        <v>22</v>
      </c>
      <c r="P237" s="3">
        <v>0</v>
      </c>
      <c r="Q237" s="3">
        <v>4.2337999999999996</v>
      </c>
      <c r="R237" s="3">
        <v>22.832999999999998</v>
      </c>
      <c r="S237" s="3">
        <v>6.6852</v>
      </c>
      <c r="T237" s="3">
        <v>4.2337999999999996</v>
      </c>
      <c r="U237" s="3">
        <v>-36.668999999999997</v>
      </c>
    </row>
    <row r="238" spans="1:21">
      <c r="A238" t="s">
        <v>1</v>
      </c>
      <c r="B238" s="5" t="s">
        <v>162</v>
      </c>
      <c r="C238" s="98" t="s">
        <v>166</v>
      </c>
      <c r="D238" s="2">
        <v>1</v>
      </c>
      <c r="E238" s="2">
        <v>227</v>
      </c>
      <c r="F238" s="2">
        <v>325</v>
      </c>
      <c r="G238" s="2">
        <v>378</v>
      </c>
      <c r="H238" s="2">
        <v>0</v>
      </c>
      <c r="I238" s="2">
        <v>30</v>
      </c>
      <c r="J238" s="2" t="s">
        <v>40</v>
      </c>
      <c r="K238" s="2"/>
      <c r="M238" s="3">
        <v>-1.4911E-3</v>
      </c>
      <c r="N238" s="3">
        <v>3.8828</v>
      </c>
      <c r="O238" s="3">
        <v>21</v>
      </c>
      <c r="P238" s="3">
        <v>0</v>
      </c>
      <c r="Q238" s="3">
        <v>3.605</v>
      </c>
      <c r="R238" s="3">
        <v>23</v>
      </c>
      <c r="S238" s="3">
        <v>3.8843000000000001</v>
      </c>
      <c r="T238" s="3">
        <v>3.605</v>
      </c>
      <c r="U238" s="3">
        <v>-7.1894999999999998</v>
      </c>
    </row>
    <row r="239" spans="1:21">
      <c r="A239" t="s">
        <v>1</v>
      </c>
      <c r="B239" s="5" t="s">
        <v>163</v>
      </c>
      <c r="C239" s="98" t="s">
        <v>166</v>
      </c>
      <c r="D239" s="2">
        <v>1</v>
      </c>
      <c r="E239" s="2">
        <v>231</v>
      </c>
      <c r="F239" s="2">
        <v>325</v>
      </c>
      <c r="G239" s="2">
        <v>379</v>
      </c>
      <c r="H239" s="2">
        <v>0</v>
      </c>
      <c r="I239" s="2">
        <v>30</v>
      </c>
      <c r="J239" s="2" t="s">
        <v>40</v>
      </c>
      <c r="K239" s="2"/>
      <c r="M239" s="3">
        <v>-5.5700000000000003E-3</v>
      </c>
      <c r="N239" s="3">
        <v>4.7760999999999996</v>
      </c>
      <c r="O239" s="3">
        <v>19.832999999999998</v>
      </c>
      <c r="P239" s="3">
        <v>0</v>
      </c>
      <c r="Q239" s="3">
        <v>3.7431999999999999</v>
      </c>
      <c r="R239" s="3">
        <v>23</v>
      </c>
      <c r="S239" s="3">
        <v>4.7816000000000001</v>
      </c>
      <c r="T239" s="3">
        <v>3.7431999999999999</v>
      </c>
      <c r="U239" s="3">
        <v>-21.716000000000001</v>
      </c>
    </row>
    <row r="240" spans="1:21">
      <c r="A240" t="s">
        <v>1</v>
      </c>
      <c r="B240" s="5" t="s">
        <v>164</v>
      </c>
      <c r="C240" s="98" t="s">
        <v>166</v>
      </c>
      <c r="D240" s="2">
        <v>1</v>
      </c>
      <c r="E240" s="2">
        <v>225</v>
      </c>
      <c r="F240" s="2">
        <v>325</v>
      </c>
      <c r="G240" s="2">
        <v>381</v>
      </c>
      <c r="H240" s="2">
        <v>0</v>
      </c>
      <c r="I240" s="2">
        <v>30</v>
      </c>
      <c r="J240" s="2" t="s">
        <v>40</v>
      </c>
      <c r="K240" s="2"/>
      <c r="M240" s="3">
        <v>1.5763000000000001E-3</v>
      </c>
      <c r="N240" s="3">
        <v>2.6478000000000002</v>
      </c>
      <c r="O240" s="3">
        <v>23.167000000000002</v>
      </c>
      <c r="P240" s="3">
        <v>0</v>
      </c>
      <c r="Q240" s="3">
        <v>3.3153999999999999</v>
      </c>
      <c r="R240" s="3">
        <v>23</v>
      </c>
      <c r="S240" s="3">
        <v>2.6461999999999999</v>
      </c>
      <c r="T240" s="3">
        <v>3.3153999999999999</v>
      </c>
      <c r="U240" s="3">
        <v>25.29</v>
      </c>
    </row>
    <row r="241" spans="1:21">
      <c r="A241" t="s">
        <v>1</v>
      </c>
      <c r="B241" s="5" t="s">
        <v>165</v>
      </c>
      <c r="C241" s="98" t="s">
        <v>166</v>
      </c>
      <c r="D241" s="2">
        <v>1</v>
      </c>
      <c r="E241" s="2">
        <v>234</v>
      </c>
      <c r="F241" s="2">
        <v>325</v>
      </c>
      <c r="G241" s="2">
        <v>382</v>
      </c>
      <c r="H241" s="2">
        <v>0</v>
      </c>
      <c r="I241" s="2">
        <v>30</v>
      </c>
      <c r="J241" s="2" t="s">
        <v>40</v>
      </c>
      <c r="K241" s="2"/>
      <c r="M241" s="3">
        <v>3.8648000000000003E-4</v>
      </c>
      <c r="N241" s="3">
        <v>5.4466999999999999</v>
      </c>
      <c r="O241" s="3">
        <v>23</v>
      </c>
      <c r="P241" s="3">
        <v>0</v>
      </c>
      <c r="Q241" s="3">
        <v>4.22</v>
      </c>
      <c r="R241" s="3">
        <v>22.832999999999998</v>
      </c>
      <c r="S241" s="3">
        <v>5.4463999999999997</v>
      </c>
      <c r="T241" s="3">
        <v>4.22</v>
      </c>
      <c r="U241" s="3">
        <v>-22.516999999999999</v>
      </c>
    </row>
    <row r="242" spans="1:21">
      <c r="A242" t="s">
        <v>1</v>
      </c>
      <c r="B242" s="5" t="s">
        <v>30</v>
      </c>
      <c r="C242" s="98" t="s">
        <v>75</v>
      </c>
      <c r="D242" s="2">
        <v>1</v>
      </c>
      <c r="E242" s="2">
        <v>2</v>
      </c>
      <c r="F242" s="2">
        <v>325</v>
      </c>
      <c r="G242" s="2">
        <v>361</v>
      </c>
      <c r="H242" s="2">
        <v>0</v>
      </c>
      <c r="I242" s="2">
        <v>30</v>
      </c>
      <c r="J242" s="2" t="s">
        <v>40</v>
      </c>
      <c r="K242" s="2"/>
      <c r="M242" s="3">
        <v>4.4625999999999999E-2</v>
      </c>
      <c r="N242" s="3">
        <v>2.7292999999999998</v>
      </c>
      <c r="O242" s="3">
        <v>23.332999999999998</v>
      </c>
      <c r="P242" s="3">
        <v>0</v>
      </c>
      <c r="Q242" s="3">
        <v>3.0678999999999998</v>
      </c>
      <c r="R242" s="3">
        <v>23</v>
      </c>
      <c r="S242" s="3">
        <v>2.6846999999999999</v>
      </c>
      <c r="T242" s="3">
        <v>3.0678999999999998</v>
      </c>
      <c r="U242" s="3">
        <v>14.273</v>
      </c>
    </row>
    <row r="243" spans="1:21">
      <c r="A243" t="s">
        <v>1</v>
      </c>
      <c r="B243" s="5" t="s">
        <v>31</v>
      </c>
      <c r="C243" s="98" t="s">
        <v>75</v>
      </c>
      <c r="D243" s="2">
        <v>1</v>
      </c>
      <c r="E243" s="2">
        <v>5</v>
      </c>
      <c r="F243" s="2">
        <v>325</v>
      </c>
      <c r="G243" s="2">
        <v>362</v>
      </c>
      <c r="H243" s="2">
        <v>0</v>
      </c>
      <c r="I243" s="2">
        <v>30</v>
      </c>
      <c r="J243" s="2" t="s">
        <v>40</v>
      </c>
      <c r="K243" s="2"/>
      <c r="M243" s="3">
        <v>4.3561999999999997E-2</v>
      </c>
      <c r="N243" s="3">
        <v>3.8565</v>
      </c>
      <c r="O243" s="3">
        <v>23</v>
      </c>
      <c r="P243" s="3">
        <v>0</v>
      </c>
      <c r="Q243" s="3">
        <v>3.7265000000000001</v>
      </c>
      <c r="R243" s="3">
        <v>23</v>
      </c>
      <c r="S243" s="3">
        <v>3.8129</v>
      </c>
      <c r="T243" s="3">
        <v>3.7265000000000001</v>
      </c>
      <c r="U243" s="3">
        <v>-2.2662</v>
      </c>
    </row>
    <row r="244" spans="1:21">
      <c r="A244" t="s">
        <v>1</v>
      </c>
      <c r="B244" s="5" t="s">
        <v>32</v>
      </c>
      <c r="C244" s="98" t="s">
        <v>75</v>
      </c>
      <c r="D244" s="2">
        <v>1</v>
      </c>
      <c r="E244" s="2">
        <v>14</v>
      </c>
      <c r="F244" s="2">
        <v>325</v>
      </c>
      <c r="G244" s="2">
        <v>366</v>
      </c>
      <c r="H244" s="2">
        <v>0</v>
      </c>
      <c r="I244" s="2">
        <v>30</v>
      </c>
      <c r="J244" s="2" t="s">
        <v>40</v>
      </c>
      <c r="K244" s="2"/>
      <c r="M244" s="3">
        <v>4.5851000000000003E-2</v>
      </c>
      <c r="N244" s="3">
        <v>2.0440999999999998</v>
      </c>
      <c r="O244" s="3">
        <v>21.167000000000002</v>
      </c>
      <c r="P244" s="3">
        <v>0</v>
      </c>
      <c r="Q244" s="3">
        <v>2.5356999999999998</v>
      </c>
      <c r="R244" s="3">
        <v>23</v>
      </c>
      <c r="S244" s="3">
        <v>1.9983</v>
      </c>
      <c r="T244" s="3">
        <v>2.5356999999999998</v>
      </c>
      <c r="U244" s="3">
        <v>26.895</v>
      </c>
    </row>
    <row r="245" spans="1:21">
      <c r="A245" t="s">
        <v>1</v>
      </c>
      <c r="B245" s="5" t="s">
        <v>33</v>
      </c>
      <c r="C245" s="98" t="s">
        <v>75</v>
      </c>
      <c r="D245" s="2">
        <v>1</v>
      </c>
      <c r="E245" s="2">
        <v>15</v>
      </c>
      <c r="F245" s="2">
        <v>325</v>
      </c>
      <c r="G245" s="2">
        <v>367</v>
      </c>
      <c r="H245" s="2">
        <v>0</v>
      </c>
      <c r="I245" s="2">
        <v>30</v>
      </c>
      <c r="J245" s="2" t="s">
        <v>40</v>
      </c>
      <c r="K245" s="2"/>
      <c r="M245" s="3">
        <v>2.8351000000000001E-2</v>
      </c>
      <c r="N245" s="3">
        <v>3.3201000000000001</v>
      </c>
      <c r="O245" s="3">
        <v>23.5</v>
      </c>
      <c r="P245" s="3">
        <v>0</v>
      </c>
      <c r="Q245" s="3">
        <v>3.1221000000000001</v>
      </c>
      <c r="R245" s="3">
        <v>23</v>
      </c>
      <c r="S245" s="3">
        <v>3.2917000000000001</v>
      </c>
      <c r="T245" s="3">
        <v>3.1221000000000001</v>
      </c>
      <c r="U245" s="3">
        <v>-5.1513</v>
      </c>
    </row>
    <row r="246" spans="1:21">
      <c r="A246" t="s">
        <v>1</v>
      </c>
      <c r="B246" s="5" t="s">
        <v>34</v>
      </c>
      <c r="C246" s="98" t="s">
        <v>75</v>
      </c>
      <c r="D246" s="2">
        <v>1</v>
      </c>
      <c r="E246" s="2">
        <v>22</v>
      </c>
      <c r="F246" s="2">
        <v>325</v>
      </c>
      <c r="G246" s="2">
        <v>375</v>
      </c>
      <c r="H246" s="2">
        <v>0</v>
      </c>
      <c r="I246" s="2">
        <v>30</v>
      </c>
      <c r="J246" s="2" t="s">
        <v>40</v>
      </c>
      <c r="K246" s="2"/>
      <c r="M246" s="3">
        <v>3.3024999999999999E-2</v>
      </c>
      <c r="N246" s="3">
        <v>1.4328000000000001</v>
      </c>
      <c r="O246" s="3">
        <v>23.332999999999998</v>
      </c>
      <c r="P246" s="3">
        <v>0</v>
      </c>
      <c r="Q246" s="3">
        <v>2.1873999999999998</v>
      </c>
      <c r="R246" s="3">
        <v>23</v>
      </c>
      <c r="S246" s="3">
        <v>1.3996999999999999</v>
      </c>
      <c r="T246" s="3">
        <v>2.1873999999999998</v>
      </c>
      <c r="U246" s="3">
        <v>56.274000000000001</v>
      </c>
    </row>
    <row r="247" spans="1:21">
      <c r="A247" t="s">
        <v>1</v>
      </c>
      <c r="B247" s="5" t="s">
        <v>35</v>
      </c>
      <c r="C247" s="98" t="s">
        <v>75</v>
      </c>
      <c r="D247" s="2">
        <v>1</v>
      </c>
      <c r="E247" s="2">
        <v>25</v>
      </c>
      <c r="F247" s="2">
        <v>325</v>
      </c>
      <c r="G247" s="2">
        <v>377</v>
      </c>
      <c r="H247" s="2">
        <v>0</v>
      </c>
      <c r="I247" s="2">
        <v>30</v>
      </c>
      <c r="J247" s="2" t="s">
        <v>40</v>
      </c>
      <c r="K247" s="2"/>
      <c r="M247" s="3">
        <v>4.9202999999999997E-2</v>
      </c>
      <c r="N247" s="3">
        <v>10.103999999999999</v>
      </c>
      <c r="O247" s="3">
        <v>7.1666999999999996</v>
      </c>
      <c r="P247" s="3">
        <v>0</v>
      </c>
      <c r="Q247" s="3">
        <v>2.1351</v>
      </c>
      <c r="R247" s="3">
        <v>23</v>
      </c>
      <c r="S247" s="3">
        <v>10.055</v>
      </c>
      <c r="T247" s="3">
        <v>2.1351</v>
      </c>
      <c r="U247" s="3">
        <v>-78.766000000000005</v>
      </c>
    </row>
    <row r="248" spans="1:21">
      <c r="A248" t="s">
        <v>1</v>
      </c>
      <c r="B248" s="5" t="s">
        <v>36</v>
      </c>
      <c r="C248" s="98" t="s">
        <v>75</v>
      </c>
      <c r="D248" s="2">
        <v>1</v>
      </c>
      <c r="E248" s="2">
        <v>30</v>
      </c>
      <c r="F248" s="2">
        <v>325</v>
      </c>
      <c r="G248" s="2">
        <v>370</v>
      </c>
      <c r="H248" s="2">
        <v>0</v>
      </c>
      <c r="I248" s="2">
        <v>30</v>
      </c>
      <c r="J248" s="2" t="s">
        <v>40</v>
      </c>
      <c r="K248" s="2"/>
      <c r="M248" s="3">
        <v>4.4614000000000001E-2</v>
      </c>
      <c r="N248" s="3">
        <v>3.4161999999999999</v>
      </c>
      <c r="O248" s="3">
        <v>22.667000000000002</v>
      </c>
      <c r="P248" s="3">
        <v>0</v>
      </c>
      <c r="Q248" s="3">
        <v>3.1846000000000001</v>
      </c>
      <c r="R248" s="3">
        <v>23</v>
      </c>
      <c r="S248" s="3">
        <v>3.3715000000000002</v>
      </c>
      <c r="T248" s="3">
        <v>3.1846000000000001</v>
      </c>
      <c r="U248" s="3">
        <v>-5.5431999999999997</v>
      </c>
    </row>
    <row r="249" spans="1:21">
      <c r="A249" t="s">
        <v>1</v>
      </c>
      <c r="B249" s="5" t="s">
        <v>37</v>
      </c>
      <c r="C249" s="98" t="s">
        <v>75</v>
      </c>
      <c r="D249" s="2">
        <v>1</v>
      </c>
      <c r="E249" s="2">
        <v>34</v>
      </c>
      <c r="F249" s="2">
        <v>325</v>
      </c>
      <c r="G249" s="2">
        <v>373</v>
      </c>
      <c r="H249" s="2">
        <v>0</v>
      </c>
      <c r="I249" s="2">
        <v>30</v>
      </c>
      <c r="J249" s="2" t="s">
        <v>40</v>
      </c>
      <c r="K249" s="2"/>
      <c r="M249" s="3">
        <v>6.9552000000000003E-2</v>
      </c>
      <c r="N249" s="3">
        <v>6.8097000000000003</v>
      </c>
      <c r="O249" s="3">
        <v>23</v>
      </c>
      <c r="P249" s="3">
        <v>0</v>
      </c>
      <c r="Q249" s="3">
        <v>3.4140000000000001</v>
      </c>
      <c r="R249" s="3">
        <v>23</v>
      </c>
      <c r="S249" s="3">
        <v>6.7401999999999997</v>
      </c>
      <c r="T249" s="3">
        <v>3.4140000000000001</v>
      </c>
      <c r="U249" s="3">
        <v>-49.348999999999997</v>
      </c>
    </row>
    <row r="250" spans="1:21">
      <c r="B250" s="5"/>
    </row>
    <row r="251" spans="1:21">
      <c r="A251" t="s">
        <v>283</v>
      </c>
      <c r="B251" s="5" t="s">
        <v>295</v>
      </c>
      <c r="C251" s="98">
        <v>1</v>
      </c>
    </row>
    <row r="252" spans="1:21">
      <c r="A252" t="s">
        <v>284</v>
      </c>
      <c r="B252" s="5" t="s">
        <v>295</v>
      </c>
      <c r="C252" s="98">
        <v>1</v>
      </c>
    </row>
    <row r="253" spans="1:21">
      <c r="B253" s="5"/>
      <c r="D253" s="2" t="s">
        <v>2</v>
      </c>
      <c r="E253" s="2" t="s">
        <v>3</v>
      </c>
      <c r="F253" s="2" t="s">
        <v>4</v>
      </c>
      <c r="G253" s="2" t="s">
        <v>5</v>
      </c>
      <c r="H253" s="2" t="s">
        <v>6</v>
      </c>
      <c r="I253" s="2" t="s">
        <v>7</v>
      </c>
      <c r="J253" s="2" t="s">
        <v>39</v>
      </c>
      <c r="K253" s="2" t="s">
        <v>79</v>
      </c>
      <c r="M253" s="3" t="s">
        <v>70</v>
      </c>
      <c r="N253" s="3" t="s">
        <v>76</v>
      </c>
      <c r="O253" s="3" t="s">
        <v>81</v>
      </c>
      <c r="P253" s="3" t="s">
        <v>71</v>
      </c>
      <c r="Q253" s="3" t="s">
        <v>77</v>
      </c>
      <c r="R253" s="3" t="s">
        <v>81</v>
      </c>
      <c r="S253" s="3" t="s">
        <v>82</v>
      </c>
      <c r="T253" s="3" t="s">
        <v>83</v>
      </c>
      <c r="U253" s="3" t="s">
        <v>78</v>
      </c>
    </row>
    <row r="254" spans="1:21">
      <c r="A254" t="s">
        <v>1</v>
      </c>
      <c r="B254" s="5" t="s">
        <v>8</v>
      </c>
      <c r="C254" s="98" t="s">
        <v>8</v>
      </c>
      <c r="D254" s="2">
        <v>1</v>
      </c>
      <c r="E254" s="2">
        <v>254</v>
      </c>
      <c r="F254" s="2">
        <v>325</v>
      </c>
      <c r="G254" s="2">
        <v>326</v>
      </c>
      <c r="H254" s="2">
        <v>0</v>
      </c>
      <c r="I254" s="2">
        <v>30</v>
      </c>
      <c r="J254" s="2" t="s">
        <v>40</v>
      </c>
      <c r="K254" s="2"/>
      <c r="M254" s="3">
        <v>22.17</v>
      </c>
      <c r="N254" s="3">
        <v>138.97999999999999</v>
      </c>
      <c r="O254" s="3">
        <v>22.332999999999998</v>
      </c>
      <c r="P254" s="3">
        <v>24</v>
      </c>
      <c r="Q254" s="3">
        <v>156.52000000000001</v>
      </c>
      <c r="R254" s="3">
        <v>22.332999999999998</v>
      </c>
      <c r="S254" s="3">
        <v>116.81</v>
      </c>
      <c r="T254" s="3">
        <v>132.52000000000001</v>
      </c>
      <c r="U254" s="3">
        <v>13.452</v>
      </c>
    </row>
    <row r="255" spans="1:21">
      <c r="A255" t="s">
        <v>1</v>
      </c>
      <c r="B255" s="5" t="s">
        <v>9</v>
      </c>
      <c r="C255" s="98" t="s">
        <v>9</v>
      </c>
      <c r="D255" s="2">
        <v>1</v>
      </c>
      <c r="E255" s="2">
        <v>252</v>
      </c>
      <c r="F255" s="2">
        <v>325</v>
      </c>
      <c r="G255" s="2">
        <v>327</v>
      </c>
      <c r="H255" s="2">
        <v>0</v>
      </c>
      <c r="I255" s="2">
        <v>30</v>
      </c>
      <c r="J255" s="2" t="s">
        <v>41</v>
      </c>
      <c r="K255" s="2" t="s">
        <v>80</v>
      </c>
      <c r="M255" s="3">
        <v>3.82</v>
      </c>
      <c r="N255" s="3">
        <v>0.77</v>
      </c>
      <c r="O255" s="3">
        <v>25.667000000000002</v>
      </c>
      <c r="P255" s="3">
        <v>3.82</v>
      </c>
      <c r="Q255" s="3">
        <v>7.1967000000000003E-3</v>
      </c>
      <c r="R255" s="3">
        <v>22.167000000000002</v>
      </c>
      <c r="S255" s="3">
        <v>-3.05</v>
      </c>
      <c r="T255" s="3">
        <v>-3.8128000000000002</v>
      </c>
    </row>
    <row r="256" spans="1:21">
      <c r="A256" s="3" t="s">
        <v>1</v>
      </c>
      <c r="B256" s="100" t="s">
        <v>216</v>
      </c>
      <c r="C256" s="99" t="s">
        <v>215</v>
      </c>
      <c r="D256" s="2">
        <v>1</v>
      </c>
      <c r="E256" s="2">
        <v>107</v>
      </c>
      <c r="F256" s="2">
        <v>325</v>
      </c>
      <c r="G256" s="2">
        <v>326</v>
      </c>
      <c r="H256" s="2">
        <v>0</v>
      </c>
      <c r="I256" s="2">
        <v>30</v>
      </c>
      <c r="J256" s="2" t="s">
        <v>40</v>
      </c>
      <c r="K256" s="2"/>
      <c r="L256" s="64"/>
      <c r="M256" s="3">
        <v>21.582999999999998</v>
      </c>
      <c r="N256" s="3">
        <v>160.88999999999999</v>
      </c>
      <c r="O256" s="3">
        <v>22.332999999999998</v>
      </c>
      <c r="P256" s="3">
        <v>24</v>
      </c>
      <c r="Q256" s="3">
        <v>156.52000000000001</v>
      </c>
      <c r="R256" s="3">
        <v>22.332999999999998</v>
      </c>
      <c r="S256" s="3">
        <v>139.31</v>
      </c>
      <c r="T256" s="3">
        <v>132.52000000000001</v>
      </c>
      <c r="U256" s="3">
        <v>-4.8703000000000003</v>
      </c>
    </row>
    <row r="257" spans="1:21">
      <c r="A257" t="s">
        <v>1</v>
      </c>
      <c r="B257" s="5" t="s">
        <v>11</v>
      </c>
      <c r="C257" s="98" t="s">
        <v>11</v>
      </c>
      <c r="D257" s="2">
        <v>1</v>
      </c>
      <c r="E257" s="2">
        <v>220</v>
      </c>
      <c r="F257" s="2">
        <v>325</v>
      </c>
      <c r="G257" s="2">
        <v>329</v>
      </c>
      <c r="H257" s="2">
        <v>0</v>
      </c>
      <c r="I257" s="2">
        <v>25</v>
      </c>
      <c r="J257" s="2" t="s">
        <v>41</v>
      </c>
      <c r="K257" s="2"/>
      <c r="M257" s="3">
        <v>0.20921000000000001</v>
      </c>
      <c r="N257" s="3">
        <v>0.14529</v>
      </c>
      <c r="O257" s="3">
        <v>23.332999999999998</v>
      </c>
      <c r="P257" s="3">
        <v>0.20366000000000001</v>
      </c>
      <c r="Q257" s="3">
        <v>0.13066</v>
      </c>
      <c r="R257" s="3">
        <v>24.167000000000002</v>
      </c>
      <c r="S257" s="3">
        <v>-6.3915E-2</v>
      </c>
      <c r="T257" s="3">
        <v>-7.2998999999999994E-2</v>
      </c>
      <c r="U257" s="3">
        <v>14.212999999999999</v>
      </c>
    </row>
    <row r="258" spans="1:21">
      <c r="A258" t="s">
        <v>1</v>
      </c>
      <c r="B258" s="5" t="s">
        <v>12</v>
      </c>
      <c r="C258" s="98" t="s">
        <v>12</v>
      </c>
      <c r="D258" s="2">
        <v>1</v>
      </c>
      <c r="E258" s="2">
        <v>223</v>
      </c>
      <c r="F258" s="2">
        <v>325</v>
      </c>
      <c r="G258" s="2">
        <v>330</v>
      </c>
      <c r="H258" s="2">
        <v>0</v>
      </c>
      <c r="I258" s="2">
        <v>25</v>
      </c>
      <c r="J258" s="2" t="s">
        <v>40</v>
      </c>
      <c r="K258" s="2"/>
      <c r="M258" s="3">
        <v>0</v>
      </c>
      <c r="N258" s="3">
        <v>3.7977999999999998E-2</v>
      </c>
      <c r="O258" s="3">
        <v>23.332999999999998</v>
      </c>
      <c r="P258" s="3">
        <v>0</v>
      </c>
      <c r="Q258" s="3">
        <v>4.2644000000000001E-2</v>
      </c>
      <c r="R258" s="3">
        <v>24.167000000000002</v>
      </c>
      <c r="S258" s="3">
        <v>3.7977999999999998E-2</v>
      </c>
      <c r="T258" s="3">
        <v>4.2644000000000001E-2</v>
      </c>
      <c r="U258" s="3">
        <v>12.287000000000001</v>
      </c>
    </row>
    <row r="259" spans="1:21">
      <c r="A259" t="s">
        <v>1</v>
      </c>
      <c r="B259" s="5" t="s">
        <v>13</v>
      </c>
      <c r="C259" s="98" t="s">
        <v>13</v>
      </c>
      <c r="D259" s="2">
        <v>1</v>
      </c>
      <c r="E259" s="2">
        <v>224</v>
      </c>
      <c r="F259" s="2">
        <v>325</v>
      </c>
      <c r="G259" s="2">
        <v>331</v>
      </c>
      <c r="H259" s="2">
        <v>0</v>
      </c>
      <c r="I259" s="2">
        <v>30</v>
      </c>
      <c r="J259" s="2" t="s">
        <v>40</v>
      </c>
      <c r="K259" s="2"/>
      <c r="M259" s="3">
        <v>0</v>
      </c>
      <c r="N259" s="3">
        <v>55.051000000000002</v>
      </c>
      <c r="O259" s="3">
        <v>27.832999999999998</v>
      </c>
      <c r="P259" s="3">
        <v>0</v>
      </c>
      <c r="Q259" s="3">
        <v>306.75</v>
      </c>
      <c r="R259" s="3">
        <v>29</v>
      </c>
      <c r="S259" s="3">
        <v>55.051000000000002</v>
      </c>
      <c r="T259" s="3">
        <v>306.75</v>
      </c>
      <c r="U259" s="3">
        <v>457.21</v>
      </c>
    </row>
    <row r="260" spans="1:21">
      <c r="A260" t="s">
        <v>1</v>
      </c>
      <c r="B260" s="5" t="s">
        <v>14</v>
      </c>
      <c r="C260" s="98" t="s">
        <v>14</v>
      </c>
      <c r="D260" s="2">
        <v>1</v>
      </c>
      <c r="E260" s="2">
        <v>235</v>
      </c>
      <c r="F260" s="2">
        <v>325</v>
      </c>
      <c r="G260" s="2">
        <v>328</v>
      </c>
      <c r="H260" s="2">
        <v>0</v>
      </c>
      <c r="I260" s="2">
        <v>30</v>
      </c>
      <c r="J260" s="2" t="s">
        <v>40</v>
      </c>
      <c r="K260" s="2"/>
      <c r="M260" s="3">
        <v>0</v>
      </c>
      <c r="N260" s="3">
        <v>45.871000000000002</v>
      </c>
      <c r="O260" s="3">
        <v>2.8332999999999999</v>
      </c>
      <c r="P260" s="3">
        <v>0</v>
      </c>
      <c r="Q260" s="3">
        <v>28.841999999999999</v>
      </c>
      <c r="R260" s="3">
        <v>2.1667000000000001</v>
      </c>
      <c r="S260" s="3">
        <v>45.871000000000002</v>
      </c>
      <c r="T260" s="3">
        <v>28.841999999999999</v>
      </c>
      <c r="U260" s="3">
        <v>-37.122999999999998</v>
      </c>
    </row>
    <row r="261" spans="1:21">
      <c r="A261" t="s">
        <v>1</v>
      </c>
      <c r="B261" s="5" t="s">
        <v>15</v>
      </c>
      <c r="C261" s="98" t="s">
        <v>72</v>
      </c>
      <c r="D261" s="2">
        <v>1</v>
      </c>
      <c r="E261" s="2">
        <v>192</v>
      </c>
      <c r="F261" s="2">
        <v>325</v>
      </c>
      <c r="G261" s="2">
        <v>332</v>
      </c>
      <c r="H261" s="2">
        <v>0</v>
      </c>
      <c r="I261" s="2">
        <v>30</v>
      </c>
      <c r="J261" s="2" t="s">
        <v>40</v>
      </c>
      <c r="K261" s="2"/>
      <c r="M261" s="3">
        <v>24.526</v>
      </c>
      <c r="N261" s="3">
        <v>133.75</v>
      </c>
      <c r="O261" s="3">
        <v>23</v>
      </c>
      <c r="P261" s="3">
        <v>24</v>
      </c>
      <c r="Q261" s="3">
        <v>125.95</v>
      </c>
      <c r="R261" s="3">
        <v>23.167000000000002</v>
      </c>
      <c r="S261" s="3">
        <v>109.22</v>
      </c>
      <c r="T261" s="3">
        <v>101.95</v>
      </c>
      <c r="U261" s="3">
        <v>-6.6576000000000004</v>
      </c>
    </row>
    <row r="262" spans="1:21">
      <c r="A262" t="s">
        <v>1</v>
      </c>
      <c r="B262" s="5" t="s">
        <v>16</v>
      </c>
      <c r="C262" s="98" t="s">
        <v>72</v>
      </c>
      <c r="D262" s="2">
        <v>1</v>
      </c>
      <c r="E262" s="2">
        <v>190</v>
      </c>
      <c r="F262" s="2">
        <v>325</v>
      </c>
      <c r="G262" s="2">
        <v>333</v>
      </c>
      <c r="H262" s="2">
        <v>0</v>
      </c>
      <c r="I262" s="2">
        <v>30</v>
      </c>
      <c r="J262" s="2" t="s">
        <v>40</v>
      </c>
      <c r="K262" s="2"/>
      <c r="M262" s="3">
        <v>25.27</v>
      </c>
      <c r="N262" s="3">
        <v>112.53</v>
      </c>
      <c r="O262" s="3">
        <v>23</v>
      </c>
      <c r="P262" s="3">
        <v>24</v>
      </c>
      <c r="Q262" s="3">
        <v>126.25</v>
      </c>
      <c r="R262" s="3">
        <v>23</v>
      </c>
      <c r="S262" s="3">
        <v>87.263999999999996</v>
      </c>
      <c r="T262" s="3">
        <v>102.25</v>
      </c>
      <c r="U262" s="3">
        <v>17.170000000000002</v>
      </c>
    </row>
    <row r="263" spans="1:21">
      <c r="A263" t="s">
        <v>1</v>
      </c>
      <c r="B263" s="5" t="s">
        <v>18</v>
      </c>
      <c r="C263" s="98" t="s">
        <v>72</v>
      </c>
      <c r="D263" s="2">
        <v>1</v>
      </c>
      <c r="E263" s="2">
        <v>199</v>
      </c>
      <c r="F263" s="2">
        <v>325</v>
      </c>
      <c r="G263" s="2">
        <v>335</v>
      </c>
      <c r="H263" s="2">
        <v>0</v>
      </c>
      <c r="I263" s="2">
        <v>30</v>
      </c>
      <c r="J263" s="2" t="s">
        <v>40</v>
      </c>
      <c r="K263" s="2"/>
      <c r="M263" s="3">
        <v>23.92</v>
      </c>
      <c r="N263" s="3">
        <v>114.03</v>
      </c>
      <c r="O263" s="3">
        <v>23.332999999999998</v>
      </c>
      <c r="P263" s="3">
        <v>24</v>
      </c>
      <c r="Q263" s="3">
        <v>97.313000000000002</v>
      </c>
      <c r="R263" s="3">
        <v>22.832999999999998</v>
      </c>
      <c r="S263" s="3">
        <v>90.106999999999999</v>
      </c>
      <c r="T263" s="3">
        <v>73.313000000000002</v>
      </c>
      <c r="U263" s="3">
        <v>-18.638000000000002</v>
      </c>
    </row>
    <row r="264" spans="1:21">
      <c r="A264" t="s">
        <v>1</v>
      </c>
      <c r="B264" s="5" t="s">
        <v>157</v>
      </c>
      <c r="C264" s="98" t="s">
        <v>72</v>
      </c>
      <c r="D264" s="2">
        <v>1</v>
      </c>
      <c r="E264" s="2">
        <v>211</v>
      </c>
      <c r="F264" s="2">
        <v>325</v>
      </c>
      <c r="G264" s="2">
        <v>337</v>
      </c>
      <c r="H264" s="2">
        <v>0</v>
      </c>
      <c r="I264" s="2">
        <v>30</v>
      </c>
      <c r="J264" s="2" t="s">
        <v>40</v>
      </c>
      <c r="K264" s="2"/>
      <c r="M264" s="3">
        <v>24.074000000000002</v>
      </c>
      <c r="N264" s="3">
        <v>102.13</v>
      </c>
      <c r="O264" s="3">
        <v>23</v>
      </c>
      <c r="P264" s="3">
        <v>24</v>
      </c>
      <c r="Q264" s="3">
        <v>117.24</v>
      </c>
      <c r="R264" s="3">
        <v>23.332999999999998</v>
      </c>
      <c r="S264" s="3">
        <v>78.052999999999997</v>
      </c>
      <c r="T264" s="3">
        <v>93.242000000000004</v>
      </c>
      <c r="U264" s="3">
        <v>19.46</v>
      </c>
    </row>
    <row r="265" spans="1:21">
      <c r="A265" t="s">
        <v>1</v>
      </c>
      <c r="B265" s="5" t="s">
        <v>19</v>
      </c>
      <c r="C265" s="98" t="s">
        <v>73</v>
      </c>
      <c r="D265" s="2">
        <v>1</v>
      </c>
      <c r="E265" s="2">
        <v>109</v>
      </c>
      <c r="F265" s="2">
        <v>325</v>
      </c>
      <c r="G265" s="2">
        <v>338</v>
      </c>
      <c r="H265" s="2">
        <v>0</v>
      </c>
      <c r="I265" s="2">
        <v>30</v>
      </c>
      <c r="J265" s="2" t="s">
        <v>40</v>
      </c>
      <c r="K265" s="2"/>
      <c r="M265" s="3">
        <v>19.094000000000001</v>
      </c>
      <c r="N265" s="3">
        <v>72.228999999999999</v>
      </c>
      <c r="O265" s="3">
        <v>23.5</v>
      </c>
      <c r="P265" s="3">
        <v>24</v>
      </c>
      <c r="Q265" s="3">
        <v>110.5</v>
      </c>
      <c r="R265" s="3">
        <v>22.832999999999998</v>
      </c>
      <c r="S265" s="3">
        <v>53.134</v>
      </c>
      <c r="T265" s="3">
        <v>86.5</v>
      </c>
      <c r="U265" s="3">
        <v>62.795000000000002</v>
      </c>
    </row>
    <row r="266" spans="1:21">
      <c r="A266" t="s">
        <v>1</v>
      </c>
      <c r="B266" s="5" t="s">
        <v>20</v>
      </c>
      <c r="C266" s="98" t="s">
        <v>73</v>
      </c>
      <c r="D266" s="2">
        <v>1</v>
      </c>
      <c r="E266" s="2">
        <v>127</v>
      </c>
      <c r="F266" s="2">
        <v>325</v>
      </c>
      <c r="G266" s="2">
        <v>342</v>
      </c>
      <c r="H266" s="2">
        <v>0</v>
      </c>
      <c r="I266" s="2">
        <v>30</v>
      </c>
      <c r="J266" s="2" t="s">
        <v>40</v>
      </c>
      <c r="K266" s="2"/>
      <c r="M266" s="3">
        <v>20.99</v>
      </c>
      <c r="N266" s="3">
        <v>91.28</v>
      </c>
      <c r="O266" s="3">
        <v>22.832999999999998</v>
      </c>
      <c r="P266" s="3">
        <v>24</v>
      </c>
      <c r="Q266" s="3">
        <v>110.57</v>
      </c>
      <c r="R266" s="3">
        <v>22.832999999999998</v>
      </c>
      <c r="S266" s="3">
        <v>70.290000000000006</v>
      </c>
      <c r="T266" s="3">
        <v>86.57</v>
      </c>
      <c r="U266" s="3">
        <v>23.161999999999999</v>
      </c>
    </row>
    <row r="267" spans="1:21">
      <c r="A267" t="s">
        <v>1</v>
      </c>
      <c r="B267" s="5" t="s">
        <v>21</v>
      </c>
      <c r="C267" s="98" t="s">
        <v>73</v>
      </c>
      <c r="D267" s="2">
        <v>1</v>
      </c>
      <c r="E267" s="2">
        <v>137</v>
      </c>
      <c r="F267" s="2">
        <v>325</v>
      </c>
      <c r="G267" s="2">
        <v>345</v>
      </c>
      <c r="H267" s="2">
        <v>0</v>
      </c>
      <c r="I267" s="2">
        <v>30</v>
      </c>
      <c r="J267" s="2" t="s">
        <v>40</v>
      </c>
      <c r="K267" s="2"/>
      <c r="M267" s="3">
        <v>18.209</v>
      </c>
      <c r="N267" s="3">
        <v>72.831999999999994</v>
      </c>
      <c r="O267" s="3">
        <v>23.832999999999998</v>
      </c>
      <c r="P267" s="3">
        <v>24</v>
      </c>
      <c r="Q267" s="3">
        <v>110.12</v>
      </c>
      <c r="R267" s="3">
        <v>22.832999999999998</v>
      </c>
      <c r="S267" s="3">
        <v>54.624000000000002</v>
      </c>
      <c r="T267" s="3">
        <v>86.122</v>
      </c>
      <c r="U267" s="3">
        <v>57.664999999999999</v>
      </c>
    </row>
    <row r="268" spans="1:21">
      <c r="A268" t="s">
        <v>1</v>
      </c>
      <c r="B268" s="5" t="s">
        <v>22</v>
      </c>
      <c r="C268" s="98" t="s">
        <v>73</v>
      </c>
      <c r="D268" s="2">
        <v>1</v>
      </c>
      <c r="E268" s="2">
        <v>135</v>
      </c>
      <c r="F268" s="2">
        <v>325</v>
      </c>
      <c r="G268" s="2">
        <v>344</v>
      </c>
      <c r="H268" s="2">
        <v>0</v>
      </c>
      <c r="I268" s="2">
        <v>30</v>
      </c>
      <c r="J268" s="2" t="s">
        <v>40</v>
      </c>
      <c r="K268" s="2"/>
      <c r="M268" s="3">
        <v>18.518999999999998</v>
      </c>
      <c r="N268" s="3">
        <v>88.673000000000002</v>
      </c>
      <c r="O268" s="3">
        <v>22.832999999999998</v>
      </c>
      <c r="P268" s="3">
        <v>24</v>
      </c>
      <c r="Q268" s="3">
        <v>110.7</v>
      </c>
      <c r="R268" s="3">
        <v>22.832999999999998</v>
      </c>
      <c r="S268" s="3">
        <v>70.155000000000001</v>
      </c>
      <c r="T268" s="3">
        <v>86.703999999999994</v>
      </c>
      <c r="U268" s="3">
        <v>23.59</v>
      </c>
    </row>
    <row r="269" spans="1:21">
      <c r="A269" t="s">
        <v>1</v>
      </c>
      <c r="B269" s="5" t="s">
        <v>23</v>
      </c>
      <c r="C269" s="98" t="s">
        <v>73</v>
      </c>
      <c r="D269" s="2">
        <v>1</v>
      </c>
      <c r="E269" s="2">
        <v>149</v>
      </c>
      <c r="F269" s="2">
        <v>325</v>
      </c>
      <c r="G269" s="2">
        <v>352</v>
      </c>
      <c r="H269" s="2">
        <v>0</v>
      </c>
      <c r="I269" s="2">
        <v>30</v>
      </c>
      <c r="J269" s="2" t="s">
        <v>40</v>
      </c>
      <c r="K269" s="2"/>
      <c r="M269" s="3">
        <v>18.277000000000001</v>
      </c>
      <c r="N269" s="3">
        <v>54.634</v>
      </c>
      <c r="O269" s="3">
        <v>22.832999999999998</v>
      </c>
      <c r="P269" s="3">
        <v>24</v>
      </c>
      <c r="Q269" s="3">
        <v>92.635000000000005</v>
      </c>
      <c r="R269" s="3">
        <v>22.667000000000002</v>
      </c>
      <c r="S269" s="3">
        <v>36.356999999999999</v>
      </c>
      <c r="T269" s="3">
        <v>68.635000000000005</v>
      </c>
      <c r="U269" s="3">
        <v>88.781999999999996</v>
      </c>
    </row>
    <row r="270" spans="1:21">
      <c r="A270" t="s">
        <v>1</v>
      </c>
      <c r="B270" s="5" t="s">
        <v>24</v>
      </c>
      <c r="C270" s="98" t="s">
        <v>73</v>
      </c>
      <c r="D270" s="2">
        <v>1</v>
      </c>
      <c r="E270" s="2">
        <v>155</v>
      </c>
      <c r="F270" s="2">
        <v>325</v>
      </c>
      <c r="G270" s="2">
        <v>353</v>
      </c>
      <c r="H270" s="2">
        <v>0</v>
      </c>
      <c r="I270" s="2">
        <v>30</v>
      </c>
      <c r="J270" s="2" t="s">
        <v>40</v>
      </c>
      <c r="K270" s="2"/>
      <c r="M270" s="3">
        <v>19.428999999999998</v>
      </c>
      <c r="N270" s="3">
        <v>97.635999999999996</v>
      </c>
      <c r="O270" s="3">
        <v>22.667000000000002</v>
      </c>
      <c r="P270" s="3">
        <v>24</v>
      </c>
      <c r="Q270" s="3">
        <v>90.936000000000007</v>
      </c>
      <c r="R270" s="3">
        <v>22.667000000000002</v>
      </c>
      <c r="S270" s="3">
        <v>78.206000000000003</v>
      </c>
      <c r="T270" s="3">
        <v>66.936000000000007</v>
      </c>
      <c r="U270" s="3">
        <v>-14.412000000000001</v>
      </c>
    </row>
    <row r="271" spans="1:21">
      <c r="A271" t="s">
        <v>1</v>
      </c>
      <c r="B271" s="5" t="s">
        <v>25</v>
      </c>
      <c r="C271" s="98" t="s">
        <v>73</v>
      </c>
      <c r="D271" s="2">
        <v>1</v>
      </c>
      <c r="E271" s="2">
        <v>165</v>
      </c>
      <c r="F271" s="2">
        <v>325</v>
      </c>
      <c r="G271" s="2">
        <v>347</v>
      </c>
      <c r="H271" s="2">
        <v>0</v>
      </c>
      <c r="I271" s="2">
        <v>30</v>
      </c>
      <c r="J271" s="2" t="s">
        <v>40</v>
      </c>
      <c r="K271" s="2"/>
      <c r="M271" s="3">
        <v>22.617999999999999</v>
      </c>
      <c r="N271" s="3">
        <v>102.51</v>
      </c>
      <c r="O271" s="3">
        <v>22.5</v>
      </c>
      <c r="P271" s="3">
        <v>24</v>
      </c>
      <c r="Q271" s="3">
        <v>113.49</v>
      </c>
      <c r="R271" s="3">
        <v>22.832999999999998</v>
      </c>
      <c r="S271" s="3">
        <v>79.891000000000005</v>
      </c>
      <c r="T271" s="3">
        <v>89.486999999999995</v>
      </c>
      <c r="U271" s="3">
        <v>12.010999999999999</v>
      </c>
    </row>
    <row r="272" spans="1:21">
      <c r="A272" t="s">
        <v>1</v>
      </c>
      <c r="B272" s="5" t="s">
        <v>26</v>
      </c>
      <c r="C272" s="98" t="s">
        <v>73</v>
      </c>
      <c r="D272" s="2">
        <v>1</v>
      </c>
      <c r="E272" s="2">
        <v>171</v>
      </c>
      <c r="F272" s="2">
        <v>325</v>
      </c>
      <c r="G272" s="2">
        <v>349</v>
      </c>
      <c r="H272" s="2">
        <v>0</v>
      </c>
      <c r="I272" s="2">
        <v>30</v>
      </c>
      <c r="J272" s="2" t="s">
        <v>40</v>
      </c>
      <c r="K272" s="2"/>
      <c r="M272" s="3">
        <v>23.684000000000001</v>
      </c>
      <c r="N272" s="3">
        <v>215.09</v>
      </c>
      <c r="O272" s="3">
        <v>21</v>
      </c>
      <c r="P272" s="3">
        <v>24</v>
      </c>
      <c r="Q272" s="3">
        <v>112.15</v>
      </c>
      <c r="R272" s="3">
        <v>22.667000000000002</v>
      </c>
      <c r="S272" s="3">
        <v>191.41</v>
      </c>
      <c r="T272" s="3">
        <v>88.149000000000001</v>
      </c>
      <c r="U272" s="3">
        <v>-53.945999999999998</v>
      </c>
    </row>
    <row r="273" spans="1:21">
      <c r="A273" t="s">
        <v>1</v>
      </c>
      <c r="B273" s="5" t="s">
        <v>27</v>
      </c>
      <c r="C273" s="98" t="s">
        <v>74</v>
      </c>
      <c r="D273" s="2">
        <v>1</v>
      </c>
      <c r="E273" s="2">
        <v>228</v>
      </c>
      <c r="F273" s="2">
        <v>325</v>
      </c>
      <c r="G273" s="2">
        <v>355</v>
      </c>
      <c r="H273" s="2">
        <v>0</v>
      </c>
      <c r="I273" s="2">
        <v>30</v>
      </c>
      <c r="J273" s="2" t="s">
        <v>40</v>
      </c>
      <c r="K273" s="2"/>
      <c r="M273" s="3">
        <v>-3.7954E-3</v>
      </c>
      <c r="N273" s="3">
        <v>1.8362000000000001</v>
      </c>
      <c r="O273" s="3">
        <v>22.832999999999998</v>
      </c>
      <c r="P273" s="3">
        <v>0</v>
      </c>
      <c r="Q273" s="3">
        <v>1.6273</v>
      </c>
      <c r="R273" s="3">
        <v>22.167000000000002</v>
      </c>
      <c r="S273" s="3">
        <v>1.84</v>
      </c>
      <c r="T273" s="3">
        <v>1.6273</v>
      </c>
      <c r="U273" s="3">
        <v>-11.558</v>
      </c>
    </row>
    <row r="274" spans="1:21">
      <c r="A274" t="s">
        <v>1</v>
      </c>
      <c r="B274" s="5" t="s">
        <v>28</v>
      </c>
      <c r="C274" s="98" t="s">
        <v>74</v>
      </c>
      <c r="D274" s="2">
        <v>1</v>
      </c>
      <c r="E274" s="2">
        <v>232</v>
      </c>
      <c r="F274" s="2">
        <v>325</v>
      </c>
      <c r="G274" s="2">
        <v>356</v>
      </c>
      <c r="H274" s="2">
        <v>0</v>
      </c>
      <c r="I274" s="2">
        <v>30</v>
      </c>
      <c r="J274" s="2" t="s">
        <v>40</v>
      </c>
      <c r="K274" s="2"/>
      <c r="M274" s="3">
        <v>-4.8797E-2</v>
      </c>
      <c r="N274" s="3">
        <v>2.4691000000000001</v>
      </c>
      <c r="O274" s="3">
        <v>22.5</v>
      </c>
      <c r="P274" s="3">
        <v>0</v>
      </c>
      <c r="Q274" s="3">
        <v>1.6752</v>
      </c>
      <c r="R274" s="3">
        <v>22.167000000000002</v>
      </c>
      <c r="S274" s="3">
        <v>2.5179</v>
      </c>
      <c r="T274" s="3">
        <v>1.6752</v>
      </c>
      <c r="U274" s="3">
        <v>-33.468000000000004</v>
      </c>
    </row>
    <row r="275" spans="1:21">
      <c r="A275" t="s">
        <v>1</v>
      </c>
      <c r="B275" s="5" t="s">
        <v>29</v>
      </c>
      <c r="C275" s="98" t="s">
        <v>74</v>
      </c>
      <c r="D275" s="2">
        <v>1</v>
      </c>
      <c r="E275" s="2">
        <v>226</v>
      </c>
      <c r="F275" s="2">
        <v>325</v>
      </c>
      <c r="G275" s="2">
        <v>358</v>
      </c>
      <c r="H275" s="2">
        <v>0</v>
      </c>
      <c r="I275" s="2">
        <v>30</v>
      </c>
      <c r="J275" s="2" t="s">
        <v>40</v>
      </c>
      <c r="K275" s="2"/>
      <c r="M275" s="3">
        <v>-7.0467999999999998E-3</v>
      </c>
      <c r="N275" s="3">
        <v>1.5018</v>
      </c>
      <c r="O275" s="3">
        <v>20.832999999999998</v>
      </c>
      <c r="P275" s="3">
        <v>0</v>
      </c>
      <c r="Q275" s="3">
        <v>1.7076</v>
      </c>
      <c r="R275" s="3">
        <v>22.167000000000002</v>
      </c>
      <c r="S275" s="3">
        <v>1.5087999999999999</v>
      </c>
      <c r="T275" s="3">
        <v>1.7076</v>
      </c>
      <c r="U275" s="3">
        <v>13.176</v>
      </c>
    </row>
    <row r="276" spans="1:21">
      <c r="A276" t="s">
        <v>1</v>
      </c>
      <c r="B276" s="5" t="s">
        <v>158</v>
      </c>
      <c r="C276" s="98" t="s">
        <v>74</v>
      </c>
      <c r="D276" s="2">
        <v>1</v>
      </c>
      <c r="E276" s="2">
        <v>233</v>
      </c>
      <c r="F276" s="2">
        <v>325</v>
      </c>
      <c r="G276" s="2">
        <v>360</v>
      </c>
      <c r="H276" s="2">
        <v>0</v>
      </c>
      <c r="I276" s="2">
        <v>30</v>
      </c>
      <c r="J276" s="2" t="s">
        <v>40</v>
      </c>
      <c r="K276" s="2"/>
      <c r="M276" s="3">
        <v>-2.1325E-2</v>
      </c>
      <c r="N276" s="3">
        <v>1.8703000000000001</v>
      </c>
      <c r="O276" s="3">
        <v>22.5</v>
      </c>
      <c r="P276" s="3">
        <v>0</v>
      </c>
      <c r="Q276" s="3">
        <v>1.6908000000000001</v>
      </c>
      <c r="R276" s="3">
        <v>22.167000000000002</v>
      </c>
      <c r="S276" s="3">
        <v>1.8915999999999999</v>
      </c>
      <c r="T276" s="3">
        <v>1.6908000000000001</v>
      </c>
      <c r="U276" s="3">
        <v>-10.616</v>
      </c>
    </row>
    <row r="277" spans="1:21">
      <c r="A277" t="s">
        <v>1</v>
      </c>
      <c r="B277" s="5" t="s">
        <v>162</v>
      </c>
      <c r="C277" s="98" t="s">
        <v>166</v>
      </c>
      <c r="D277" s="2">
        <v>1</v>
      </c>
      <c r="E277" s="2">
        <v>227</v>
      </c>
      <c r="F277" s="2">
        <v>325</v>
      </c>
      <c r="G277" s="2">
        <v>378</v>
      </c>
      <c r="H277" s="2">
        <v>0</v>
      </c>
      <c r="I277" s="2">
        <v>30</v>
      </c>
      <c r="J277" s="2" t="s">
        <v>40</v>
      </c>
      <c r="K277" s="2"/>
      <c r="M277" s="3">
        <v>2.7528000000000001E-3</v>
      </c>
      <c r="N277" s="3">
        <v>1.2069000000000001</v>
      </c>
      <c r="O277" s="3">
        <v>22</v>
      </c>
      <c r="P277" s="3">
        <v>0</v>
      </c>
      <c r="Q277" s="3">
        <v>1.5004</v>
      </c>
      <c r="R277" s="3">
        <v>22.167000000000002</v>
      </c>
      <c r="S277" s="3">
        <v>1.2040999999999999</v>
      </c>
      <c r="T277" s="3">
        <v>1.5004</v>
      </c>
      <c r="U277" s="3">
        <v>24.605</v>
      </c>
    </row>
    <row r="278" spans="1:21">
      <c r="A278" t="s">
        <v>1</v>
      </c>
      <c r="B278" s="5" t="s">
        <v>163</v>
      </c>
      <c r="C278" s="98" t="s">
        <v>166</v>
      </c>
      <c r="D278" s="2">
        <v>1</v>
      </c>
      <c r="E278" s="2">
        <v>231</v>
      </c>
      <c r="F278" s="2">
        <v>325</v>
      </c>
      <c r="G278" s="2">
        <v>379</v>
      </c>
      <c r="H278" s="2">
        <v>0</v>
      </c>
      <c r="I278" s="2">
        <v>30</v>
      </c>
      <c r="J278" s="2" t="s">
        <v>40</v>
      </c>
      <c r="K278" s="2"/>
      <c r="M278" s="3">
        <v>8.9119999999999998E-4</v>
      </c>
      <c r="N278" s="3">
        <v>1.3498000000000001</v>
      </c>
      <c r="O278" s="3">
        <v>22</v>
      </c>
      <c r="P278" s="3">
        <v>0</v>
      </c>
      <c r="Q278" s="3">
        <v>1.5507</v>
      </c>
      <c r="R278" s="3">
        <v>22.167000000000002</v>
      </c>
      <c r="S278" s="3">
        <v>1.3489</v>
      </c>
      <c r="T278" s="3">
        <v>1.5507</v>
      </c>
      <c r="U278" s="3">
        <v>14.955</v>
      </c>
    </row>
    <row r="279" spans="1:21">
      <c r="A279" t="s">
        <v>1</v>
      </c>
      <c r="B279" s="5" t="s">
        <v>164</v>
      </c>
      <c r="C279" s="98" t="s">
        <v>166</v>
      </c>
      <c r="D279" s="2">
        <v>1</v>
      </c>
      <c r="E279" s="2">
        <v>225</v>
      </c>
      <c r="F279" s="2">
        <v>325</v>
      </c>
      <c r="G279" s="2">
        <v>381</v>
      </c>
      <c r="H279" s="2">
        <v>0</v>
      </c>
      <c r="I279" s="2">
        <v>30</v>
      </c>
      <c r="J279" s="2" t="s">
        <v>40</v>
      </c>
      <c r="K279" s="2"/>
      <c r="M279" s="3">
        <v>-2.0197000000000001E-3</v>
      </c>
      <c r="N279" s="3">
        <v>0.81845000000000001</v>
      </c>
      <c r="O279" s="3">
        <v>22.332999999999998</v>
      </c>
      <c r="P279" s="3">
        <v>0</v>
      </c>
      <c r="Q279" s="3">
        <v>1.4046000000000001</v>
      </c>
      <c r="R279" s="3">
        <v>22.167000000000002</v>
      </c>
      <c r="S279" s="3">
        <v>0.82047000000000003</v>
      </c>
      <c r="T279" s="3">
        <v>1.4046000000000001</v>
      </c>
      <c r="U279" s="3">
        <v>71.194999999999993</v>
      </c>
    </row>
    <row r="280" spans="1:21">
      <c r="A280" t="s">
        <v>1</v>
      </c>
      <c r="B280" s="5" t="s">
        <v>165</v>
      </c>
      <c r="C280" s="98" t="s">
        <v>166</v>
      </c>
      <c r="D280" s="2">
        <v>1</v>
      </c>
      <c r="E280" s="2">
        <v>234</v>
      </c>
      <c r="F280" s="2">
        <v>325</v>
      </c>
      <c r="G280" s="2">
        <v>382</v>
      </c>
      <c r="H280" s="2">
        <v>0</v>
      </c>
      <c r="I280" s="2">
        <v>30</v>
      </c>
      <c r="J280" s="2" t="s">
        <v>40</v>
      </c>
      <c r="K280" s="2"/>
      <c r="M280" s="3">
        <v>2.8986000000000002E-4</v>
      </c>
      <c r="N280" s="3">
        <v>1.4706999999999999</v>
      </c>
      <c r="O280" s="3">
        <v>19.832999999999998</v>
      </c>
      <c r="P280" s="3">
        <v>0</v>
      </c>
      <c r="Q280" s="3">
        <v>1.5558000000000001</v>
      </c>
      <c r="R280" s="3">
        <v>22.167000000000002</v>
      </c>
      <c r="S280" s="3">
        <v>1.4703999999999999</v>
      </c>
      <c r="T280" s="3">
        <v>1.5558000000000001</v>
      </c>
      <c r="U280" s="3">
        <v>5.8110999999999997</v>
      </c>
    </row>
    <row r="281" spans="1:21">
      <c r="A281" t="s">
        <v>1</v>
      </c>
      <c r="B281" s="5" t="s">
        <v>30</v>
      </c>
      <c r="C281" s="98" t="s">
        <v>75</v>
      </c>
      <c r="D281" s="2">
        <v>1</v>
      </c>
      <c r="E281" s="2">
        <v>2</v>
      </c>
      <c r="F281" s="2">
        <v>325</v>
      </c>
      <c r="G281" s="2">
        <v>361</v>
      </c>
      <c r="H281" s="2">
        <v>0</v>
      </c>
      <c r="I281" s="2">
        <v>30</v>
      </c>
      <c r="J281" s="2" t="s">
        <v>40</v>
      </c>
      <c r="K281" s="2"/>
      <c r="M281" s="3">
        <v>-8.0703000000000007E-3</v>
      </c>
      <c r="N281" s="3">
        <v>1.3709</v>
      </c>
      <c r="O281" s="3">
        <v>22.332999999999998</v>
      </c>
      <c r="P281" s="3">
        <v>0</v>
      </c>
      <c r="Q281" s="3">
        <v>1.6396999999999999</v>
      </c>
      <c r="R281" s="3">
        <v>22.332999999999998</v>
      </c>
      <c r="S281" s="3">
        <v>1.379</v>
      </c>
      <c r="T281" s="3">
        <v>1.6396999999999999</v>
      </c>
      <c r="U281" s="3">
        <v>18.902000000000001</v>
      </c>
    </row>
    <row r="282" spans="1:21">
      <c r="A282" t="s">
        <v>1</v>
      </c>
      <c r="B282" s="5" t="s">
        <v>31</v>
      </c>
      <c r="C282" s="98" t="s">
        <v>75</v>
      </c>
      <c r="D282" s="2">
        <v>1</v>
      </c>
      <c r="E282" s="2">
        <v>11</v>
      </c>
      <c r="F282" s="2">
        <v>325</v>
      </c>
      <c r="G282" s="2">
        <v>365</v>
      </c>
      <c r="H282" s="2">
        <v>0</v>
      </c>
      <c r="I282" s="2">
        <v>30</v>
      </c>
      <c r="J282" s="2" t="s">
        <v>40</v>
      </c>
      <c r="K282" s="2"/>
      <c r="M282" s="3">
        <v>4.6138E-4</v>
      </c>
      <c r="N282" s="3">
        <v>1.8773</v>
      </c>
      <c r="O282" s="3">
        <v>21.832999999999998</v>
      </c>
      <c r="P282" s="3">
        <v>0</v>
      </c>
      <c r="Q282" s="3">
        <v>1.6195999999999999</v>
      </c>
      <c r="R282" s="3">
        <v>22.167000000000002</v>
      </c>
      <c r="S282" s="3">
        <v>1.8768</v>
      </c>
      <c r="T282" s="3">
        <v>1.6195999999999999</v>
      </c>
      <c r="U282" s="3">
        <v>-13.704000000000001</v>
      </c>
    </row>
    <row r="283" spans="1:21">
      <c r="A283" t="s">
        <v>1</v>
      </c>
      <c r="B283" s="5" t="s">
        <v>32</v>
      </c>
      <c r="C283" s="98" t="s">
        <v>75</v>
      </c>
      <c r="D283" s="2">
        <v>1</v>
      </c>
      <c r="E283" s="2">
        <v>16</v>
      </c>
      <c r="F283" s="2">
        <v>325</v>
      </c>
      <c r="G283" s="2">
        <v>368</v>
      </c>
      <c r="H283" s="2">
        <v>0</v>
      </c>
      <c r="I283" s="2">
        <v>30</v>
      </c>
      <c r="J283" s="2" t="s">
        <v>40</v>
      </c>
      <c r="K283" s="2"/>
      <c r="M283" s="3">
        <v>-1.5223E-2</v>
      </c>
      <c r="N283" s="3">
        <v>1.2063999999999999</v>
      </c>
      <c r="O283" s="3">
        <v>22.167000000000002</v>
      </c>
      <c r="P283" s="3">
        <v>0</v>
      </c>
      <c r="Q283" s="3">
        <v>1.6403000000000001</v>
      </c>
      <c r="R283" s="3">
        <v>22.332999999999998</v>
      </c>
      <c r="S283" s="3">
        <v>1.2216</v>
      </c>
      <c r="T283" s="3">
        <v>1.6403000000000001</v>
      </c>
      <c r="U283" s="3">
        <v>34.277000000000001</v>
      </c>
    </row>
    <row r="284" spans="1:21">
      <c r="A284" t="s">
        <v>1</v>
      </c>
      <c r="B284" s="5" t="s">
        <v>33</v>
      </c>
      <c r="C284" s="98" t="s">
        <v>75</v>
      </c>
      <c r="D284" s="2">
        <v>1</v>
      </c>
      <c r="E284" s="2">
        <v>15</v>
      </c>
      <c r="F284" s="2">
        <v>325</v>
      </c>
      <c r="G284" s="2">
        <v>367</v>
      </c>
      <c r="H284" s="2">
        <v>0</v>
      </c>
      <c r="I284" s="2">
        <v>30</v>
      </c>
      <c r="J284" s="2" t="s">
        <v>40</v>
      </c>
      <c r="K284" s="2"/>
      <c r="M284" s="3">
        <v>-5.0049999999999999E-3</v>
      </c>
      <c r="N284" s="3">
        <v>1.7821</v>
      </c>
      <c r="O284" s="3">
        <v>22.832999999999998</v>
      </c>
      <c r="P284" s="3">
        <v>0</v>
      </c>
      <c r="Q284" s="3">
        <v>1.6349</v>
      </c>
      <c r="R284" s="3">
        <v>22.332999999999998</v>
      </c>
      <c r="S284" s="3">
        <v>1.7870999999999999</v>
      </c>
      <c r="T284" s="3">
        <v>1.6349</v>
      </c>
      <c r="U284" s="3">
        <v>-8.5166000000000004</v>
      </c>
    </row>
    <row r="285" spans="1:21">
      <c r="A285" t="s">
        <v>1</v>
      </c>
      <c r="B285" s="5" t="s">
        <v>34</v>
      </c>
      <c r="C285" s="98" t="s">
        <v>75</v>
      </c>
      <c r="D285" s="2">
        <v>1</v>
      </c>
      <c r="E285" s="2">
        <v>22</v>
      </c>
      <c r="F285" s="2">
        <v>325</v>
      </c>
      <c r="G285" s="2">
        <v>375</v>
      </c>
      <c r="H285" s="2">
        <v>0</v>
      </c>
      <c r="I285" s="2">
        <v>30</v>
      </c>
      <c r="J285" s="2" t="s">
        <v>40</v>
      </c>
      <c r="K285" s="2"/>
      <c r="M285" s="3">
        <v>-1.8804999999999999E-2</v>
      </c>
      <c r="N285" s="3">
        <v>0.88373000000000002</v>
      </c>
      <c r="O285" s="3">
        <v>22.667000000000002</v>
      </c>
      <c r="P285" s="3">
        <v>0</v>
      </c>
      <c r="Q285" s="3">
        <v>1.3406</v>
      </c>
      <c r="R285" s="3">
        <v>22.167000000000002</v>
      </c>
      <c r="S285" s="3">
        <v>0.90253000000000005</v>
      </c>
      <c r="T285" s="3">
        <v>1.3406</v>
      </c>
      <c r="U285" s="3">
        <v>48.542000000000002</v>
      </c>
    </row>
    <row r="286" spans="1:21">
      <c r="A286" t="s">
        <v>1</v>
      </c>
      <c r="B286" s="5" t="s">
        <v>35</v>
      </c>
      <c r="C286" s="98" t="s">
        <v>75</v>
      </c>
      <c r="D286" s="2">
        <v>1</v>
      </c>
      <c r="E286" s="2">
        <v>25</v>
      </c>
      <c r="F286" s="2">
        <v>325</v>
      </c>
      <c r="G286" s="2">
        <v>377</v>
      </c>
      <c r="H286" s="2">
        <v>0</v>
      </c>
      <c r="I286" s="2">
        <v>30</v>
      </c>
      <c r="J286" s="2" t="s">
        <v>40</v>
      </c>
      <c r="K286" s="2"/>
      <c r="M286" s="3">
        <v>2.5533999999999999E-3</v>
      </c>
      <c r="N286" s="3">
        <v>2.3220000000000001</v>
      </c>
      <c r="O286" s="3">
        <v>10.5</v>
      </c>
      <c r="P286" s="3">
        <v>0</v>
      </c>
      <c r="Q286" s="3">
        <v>1.3078000000000001</v>
      </c>
      <c r="R286" s="3">
        <v>22.167000000000002</v>
      </c>
      <c r="S286" s="3">
        <v>2.3193999999999999</v>
      </c>
      <c r="T286" s="3">
        <v>1.3078000000000001</v>
      </c>
      <c r="U286" s="3">
        <v>-43.613999999999997</v>
      </c>
    </row>
    <row r="287" spans="1:21">
      <c r="A287" t="s">
        <v>1</v>
      </c>
      <c r="B287" s="5" t="s">
        <v>36</v>
      </c>
      <c r="C287" s="98" t="s">
        <v>75</v>
      </c>
      <c r="D287" s="2">
        <v>1</v>
      </c>
      <c r="E287" s="2">
        <v>30</v>
      </c>
      <c r="F287" s="2">
        <v>325</v>
      </c>
      <c r="G287" s="2">
        <v>370</v>
      </c>
      <c r="H287" s="2">
        <v>0</v>
      </c>
      <c r="I287" s="2">
        <v>30</v>
      </c>
      <c r="J287" s="2" t="s">
        <v>40</v>
      </c>
      <c r="K287" s="2"/>
      <c r="M287" s="3">
        <v>-5.1942000000000004E-3</v>
      </c>
      <c r="N287" s="3">
        <v>1.9366000000000001</v>
      </c>
      <c r="O287" s="3">
        <v>22.332999999999998</v>
      </c>
      <c r="P287" s="3">
        <v>0</v>
      </c>
      <c r="Q287" s="3">
        <v>1.6704000000000001</v>
      </c>
      <c r="R287" s="3">
        <v>22.332999999999998</v>
      </c>
      <c r="S287" s="3">
        <v>1.9418</v>
      </c>
      <c r="T287" s="3">
        <v>1.6704000000000001</v>
      </c>
      <c r="U287" s="3">
        <v>-13.977</v>
      </c>
    </row>
    <row r="288" spans="1:21">
      <c r="A288" t="s">
        <v>1</v>
      </c>
      <c r="B288" s="5" t="s">
        <v>37</v>
      </c>
      <c r="C288" s="98" t="s">
        <v>75</v>
      </c>
      <c r="D288" s="2">
        <v>1</v>
      </c>
      <c r="E288" s="2">
        <v>33</v>
      </c>
      <c r="F288" s="2">
        <v>325</v>
      </c>
      <c r="G288" s="2">
        <v>372</v>
      </c>
      <c r="J288" s="2"/>
      <c r="K288" s="2"/>
    </row>
    <row r="289" spans="1:22">
      <c r="B289" s="5"/>
    </row>
    <row r="290" spans="1:22" s="4" customFormat="1">
      <c r="A290" t="s">
        <v>283</v>
      </c>
      <c r="B290" s="5" t="s">
        <v>296</v>
      </c>
      <c r="C290" s="98">
        <v>1</v>
      </c>
      <c r="D290" s="6"/>
      <c r="E290" s="6"/>
      <c r="F290" s="6"/>
      <c r="G290" s="6"/>
      <c r="H290" s="6"/>
      <c r="I290" s="6"/>
      <c r="L290" s="15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s="4" customFormat="1">
      <c r="A291" t="s">
        <v>284</v>
      </c>
      <c r="B291" s="5" t="s">
        <v>296</v>
      </c>
      <c r="C291" s="98">
        <v>1</v>
      </c>
      <c r="D291" s="6"/>
      <c r="E291" s="6"/>
      <c r="F291" s="6"/>
      <c r="G291" s="6"/>
      <c r="H291" s="6"/>
      <c r="I291" s="6"/>
      <c r="L291" s="15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>
      <c r="B292" s="5"/>
      <c r="D292" s="2" t="s">
        <v>2</v>
      </c>
      <c r="E292" s="2" t="s">
        <v>3</v>
      </c>
      <c r="F292" s="2" t="s">
        <v>4</v>
      </c>
      <c r="G292" s="2" t="s">
        <v>5</v>
      </c>
      <c r="H292" s="2" t="s">
        <v>6</v>
      </c>
      <c r="I292" s="2" t="s">
        <v>7</v>
      </c>
      <c r="J292" s="2" t="s">
        <v>39</v>
      </c>
      <c r="K292" s="2" t="s">
        <v>79</v>
      </c>
      <c r="M292" s="3" t="s">
        <v>70</v>
      </c>
      <c r="N292" s="3" t="s">
        <v>76</v>
      </c>
      <c r="O292" s="3" t="s">
        <v>81</v>
      </c>
      <c r="P292" s="3" t="s">
        <v>71</v>
      </c>
      <c r="Q292" s="3" t="s">
        <v>77</v>
      </c>
      <c r="R292" s="3" t="s">
        <v>81</v>
      </c>
      <c r="S292" s="3" t="s">
        <v>82</v>
      </c>
      <c r="T292" s="3" t="s">
        <v>83</v>
      </c>
      <c r="U292" s="3" t="s">
        <v>78</v>
      </c>
    </row>
    <row r="293" spans="1:22">
      <c r="A293" t="s">
        <v>1</v>
      </c>
      <c r="B293" s="5" t="s">
        <v>8</v>
      </c>
      <c r="C293" s="98" t="s">
        <v>8</v>
      </c>
      <c r="D293" s="2">
        <v>1</v>
      </c>
      <c r="E293" s="2">
        <v>254</v>
      </c>
      <c r="F293" s="2">
        <v>325</v>
      </c>
      <c r="G293" s="2">
        <v>326</v>
      </c>
      <c r="H293" s="2">
        <v>0</v>
      </c>
      <c r="I293" s="2">
        <v>30</v>
      </c>
      <c r="J293" s="2" t="s">
        <v>40</v>
      </c>
      <c r="K293" s="2"/>
      <c r="M293" s="3">
        <v>28.84</v>
      </c>
      <c r="N293" s="3">
        <v>246.52</v>
      </c>
      <c r="O293" s="3">
        <v>10</v>
      </c>
      <c r="P293" s="3">
        <v>25</v>
      </c>
      <c r="Q293" s="3">
        <v>259.06</v>
      </c>
      <c r="R293" s="3">
        <v>10.167</v>
      </c>
      <c r="S293" s="3">
        <v>217.68</v>
      </c>
      <c r="T293" s="3">
        <v>234.06</v>
      </c>
      <c r="U293" s="3">
        <v>7.5233999999999996</v>
      </c>
    </row>
    <row r="294" spans="1:22">
      <c r="A294" t="s">
        <v>1</v>
      </c>
      <c r="B294" s="5" t="s">
        <v>9</v>
      </c>
      <c r="C294" s="98" t="s">
        <v>9</v>
      </c>
      <c r="D294" s="2">
        <v>1</v>
      </c>
      <c r="E294" s="2">
        <v>252</v>
      </c>
      <c r="F294" s="2">
        <v>325</v>
      </c>
      <c r="G294" s="2">
        <v>327</v>
      </c>
      <c r="H294" s="2">
        <v>0</v>
      </c>
      <c r="I294" s="2">
        <v>30</v>
      </c>
      <c r="J294" s="2" t="s">
        <v>41</v>
      </c>
      <c r="K294" s="2" t="s">
        <v>80</v>
      </c>
      <c r="M294" s="3">
        <v>3.82</v>
      </c>
      <c r="N294" s="3">
        <v>0.81</v>
      </c>
      <c r="O294" s="3">
        <v>11.833</v>
      </c>
      <c r="P294" s="3">
        <v>3.82</v>
      </c>
      <c r="Q294" s="3">
        <v>1.1431999999999999E-2</v>
      </c>
      <c r="R294" s="3">
        <v>10.167</v>
      </c>
      <c r="S294" s="3">
        <v>-3.01</v>
      </c>
      <c r="T294" s="3">
        <v>-3.8086000000000002</v>
      </c>
    </row>
    <row r="295" spans="1:22">
      <c r="A295" s="3" t="s">
        <v>1</v>
      </c>
      <c r="B295" s="100" t="s">
        <v>216</v>
      </c>
      <c r="C295" s="99" t="s">
        <v>215</v>
      </c>
      <c r="D295" s="2">
        <v>1</v>
      </c>
      <c r="E295" s="2">
        <v>107</v>
      </c>
      <c r="F295" s="2">
        <v>325</v>
      </c>
      <c r="G295" s="2">
        <v>326</v>
      </c>
      <c r="H295" s="2">
        <v>0</v>
      </c>
      <c r="I295" s="2">
        <v>30</v>
      </c>
      <c r="J295" s="2" t="s">
        <v>40</v>
      </c>
      <c r="K295" s="2"/>
      <c r="L295" s="64"/>
      <c r="M295" s="3">
        <v>30.707999999999998</v>
      </c>
      <c r="N295" s="3">
        <v>277.64</v>
      </c>
      <c r="O295" s="3">
        <v>9.6667000000000005</v>
      </c>
      <c r="P295" s="3">
        <v>25</v>
      </c>
      <c r="Q295" s="3">
        <v>259.06</v>
      </c>
      <c r="R295" s="3">
        <v>10.167</v>
      </c>
      <c r="S295" s="3">
        <v>246.93</v>
      </c>
      <c r="T295" s="3">
        <v>234.06</v>
      </c>
      <c r="U295" s="3">
        <v>-5.2134999999999998</v>
      </c>
    </row>
    <row r="296" spans="1:22">
      <c r="A296" t="s">
        <v>1</v>
      </c>
      <c r="B296" s="5" t="s">
        <v>11</v>
      </c>
      <c r="C296" s="98" t="s">
        <v>11</v>
      </c>
      <c r="D296" s="2">
        <v>1</v>
      </c>
      <c r="E296" s="2">
        <v>220</v>
      </c>
      <c r="F296" s="2">
        <v>325</v>
      </c>
      <c r="G296" s="2">
        <v>329</v>
      </c>
      <c r="H296" s="2">
        <v>0</v>
      </c>
      <c r="I296" s="2">
        <v>25</v>
      </c>
      <c r="J296" s="2" t="s">
        <v>41</v>
      </c>
      <c r="K296" s="2"/>
      <c r="M296" s="3">
        <v>0.20913000000000001</v>
      </c>
      <c r="N296" s="3">
        <v>0.11307</v>
      </c>
      <c r="O296" s="3">
        <v>10.667</v>
      </c>
      <c r="P296" s="3">
        <v>0.20311999999999999</v>
      </c>
      <c r="Q296" s="3">
        <v>0.10488</v>
      </c>
      <c r="R296" s="3">
        <v>10.333</v>
      </c>
      <c r="S296" s="3">
        <v>-9.6061999999999995E-2</v>
      </c>
      <c r="T296" s="3">
        <v>-9.8239999999999994E-2</v>
      </c>
      <c r="U296" s="3">
        <v>2.2675000000000001</v>
      </c>
    </row>
    <row r="297" spans="1:22">
      <c r="A297" t="s">
        <v>1</v>
      </c>
      <c r="B297" s="5" t="s">
        <v>12</v>
      </c>
      <c r="C297" s="98" t="s">
        <v>12</v>
      </c>
      <c r="D297" s="2">
        <v>1</v>
      </c>
      <c r="E297" s="2">
        <v>223</v>
      </c>
      <c r="F297" s="2">
        <v>325</v>
      </c>
      <c r="G297" s="2">
        <v>330</v>
      </c>
      <c r="H297" s="2">
        <v>0</v>
      </c>
      <c r="I297" s="2">
        <v>25</v>
      </c>
      <c r="J297" s="2" t="s">
        <v>40</v>
      </c>
      <c r="K297" s="2"/>
      <c r="M297" s="3">
        <v>0</v>
      </c>
      <c r="N297" s="3">
        <v>5.7882999999999997E-2</v>
      </c>
      <c r="O297" s="3">
        <v>10.667</v>
      </c>
      <c r="P297" s="3">
        <v>0</v>
      </c>
      <c r="Q297" s="3">
        <v>5.7376999999999997E-2</v>
      </c>
      <c r="R297" s="3">
        <v>10.333</v>
      </c>
      <c r="S297" s="3">
        <v>5.7882999999999997E-2</v>
      </c>
      <c r="T297" s="3">
        <v>5.7376999999999997E-2</v>
      </c>
      <c r="U297" s="3">
        <v>-0.87285999999999997</v>
      </c>
    </row>
    <row r="298" spans="1:22">
      <c r="A298" t="s">
        <v>1</v>
      </c>
      <c r="B298" s="5" t="s">
        <v>13</v>
      </c>
      <c r="C298" s="98" t="s">
        <v>13</v>
      </c>
      <c r="D298" s="2">
        <v>1</v>
      </c>
      <c r="E298" s="2">
        <v>224</v>
      </c>
      <c r="F298" s="2">
        <v>325</v>
      </c>
      <c r="G298" s="2">
        <v>331</v>
      </c>
      <c r="H298" s="2">
        <v>0</v>
      </c>
      <c r="I298" s="2">
        <v>30</v>
      </c>
      <c r="J298" s="2" t="s">
        <v>40</v>
      </c>
      <c r="K298" s="2"/>
      <c r="M298" s="3">
        <v>0</v>
      </c>
      <c r="N298" s="3">
        <v>99.528000000000006</v>
      </c>
      <c r="O298" s="3">
        <v>8</v>
      </c>
      <c r="P298" s="3">
        <v>0</v>
      </c>
      <c r="Q298" s="3">
        <v>411.23</v>
      </c>
      <c r="R298" s="3">
        <v>20.5</v>
      </c>
      <c r="S298" s="3">
        <v>99.528000000000006</v>
      </c>
      <c r="T298" s="3">
        <v>411.23</v>
      </c>
      <c r="U298" s="3">
        <v>313.18</v>
      </c>
    </row>
    <row r="299" spans="1:22">
      <c r="A299" t="s">
        <v>1</v>
      </c>
      <c r="B299" s="5" t="s">
        <v>14</v>
      </c>
      <c r="C299" s="98" t="s">
        <v>14</v>
      </c>
      <c r="D299" s="2">
        <v>1</v>
      </c>
      <c r="E299" s="2">
        <v>235</v>
      </c>
      <c r="F299" s="2">
        <v>325</v>
      </c>
      <c r="G299" s="2">
        <v>328</v>
      </c>
      <c r="H299" s="2">
        <v>0</v>
      </c>
      <c r="I299" s="2">
        <v>30</v>
      </c>
      <c r="J299" s="2" t="s">
        <v>40</v>
      </c>
      <c r="K299" s="2"/>
      <c r="M299" s="3">
        <v>0</v>
      </c>
      <c r="N299" s="3">
        <v>189.34</v>
      </c>
      <c r="O299" s="3">
        <v>2</v>
      </c>
      <c r="P299" s="3">
        <v>0</v>
      </c>
      <c r="Q299" s="3">
        <v>213.95</v>
      </c>
      <c r="R299" s="3">
        <v>3</v>
      </c>
      <c r="S299" s="3">
        <v>189.34</v>
      </c>
      <c r="T299" s="3">
        <v>213.95</v>
      </c>
      <c r="U299" s="3">
        <v>13</v>
      </c>
    </row>
    <row r="300" spans="1:22">
      <c r="A300" t="s">
        <v>1</v>
      </c>
      <c r="B300" s="5" t="s">
        <v>15</v>
      </c>
      <c r="C300" s="98" t="s">
        <v>72</v>
      </c>
      <c r="D300" s="2">
        <v>1</v>
      </c>
      <c r="E300" s="2">
        <v>192</v>
      </c>
      <c r="F300" s="2">
        <v>325</v>
      </c>
      <c r="G300" s="2">
        <v>332</v>
      </c>
      <c r="H300" s="2">
        <v>0</v>
      </c>
      <c r="I300" s="2">
        <v>30</v>
      </c>
      <c r="J300" s="2" t="s">
        <v>40</v>
      </c>
      <c r="K300" s="2"/>
      <c r="M300" s="3">
        <v>28.853999999999999</v>
      </c>
      <c r="N300" s="3">
        <v>212.16</v>
      </c>
      <c r="O300" s="3">
        <v>10</v>
      </c>
      <c r="P300" s="3">
        <v>25</v>
      </c>
      <c r="Q300" s="3">
        <v>167</v>
      </c>
      <c r="R300" s="3">
        <v>10.167</v>
      </c>
      <c r="S300" s="3">
        <v>183.31</v>
      </c>
      <c r="T300" s="3">
        <v>142</v>
      </c>
      <c r="U300" s="3">
        <v>-22.535</v>
      </c>
    </row>
    <row r="301" spans="1:22">
      <c r="A301" t="s">
        <v>1</v>
      </c>
      <c r="B301" s="5" t="s">
        <v>16</v>
      </c>
      <c r="C301" s="98" t="s">
        <v>72</v>
      </c>
      <c r="D301" s="2">
        <v>1</v>
      </c>
      <c r="E301" s="2">
        <v>190</v>
      </c>
      <c r="F301" s="2">
        <v>325</v>
      </c>
      <c r="G301" s="2">
        <v>333</v>
      </c>
      <c r="H301" s="2">
        <v>0</v>
      </c>
      <c r="I301" s="2">
        <v>30</v>
      </c>
      <c r="J301" s="2" t="s">
        <v>40</v>
      </c>
      <c r="K301" s="2"/>
      <c r="M301" s="3">
        <v>29.446999999999999</v>
      </c>
      <c r="N301" s="3">
        <v>179.08</v>
      </c>
      <c r="O301" s="3">
        <v>10</v>
      </c>
      <c r="P301" s="3">
        <v>25</v>
      </c>
      <c r="Q301" s="3">
        <v>168.53</v>
      </c>
      <c r="R301" s="3">
        <v>10.167</v>
      </c>
      <c r="S301" s="3">
        <v>149.63</v>
      </c>
      <c r="T301" s="3">
        <v>143.53</v>
      </c>
      <c r="U301" s="3">
        <v>-4.0769000000000002</v>
      </c>
    </row>
    <row r="302" spans="1:22">
      <c r="A302" t="s">
        <v>1</v>
      </c>
      <c r="B302" s="5" t="s">
        <v>18</v>
      </c>
      <c r="C302" s="98" t="s">
        <v>72</v>
      </c>
      <c r="D302" s="2">
        <v>1</v>
      </c>
      <c r="E302" s="2">
        <v>199</v>
      </c>
      <c r="F302" s="2">
        <v>325</v>
      </c>
      <c r="G302" s="2">
        <v>335</v>
      </c>
      <c r="H302" s="2">
        <v>0</v>
      </c>
      <c r="I302" s="2">
        <v>30</v>
      </c>
      <c r="J302" s="2" t="s">
        <v>40</v>
      </c>
      <c r="K302" s="2"/>
      <c r="M302" s="3">
        <v>28.742999999999999</v>
      </c>
      <c r="N302" s="3">
        <v>160.13999999999999</v>
      </c>
      <c r="O302" s="3">
        <v>10</v>
      </c>
      <c r="P302" s="3">
        <v>25</v>
      </c>
      <c r="Q302" s="3">
        <v>135.94999999999999</v>
      </c>
      <c r="R302" s="3">
        <v>10.167</v>
      </c>
      <c r="S302" s="3">
        <v>131.4</v>
      </c>
      <c r="T302" s="3">
        <v>110.95</v>
      </c>
      <c r="U302" s="3">
        <v>-15.558999999999999</v>
      </c>
    </row>
    <row r="303" spans="1:22">
      <c r="A303" t="s">
        <v>1</v>
      </c>
      <c r="B303" s="5" t="s">
        <v>157</v>
      </c>
      <c r="C303" s="98" t="s">
        <v>72</v>
      </c>
      <c r="D303" s="2">
        <v>1</v>
      </c>
      <c r="E303" s="2">
        <v>211</v>
      </c>
      <c r="F303" s="2">
        <v>325</v>
      </c>
      <c r="G303" s="2">
        <v>337</v>
      </c>
      <c r="H303" s="2">
        <v>0</v>
      </c>
      <c r="I303" s="2">
        <v>30</v>
      </c>
      <c r="J303" s="2" t="s">
        <v>40</v>
      </c>
      <c r="K303" s="2"/>
      <c r="M303" s="3">
        <v>28.640999999999998</v>
      </c>
      <c r="N303" s="3">
        <v>135.5</v>
      </c>
      <c r="O303" s="3">
        <v>10.333</v>
      </c>
      <c r="P303" s="3">
        <v>25</v>
      </c>
      <c r="Q303" s="3">
        <v>161.41999999999999</v>
      </c>
      <c r="R303" s="3">
        <v>10.167</v>
      </c>
      <c r="S303" s="3">
        <v>106.86</v>
      </c>
      <c r="T303" s="3">
        <v>136.41999999999999</v>
      </c>
      <c r="U303" s="3">
        <v>27.663</v>
      </c>
    </row>
    <row r="304" spans="1:22">
      <c r="A304" t="s">
        <v>1</v>
      </c>
      <c r="B304" s="5" t="s">
        <v>19</v>
      </c>
      <c r="C304" s="98" t="s">
        <v>73</v>
      </c>
      <c r="D304" s="2">
        <v>1</v>
      </c>
      <c r="E304" s="2">
        <v>109</v>
      </c>
      <c r="F304" s="2">
        <v>325</v>
      </c>
      <c r="G304" s="2">
        <v>338</v>
      </c>
      <c r="H304" s="2">
        <v>0</v>
      </c>
      <c r="I304" s="2">
        <v>30</v>
      </c>
      <c r="J304" s="2" t="s">
        <v>40</v>
      </c>
      <c r="K304" s="2"/>
      <c r="M304" s="3">
        <v>23.949000000000002</v>
      </c>
      <c r="N304" s="3">
        <v>118.51</v>
      </c>
      <c r="O304" s="3">
        <v>10.5</v>
      </c>
      <c r="P304" s="3">
        <v>25</v>
      </c>
      <c r="Q304" s="3">
        <v>173.58</v>
      </c>
      <c r="R304" s="3">
        <v>10.167</v>
      </c>
      <c r="S304" s="3">
        <v>94.561000000000007</v>
      </c>
      <c r="T304" s="3">
        <v>148.58000000000001</v>
      </c>
      <c r="U304" s="3">
        <v>57.125999999999998</v>
      </c>
    </row>
    <row r="305" spans="1:21">
      <c r="A305" t="s">
        <v>1</v>
      </c>
      <c r="B305" s="5" t="s">
        <v>20</v>
      </c>
      <c r="C305" s="98" t="s">
        <v>73</v>
      </c>
      <c r="D305" s="2">
        <v>1</v>
      </c>
      <c r="E305" s="2">
        <v>115</v>
      </c>
      <c r="F305" s="2">
        <v>325</v>
      </c>
      <c r="G305" s="2">
        <v>339</v>
      </c>
      <c r="H305" s="2">
        <v>0</v>
      </c>
      <c r="I305" s="2">
        <v>30</v>
      </c>
      <c r="J305" s="2" t="s">
        <v>40</v>
      </c>
      <c r="K305" s="2"/>
      <c r="M305" s="3">
        <v>24.803000000000001</v>
      </c>
      <c r="N305" s="3">
        <v>156.77000000000001</v>
      </c>
      <c r="O305" s="3">
        <v>10.333</v>
      </c>
      <c r="P305" s="3">
        <v>25</v>
      </c>
      <c r="Q305" s="3">
        <v>174.86</v>
      </c>
      <c r="R305" s="3">
        <v>10.167</v>
      </c>
      <c r="S305" s="3">
        <v>131.97</v>
      </c>
      <c r="T305" s="3">
        <v>149.86000000000001</v>
      </c>
      <c r="U305" s="3">
        <v>13.554</v>
      </c>
    </row>
    <row r="306" spans="1:21">
      <c r="A306" t="s">
        <v>1</v>
      </c>
      <c r="B306" s="5" t="s">
        <v>21</v>
      </c>
      <c r="C306" s="98" t="s">
        <v>73</v>
      </c>
      <c r="D306" s="2">
        <v>1</v>
      </c>
      <c r="E306" s="2">
        <v>133</v>
      </c>
      <c r="F306" s="2">
        <v>325</v>
      </c>
      <c r="G306" s="2">
        <v>343</v>
      </c>
      <c r="H306" s="2">
        <v>0</v>
      </c>
      <c r="I306" s="2">
        <v>30</v>
      </c>
      <c r="J306" s="2" t="s">
        <v>40</v>
      </c>
      <c r="K306" s="2"/>
      <c r="M306" s="3">
        <v>22.398</v>
      </c>
      <c r="N306" s="3">
        <v>131.44999999999999</v>
      </c>
      <c r="O306" s="3">
        <v>10.167</v>
      </c>
      <c r="P306" s="3">
        <v>25</v>
      </c>
      <c r="Q306" s="3">
        <v>172.98</v>
      </c>
      <c r="R306" s="3">
        <v>10.167</v>
      </c>
      <c r="S306" s="3">
        <v>109.05</v>
      </c>
      <c r="T306" s="3">
        <v>147.97999999999999</v>
      </c>
      <c r="U306" s="3">
        <v>35.701000000000001</v>
      </c>
    </row>
    <row r="307" spans="1:21">
      <c r="A307" t="s">
        <v>1</v>
      </c>
      <c r="B307" s="5" t="s">
        <v>22</v>
      </c>
      <c r="C307" s="98" t="s">
        <v>73</v>
      </c>
      <c r="D307" s="2">
        <v>1</v>
      </c>
      <c r="E307" s="2">
        <v>135</v>
      </c>
      <c r="F307" s="2">
        <v>325</v>
      </c>
      <c r="G307" s="2">
        <v>344</v>
      </c>
      <c r="H307" s="2">
        <v>0</v>
      </c>
      <c r="I307" s="2">
        <v>30</v>
      </c>
      <c r="J307" s="2" t="s">
        <v>40</v>
      </c>
      <c r="K307" s="2"/>
      <c r="M307" s="3">
        <v>22.975000000000001</v>
      </c>
      <c r="N307" s="3">
        <v>147.63999999999999</v>
      </c>
      <c r="O307" s="3">
        <v>10.167</v>
      </c>
      <c r="P307" s="3">
        <v>25</v>
      </c>
      <c r="Q307" s="3">
        <v>173.84</v>
      </c>
      <c r="R307" s="3">
        <v>10.167</v>
      </c>
      <c r="S307" s="3">
        <v>124.67</v>
      </c>
      <c r="T307" s="3">
        <v>148.84</v>
      </c>
      <c r="U307" s="3">
        <v>19.385999999999999</v>
      </c>
    </row>
    <row r="308" spans="1:21">
      <c r="A308" t="s">
        <v>1</v>
      </c>
      <c r="B308" s="5" t="s">
        <v>23</v>
      </c>
      <c r="C308" s="98" t="s">
        <v>73</v>
      </c>
      <c r="D308" s="2">
        <v>1</v>
      </c>
      <c r="E308" s="2">
        <v>149</v>
      </c>
      <c r="F308" s="2">
        <v>325</v>
      </c>
      <c r="G308" s="2">
        <v>352</v>
      </c>
      <c r="H308" s="2">
        <v>0</v>
      </c>
      <c r="I308" s="2">
        <v>30</v>
      </c>
      <c r="J308" s="2" t="s">
        <v>40</v>
      </c>
      <c r="K308" s="2"/>
      <c r="M308" s="3">
        <v>22.704999999999998</v>
      </c>
      <c r="N308" s="3">
        <v>93.915999999999997</v>
      </c>
      <c r="O308" s="3">
        <v>10.667</v>
      </c>
      <c r="P308" s="3">
        <v>25</v>
      </c>
      <c r="Q308" s="3">
        <v>150.18</v>
      </c>
      <c r="R308" s="3">
        <v>10.167</v>
      </c>
      <c r="S308" s="3">
        <v>71.210999999999999</v>
      </c>
      <c r="T308" s="3">
        <v>125.18</v>
      </c>
      <c r="U308" s="3">
        <v>75.78</v>
      </c>
    </row>
    <row r="309" spans="1:21">
      <c r="A309" t="s">
        <v>1</v>
      </c>
      <c r="B309" s="5" t="s">
        <v>24</v>
      </c>
      <c r="C309" s="98" t="s">
        <v>73</v>
      </c>
      <c r="D309" s="2">
        <v>1</v>
      </c>
      <c r="E309" s="2">
        <v>155</v>
      </c>
      <c r="F309" s="2">
        <v>325</v>
      </c>
      <c r="G309" s="2">
        <v>354</v>
      </c>
      <c r="H309" s="2">
        <v>0</v>
      </c>
      <c r="I309" s="2">
        <v>30</v>
      </c>
      <c r="J309" s="2" t="s">
        <v>40</v>
      </c>
      <c r="K309" s="2"/>
      <c r="M309" s="3">
        <v>24.791</v>
      </c>
      <c r="N309" s="3">
        <v>172.95</v>
      </c>
      <c r="O309" s="3">
        <v>10</v>
      </c>
      <c r="P309" s="3">
        <v>25</v>
      </c>
      <c r="Q309" s="3">
        <v>146.54</v>
      </c>
      <c r="R309" s="3">
        <v>10.167</v>
      </c>
      <c r="S309" s="3">
        <v>148.16</v>
      </c>
      <c r="T309" s="3">
        <v>121.54</v>
      </c>
      <c r="U309" s="3">
        <v>-17.968</v>
      </c>
    </row>
    <row r="310" spans="1:21">
      <c r="A310" t="s">
        <v>1</v>
      </c>
      <c r="B310" s="5" t="s">
        <v>25</v>
      </c>
      <c r="C310" s="98" t="s">
        <v>73</v>
      </c>
      <c r="D310" s="2">
        <v>1</v>
      </c>
      <c r="E310" s="2">
        <v>165</v>
      </c>
      <c r="F310" s="2">
        <v>325</v>
      </c>
      <c r="G310" s="2">
        <v>347</v>
      </c>
      <c r="H310" s="2">
        <v>0</v>
      </c>
      <c r="I310" s="2">
        <v>30</v>
      </c>
      <c r="J310" s="2" t="s">
        <v>40</v>
      </c>
      <c r="K310" s="2"/>
      <c r="M310" s="3">
        <v>27.64</v>
      </c>
      <c r="N310" s="3">
        <v>175.46</v>
      </c>
      <c r="O310" s="3">
        <v>10.167</v>
      </c>
      <c r="P310" s="3">
        <v>25</v>
      </c>
      <c r="Q310" s="3">
        <v>177.53</v>
      </c>
      <c r="R310" s="3">
        <v>10.167</v>
      </c>
      <c r="S310" s="3">
        <v>147.82</v>
      </c>
      <c r="T310" s="3">
        <v>152.53</v>
      </c>
      <c r="U310" s="3">
        <v>3.1840999999999999</v>
      </c>
    </row>
    <row r="311" spans="1:21">
      <c r="A311" t="s">
        <v>1</v>
      </c>
      <c r="B311" s="5" t="s">
        <v>26</v>
      </c>
      <c r="C311" s="98" t="s">
        <v>73</v>
      </c>
      <c r="D311" s="2">
        <v>1</v>
      </c>
      <c r="E311" s="2">
        <v>171</v>
      </c>
      <c r="F311" s="2">
        <v>325</v>
      </c>
      <c r="G311" s="2">
        <v>349</v>
      </c>
      <c r="H311" s="2">
        <v>0</v>
      </c>
      <c r="I311" s="2">
        <v>30</v>
      </c>
      <c r="J311" s="2" t="s">
        <v>40</v>
      </c>
      <c r="K311" s="2"/>
      <c r="M311" s="3">
        <v>31.891999999999999</v>
      </c>
      <c r="N311" s="3">
        <v>357.16</v>
      </c>
      <c r="O311" s="3">
        <v>10</v>
      </c>
      <c r="P311" s="3">
        <v>25</v>
      </c>
      <c r="Q311" s="3">
        <v>175.56</v>
      </c>
      <c r="R311" s="3">
        <v>10.167</v>
      </c>
      <c r="S311" s="3">
        <v>325.27</v>
      </c>
      <c r="T311" s="3">
        <v>150.56</v>
      </c>
      <c r="U311" s="3">
        <v>-53.712000000000003</v>
      </c>
    </row>
    <row r="312" spans="1:21">
      <c r="A312" t="s">
        <v>1</v>
      </c>
      <c r="B312" s="5" t="s">
        <v>27</v>
      </c>
      <c r="C312" s="98" t="s">
        <v>74</v>
      </c>
      <c r="D312" s="2">
        <v>1</v>
      </c>
      <c r="E312" s="2">
        <v>228</v>
      </c>
      <c r="F312" s="2">
        <v>325</v>
      </c>
      <c r="G312" s="2">
        <v>355</v>
      </c>
      <c r="H312" s="2">
        <v>0</v>
      </c>
      <c r="I312" s="2">
        <v>30</v>
      </c>
      <c r="J312" s="2" t="s">
        <v>40</v>
      </c>
      <c r="K312" s="2"/>
      <c r="M312" s="3">
        <v>-4.1090000000000002E-2</v>
      </c>
      <c r="N312" s="3">
        <v>5.5427999999999997</v>
      </c>
      <c r="O312" s="3">
        <v>10</v>
      </c>
      <c r="P312" s="3">
        <v>0</v>
      </c>
      <c r="Q312" s="3">
        <v>4.5785</v>
      </c>
      <c r="R312" s="3">
        <v>10.167</v>
      </c>
      <c r="S312" s="3">
        <v>5.5838999999999999</v>
      </c>
      <c r="T312" s="3">
        <v>4.5785</v>
      </c>
      <c r="U312" s="3">
        <v>-18.006</v>
      </c>
    </row>
    <row r="313" spans="1:21">
      <c r="A313" t="s">
        <v>1</v>
      </c>
      <c r="B313" s="5" t="s">
        <v>28</v>
      </c>
      <c r="C313" s="98" t="s">
        <v>74</v>
      </c>
      <c r="D313" s="2">
        <v>1</v>
      </c>
      <c r="E313" s="2">
        <v>232</v>
      </c>
      <c r="F313" s="2">
        <v>325</v>
      </c>
      <c r="G313" s="2">
        <v>356</v>
      </c>
      <c r="H313" s="2">
        <v>0</v>
      </c>
      <c r="I313" s="2">
        <v>30</v>
      </c>
      <c r="J313" s="2" t="s">
        <v>40</v>
      </c>
      <c r="K313" s="2"/>
      <c r="M313" s="3">
        <v>-9.9232000000000001E-2</v>
      </c>
      <c r="N313" s="3">
        <v>8.4143000000000008</v>
      </c>
      <c r="O313" s="3">
        <v>9.1667000000000005</v>
      </c>
      <c r="P313" s="3">
        <v>0</v>
      </c>
      <c r="Q313" s="3">
        <v>4.7163000000000004</v>
      </c>
      <c r="R313" s="3">
        <v>10.167</v>
      </c>
      <c r="S313" s="3">
        <v>8.5136000000000003</v>
      </c>
      <c r="T313" s="3">
        <v>4.7163000000000004</v>
      </c>
      <c r="U313" s="3">
        <v>-44.603000000000002</v>
      </c>
    </row>
    <row r="314" spans="1:21">
      <c r="A314" t="s">
        <v>1</v>
      </c>
      <c r="B314" s="5" t="s">
        <v>29</v>
      </c>
      <c r="C314" s="98" t="s">
        <v>74</v>
      </c>
      <c r="D314" s="2">
        <v>1</v>
      </c>
      <c r="E314" s="2">
        <v>226</v>
      </c>
      <c r="F314" s="2">
        <v>325</v>
      </c>
      <c r="G314" s="2">
        <v>358</v>
      </c>
      <c r="H314" s="2">
        <v>0</v>
      </c>
      <c r="I314" s="2">
        <v>30</v>
      </c>
      <c r="J314" s="2" t="s">
        <v>40</v>
      </c>
      <c r="K314" s="2"/>
      <c r="M314" s="3">
        <v>3.6053000000000001E-3</v>
      </c>
      <c r="N314" s="3">
        <v>4.9306000000000001</v>
      </c>
      <c r="O314" s="3">
        <v>8.8332999999999995</v>
      </c>
      <c r="P314" s="3">
        <v>0</v>
      </c>
      <c r="Q314" s="3">
        <v>4.5267999999999997</v>
      </c>
      <c r="R314" s="3">
        <v>10.167</v>
      </c>
      <c r="S314" s="3">
        <v>4.9269999999999996</v>
      </c>
      <c r="T314" s="3">
        <v>4.5267999999999997</v>
      </c>
      <c r="U314" s="3">
        <v>-8.1240000000000006</v>
      </c>
    </row>
    <row r="315" spans="1:21">
      <c r="A315" t="s">
        <v>1</v>
      </c>
      <c r="B315" s="5" t="s">
        <v>158</v>
      </c>
      <c r="C315" s="98" t="s">
        <v>74</v>
      </c>
      <c r="D315" s="2">
        <v>1</v>
      </c>
      <c r="E315" s="2">
        <v>233</v>
      </c>
      <c r="F315" s="2">
        <v>325</v>
      </c>
      <c r="G315" s="2">
        <v>360</v>
      </c>
      <c r="H315" s="2">
        <v>0</v>
      </c>
      <c r="I315" s="2">
        <v>30</v>
      </c>
      <c r="J315" s="2" t="s">
        <v>40</v>
      </c>
      <c r="K315" s="2"/>
      <c r="M315" s="3">
        <v>-6.2719999999999996E-4</v>
      </c>
      <c r="N315" s="3">
        <v>5.9793000000000003</v>
      </c>
      <c r="O315" s="3">
        <v>6.3333000000000004</v>
      </c>
      <c r="P315" s="3">
        <v>0</v>
      </c>
      <c r="Q315" s="3">
        <v>4.6570999999999998</v>
      </c>
      <c r="R315" s="3">
        <v>10.167</v>
      </c>
      <c r="S315" s="3">
        <v>5.98</v>
      </c>
      <c r="T315" s="3">
        <v>4.6570999999999998</v>
      </c>
      <c r="U315" s="3">
        <v>-22.122</v>
      </c>
    </row>
    <row r="316" spans="1:21">
      <c r="A316" t="s">
        <v>1</v>
      </c>
      <c r="B316" s="5" t="s">
        <v>162</v>
      </c>
      <c r="C316" s="98" t="s">
        <v>166</v>
      </c>
      <c r="D316" s="2">
        <v>1</v>
      </c>
      <c r="E316" s="2">
        <v>227</v>
      </c>
      <c r="F316" s="2">
        <v>325</v>
      </c>
      <c r="G316" s="2">
        <v>378</v>
      </c>
      <c r="H316" s="2">
        <v>0</v>
      </c>
      <c r="I316" s="2">
        <v>30</v>
      </c>
      <c r="J316" s="2" t="s">
        <v>40</v>
      </c>
      <c r="K316" s="2"/>
      <c r="M316" s="3">
        <v>3.8998000000000001E-3</v>
      </c>
      <c r="N316" s="3">
        <v>2.9156</v>
      </c>
      <c r="O316" s="3">
        <v>9.8332999999999995</v>
      </c>
      <c r="P316" s="3">
        <v>0</v>
      </c>
      <c r="Q316" s="3">
        <v>4.1378000000000004</v>
      </c>
      <c r="R316" s="3">
        <v>10.167</v>
      </c>
      <c r="S316" s="3">
        <v>2.9117000000000002</v>
      </c>
      <c r="T316" s="3">
        <v>4.1378000000000004</v>
      </c>
      <c r="U316" s="3">
        <v>42.110999999999997</v>
      </c>
    </row>
    <row r="317" spans="1:21">
      <c r="A317" t="s">
        <v>1</v>
      </c>
      <c r="B317" s="5" t="s">
        <v>163</v>
      </c>
      <c r="C317" s="98" t="s">
        <v>166</v>
      </c>
      <c r="D317" s="2">
        <v>1</v>
      </c>
      <c r="E317" s="2">
        <v>231</v>
      </c>
      <c r="F317" s="2">
        <v>325</v>
      </c>
      <c r="G317" s="2">
        <v>379</v>
      </c>
      <c r="H317" s="2">
        <v>0</v>
      </c>
      <c r="I317" s="2">
        <v>30</v>
      </c>
      <c r="J317" s="2" t="s">
        <v>40</v>
      </c>
      <c r="K317" s="2"/>
      <c r="M317" s="3">
        <v>2.5622000000000002E-3</v>
      </c>
      <c r="N317" s="3">
        <v>3.5554000000000001</v>
      </c>
      <c r="O317" s="3">
        <v>9.8332999999999995</v>
      </c>
      <c r="P317" s="3">
        <v>0</v>
      </c>
      <c r="Q317" s="3">
        <v>4.2859999999999996</v>
      </c>
      <c r="R317" s="3">
        <v>10.167</v>
      </c>
      <c r="S317" s="3">
        <v>3.5529000000000002</v>
      </c>
      <c r="T317" s="3">
        <v>4.2859999999999996</v>
      </c>
      <c r="U317" s="3">
        <v>20.635000000000002</v>
      </c>
    </row>
    <row r="318" spans="1:21">
      <c r="A318" t="s">
        <v>1</v>
      </c>
      <c r="B318" s="5" t="s">
        <v>164</v>
      </c>
      <c r="C318" s="98" t="s">
        <v>166</v>
      </c>
      <c r="D318" s="2">
        <v>1</v>
      </c>
      <c r="E318" s="2">
        <v>225</v>
      </c>
      <c r="F318" s="2">
        <v>325</v>
      </c>
      <c r="G318" s="2">
        <v>381</v>
      </c>
      <c r="H318" s="2">
        <v>0</v>
      </c>
      <c r="I318" s="2">
        <v>30</v>
      </c>
      <c r="J318" s="2" t="s">
        <v>40</v>
      </c>
      <c r="K318" s="2"/>
      <c r="M318" s="3">
        <v>2.4630000000000002E-4</v>
      </c>
      <c r="N318" s="3">
        <v>1.9313</v>
      </c>
      <c r="O318" s="3">
        <v>9.8332999999999995</v>
      </c>
      <c r="P318" s="3">
        <v>0</v>
      </c>
      <c r="Q318" s="3">
        <v>3.8559999999999999</v>
      </c>
      <c r="R318" s="3">
        <v>10.167</v>
      </c>
      <c r="S318" s="3">
        <v>1.931</v>
      </c>
      <c r="T318" s="3">
        <v>3.8559999999999999</v>
      </c>
      <c r="U318" s="3">
        <v>99.685000000000002</v>
      </c>
    </row>
    <row r="319" spans="1:21">
      <c r="A319" t="s">
        <v>1</v>
      </c>
      <c r="B319" s="5" t="s">
        <v>165</v>
      </c>
      <c r="C319" s="98" t="s">
        <v>166</v>
      </c>
      <c r="D319" s="2">
        <v>1</v>
      </c>
      <c r="E319" s="2">
        <v>234</v>
      </c>
      <c r="F319" s="2">
        <v>325</v>
      </c>
      <c r="G319" s="2">
        <v>382</v>
      </c>
      <c r="H319" s="2">
        <v>0</v>
      </c>
      <c r="I319" s="2">
        <v>30</v>
      </c>
      <c r="J319" s="2" t="s">
        <v>40</v>
      </c>
      <c r="K319" s="2"/>
      <c r="M319" s="3">
        <v>-4.3479E-4</v>
      </c>
      <c r="N319" s="3">
        <v>6.0247000000000002</v>
      </c>
      <c r="O319" s="3">
        <v>4.8333000000000004</v>
      </c>
      <c r="P319" s="3">
        <v>0</v>
      </c>
      <c r="Q319" s="3">
        <v>4.2945000000000002</v>
      </c>
      <c r="R319" s="3">
        <v>10.167</v>
      </c>
      <c r="S319" s="3">
        <v>6.0251999999999999</v>
      </c>
      <c r="T319" s="3">
        <v>4.2945000000000002</v>
      </c>
      <c r="U319" s="3">
        <v>-28.724</v>
      </c>
    </row>
    <row r="320" spans="1:21">
      <c r="A320" t="s">
        <v>1</v>
      </c>
      <c r="B320" s="5" t="s">
        <v>30</v>
      </c>
      <c r="C320" s="98" t="s">
        <v>75</v>
      </c>
      <c r="D320" s="2">
        <v>1</v>
      </c>
      <c r="E320" s="2">
        <v>2</v>
      </c>
      <c r="F320" s="2">
        <v>325</v>
      </c>
      <c r="G320" s="2">
        <v>361</v>
      </c>
      <c r="H320" s="2">
        <v>0</v>
      </c>
      <c r="I320" s="2">
        <v>30</v>
      </c>
      <c r="J320" s="2" t="s">
        <v>40</v>
      </c>
      <c r="K320" s="2"/>
      <c r="M320" s="3">
        <v>4.8777000000000001E-2</v>
      </c>
      <c r="N320" s="3">
        <v>3.8864999999999998</v>
      </c>
      <c r="O320" s="3">
        <v>10</v>
      </c>
      <c r="P320" s="3">
        <v>0</v>
      </c>
      <c r="Q320" s="3">
        <v>4.3630000000000004</v>
      </c>
      <c r="R320" s="3">
        <v>10.167</v>
      </c>
      <c r="S320" s="3">
        <v>3.8376999999999999</v>
      </c>
      <c r="T320" s="3">
        <v>4.3630000000000004</v>
      </c>
      <c r="U320" s="3">
        <v>13.688000000000001</v>
      </c>
    </row>
    <row r="321" spans="1:21">
      <c r="A321" t="s">
        <v>1</v>
      </c>
      <c r="B321" s="5" t="s">
        <v>31</v>
      </c>
      <c r="C321" s="98" t="s">
        <v>75</v>
      </c>
      <c r="D321" s="2">
        <v>1</v>
      </c>
      <c r="E321" s="2">
        <v>5</v>
      </c>
      <c r="F321" s="2">
        <v>325</v>
      </c>
      <c r="G321" s="2">
        <v>362</v>
      </c>
      <c r="H321" s="2">
        <v>0</v>
      </c>
      <c r="I321" s="2">
        <v>30</v>
      </c>
      <c r="J321" s="2" t="s">
        <v>40</v>
      </c>
      <c r="K321" s="2"/>
      <c r="M321" s="3">
        <v>5.5747999999999999E-2</v>
      </c>
      <c r="N321" s="3">
        <v>3.3108</v>
      </c>
      <c r="O321" s="3">
        <v>10.333</v>
      </c>
      <c r="P321" s="3">
        <v>0</v>
      </c>
      <c r="Q321" s="3">
        <v>4.3026999999999997</v>
      </c>
      <c r="R321" s="3">
        <v>10.167</v>
      </c>
      <c r="S321" s="3">
        <v>3.2551000000000001</v>
      </c>
      <c r="T321" s="3">
        <v>4.3026999999999997</v>
      </c>
      <c r="U321" s="3">
        <v>32.186</v>
      </c>
    </row>
    <row r="322" spans="1:21">
      <c r="A322" t="s">
        <v>1</v>
      </c>
      <c r="B322" s="5" t="s">
        <v>32</v>
      </c>
      <c r="C322" s="98" t="s">
        <v>75</v>
      </c>
      <c r="D322" s="2">
        <v>1</v>
      </c>
      <c r="E322" s="2">
        <v>14</v>
      </c>
      <c r="F322" s="2">
        <v>325</v>
      </c>
      <c r="G322" s="2">
        <v>366</v>
      </c>
      <c r="H322" s="2">
        <v>0</v>
      </c>
      <c r="I322" s="2">
        <v>30</v>
      </c>
      <c r="J322" s="2" t="s">
        <v>40</v>
      </c>
      <c r="K322" s="2"/>
      <c r="M322" s="3">
        <v>-0.19384999999999999</v>
      </c>
      <c r="N322" s="3">
        <v>2.2696000000000001</v>
      </c>
      <c r="O322" s="3">
        <v>9.5</v>
      </c>
      <c r="P322" s="3">
        <v>0</v>
      </c>
      <c r="Q322" s="3">
        <v>4.3574000000000002</v>
      </c>
      <c r="R322" s="3">
        <v>10.167</v>
      </c>
      <c r="S322" s="3">
        <v>2.4634999999999998</v>
      </c>
      <c r="T322" s="3">
        <v>4.3574000000000002</v>
      </c>
      <c r="U322" s="3">
        <v>76.878</v>
      </c>
    </row>
    <row r="323" spans="1:21">
      <c r="A323" t="s">
        <v>1</v>
      </c>
      <c r="B323" s="5" t="s">
        <v>33</v>
      </c>
      <c r="C323" s="98" t="s">
        <v>75</v>
      </c>
      <c r="D323" s="2">
        <v>1</v>
      </c>
      <c r="E323" s="2">
        <v>15</v>
      </c>
      <c r="F323" s="2">
        <v>325</v>
      </c>
      <c r="G323" s="2">
        <v>367</v>
      </c>
      <c r="H323" s="2">
        <v>0</v>
      </c>
      <c r="I323" s="2">
        <v>30</v>
      </c>
      <c r="J323" s="2" t="s">
        <v>40</v>
      </c>
      <c r="K323" s="2"/>
      <c r="M323" s="3">
        <v>4.6195E-2</v>
      </c>
      <c r="N323" s="3">
        <v>4.7458</v>
      </c>
      <c r="O323" s="3">
        <v>9.6667000000000005</v>
      </c>
      <c r="P323" s="3">
        <v>0</v>
      </c>
      <c r="Q323" s="3">
        <v>4.3513999999999999</v>
      </c>
      <c r="R323" s="3">
        <v>10.167</v>
      </c>
      <c r="S323" s="3">
        <v>4.6996000000000002</v>
      </c>
      <c r="T323" s="3">
        <v>4.3513999999999999</v>
      </c>
      <c r="U323" s="3">
        <v>-7.4082999999999997</v>
      </c>
    </row>
    <row r="324" spans="1:21">
      <c r="A324" t="s">
        <v>1</v>
      </c>
      <c r="B324" s="5" t="s">
        <v>34</v>
      </c>
      <c r="C324" s="98" t="s">
        <v>75</v>
      </c>
      <c r="D324" s="2">
        <v>1</v>
      </c>
      <c r="E324" s="2">
        <v>22</v>
      </c>
      <c r="F324" s="2">
        <v>325</v>
      </c>
      <c r="G324" s="2">
        <v>375</v>
      </c>
      <c r="H324" s="2">
        <v>0</v>
      </c>
      <c r="I324" s="2">
        <v>30</v>
      </c>
      <c r="J324" s="2" t="s">
        <v>40</v>
      </c>
      <c r="K324" s="2"/>
      <c r="M324" s="3">
        <v>3.5853000000000003E-2</v>
      </c>
      <c r="N324" s="3">
        <v>2.5910000000000002</v>
      </c>
      <c r="O324" s="3">
        <v>10.167</v>
      </c>
      <c r="P324" s="3">
        <v>0</v>
      </c>
      <c r="Q324" s="3">
        <v>3.6042000000000001</v>
      </c>
      <c r="R324" s="3">
        <v>10.167</v>
      </c>
      <c r="S324" s="3">
        <v>2.5552000000000001</v>
      </c>
      <c r="T324" s="3">
        <v>3.6042000000000001</v>
      </c>
      <c r="U324" s="3">
        <v>41.057000000000002</v>
      </c>
    </row>
    <row r="325" spans="1:21">
      <c r="A325" t="s">
        <v>1</v>
      </c>
      <c r="B325" s="5" t="s">
        <v>35</v>
      </c>
      <c r="C325" s="98" t="s">
        <v>75</v>
      </c>
      <c r="D325" s="2">
        <v>1</v>
      </c>
      <c r="E325" s="2">
        <v>25</v>
      </c>
      <c r="F325" s="2">
        <v>325</v>
      </c>
      <c r="G325" s="2">
        <v>377</v>
      </c>
      <c r="H325" s="2">
        <v>0</v>
      </c>
      <c r="I325" s="2">
        <v>30</v>
      </c>
      <c r="J325" s="2" t="s">
        <v>40</v>
      </c>
      <c r="K325" s="2"/>
      <c r="M325" s="3">
        <v>6.9213999999999998E-2</v>
      </c>
      <c r="N325" s="3">
        <v>8.7027000000000001</v>
      </c>
      <c r="O325" s="3">
        <v>6</v>
      </c>
      <c r="P325" s="3">
        <v>0</v>
      </c>
      <c r="Q325" s="3">
        <v>3.4969000000000001</v>
      </c>
      <c r="R325" s="3">
        <v>10.167</v>
      </c>
      <c r="S325" s="3">
        <v>8.6334</v>
      </c>
      <c r="T325" s="3">
        <v>3.4969000000000001</v>
      </c>
      <c r="U325" s="3">
        <v>-59.496000000000002</v>
      </c>
    </row>
    <row r="326" spans="1:21">
      <c r="A326" t="s">
        <v>1</v>
      </c>
      <c r="B326" s="5" t="s">
        <v>36</v>
      </c>
      <c r="C326" s="98" t="s">
        <v>75</v>
      </c>
      <c r="D326" s="2">
        <v>1</v>
      </c>
      <c r="E326" s="2">
        <v>30</v>
      </c>
      <c r="F326" s="2">
        <v>325</v>
      </c>
      <c r="G326" s="2">
        <v>370</v>
      </c>
      <c r="H326" s="2">
        <v>0</v>
      </c>
      <c r="I326" s="2">
        <v>30</v>
      </c>
      <c r="J326" s="2" t="s">
        <v>40</v>
      </c>
      <c r="K326" s="2"/>
      <c r="M326" s="3">
        <v>8.8168999999999997E-2</v>
      </c>
      <c r="N326" s="3">
        <v>6.2297000000000002</v>
      </c>
      <c r="O326" s="3">
        <v>9.6667000000000005</v>
      </c>
      <c r="P326" s="3">
        <v>0</v>
      </c>
      <c r="Q326" s="3">
        <v>4.4272999999999998</v>
      </c>
      <c r="R326" s="3">
        <v>10.167</v>
      </c>
      <c r="S326" s="3">
        <v>6.1414999999999997</v>
      </c>
      <c r="T326" s="3">
        <v>4.4272999999999998</v>
      </c>
      <c r="U326" s="3">
        <v>-27.913</v>
      </c>
    </row>
    <row r="327" spans="1:21">
      <c r="A327" t="s">
        <v>1</v>
      </c>
      <c r="B327" s="5" t="s">
        <v>37</v>
      </c>
      <c r="C327" s="98" t="s">
        <v>75</v>
      </c>
      <c r="D327" s="2">
        <v>1</v>
      </c>
      <c r="E327" s="2">
        <v>33</v>
      </c>
      <c r="F327" s="2">
        <v>325</v>
      </c>
      <c r="G327" s="2">
        <v>372</v>
      </c>
      <c r="H327" s="2">
        <v>0</v>
      </c>
      <c r="I327" s="2">
        <v>30</v>
      </c>
      <c r="J327" s="2" t="s">
        <v>40</v>
      </c>
      <c r="K327" s="2"/>
      <c r="M327" s="3">
        <v>0.14233000000000001</v>
      </c>
      <c r="N327" s="3">
        <v>13.065</v>
      </c>
      <c r="O327" s="3">
        <v>10</v>
      </c>
      <c r="P327" s="3">
        <v>0</v>
      </c>
      <c r="Q327" s="3">
        <v>4.3021000000000003</v>
      </c>
      <c r="R327" s="3">
        <v>10.167</v>
      </c>
      <c r="S327" s="3">
        <v>12.923</v>
      </c>
      <c r="T327" s="3">
        <v>4.3021000000000003</v>
      </c>
      <c r="U327" s="3">
        <v>-66.709000000000003</v>
      </c>
    </row>
    <row r="328" spans="1:21">
      <c r="B328" s="5"/>
    </row>
    <row r="329" spans="1:21">
      <c r="A329" t="s">
        <v>283</v>
      </c>
      <c r="B329" s="5" t="s">
        <v>297</v>
      </c>
      <c r="C329" s="98">
        <v>1</v>
      </c>
    </row>
    <row r="330" spans="1:21">
      <c r="A330" t="s">
        <v>284</v>
      </c>
      <c r="B330" s="5" t="s">
        <v>297</v>
      </c>
      <c r="C330" s="98">
        <v>1</v>
      </c>
    </row>
    <row r="331" spans="1:21">
      <c r="B331" s="5"/>
      <c r="D331" s="2" t="s">
        <v>2</v>
      </c>
      <c r="E331" s="2" t="s">
        <v>3</v>
      </c>
      <c r="F331" s="2" t="s">
        <v>4</v>
      </c>
      <c r="G331" s="2" t="s">
        <v>5</v>
      </c>
      <c r="H331" s="2" t="s">
        <v>6</v>
      </c>
      <c r="I331" s="2" t="s">
        <v>7</v>
      </c>
      <c r="J331" s="2" t="s">
        <v>39</v>
      </c>
      <c r="K331" s="2" t="s">
        <v>79</v>
      </c>
      <c r="M331" s="3" t="s">
        <v>70</v>
      </c>
      <c r="N331" s="3" t="s">
        <v>76</v>
      </c>
      <c r="O331" s="3" t="s">
        <v>81</v>
      </c>
      <c r="P331" s="3" t="s">
        <v>71</v>
      </c>
      <c r="Q331" s="3" t="s">
        <v>77</v>
      </c>
      <c r="R331" s="3" t="s">
        <v>81</v>
      </c>
      <c r="S331" s="3" t="s">
        <v>82</v>
      </c>
      <c r="T331" s="3" t="s">
        <v>83</v>
      </c>
      <c r="U331" s="3" t="s">
        <v>78</v>
      </c>
    </row>
    <row r="332" spans="1:21">
      <c r="A332" t="s">
        <v>1</v>
      </c>
      <c r="B332" s="5" t="s">
        <v>8</v>
      </c>
      <c r="C332" s="98" t="s">
        <v>8</v>
      </c>
      <c r="D332" s="2">
        <v>1</v>
      </c>
      <c r="E332" s="2">
        <v>254</v>
      </c>
      <c r="F332" s="2">
        <v>325</v>
      </c>
      <c r="G332" s="2">
        <v>326</v>
      </c>
      <c r="H332" s="2">
        <v>0</v>
      </c>
      <c r="I332" s="2">
        <v>30</v>
      </c>
      <c r="J332" s="2" t="s">
        <v>40</v>
      </c>
      <c r="K332" s="2"/>
      <c r="M332" s="3">
        <v>28.72</v>
      </c>
      <c r="N332" s="3">
        <v>232.71</v>
      </c>
      <c r="O332" s="3">
        <v>23.167000000000002</v>
      </c>
      <c r="P332" s="3">
        <v>27</v>
      </c>
      <c r="Q332" s="3">
        <v>267.56</v>
      </c>
      <c r="R332" s="3">
        <v>23</v>
      </c>
      <c r="S332" s="3">
        <v>203.99</v>
      </c>
      <c r="T332" s="3">
        <v>240.56</v>
      </c>
      <c r="U332" s="3">
        <v>17.928999999999998</v>
      </c>
    </row>
    <row r="333" spans="1:21">
      <c r="A333" t="s">
        <v>1</v>
      </c>
      <c r="B333" s="5" t="s">
        <v>9</v>
      </c>
      <c r="C333" s="98" t="s">
        <v>9</v>
      </c>
      <c r="D333" s="2">
        <v>1</v>
      </c>
      <c r="E333" s="2">
        <v>252</v>
      </c>
      <c r="F333" s="2">
        <v>325</v>
      </c>
      <c r="G333" s="2">
        <v>327</v>
      </c>
      <c r="H333" s="2">
        <v>0</v>
      </c>
      <c r="I333" s="2">
        <v>30</v>
      </c>
      <c r="J333" s="2" t="s">
        <v>41</v>
      </c>
      <c r="K333" s="2"/>
      <c r="M333" s="3">
        <v>3.82</v>
      </c>
      <c r="N333" s="3">
        <v>0.9</v>
      </c>
      <c r="O333" s="3">
        <v>21.667000000000002</v>
      </c>
      <c r="P333" s="3">
        <v>3.82</v>
      </c>
      <c r="Q333" s="3">
        <v>1.0185</v>
      </c>
      <c r="R333" s="3">
        <v>3.6667000000000001</v>
      </c>
      <c r="S333" s="3">
        <v>-2.92</v>
      </c>
      <c r="T333" s="3">
        <v>-2.8014999999999999</v>
      </c>
      <c r="U333" s="3">
        <v>-4.0589000000000004</v>
      </c>
    </row>
    <row r="334" spans="1:21">
      <c r="A334" s="3" t="s">
        <v>1</v>
      </c>
      <c r="B334" s="100" t="s">
        <v>216</v>
      </c>
      <c r="C334" s="99" t="s">
        <v>215</v>
      </c>
      <c r="D334" s="2">
        <v>1</v>
      </c>
      <c r="E334" s="2">
        <v>107</v>
      </c>
      <c r="F334" s="2">
        <v>325</v>
      </c>
      <c r="G334" s="2">
        <v>326</v>
      </c>
      <c r="H334" s="2">
        <v>0</v>
      </c>
      <c r="I334" s="2">
        <v>30</v>
      </c>
      <c r="J334" s="2" t="s">
        <v>40</v>
      </c>
      <c r="K334" s="2"/>
      <c r="L334" s="64"/>
      <c r="M334" s="3">
        <v>27.4</v>
      </c>
      <c r="N334" s="3">
        <v>262</v>
      </c>
      <c r="O334" s="3">
        <v>23.167000000000002</v>
      </c>
      <c r="P334" s="3">
        <v>27</v>
      </c>
      <c r="Q334" s="3">
        <v>267.56</v>
      </c>
      <c r="R334" s="3">
        <v>23</v>
      </c>
      <c r="S334" s="3">
        <v>234.6</v>
      </c>
      <c r="T334" s="3">
        <v>240.56</v>
      </c>
      <c r="U334" s="3">
        <v>2.5423</v>
      </c>
    </row>
    <row r="335" spans="1:21">
      <c r="A335" t="s">
        <v>1</v>
      </c>
      <c r="B335" s="5" t="s">
        <v>11</v>
      </c>
      <c r="C335" s="98" t="s">
        <v>11</v>
      </c>
      <c r="D335" s="2">
        <v>1</v>
      </c>
      <c r="E335" s="2">
        <v>220</v>
      </c>
      <c r="F335" s="2">
        <v>325</v>
      </c>
      <c r="G335" s="2">
        <v>329</v>
      </c>
      <c r="H335" s="2">
        <v>0</v>
      </c>
      <c r="I335" s="2">
        <v>25</v>
      </c>
      <c r="J335" s="2" t="s">
        <v>41</v>
      </c>
      <c r="K335" s="2"/>
      <c r="M335" s="3">
        <v>0.20899999999999999</v>
      </c>
      <c r="N335" s="3">
        <v>0.155</v>
      </c>
      <c r="O335" s="3">
        <v>22.832999999999998</v>
      </c>
      <c r="P335" s="3">
        <v>0.20269000000000001</v>
      </c>
      <c r="Q335" s="3">
        <v>0.16075999999999999</v>
      </c>
      <c r="R335" s="3">
        <v>12.167</v>
      </c>
      <c r="S335" s="3">
        <v>-5.3999999999999999E-2</v>
      </c>
      <c r="T335" s="3">
        <v>-4.1929000000000001E-2</v>
      </c>
      <c r="U335" s="3">
        <v>-22.353999999999999</v>
      </c>
    </row>
    <row r="336" spans="1:21">
      <c r="A336" t="s">
        <v>1</v>
      </c>
      <c r="B336" s="5" t="s">
        <v>12</v>
      </c>
      <c r="C336" s="98" t="s">
        <v>12</v>
      </c>
      <c r="D336" s="2">
        <v>1</v>
      </c>
      <c r="E336" s="2">
        <v>223</v>
      </c>
      <c r="F336" s="2">
        <v>325</v>
      </c>
      <c r="G336" s="2">
        <v>330</v>
      </c>
      <c r="H336" s="2">
        <v>0</v>
      </c>
      <c r="I336" s="2">
        <v>25</v>
      </c>
      <c r="J336" s="2" t="s">
        <v>40</v>
      </c>
      <c r="K336" s="2"/>
      <c r="M336" s="3">
        <v>0</v>
      </c>
      <c r="N336" s="3">
        <v>3.1300000000000001E-2</v>
      </c>
      <c r="O336" s="3">
        <v>13</v>
      </c>
      <c r="P336" s="3">
        <v>0</v>
      </c>
      <c r="Q336" s="3">
        <v>2.6939000000000001E-2</v>
      </c>
      <c r="R336" s="3">
        <v>13.833</v>
      </c>
      <c r="S336" s="3">
        <v>3.1300000000000001E-2</v>
      </c>
      <c r="T336" s="3">
        <v>2.6939000000000001E-2</v>
      </c>
      <c r="U336" s="3">
        <v>-13.932</v>
      </c>
    </row>
    <row r="337" spans="1:21">
      <c r="A337" t="s">
        <v>1</v>
      </c>
      <c r="B337" s="5" t="s">
        <v>13</v>
      </c>
      <c r="C337" s="98" t="s">
        <v>13</v>
      </c>
      <c r="D337" s="2">
        <v>1</v>
      </c>
      <c r="E337" s="2">
        <v>224</v>
      </c>
      <c r="F337" s="2">
        <v>325</v>
      </c>
      <c r="G337" s="2">
        <v>331</v>
      </c>
      <c r="H337" s="2">
        <v>0</v>
      </c>
      <c r="I337" s="2">
        <v>30</v>
      </c>
      <c r="J337" s="2" t="s">
        <v>40</v>
      </c>
      <c r="K337" s="2"/>
      <c r="M337" s="3">
        <v>0</v>
      </c>
      <c r="N337" s="3">
        <v>117</v>
      </c>
      <c r="O337" s="3">
        <v>19.832999999999998</v>
      </c>
      <c r="P337" s="3">
        <v>0</v>
      </c>
      <c r="Q337" s="3">
        <v>138.81</v>
      </c>
      <c r="R337" s="3">
        <v>10.667</v>
      </c>
      <c r="S337" s="3">
        <v>117</v>
      </c>
      <c r="T337" s="3">
        <v>138.81</v>
      </c>
      <c r="U337" s="3">
        <v>18.643000000000001</v>
      </c>
    </row>
    <row r="338" spans="1:21">
      <c r="A338" t="s">
        <v>1</v>
      </c>
      <c r="B338" s="5" t="s">
        <v>14</v>
      </c>
      <c r="C338" s="98" t="s">
        <v>14</v>
      </c>
      <c r="D338" s="2">
        <v>1</v>
      </c>
      <c r="E338" s="2">
        <v>235</v>
      </c>
      <c r="F338" s="2">
        <v>325</v>
      </c>
      <c r="G338" s="2">
        <v>328</v>
      </c>
      <c r="H338" s="2">
        <v>0</v>
      </c>
      <c r="I338" s="2">
        <v>30</v>
      </c>
      <c r="J338" s="2" t="s">
        <v>41</v>
      </c>
      <c r="K338" s="2"/>
      <c r="M338" s="3">
        <v>0</v>
      </c>
      <c r="N338" s="3">
        <v>-1.96</v>
      </c>
      <c r="O338" s="3">
        <v>24.667000000000002</v>
      </c>
      <c r="P338" s="3">
        <v>0</v>
      </c>
      <c r="Q338" s="3">
        <v>-2.0985999999999998</v>
      </c>
      <c r="R338" s="3">
        <v>23.5</v>
      </c>
      <c r="S338" s="3">
        <v>-1.96</v>
      </c>
      <c r="T338" s="3">
        <v>-2.0985999999999998</v>
      </c>
      <c r="U338" s="3">
        <v>7.0709</v>
      </c>
    </row>
    <row r="339" spans="1:21">
      <c r="A339" t="s">
        <v>1</v>
      </c>
      <c r="B339" s="5" t="s">
        <v>15</v>
      </c>
      <c r="C339" s="98" t="s">
        <v>72</v>
      </c>
      <c r="D339" s="2">
        <v>1</v>
      </c>
      <c r="E339" s="2">
        <v>192</v>
      </c>
      <c r="F339" s="2">
        <v>325</v>
      </c>
      <c r="G339" s="2">
        <v>332</v>
      </c>
      <c r="H339" s="2">
        <v>0</v>
      </c>
      <c r="I339" s="2">
        <v>30</v>
      </c>
      <c r="J339" s="2" t="s">
        <v>40</v>
      </c>
      <c r="K339" s="2"/>
      <c r="M339" s="3">
        <v>27.5</v>
      </c>
      <c r="N339" s="3">
        <v>255</v>
      </c>
      <c r="O339" s="3">
        <v>23.667000000000002</v>
      </c>
      <c r="P339" s="3">
        <v>27</v>
      </c>
      <c r="Q339" s="3">
        <v>245.03</v>
      </c>
      <c r="R339" s="3">
        <v>23.5</v>
      </c>
      <c r="S339" s="3">
        <v>227.5</v>
      </c>
      <c r="T339" s="3">
        <v>218.03</v>
      </c>
      <c r="U339" s="3">
        <v>-4.1647999999999996</v>
      </c>
    </row>
    <row r="340" spans="1:21">
      <c r="A340" t="s">
        <v>1</v>
      </c>
      <c r="B340" s="5" t="s">
        <v>16</v>
      </c>
      <c r="C340" s="98" t="s">
        <v>72</v>
      </c>
      <c r="D340" s="2">
        <v>1</v>
      </c>
      <c r="E340" s="2">
        <v>190</v>
      </c>
      <c r="F340" s="2">
        <v>325</v>
      </c>
      <c r="G340" s="2">
        <v>333</v>
      </c>
      <c r="H340" s="2">
        <v>0</v>
      </c>
      <c r="I340" s="2">
        <v>30</v>
      </c>
      <c r="J340" s="2" t="s">
        <v>40</v>
      </c>
      <c r="K340" s="2"/>
      <c r="M340" s="3">
        <v>28.6</v>
      </c>
      <c r="N340" s="3">
        <v>249</v>
      </c>
      <c r="O340" s="3">
        <v>24.167000000000002</v>
      </c>
      <c r="P340" s="3">
        <v>27</v>
      </c>
      <c r="Q340" s="3">
        <v>246.21</v>
      </c>
      <c r="R340" s="3">
        <v>23.332999999999998</v>
      </c>
      <c r="S340" s="3">
        <v>220.4</v>
      </c>
      <c r="T340" s="3">
        <v>219.21</v>
      </c>
      <c r="U340" s="3">
        <v>-0.53902000000000005</v>
      </c>
    </row>
    <row r="341" spans="1:21">
      <c r="A341" t="s">
        <v>1</v>
      </c>
      <c r="B341" s="5" t="s">
        <v>18</v>
      </c>
      <c r="C341" s="98" t="s">
        <v>72</v>
      </c>
      <c r="D341" s="2">
        <v>1</v>
      </c>
      <c r="E341" s="2">
        <v>199</v>
      </c>
      <c r="F341" s="2">
        <v>325</v>
      </c>
      <c r="G341" s="2">
        <v>335</v>
      </c>
      <c r="H341" s="2">
        <v>0</v>
      </c>
      <c r="I341" s="2">
        <v>30</v>
      </c>
      <c r="J341" s="2" t="s">
        <v>40</v>
      </c>
      <c r="K341" s="2"/>
      <c r="M341" s="3">
        <v>27.4</v>
      </c>
      <c r="N341" s="3">
        <v>222</v>
      </c>
      <c r="O341" s="3">
        <v>23.667000000000002</v>
      </c>
      <c r="P341" s="3">
        <v>27</v>
      </c>
      <c r="Q341" s="3">
        <v>183.22</v>
      </c>
      <c r="R341" s="3">
        <v>23.332999999999998</v>
      </c>
      <c r="S341" s="3">
        <v>194.6</v>
      </c>
      <c r="T341" s="3">
        <v>156.22</v>
      </c>
      <c r="U341" s="3">
        <v>-19.724</v>
      </c>
    </row>
    <row r="342" spans="1:21">
      <c r="A342" t="s">
        <v>1</v>
      </c>
      <c r="B342" s="5" t="s">
        <v>157</v>
      </c>
      <c r="C342" s="98" t="s">
        <v>72</v>
      </c>
      <c r="D342" s="2">
        <v>1</v>
      </c>
      <c r="E342" s="2">
        <v>211</v>
      </c>
      <c r="F342" s="2">
        <v>325</v>
      </c>
      <c r="G342" s="2">
        <v>337</v>
      </c>
      <c r="H342" s="2">
        <v>0</v>
      </c>
      <c r="I342" s="2">
        <v>30</v>
      </c>
      <c r="J342" s="2" t="s">
        <v>40</v>
      </c>
      <c r="K342" s="2"/>
      <c r="M342" s="3">
        <v>27.6</v>
      </c>
      <c r="N342" s="3">
        <v>194</v>
      </c>
      <c r="O342" s="3">
        <v>23.832999999999998</v>
      </c>
      <c r="P342" s="3">
        <v>27</v>
      </c>
      <c r="Q342" s="3">
        <v>247.94</v>
      </c>
      <c r="R342" s="3">
        <v>23.332999999999998</v>
      </c>
      <c r="S342" s="3">
        <v>166.4</v>
      </c>
      <c r="T342" s="3">
        <v>220.94</v>
      </c>
      <c r="U342" s="3">
        <v>32.779000000000003</v>
      </c>
    </row>
    <row r="343" spans="1:21">
      <c r="A343" t="s">
        <v>1</v>
      </c>
      <c r="B343" s="5" t="s">
        <v>19</v>
      </c>
      <c r="C343" s="98" t="s">
        <v>73</v>
      </c>
      <c r="D343" s="2">
        <v>1</v>
      </c>
      <c r="E343" s="2">
        <v>109</v>
      </c>
      <c r="F343" s="2">
        <v>325</v>
      </c>
      <c r="G343" s="2">
        <v>338</v>
      </c>
      <c r="H343" s="2">
        <v>0</v>
      </c>
      <c r="I343" s="2">
        <v>30</v>
      </c>
      <c r="J343" s="2" t="s">
        <v>40</v>
      </c>
      <c r="K343" s="2"/>
      <c r="M343" s="3">
        <v>23.1</v>
      </c>
      <c r="N343" s="3">
        <v>136</v>
      </c>
      <c r="O343" s="3">
        <v>23.667000000000002</v>
      </c>
      <c r="P343" s="3">
        <v>27</v>
      </c>
      <c r="Q343" s="3">
        <v>210.61</v>
      </c>
      <c r="R343" s="3">
        <v>23.332999999999998</v>
      </c>
      <c r="S343" s="3">
        <v>112.9</v>
      </c>
      <c r="T343" s="3">
        <v>183.61</v>
      </c>
      <c r="U343" s="3">
        <v>62.631</v>
      </c>
    </row>
    <row r="344" spans="1:21">
      <c r="A344" t="s">
        <v>1</v>
      </c>
      <c r="B344" s="5" t="s">
        <v>20</v>
      </c>
      <c r="C344" s="98" t="s">
        <v>73</v>
      </c>
      <c r="D344" s="2">
        <v>1</v>
      </c>
      <c r="E344" s="2">
        <v>115</v>
      </c>
      <c r="F344" s="2">
        <v>325</v>
      </c>
      <c r="G344" s="2">
        <v>339</v>
      </c>
      <c r="H344" s="2">
        <v>0</v>
      </c>
      <c r="I344" s="2">
        <v>30</v>
      </c>
      <c r="J344" s="2" t="s">
        <v>40</v>
      </c>
      <c r="K344" s="2"/>
      <c r="M344" s="3">
        <v>24.1</v>
      </c>
      <c r="N344" s="3">
        <v>202</v>
      </c>
      <c r="O344" s="3">
        <v>23.332999999999998</v>
      </c>
      <c r="P344" s="3">
        <v>27</v>
      </c>
      <c r="Q344" s="3">
        <v>226.78</v>
      </c>
      <c r="R344" s="3">
        <v>23.167000000000002</v>
      </c>
      <c r="S344" s="3">
        <v>177.9</v>
      </c>
      <c r="T344" s="3">
        <v>199.78</v>
      </c>
      <c r="U344" s="3">
        <v>12.3</v>
      </c>
    </row>
    <row r="345" spans="1:21">
      <c r="A345" t="s">
        <v>1</v>
      </c>
      <c r="B345" s="5" t="s">
        <v>21</v>
      </c>
      <c r="C345" s="98" t="s">
        <v>73</v>
      </c>
      <c r="D345" s="2">
        <v>1</v>
      </c>
      <c r="E345" s="2">
        <v>137</v>
      </c>
      <c r="F345" s="2">
        <v>325</v>
      </c>
      <c r="G345" s="2">
        <v>345</v>
      </c>
      <c r="H345" s="2">
        <v>0</v>
      </c>
      <c r="I345" s="2">
        <v>30</v>
      </c>
      <c r="J345" s="2" t="s">
        <v>40</v>
      </c>
      <c r="K345" s="2"/>
      <c r="M345" s="3">
        <v>21.9</v>
      </c>
      <c r="N345" s="3">
        <v>110</v>
      </c>
      <c r="O345" s="3">
        <v>23.832999999999998</v>
      </c>
      <c r="P345" s="3">
        <v>27</v>
      </c>
      <c r="Q345" s="3">
        <v>174.9</v>
      </c>
      <c r="R345" s="3">
        <v>23.332999999999998</v>
      </c>
      <c r="S345" s="3">
        <v>88.1</v>
      </c>
      <c r="T345" s="3">
        <v>147.9</v>
      </c>
      <c r="U345" s="3">
        <v>67.879000000000005</v>
      </c>
    </row>
    <row r="346" spans="1:21">
      <c r="A346" t="s">
        <v>1</v>
      </c>
      <c r="B346" s="5" t="s">
        <v>22</v>
      </c>
      <c r="C346" s="98" t="s">
        <v>73</v>
      </c>
      <c r="D346" s="2">
        <v>1</v>
      </c>
      <c r="E346" s="2">
        <v>139</v>
      </c>
      <c r="F346" s="2">
        <v>325</v>
      </c>
      <c r="G346" s="2">
        <v>346</v>
      </c>
      <c r="H346" s="2">
        <v>0</v>
      </c>
      <c r="I346" s="2">
        <v>30</v>
      </c>
      <c r="J346" s="2" t="s">
        <v>40</v>
      </c>
      <c r="K346" s="2"/>
      <c r="M346" s="3">
        <v>22.1</v>
      </c>
      <c r="N346" s="3">
        <v>157</v>
      </c>
      <c r="O346" s="3">
        <v>23.832999999999998</v>
      </c>
      <c r="P346" s="3">
        <v>27</v>
      </c>
      <c r="Q346" s="3">
        <v>214.59</v>
      </c>
      <c r="R346" s="3">
        <v>23.332999999999998</v>
      </c>
      <c r="S346" s="3">
        <v>134.9</v>
      </c>
      <c r="T346" s="3">
        <v>187.59</v>
      </c>
      <c r="U346" s="3">
        <v>39.055</v>
      </c>
    </row>
    <row r="347" spans="1:21">
      <c r="A347" t="s">
        <v>1</v>
      </c>
      <c r="B347" s="5" t="s">
        <v>23</v>
      </c>
      <c r="C347" s="98" t="s">
        <v>73</v>
      </c>
      <c r="D347" s="2">
        <v>1</v>
      </c>
      <c r="E347" s="2">
        <v>149</v>
      </c>
      <c r="F347" s="2">
        <v>325</v>
      </c>
      <c r="G347" s="2">
        <v>352</v>
      </c>
      <c r="H347" s="2">
        <v>0</v>
      </c>
      <c r="I347" s="2">
        <v>30</v>
      </c>
      <c r="J347" s="2" t="s">
        <v>40</v>
      </c>
      <c r="K347" s="2"/>
      <c r="M347" s="3">
        <v>21.9</v>
      </c>
      <c r="N347" s="3">
        <v>75</v>
      </c>
      <c r="O347" s="3">
        <v>23.832999999999998</v>
      </c>
      <c r="P347" s="3">
        <v>27</v>
      </c>
      <c r="Q347" s="3">
        <v>165.73</v>
      </c>
      <c r="R347" s="3">
        <v>23.332999999999998</v>
      </c>
      <c r="S347" s="3">
        <v>53.1</v>
      </c>
      <c r="T347" s="3">
        <v>138.72999999999999</v>
      </c>
      <c r="U347" s="3">
        <v>161.26</v>
      </c>
    </row>
    <row r="348" spans="1:21">
      <c r="A348" t="s">
        <v>1</v>
      </c>
      <c r="B348" s="5" t="s">
        <v>24</v>
      </c>
      <c r="C348" s="98" t="s">
        <v>73</v>
      </c>
      <c r="D348" s="2">
        <v>1</v>
      </c>
      <c r="E348" s="2">
        <v>151</v>
      </c>
      <c r="F348" s="2">
        <v>325</v>
      </c>
      <c r="G348" s="2">
        <v>353</v>
      </c>
      <c r="H348" s="2">
        <v>0</v>
      </c>
      <c r="I348" s="2">
        <v>30</v>
      </c>
      <c r="J348" s="2" t="s">
        <v>40</v>
      </c>
      <c r="K348" s="2"/>
      <c r="M348" s="3">
        <v>23.2</v>
      </c>
      <c r="N348" s="3">
        <v>145</v>
      </c>
      <c r="O348" s="3">
        <v>22.5</v>
      </c>
      <c r="P348" s="3">
        <v>27</v>
      </c>
      <c r="Q348" s="3">
        <v>161.56</v>
      </c>
      <c r="R348" s="3">
        <v>23.332999999999998</v>
      </c>
      <c r="S348" s="3">
        <v>121.8</v>
      </c>
      <c r="T348" s="3">
        <v>134.56</v>
      </c>
      <c r="U348" s="3">
        <v>10.478999999999999</v>
      </c>
    </row>
    <row r="349" spans="1:21">
      <c r="A349" t="s">
        <v>1</v>
      </c>
      <c r="B349" s="5" t="s">
        <v>25</v>
      </c>
      <c r="C349" s="98" t="s">
        <v>73</v>
      </c>
      <c r="D349" s="2">
        <v>1</v>
      </c>
      <c r="E349" s="2">
        <v>166</v>
      </c>
      <c r="F349" s="2">
        <v>325</v>
      </c>
      <c r="G349" s="2">
        <v>348</v>
      </c>
      <c r="H349" s="2">
        <v>0</v>
      </c>
      <c r="I349" s="2">
        <v>30</v>
      </c>
      <c r="J349" s="2" t="s">
        <v>40</v>
      </c>
      <c r="K349" s="2"/>
      <c r="M349" s="3">
        <v>27.4</v>
      </c>
      <c r="N349" s="3">
        <v>231</v>
      </c>
      <c r="O349" s="3">
        <v>21.832999999999998</v>
      </c>
      <c r="P349" s="3">
        <v>27</v>
      </c>
      <c r="Q349" s="3">
        <v>217.55</v>
      </c>
      <c r="R349" s="3">
        <v>23.332999999999998</v>
      </c>
      <c r="S349" s="3">
        <v>203.6</v>
      </c>
      <c r="T349" s="3">
        <v>190.55</v>
      </c>
      <c r="U349" s="3">
        <v>-6.4077000000000002</v>
      </c>
    </row>
    <row r="350" spans="1:21">
      <c r="A350" t="s">
        <v>1</v>
      </c>
      <c r="B350" s="5" t="s">
        <v>26</v>
      </c>
      <c r="C350" s="98" t="s">
        <v>73</v>
      </c>
      <c r="D350" s="2">
        <v>1</v>
      </c>
      <c r="E350" s="2">
        <v>171</v>
      </c>
      <c r="F350" s="2">
        <v>325</v>
      </c>
      <c r="G350" s="2">
        <v>349</v>
      </c>
      <c r="H350" s="2">
        <v>0</v>
      </c>
      <c r="I350" s="2">
        <v>30</v>
      </c>
      <c r="J350" s="2" t="s">
        <v>40</v>
      </c>
      <c r="K350" s="2"/>
      <c r="M350" s="3">
        <v>38.1</v>
      </c>
      <c r="N350" s="3">
        <v>328</v>
      </c>
      <c r="O350" s="3">
        <v>22</v>
      </c>
      <c r="P350" s="3">
        <v>27</v>
      </c>
      <c r="Q350" s="3">
        <v>221.23</v>
      </c>
      <c r="R350" s="3">
        <v>23.167000000000002</v>
      </c>
      <c r="S350" s="3">
        <v>289.89999999999998</v>
      </c>
      <c r="T350" s="3">
        <v>194.23</v>
      </c>
      <c r="U350" s="3">
        <v>-33.002000000000002</v>
      </c>
    </row>
    <row r="351" spans="1:21">
      <c r="A351" t="s">
        <v>1</v>
      </c>
      <c r="B351" s="5" t="s">
        <v>27</v>
      </c>
      <c r="C351" s="98" t="s">
        <v>74</v>
      </c>
      <c r="D351" s="2">
        <v>1</v>
      </c>
      <c r="E351" s="2">
        <v>228</v>
      </c>
      <c r="F351" s="2">
        <v>325</v>
      </c>
      <c r="G351" s="2">
        <v>355</v>
      </c>
      <c r="H351" s="2">
        <v>0</v>
      </c>
      <c r="I351" s="2">
        <v>30</v>
      </c>
      <c r="J351" s="2" t="s">
        <v>40</v>
      </c>
      <c r="K351" s="2"/>
      <c r="M351" s="3">
        <v>-3.4299999999999997E-2</v>
      </c>
      <c r="N351" s="3">
        <v>6.55</v>
      </c>
      <c r="O351" s="3">
        <v>21.167000000000002</v>
      </c>
      <c r="P351" s="3">
        <v>0</v>
      </c>
      <c r="Q351" s="3">
        <v>4.7497999999999996</v>
      </c>
      <c r="R351" s="3">
        <v>22.832999999999998</v>
      </c>
      <c r="S351" s="3">
        <v>6.5842999999999998</v>
      </c>
      <c r="T351" s="3">
        <v>4.7497999999999996</v>
      </c>
      <c r="U351" s="3">
        <v>-27.861999999999998</v>
      </c>
    </row>
    <row r="352" spans="1:21">
      <c r="A352" t="s">
        <v>1</v>
      </c>
      <c r="B352" s="5" t="s">
        <v>28</v>
      </c>
      <c r="C352" s="98" t="s">
        <v>74</v>
      </c>
      <c r="D352" s="2">
        <v>1</v>
      </c>
      <c r="E352" s="2">
        <v>232</v>
      </c>
      <c r="F352" s="2">
        <v>325</v>
      </c>
      <c r="G352" s="2">
        <v>356</v>
      </c>
      <c r="H352" s="2">
        <v>0</v>
      </c>
      <c r="I352" s="2">
        <v>30</v>
      </c>
      <c r="J352" s="2" t="s">
        <v>40</v>
      </c>
      <c r="K352" s="2"/>
      <c r="M352" s="3">
        <v>-2.7900000000000001E-2</v>
      </c>
      <c r="N352" s="3">
        <v>9.0299999999999994</v>
      </c>
      <c r="O352" s="3">
        <v>23</v>
      </c>
      <c r="P352" s="3">
        <v>0</v>
      </c>
      <c r="Q352" s="3">
        <v>4.9161999999999999</v>
      </c>
      <c r="R352" s="3">
        <v>22.832999999999998</v>
      </c>
      <c r="S352" s="3">
        <v>9.0579000000000001</v>
      </c>
      <c r="T352" s="3">
        <v>4.9161999999999999</v>
      </c>
      <c r="U352" s="3">
        <v>-45.725000000000001</v>
      </c>
    </row>
    <row r="353" spans="1:22">
      <c r="A353" t="s">
        <v>1</v>
      </c>
      <c r="B353" s="5" t="s">
        <v>29</v>
      </c>
      <c r="C353" s="98" t="s">
        <v>74</v>
      </c>
      <c r="D353" s="2">
        <v>1</v>
      </c>
      <c r="E353" s="2">
        <v>226</v>
      </c>
      <c r="F353" s="2">
        <v>325</v>
      </c>
      <c r="G353" s="2">
        <v>358</v>
      </c>
      <c r="H353" s="2">
        <v>0</v>
      </c>
      <c r="I353" s="2">
        <v>30</v>
      </c>
      <c r="J353" s="2" t="s">
        <v>40</v>
      </c>
      <c r="K353" s="2"/>
      <c r="M353" s="3">
        <v>-0.02</v>
      </c>
      <c r="N353" s="3">
        <v>5.0599999999999996</v>
      </c>
      <c r="O353" s="3">
        <v>20.5</v>
      </c>
      <c r="P353" s="3">
        <v>0</v>
      </c>
      <c r="Q353" s="3">
        <v>4.7241999999999997</v>
      </c>
      <c r="R353" s="3">
        <v>22.832999999999998</v>
      </c>
      <c r="S353" s="3">
        <v>5.08</v>
      </c>
      <c r="T353" s="3">
        <v>4.7241999999999997</v>
      </c>
      <c r="U353" s="3">
        <v>-7.0026999999999999</v>
      </c>
    </row>
    <row r="354" spans="1:22">
      <c r="A354" t="s">
        <v>1</v>
      </c>
      <c r="B354" s="5" t="s">
        <v>158</v>
      </c>
      <c r="C354" s="98" t="s">
        <v>74</v>
      </c>
      <c r="D354" s="2">
        <v>1</v>
      </c>
      <c r="E354" s="2">
        <v>233</v>
      </c>
      <c r="F354" s="2">
        <v>325</v>
      </c>
      <c r="G354" s="2">
        <v>360</v>
      </c>
      <c r="H354" s="2">
        <v>0</v>
      </c>
      <c r="I354" s="2">
        <v>30</v>
      </c>
      <c r="J354" s="2" t="s">
        <v>40</v>
      </c>
      <c r="K354" s="2"/>
      <c r="M354" s="3">
        <v>-4.2299999999999997E-2</v>
      </c>
      <c r="N354" s="3">
        <v>6.33</v>
      </c>
      <c r="O354" s="3">
        <v>22.667000000000002</v>
      </c>
      <c r="P354" s="3">
        <v>0</v>
      </c>
      <c r="Q354" s="3">
        <v>5.3196000000000003</v>
      </c>
      <c r="R354" s="3">
        <v>22.832999999999998</v>
      </c>
      <c r="S354" s="3">
        <v>6.3723000000000001</v>
      </c>
      <c r="T354" s="3">
        <v>5.3196000000000003</v>
      </c>
      <c r="U354" s="3">
        <v>-16.518999999999998</v>
      </c>
    </row>
    <row r="355" spans="1:22">
      <c r="A355" t="s">
        <v>1</v>
      </c>
      <c r="B355" s="5" t="s">
        <v>162</v>
      </c>
      <c r="C355" s="98" t="s">
        <v>166</v>
      </c>
      <c r="D355" s="2">
        <v>1</v>
      </c>
      <c r="E355" s="2">
        <v>227</v>
      </c>
      <c r="F355" s="2">
        <v>325</v>
      </c>
      <c r="G355" s="2">
        <v>378</v>
      </c>
      <c r="H355" s="2">
        <v>0</v>
      </c>
      <c r="I355" s="2">
        <v>30</v>
      </c>
      <c r="J355" s="2" t="s">
        <v>40</v>
      </c>
      <c r="K355" s="2"/>
      <c r="M355" s="3">
        <v>-2.3699999999999999E-2</v>
      </c>
      <c r="N355" s="3">
        <v>4.2699999999999996</v>
      </c>
      <c r="O355" s="3">
        <v>22.832999999999998</v>
      </c>
      <c r="P355" s="3">
        <v>0</v>
      </c>
      <c r="Q355" s="3">
        <v>4.6837999999999997</v>
      </c>
      <c r="R355" s="3">
        <v>22.832999999999998</v>
      </c>
      <c r="S355" s="3">
        <v>4.2937000000000003</v>
      </c>
      <c r="T355" s="3">
        <v>4.6837999999999997</v>
      </c>
      <c r="U355" s="3">
        <v>9.0859000000000005</v>
      </c>
    </row>
    <row r="356" spans="1:22">
      <c r="A356" t="s">
        <v>1</v>
      </c>
      <c r="B356" s="5" t="s">
        <v>163</v>
      </c>
      <c r="C356" s="98" t="s">
        <v>166</v>
      </c>
      <c r="D356" s="2">
        <v>1</v>
      </c>
      <c r="E356" s="2">
        <v>231</v>
      </c>
      <c r="F356" s="2">
        <v>325</v>
      </c>
      <c r="G356" s="2">
        <v>379</v>
      </c>
      <c r="H356" s="2">
        <v>0</v>
      </c>
      <c r="I356" s="2">
        <v>30</v>
      </c>
      <c r="J356" s="2" t="s">
        <v>40</v>
      </c>
      <c r="K356" s="2"/>
      <c r="M356" s="3">
        <v>-2.81E-2</v>
      </c>
      <c r="N356" s="3">
        <v>5.23</v>
      </c>
      <c r="O356" s="3">
        <v>22.832999999999998</v>
      </c>
      <c r="P356" s="3">
        <v>0</v>
      </c>
      <c r="Q356" s="3">
        <v>4.8548999999999998</v>
      </c>
      <c r="R356" s="3">
        <v>22.832999999999998</v>
      </c>
      <c r="S356" s="3">
        <v>5.2580999999999998</v>
      </c>
      <c r="T356" s="3">
        <v>4.8548999999999998</v>
      </c>
      <c r="U356" s="3">
        <v>-7.6688999999999998</v>
      </c>
    </row>
    <row r="357" spans="1:22">
      <c r="A357" t="s">
        <v>1</v>
      </c>
      <c r="B357" s="5" t="s">
        <v>164</v>
      </c>
      <c r="C357" s="98" t="s">
        <v>166</v>
      </c>
      <c r="D357" s="2">
        <v>1</v>
      </c>
      <c r="E357" s="2">
        <v>225</v>
      </c>
      <c r="F357" s="2">
        <v>325</v>
      </c>
      <c r="G357" s="2">
        <v>381</v>
      </c>
      <c r="H357" s="2">
        <v>0</v>
      </c>
      <c r="I357" s="2">
        <v>30</v>
      </c>
      <c r="J357" s="2" t="s">
        <v>40</v>
      </c>
      <c r="K357" s="2"/>
      <c r="M357" s="3">
        <v>-1.15E-2</v>
      </c>
      <c r="N357" s="3">
        <v>2.72</v>
      </c>
      <c r="O357" s="3">
        <v>23</v>
      </c>
      <c r="P357" s="3">
        <v>0</v>
      </c>
      <c r="Q357" s="3">
        <v>4.3380000000000001</v>
      </c>
      <c r="R357" s="3">
        <v>22.832999999999998</v>
      </c>
      <c r="S357" s="3">
        <v>2.7315</v>
      </c>
      <c r="T357" s="3">
        <v>4.3380000000000001</v>
      </c>
      <c r="U357" s="3">
        <v>58.814999999999998</v>
      </c>
    </row>
    <row r="358" spans="1:22">
      <c r="A358" t="s">
        <v>1</v>
      </c>
      <c r="B358" s="5" t="s">
        <v>165</v>
      </c>
      <c r="C358" s="98" t="s">
        <v>166</v>
      </c>
      <c r="D358" s="2">
        <v>1</v>
      </c>
      <c r="E358" s="2">
        <v>234</v>
      </c>
      <c r="F358" s="2">
        <v>325</v>
      </c>
      <c r="G358" s="2">
        <v>382</v>
      </c>
      <c r="H358" s="2">
        <v>0</v>
      </c>
      <c r="I358" s="2">
        <v>30</v>
      </c>
      <c r="J358" s="2" t="s">
        <v>40</v>
      </c>
      <c r="K358" s="2"/>
      <c r="M358" s="3">
        <v>-5.4699999999999999E-2</v>
      </c>
      <c r="N358" s="3">
        <v>5.0999999999999996</v>
      </c>
      <c r="O358" s="3">
        <v>3.6667000000000001</v>
      </c>
      <c r="P358" s="3">
        <v>0</v>
      </c>
      <c r="Q358" s="3">
        <v>5.2786</v>
      </c>
      <c r="R358" s="3">
        <v>22.832999999999998</v>
      </c>
      <c r="S358" s="3">
        <v>5.1547000000000001</v>
      </c>
      <c r="T358" s="3">
        <v>5.2786</v>
      </c>
      <c r="U358" s="3">
        <v>2.4035000000000002</v>
      </c>
    </row>
    <row r="359" spans="1:22">
      <c r="A359" t="s">
        <v>1</v>
      </c>
      <c r="B359" s="5" t="s">
        <v>30</v>
      </c>
      <c r="C359" s="98" t="s">
        <v>75</v>
      </c>
      <c r="D359" s="2">
        <v>1</v>
      </c>
      <c r="E359" s="2">
        <v>2</v>
      </c>
      <c r="F359" s="2">
        <v>325</v>
      </c>
      <c r="G359" s="2">
        <v>361</v>
      </c>
      <c r="H359" s="2">
        <v>0</v>
      </c>
      <c r="I359" s="2">
        <v>30</v>
      </c>
      <c r="J359" s="2" t="s">
        <v>40</v>
      </c>
      <c r="K359" s="2"/>
      <c r="M359" s="3">
        <v>4.3344000000000001E-2</v>
      </c>
      <c r="N359" s="3">
        <v>3.4596</v>
      </c>
      <c r="O359" s="3">
        <v>23</v>
      </c>
      <c r="P359" s="3">
        <v>0</v>
      </c>
      <c r="Q359" s="3">
        <v>4.2671999999999999</v>
      </c>
      <c r="R359" s="3">
        <v>23</v>
      </c>
      <c r="S359" s="3">
        <v>3.4161999999999999</v>
      </c>
      <c r="T359" s="3">
        <v>4.2671999999999999</v>
      </c>
      <c r="U359" s="3">
        <v>24.911000000000001</v>
      </c>
    </row>
    <row r="360" spans="1:22">
      <c r="A360" t="s">
        <v>1</v>
      </c>
      <c r="B360" s="5" t="s">
        <v>31</v>
      </c>
      <c r="C360" s="98" t="s">
        <v>75</v>
      </c>
      <c r="D360" s="2">
        <v>1</v>
      </c>
      <c r="E360" s="2">
        <v>5</v>
      </c>
      <c r="F360" s="2">
        <v>325</v>
      </c>
      <c r="G360" s="2">
        <v>362</v>
      </c>
      <c r="H360" s="2">
        <v>0</v>
      </c>
      <c r="I360" s="2">
        <v>30</v>
      </c>
      <c r="J360" s="2" t="s">
        <v>40</v>
      </c>
      <c r="K360" s="2"/>
      <c r="M360" s="3">
        <v>6.7769999999999997E-2</v>
      </c>
      <c r="N360" s="3">
        <v>4.2721999999999998</v>
      </c>
      <c r="O360" s="3">
        <v>23.167000000000002</v>
      </c>
      <c r="P360" s="3">
        <v>0</v>
      </c>
      <c r="Q360" s="3">
        <v>4.8212999999999999</v>
      </c>
      <c r="R360" s="3">
        <v>22.832999999999998</v>
      </c>
      <c r="S360" s="3">
        <v>4.2045000000000003</v>
      </c>
      <c r="T360" s="3">
        <v>4.8212999999999999</v>
      </c>
      <c r="U360" s="3">
        <v>14.670999999999999</v>
      </c>
    </row>
    <row r="361" spans="1:22">
      <c r="A361" t="s">
        <v>1</v>
      </c>
      <c r="B361" s="5" t="s">
        <v>32</v>
      </c>
      <c r="C361" s="98" t="s">
        <v>75</v>
      </c>
      <c r="D361" s="2">
        <v>1</v>
      </c>
      <c r="E361" s="2">
        <v>16</v>
      </c>
      <c r="F361" s="2">
        <v>325</v>
      </c>
      <c r="G361" s="2">
        <v>368</v>
      </c>
      <c r="H361" s="2">
        <v>0</v>
      </c>
      <c r="I361" s="2">
        <v>30</v>
      </c>
      <c r="J361" s="2" t="s">
        <v>40</v>
      </c>
      <c r="K361" s="2"/>
      <c r="M361" s="3">
        <v>3.3700000000000001E-2</v>
      </c>
      <c r="N361" s="3">
        <v>2.4517000000000002</v>
      </c>
      <c r="O361" s="3">
        <v>23.667000000000002</v>
      </c>
      <c r="P361" s="3">
        <v>0</v>
      </c>
      <c r="Q361" s="3">
        <v>3.4245000000000001</v>
      </c>
      <c r="R361" s="3">
        <v>23</v>
      </c>
      <c r="S361" s="3">
        <v>2.4180000000000001</v>
      </c>
      <c r="T361" s="3">
        <v>3.4245000000000001</v>
      </c>
      <c r="U361" s="3">
        <v>41.624000000000002</v>
      </c>
    </row>
    <row r="362" spans="1:22">
      <c r="A362" t="s">
        <v>1</v>
      </c>
      <c r="B362" s="5" t="s">
        <v>33</v>
      </c>
      <c r="C362" s="98" t="s">
        <v>75</v>
      </c>
      <c r="D362" s="2">
        <v>1</v>
      </c>
      <c r="E362" s="2">
        <v>17</v>
      </c>
      <c r="F362" s="2">
        <v>325</v>
      </c>
      <c r="G362" s="2">
        <v>369</v>
      </c>
      <c r="J362" s="2"/>
      <c r="K362" s="2"/>
      <c r="V362" s="3" t="s">
        <v>268</v>
      </c>
    </row>
    <row r="363" spans="1:22">
      <c r="A363" t="s">
        <v>1</v>
      </c>
      <c r="B363" s="5" t="s">
        <v>34</v>
      </c>
      <c r="C363" s="98" t="s">
        <v>75</v>
      </c>
      <c r="D363" s="2">
        <v>1</v>
      </c>
      <c r="E363" s="2">
        <v>22</v>
      </c>
      <c r="F363" s="2">
        <v>325</v>
      </c>
      <c r="G363" s="2">
        <v>375</v>
      </c>
      <c r="H363" s="2">
        <v>0</v>
      </c>
      <c r="I363" s="2">
        <v>30</v>
      </c>
      <c r="J363" s="2" t="s">
        <v>40</v>
      </c>
      <c r="K363" s="2"/>
      <c r="M363" s="3">
        <v>2.5656000000000002E-2</v>
      </c>
      <c r="N363" s="3">
        <v>1.9372</v>
      </c>
      <c r="O363" s="3">
        <v>23.332999999999998</v>
      </c>
      <c r="P363" s="3">
        <v>0</v>
      </c>
      <c r="Q363" s="3">
        <v>3.0358999999999998</v>
      </c>
      <c r="R363" s="3">
        <v>23</v>
      </c>
      <c r="S363" s="3">
        <v>1.9116</v>
      </c>
      <c r="T363" s="3">
        <v>3.0358999999999998</v>
      </c>
      <c r="U363" s="3">
        <v>58.814999999999998</v>
      </c>
    </row>
    <row r="364" spans="1:22">
      <c r="A364" t="s">
        <v>1</v>
      </c>
      <c r="B364" s="5" t="s">
        <v>35</v>
      </c>
      <c r="C364" s="98" t="s">
        <v>75</v>
      </c>
      <c r="D364" s="2">
        <v>1</v>
      </c>
      <c r="E364" s="2">
        <v>23</v>
      </c>
      <c r="F364" s="2">
        <v>325</v>
      </c>
      <c r="G364" s="2">
        <v>376</v>
      </c>
      <c r="H364" s="2">
        <v>0</v>
      </c>
      <c r="I364" s="2">
        <v>30</v>
      </c>
      <c r="J364" s="2" t="s">
        <v>40</v>
      </c>
      <c r="K364" s="2"/>
      <c r="M364" s="3">
        <v>6.5966999999999998E-2</v>
      </c>
      <c r="N364" s="3">
        <v>3.9525000000000001</v>
      </c>
      <c r="O364" s="3">
        <v>22.667000000000002</v>
      </c>
      <c r="P364" s="3">
        <v>0</v>
      </c>
      <c r="Q364" s="3">
        <v>2.9300999999999999</v>
      </c>
      <c r="R364" s="3">
        <v>23</v>
      </c>
      <c r="S364" s="3">
        <v>3.8864999999999998</v>
      </c>
      <c r="T364" s="3">
        <v>2.9300999999999999</v>
      </c>
      <c r="U364" s="3">
        <v>-24.608000000000001</v>
      </c>
    </row>
    <row r="365" spans="1:22">
      <c r="A365" t="s">
        <v>1</v>
      </c>
      <c r="B365" s="5" t="s">
        <v>36</v>
      </c>
      <c r="C365" s="98" t="s">
        <v>75</v>
      </c>
      <c r="D365" s="2">
        <v>1</v>
      </c>
      <c r="E365" s="2">
        <v>31</v>
      </c>
      <c r="F365" s="2">
        <v>325</v>
      </c>
      <c r="G365" s="2">
        <v>371</v>
      </c>
      <c r="H365" s="2">
        <v>0</v>
      </c>
      <c r="I365" s="2">
        <v>30</v>
      </c>
      <c r="J365" s="2" t="s">
        <v>40</v>
      </c>
      <c r="K365" s="2"/>
      <c r="M365" s="3">
        <v>0.13735</v>
      </c>
      <c r="N365" s="3">
        <v>5.5879000000000003</v>
      </c>
      <c r="O365" s="3">
        <v>22</v>
      </c>
      <c r="P365" s="3">
        <v>0</v>
      </c>
      <c r="Q365" s="3">
        <v>4.4641999999999999</v>
      </c>
      <c r="R365" s="3">
        <v>23</v>
      </c>
      <c r="S365" s="3">
        <v>5.4504999999999999</v>
      </c>
      <c r="T365" s="3">
        <v>4.4641999999999999</v>
      </c>
      <c r="U365" s="3">
        <v>-18.097000000000001</v>
      </c>
    </row>
    <row r="366" spans="1:22">
      <c r="A366" t="s">
        <v>1</v>
      </c>
      <c r="B366" s="5" t="s">
        <v>37</v>
      </c>
      <c r="C366" s="98" t="s">
        <v>75</v>
      </c>
      <c r="D366" s="2">
        <v>1</v>
      </c>
      <c r="E366" s="2">
        <v>33</v>
      </c>
      <c r="F366" s="2">
        <v>325</v>
      </c>
      <c r="G366" s="2">
        <v>372</v>
      </c>
      <c r="H366" s="2">
        <v>0</v>
      </c>
      <c r="I366" s="2">
        <v>30</v>
      </c>
      <c r="J366" s="2" t="s">
        <v>40</v>
      </c>
      <c r="K366" s="2"/>
      <c r="M366" s="3">
        <v>0.29676999999999998</v>
      </c>
      <c r="N366" s="3">
        <v>9.7071000000000005</v>
      </c>
      <c r="O366" s="3">
        <v>21.167000000000002</v>
      </c>
      <c r="P366" s="3">
        <v>0</v>
      </c>
      <c r="Q366" s="3">
        <v>4.5899000000000001</v>
      </c>
      <c r="R366" s="3">
        <v>22.832999999999998</v>
      </c>
      <c r="S366" s="3">
        <v>9.4102999999999994</v>
      </c>
      <c r="T366" s="3">
        <v>4.5899000000000001</v>
      </c>
      <c r="U366" s="3">
        <v>-51.225000000000001</v>
      </c>
    </row>
    <row r="367" spans="1:22">
      <c r="B367" s="5"/>
    </row>
    <row r="368" spans="1:22">
      <c r="A368" t="s">
        <v>283</v>
      </c>
      <c r="B368" s="5" t="s">
        <v>298</v>
      </c>
      <c r="C368" s="98">
        <v>1</v>
      </c>
    </row>
    <row r="369" spans="1:21">
      <c r="A369" t="s">
        <v>284</v>
      </c>
      <c r="B369" s="5" t="s">
        <v>298</v>
      </c>
      <c r="C369" s="98">
        <v>1</v>
      </c>
    </row>
    <row r="370" spans="1:21">
      <c r="B370" s="5"/>
      <c r="D370" s="2" t="s">
        <v>2</v>
      </c>
      <c r="E370" s="2" t="s">
        <v>3</v>
      </c>
      <c r="F370" s="2" t="s">
        <v>4</v>
      </c>
      <c r="G370" s="2" t="s">
        <v>5</v>
      </c>
      <c r="H370" s="2" t="s">
        <v>6</v>
      </c>
      <c r="I370" s="2" t="s">
        <v>7</v>
      </c>
      <c r="J370" s="2" t="s">
        <v>39</v>
      </c>
      <c r="K370" s="2" t="s">
        <v>79</v>
      </c>
      <c r="M370" s="3" t="s">
        <v>70</v>
      </c>
      <c r="N370" s="3" t="s">
        <v>76</v>
      </c>
      <c r="O370" s="3" t="s">
        <v>81</v>
      </c>
      <c r="P370" s="3" t="s">
        <v>71</v>
      </c>
      <c r="Q370" s="3" t="s">
        <v>77</v>
      </c>
      <c r="R370" s="3" t="s">
        <v>81</v>
      </c>
      <c r="S370" s="3" t="s">
        <v>82</v>
      </c>
      <c r="T370" s="3" t="s">
        <v>83</v>
      </c>
      <c r="U370" s="3" t="s">
        <v>78</v>
      </c>
    </row>
    <row r="371" spans="1:21">
      <c r="A371" t="s">
        <v>1</v>
      </c>
      <c r="B371" s="5" t="s">
        <v>8</v>
      </c>
      <c r="C371" s="98" t="s">
        <v>8</v>
      </c>
      <c r="D371" s="2">
        <v>1</v>
      </c>
      <c r="E371" s="2">
        <v>254</v>
      </c>
      <c r="F371" s="2">
        <v>325</v>
      </c>
      <c r="G371" s="2">
        <v>326</v>
      </c>
      <c r="H371" s="2">
        <v>0</v>
      </c>
      <c r="I371" s="2">
        <v>30</v>
      </c>
      <c r="J371" s="2" t="s">
        <v>40</v>
      </c>
      <c r="K371" s="2"/>
      <c r="M371" s="3">
        <v>23.72</v>
      </c>
      <c r="N371" s="3">
        <v>221.55</v>
      </c>
      <c r="O371" s="3">
        <v>13.833</v>
      </c>
      <c r="P371" s="3">
        <v>27</v>
      </c>
      <c r="Q371" s="3">
        <v>248.01</v>
      </c>
      <c r="R371" s="3">
        <v>13.667</v>
      </c>
      <c r="S371" s="3">
        <v>197.83</v>
      </c>
      <c r="T371" s="3">
        <v>221.01</v>
      </c>
      <c r="U371" s="3">
        <v>11.718</v>
      </c>
    </row>
    <row r="372" spans="1:21">
      <c r="A372" t="s">
        <v>1</v>
      </c>
      <c r="B372" s="5" t="s">
        <v>9</v>
      </c>
      <c r="C372" s="98" t="s">
        <v>9</v>
      </c>
      <c r="D372" s="2">
        <v>1</v>
      </c>
      <c r="E372" s="2">
        <v>252</v>
      </c>
      <c r="F372" s="2">
        <v>325</v>
      </c>
      <c r="G372" s="2">
        <v>327</v>
      </c>
      <c r="H372" s="2">
        <v>0</v>
      </c>
      <c r="I372" s="2">
        <v>30</v>
      </c>
      <c r="J372" s="2" t="s">
        <v>41</v>
      </c>
      <c r="K372" s="2" t="s">
        <v>80</v>
      </c>
      <c r="M372" s="3">
        <v>3.82</v>
      </c>
      <c r="N372" s="3">
        <v>0.59</v>
      </c>
      <c r="O372" s="3">
        <v>17.332999999999998</v>
      </c>
      <c r="P372" s="3">
        <v>3.82</v>
      </c>
      <c r="Q372" s="3">
        <v>1.8695E-2</v>
      </c>
      <c r="R372" s="3">
        <v>13.667</v>
      </c>
      <c r="S372" s="3">
        <v>-3.23</v>
      </c>
      <c r="T372" s="3">
        <v>-3.8012999999999999</v>
      </c>
    </row>
    <row r="373" spans="1:21">
      <c r="A373" s="3" t="s">
        <v>1</v>
      </c>
      <c r="B373" s="100" t="s">
        <v>216</v>
      </c>
      <c r="C373" s="99" t="s">
        <v>215</v>
      </c>
      <c r="D373" s="2">
        <v>1</v>
      </c>
      <c r="E373" s="2">
        <v>107</v>
      </c>
      <c r="F373" s="2">
        <v>325</v>
      </c>
      <c r="G373" s="2">
        <v>326</v>
      </c>
      <c r="H373" s="2">
        <v>0</v>
      </c>
      <c r="I373" s="2">
        <v>30</v>
      </c>
      <c r="J373" s="2" t="s">
        <v>40</v>
      </c>
      <c r="K373" s="2"/>
      <c r="L373" s="64"/>
      <c r="M373" s="3">
        <v>22.535</v>
      </c>
      <c r="N373" s="3">
        <v>240.08</v>
      </c>
      <c r="O373" s="3">
        <v>13.333</v>
      </c>
      <c r="P373" s="3">
        <v>27</v>
      </c>
      <c r="Q373" s="3">
        <v>248.01</v>
      </c>
      <c r="R373" s="3">
        <v>13.667</v>
      </c>
      <c r="S373" s="3">
        <v>217.55</v>
      </c>
      <c r="T373" s="3">
        <v>221.01</v>
      </c>
      <c r="U373" s="3">
        <v>1.5923</v>
      </c>
    </row>
    <row r="374" spans="1:21">
      <c r="A374" t="s">
        <v>1</v>
      </c>
      <c r="B374" s="5" t="s">
        <v>11</v>
      </c>
      <c r="C374" s="98" t="s">
        <v>11</v>
      </c>
      <c r="D374" s="2">
        <v>1</v>
      </c>
      <c r="E374" s="2">
        <v>220</v>
      </c>
      <c r="F374" s="2">
        <v>325</v>
      </c>
      <c r="G374" s="2">
        <v>329</v>
      </c>
      <c r="H374" s="2">
        <v>0</v>
      </c>
      <c r="I374" s="2">
        <v>25</v>
      </c>
      <c r="J374" s="2" t="s">
        <v>41</v>
      </c>
      <c r="K374" s="2"/>
      <c r="M374" s="3">
        <v>0.20938000000000001</v>
      </c>
      <c r="N374" s="3">
        <v>0.13014000000000001</v>
      </c>
      <c r="O374" s="3">
        <v>14.167</v>
      </c>
      <c r="P374" s="3">
        <v>0.20261999999999999</v>
      </c>
      <c r="Q374" s="3">
        <v>0.14324999999999999</v>
      </c>
      <c r="R374" s="3">
        <v>13.667</v>
      </c>
      <c r="S374" s="3">
        <v>-7.9242999999999994E-2</v>
      </c>
      <c r="T374" s="3">
        <v>-5.9368999999999998E-2</v>
      </c>
      <c r="U374" s="3">
        <v>-25.08</v>
      </c>
    </row>
    <row r="375" spans="1:21">
      <c r="A375" t="s">
        <v>1</v>
      </c>
      <c r="B375" s="5" t="s">
        <v>12</v>
      </c>
      <c r="C375" s="98" t="s">
        <v>12</v>
      </c>
      <c r="D375" s="2">
        <v>1</v>
      </c>
      <c r="E375" s="2">
        <v>223</v>
      </c>
      <c r="F375" s="2">
        <v>325</v>
      </c>
      <c r="G375" s="2">
        <v>330</v>
      </c>
      <c r="H375" s="2">
        <v>0</v>
      </c>
      <c r="I375" s="2">
        <v>25</v>
      </c>
      <c r="J375" s="2" t="s">
        <v>40</v>
      </c>
      <c r="K375" s="2"/>
      <c r="M375" s="3">
        <v>0</v>
      </c>
      <c r="N375" s="3">
        <v>4.6545000000000003E-2</v>
      </c>
      <c r="O375" s="3">
        <v>14.167</v>
      </c>
      <c r="P375" s="3">
        <v>0</v>
      </c>
      <c r="Q375" s="3">
        <v>3.4729999999999997E-2</v>
      </c>
      <c r="R375" s="3">
        <v>13.667</v>
      </c>
      <c r="S375" s="3">
        <v>4.6545000000000003E-2</v>
      </c>
      <c r="T375" s="3">
        <v>3.4729999999999997E-2</v>
      </c>
      <c r="U375" s="3">
        <v>-25.384</v>
      </c>
    </row>
    <row r="376" spans="1:21">
      <c r="A376" t="s">
        <v>1</v>
      </c>
      <c r="B376" s="5" t="s">
        <v>13</v>
      </c>
      <c r="C376" s="98" t="s">
        <v>13</v>
      </c>
      <c r="D376" s="2">
        <v>1</v>
      </c>
      <c r="E376" s="2">
        <v>224</v>
      </c>
      <c r="F376" s="2">
        <v>325</v>
      </c>
      <c r="G376" s="2">
        <v>331</v>
      </c>
      <c r="H376" s="2">
        <v>0</v>
      </c>
      <c r="I376" s="2">
        <v>30</v>
      </c>
      <c r="J376" s="2" t="s">
        <v>40</v>
      </c>
      <c r="K376" s="2"/>
      <c r="M376" s="3">
        <v>0</v>
      </c>
      <c r="N376" s="3">
        <v>70.747</v>
      </c>
      <c r="O376" s="3">
        <v>7.3333000000000004</v>
      </c>
      <c r="P376" s="3">
        <v>0</v>
      </c>
      <c r="Q376" s="3">
        <v>176.72</v>
      </c>
      <c r="R376" s="3">
        <v>13.833</v>
      </c>
      <c r="S376" s="3">
        <v>70.747</v>
      </c>
      <c r="T376" s="3">
        <v>176.72</v>
      </c>
      <c r="U376" s="3">
        <v>149.79</v>
      </c>
    </row>
    <row r="377" spans="1:21">
      <c r="A377" t="s">
        <v>1</v>
      </c>
      <c r="B377" s="5" t="s">
        <v>14</v>
      </c>
      <c r="C377" s="98" t="s">
        <v>14</v>
      </c>
      <c r="D377" s="2">
        <v>1</v>
      </c>
      <c r="E377" s="2">
        <v>235</v>
      </c>
      <c r="F377" s="2">
        <v>325</v>
      </c>
      <c r="G377" s="2">
        <v>328</v>
      </c>
      <c r="H377" s="2">
        <v>0</v>
      </c>
      <c r="I377" s="2">
        <v>30</v>
      </c>
      <c r="J377" s="2" t="s">
        <v>40</v>
      </c>
      <c r="K377" s="2"/>
      <c r="M377" s="3">
        <v>0</v>
      </c>
      <c r="N377" s="3">
        <v>49.326000000000001</v>
      </c>
      <c r="O377" s="3">
        <v>1.8332999999999999</v>
      </c>
      <c r="P377" s="3">
        <v>0</v>
      </c>
      <c r="Q377" s="3">
        <v>45.703000000000003</v>
      </c>
      <c r="R377" s="3">
        <v>3</v>
      </c>
      <c r="S377" s="3">
        <v>49.326000000000001</v>
      </c>
      <c r="T377" s="3">
        <v>45.703000000000003</v>
      </c>
      <c r="U377" s="3">
        <v>-7.3441999999999998</v>
      </c>
    </row>
    <row r="378" spans="1:21">
      <c r="A378" t="s">
        <v>1</v>
      </c>
      <c r="B378" s="5" t="s">
        <v>15</v>
      </c>
      <c r="C378" s="98" t="s">
        <v>72</v>
      </c>
      <c r="D378" s="2">
        <v>1</v>
      </c>
      <c r="E378" s="2">
        <v>192</v>
      </c>
      <c r="F378" s="2">
        <v>325</v>
      </c>
      <c r="G378" s="2">
        <v>332</v>
      </c>
      <c r="H378" s="2">
        <v>0</v>
      </c>
      <c r="I378" s="2">
        <v>30</v>
      </c>
      <c r="J378" s="2" t="s">
        <v>40</v>
      </c>
      <c r="K378" s="2"/>
      <c r="M378" s="3">
        <v>26.524000000000001</v>
      </c>
      <c r="N378" s="3">
        <v>170.28</v>
      </c>
      <c r="O378" s="3">
        <v>14</v>
      </c>
      <c r="P378" s="3">
        <v>27</v>
      </c>
      <c r="Q378" s="3">
        <v>188.74</v>
      </c>
      <c r="R378" s="3">
        <v>13.667</v>
      </c>
      <c r="S378" s="3">
        <v>143.76</v>
      </c>
      <c r="T378" s="3">
        <v>161.74</v>
      </c>
      <c r="U378" s="3">
        <v>12.507</v>
      </c>
    </row>
    <row r="379" spans="1:21">
      <c r="A379" t="s">
        <v>1</v>
      </c>
      <c r="B379" s="5" t="s">
        <v>16</v>
      </c>
      <c r="C379" s="98" t="s">
        <v>72</v>
      </c>
      <c r="D379" s="2">
        <v>1</v>
      </c>
      <c r="E379" s="2">
        <v>190</v>
      </c>
      <c r="F379" s="2">
        <v>325</v>
      </c>
      <c r="G379" s="2">
        <v>333</v>
      </c>
      <c r="H379" s="2">
        <v>0</v>
      </c>
      <c r="I379" s="2">
        <v>30</v>
      </c>
      <c r="J379" s="2" t="s">
        <v>40</v>
      </c>
      <c r="K379" s="2"/>
      <c r="M379" s="3">
        <v>26.800999999999998</v>
      </c>
      <c r="N379" s="3">
        <v>159.25</v>
      </c>
      <c r="O379" s="3">
        <v>13.833</v>
      </c>
      <c r="P379" s="3">
        <v>27</v>
      </c>
      <c r="Q379" s="3">
        <v>190.53</v>
      </c>
      <c r="R379" s="3">
        <v>13.667</v>
      </c>
      <c r="S379" s="3">
        <v>132.44999999999999</v>
      </c>
      <c r="T379" s="3">
        <v>163.53</v>
      </c>
      <c r="U379" s="3">
        <v>23.469000000000001</v>
      </c>
    </row>
    <row r="380" spans="1:21">
      <c r="A380" t="s">
        <v>1</v>
      </c>
      <c r="B380" s="5" t="s">
        <v>18</v>
      </c>
      <c r="C380" s="98" t="s">
        <v>72</v>
      </c>
      <c r="D380" s="2">
        <v>1</v>
      </c>
      <c r="E380" s="2">
        <v>199</v>
      </c>
      <c r="F380" s="2">
        <v>325</v>
      </c>
      <c r="G380" s="2">
        <v>335</v>
      </c>
      <c r="H380" s="2">
        <v>0</v>
      </c>
      <c r="I380" s="2">
        <v>30</v>
      </c>
      <c r="J380" s="2" t="s">
        <v>40</v>
      </c>
      <c r="K380" s="2"/>
      <c r="M380" s="3">
        <v>25.986000000000001</v>
      </c>
      <c r="N380" s="3">
        <v>176.44</v>
      </c>
      <c r="O380" s="3">
        <v>13.833</v>
      </c>
      <c r="P380" s="3">
        <v>27</v>
      </c>
      <c r="Q380" s="3">
        <v>155.55000000000001</v>
      </c>
      <c r="R380" s="3">
        <v>13.667</v>
      </c>
      <c r="S380" s="3">
        <v>150.46</v>
      </c>
      <c r="T380" s="3">
        <v>128.55000000000001</v>
      </c>
      <c r="U380" s="3">
        <v>-14.558999999999999</v>
      </c>
    </row>
    <row r="381" spans="1:21">
      <c r="A381" t="s">
        <v>1</v>
      </c>
      <c r="B381" s="5" t="s">
        <v>157</v>
      </c>
      <c r="C381" s="98" t="s">
        <v>72</v>
      </c>
      <c r="D381" s="2">
        <v>1</v>
      </c>
      <c r="E381" s="2">
        <v>211</v>
      </c>
      <c r="F381" s="2">
        <v>325</v>
      </c>
      <c r="G381" s="2">
        <v>337</v>
      </c>
      <c r="H381" s="2">
        <v>0</v>
      </c>
      <c r="I381" s="2">
        <v>30</v>
      </c>
      <c r="J381" s="2" t="s">
        <v>40</v>
      </c>
      <c r="K381" s="2"/>
      <c r="M381" s="3">
        <v>26.698</v>
      </c>
      <c r="N381" s="3">
        <v>175</v>
      </c>
      <c r="O381" s="3">
        <v>13.833</v>
      </c>
      <c r="P381" s="3">
        <v>27</v>
      </c>
      <c r="Q381" s="3">
        <v>175.87</v>
      </c>
      <c r="R381" s="3">
        <v>13.667</v>
      </c>
      <c r="S381" s="3">
        <v>148.30000000000001</v>
      </c>
      <c r="T381" s="3">
        <v>148.87</v>
      </c>
      <c r="U381" s="3">
        <v>0.38501000000000002</v>
      </c>
    </row>
    <row r="382" spans="1:21">
      <c r="A382" t="s">
        <v>1</v>
      </c>
      <c r="B382" s="5" t="s">
        <v>19</v>
      </c>
      <c r="C382" s="98" t="s">
        <v>73</v>
      </c>
      <c r="D382" s="2">
        <v>1</v>
      </c>
      <c r="E382" s="2">
        <v>109</v>
      </c>
      <c r="F382" s="2">
        <v>325</v>
      </c>
      <c r="G382" s="2">
        <v>338</v>
      </c>
      <c r="H382" s="2">
        <v>0</v>
      </c>
      <c r="I382" s="2">
        <v>30</v>
      </c>
      <c r="J382" s="2" t="s">
        <v>40</v>
      </c>
      <c r="K382" s="2"/>
      <c r="M382" s="3">
        <v>21.931000000000001</v>
      </c>
      <c r="N382" s="3">
        <v>115.9</v>
      </c>
      <c r="O382" s="3">
        <v>14</v>
      </c>
      <c r="P382" s="3">
        <v>27</v>
      </c>
      <c r="Q382" s="3">
        <v>176.75</v>
      </c>
      <c r="R382" s="3">
        <v>13.833</v>
      </c>
      <c r="S382" s="3">
        <v>93.966999999999999</v>
      </c>
      <c r="T382" s="3">
        <v>149.75</v>
      </c>
      <c r="U382" s="3">
        <v>59.359000000000002</v>
      </c>
    </row>
    <row r="383" spans="1:21">
      <c r="A383" t="s">
        <v>1</v>
      </c>
      <c r="B383" s="5" t="s">
        <v>20</v>
      </c>
      <c r="C383" s="98" t="s">
        <v>73</v>
      </c>
      <c r="D383" s="2">
        <v>1</v>
      </c>
      <c r="E383" s="2">
        <v>115</v>
      </c>
      <c r="F383" s="2">
        <v>325</v>
      </c>
      <c r="G383" s="2">
        <v>339</v>
      </c>
      <c r="H383" s="2">
        <v>0</v>
      </c>
      <c r="I383" s="2">
        <v>30</v>
      </c>
      <c r="J383" s="2" t="s">
        <v>40</v>
      </c>
      <c r="K383" s="2"/>
      <c r="M383" s="3">
        <v>22.8</v>
      </c>
      <c r="N383" s="3">
        <v>185.49</v>
      </c>
      <c r="O383" s="3">
        <v>13.667</v>
      </c>
      <c r="P383" s="3">
        <v>27</v>
      </c>
      <c r="Q383" s="3">
        <v>178.39</v>
      </c>
      <c r="R383" s="3">
        <v>13.667</v>
      </c>
      <c r="S383" s="3">
        <v>162.69</v>
      </c>
      <c r="T383" s="3">
        <v>151.38999999999999</v>
      </c>
      <c r="U383" s="3">
        <v>-6.9488000000000003</v>
      </c>
    </row>
    <row r="384" spans="1:21">
      <c r="A384" t="s">
        <v>1</v>
      </c>
      <c r="B384" s="5" t="s">
        <v>21</v>
      </c>
      <c r="C384" s="98" t="s">
        <v>73</v>
      </c>
      <c r="D384" s="2">
        <v>1</v>
      </c>
      <c r="E384" s="2">
        <v>137</v>
      </c>
      <c r="F384" s="2">
        <v>325</v>
      </c>
      <c r="G384" s="2">
        <v>345</v>
      </c>
      <c r="H384" s="2">
        <v>0</v>
      </c>
      <c r="I384" s="2">
        <v>30</v>
      </c>
      <c r="J384" s="2" t="s">
        <v>40</v>
      </c>
      <c r="K384" s="2"/>
      <c r="M384" s="3">
        <v>21.048999999999999</v>
      </c>
      <c r="N384" s="3">
        <v>126.73</v>
      </c>
      <c r="O384" s="3">
        <v>14</v>
      </c>
      <c r="P384" s="3">
        <v>27</v>
      </c>
      <c r="Q384" s="3">
        <v>176.44</v>
      </c>
      <c r="R384" s="3">
        <v>13.833</v>
      </c>
      <c r="S384" s="3">
        <v>105.68</v>
      </c>
      <c r="T384" s="3">
        <v>149.44</v>
      </c>
      <c r="U384" s="3">
        <v>41.406999999999996</v>
      </c>
    </row>
    <row r="385" spans="1:21">
      <c r="A385" t="s">
        <v>1</v>
      </c>
      <c r="B385" s="5" t="s">
        <v>22</v>
      </c>
      <c r="C385" s="98" t="s">
        <v>73</v>
      </c>
      <c r="D385" s="2">
        <v>1</v>
      </c>
      <c r="E385" s="2">
        <v>135</v>
      </c>
      <c r="F385" s="2">
        <v>325</v>
      </c>
      <c r="G385" s="2">
        <v>344</v>
      </c>
      <c r="H385" s="2">
        <v>0</v>
      </c>
      <c r="I385" s="2">
        <v>30</v>
      </c>
      <c r="J385" s="2" t="s">
        <v>40</v>
      </c>
      <c r="K385" s="2"/>
      <c r="M385" s="3">
        <v>21.120999999999999</v>
      </c>
      <c r="N385" s="3">
        <v>138.31</v>
      </c>
      <c r="O385" s="3">
        <v>13.667</v>
      </c>
      <c r="P385" s="3">
        <v>27</v>
      </c>
      <c r="Q385" s="3">
        <v>176.84</v>
      </c>
      <c r="R385" s="3">
        <v>13.833</v>
      </c>
      <c r="S385" s="3">
        <v>117.19</v>
      </c>
      <c r="T385" s="3">
        <v>149.84</v>
      </c>
      <c r="U385" s="3">
        <v>27.855</v>
      </c>
    </row>
    <row r="386" spans="1:21">
      <c r="A386" t="s">
        <v>1</v>
      </c>
      <c r="B386" s="5" t="s">
        <v>23</v>
      </c>
      <c r="C386" s="98" t="s">
        <v>73</v>
      </c>
      <c r="D386" s="2">
        <v>1</v>
      </c>
      <c r="E386" s="2">
        <v>149</v>
      </c>
      <c r="F386" s="2">
        <v>325</v>
      </c>
      <c r="G386" s="2">
        <v>352</v>
      </c>
      <c r="H386" s="2">
        <v>0</v>
      </c>
      <c r="I386" s="2">
        <v>30</v>
      </c>
      <c r="J386" s="2" t="s">
        <v>40</v>
      </c>
      <c r="K386" s="2"/>
      <c r="M386" s="3">
        <v>21.524000000000001</v>
      </c>
      <c r="N386" s="3">
        <v>92.572000000000003</v>
      </c>
      <c r="O386" s="3">
        <v>14</v>
      </c>
      <c r="P386" s="3">
        <v>27</v>
      </c>
      <c r="Q386" s="3">
        <v>156.65</v>
      </c>
      <c r="R386" s="3">
        <v>13.667</v>
      </c>
      <c r="S386" s="3">
        <v>71.046999999999997</v>
      </c>
      <c r="T386" s="3">
        <v>129.65</v>
      </c>
      <c r="U386" s="3">
        <v>82.486999999999995</v>
      </c>
    </row>
    <row r="387" spans="1:21">
      <c r="A387" t="s">
        <v>1</v>
      </c>
      <c r="B387" s="5" t="s">
        <v>24</v>
      </c>
      <c r="C387" s="98" t="s">
        <v>73</v>
      </c>
      <c r="D387" s="2">
        <v>1</v>
      </c>
      <c r="E387" s="2">
        <v>155</v>
      </c>
      <c r="F387" s="2">
        <v>325</v>
      </c>
      <c r="G387" s="2">
        <v>353</v>
      </c>
      <c r="H387" s="2">
        <v>0</v>
      </c>
      <c r="I387" s="2">
        <v>30</v>
      </c>
      <c r="J387" s="2" t="s">
        <v>40</v>
      </c>
      <c r="K387" s="2"/>
      <c r="M387" s="3">
        <v>22.349</v>
      </c>
      <c r="N387" s="3">
        <v>180.23</v>
      </c>
      <c r="O387" s="3">
        <v>13.833</v>
      </c>
      <c r="P387" s="3">
        <v>27</v>
      </c>
      <c r="Q387" s="3">
        <v>153.74</v>
      </c>
      <c r="R387" s="3">
        <v>13.667</v>
      </c>
      <c r="S387" s="3">
        <v>157.88999999999999</v>
      </c>
      <c r="T387" s="3">
        <v>126.74</v>
      </c>
      <c r="U387" s="3">
        <v>-19.728999999999999</v>
      </c>
    </row>
    <row r="388" spans="1:21">
      <c r="A388" t="s">
        <v>1</v>
      </c>
      <c r="B388" s="5" t="s">
        <v>25</v>
      </c>
      <c r="C388" s="98" t="s">
        <v>73</v>
      </c>
      <c r="D388" s="2">
        <v>1</v>
      </c>
      <c r="E388" s="2">
        <v>165</v>
      </c>
      <c r="F388" s="2">
        <v>325</v>
      </c>
      <c r="G388" s="2">
        <v>347</v>
      </c>
      <c r="H388" s="2">
        <v>0</v>
      </c>
      <c r="I388" s="2">
        <v>30</v>
      </c>
      <c r="J388" s="2" t="s">
        <v>40</v>
      </c>
      <c r="K388" s="2"/>
      <c r="M388" s="3">
        <v>24.76</v>
      </c>
      <c r="N388" s="3">
        <v>162.62</v>
      </c>
      <c r="O388" s="3">
        <v>13.833</v>
      </c>
      <c r="P388" s="3">
        <v>27</v>
      </c>
      <c r="Q388" s="3">
        <v>179.96</v>
      </c>
      <c r="R388" s="3">
        <v>13.833</v>
      </c>
      <c r="S388" s="3">
        <v>137.86000000000001</v>
      </c>
      <c r="T388" s="3">
        <v>152.96</v>
      </c>
      <c r="U388" s="3">
        <v>10.952</v>
      </c>
    </row>
    <row r="389" spans="1:21">
      <c r="A389" t="s">
        <v>1</v>
      </c>
      <c r="B389" s="5" t="s">
        <v>26</v>
      </c>
      <c r="C389" s="98" t="s">
        <v>73</v>
      </c>
      <c r="D389" s="2">
        <v>1</v>
      </c>
      <c r="E389" s="2">
        <v>171</v>
      </c>
      <c r="F389" s="2">
        <v>325</v>
      </c>
      <c r="G389" s="2">
        <v>349</v>
      </c>
      <c r="H389" s="2">
        <v>0</v>
      </c>
      <c r="I389" s="2">
        <v>30</v>
      </c>
      <c r="J389" s="2" t="s">
        <v>40</v>
      </c>
      <c r="K389" s="2"/>
      <c r="M389" s="3">
        <v>24.786999999999999</v>
      </c>
      <c r="N389" s="3">
        <v>245.9</v>
      </c>
      <c r="O389" s="3">
        <v>3.3332999999999999</v>
      </c>
      <c r="P389" s="3">
        <v>27</v>
      </c>
      <c r="Q389" s="3">
        <v>179.56</v>
      </c>
      <c r="R389" s="3">
        <v>13.667</v>
      </c>
      <c r="S389" s="3">
        <v>221.12</v>
      </c>
      <c r="T389" s="3">
        <v>152.56</v>
      </c>
      <c r="U389" s="3">
        <v>-31.007000000000001</v>
      </c>
    </row>
    <row r="390" spans="1:21">
      <c r="A390" t="s">
        <v>1</v>
      </c>
      <c r="B390" s="5" t="s">
        <v>27</v>
      </c>
      <c r="C390" s="98" t="s">
        <v>74</v>
      </c>
      <c r="D390" s="2">
        <v>1</v>
      </c>
      <c r="E390" s="2">
        <v>228</v>
      </c>
      <c r="F390" s="2">
        <v>325</v>
      </c>
      <c r="G390" s="2">
        <v>355</v>
      </c>
      <c r="H390" s="2">
        <v>0</v>
      </c>
      <c r="I390" s="2">
        <v>30</v>
      </c>
      <c r="J390" s="2" t="s">
        <v>40</v>
      </c>
      <c r="K390" s="2"/>
      <c r="M390" s="3">
        <v>-3.9613000000000001E-3</v>
      </c>
      <c r="N390" s="3">
        <v>4.9012000000000002</v>
      </c>
      <c r="O390" s="3">
        <v>13.667</v>
      </c>
      <c r="P390" s="3">
        <v>0</v>
      </c>
      <c r="Q390" s="3">
        <v>4.0796000000000001</v>
      </c>
      <c r="R390" s="3">
        <v>13.667</v>
      </c>
      <c r="S390" s="3">
        <v>4.9051999999999998</v>
      </c>
      <c r="T390" s="3">
        <v>4.0796000000000001</v>
      </c>
      <c r="U390" s="3">
        <v>-16.831</v>
      </c>
    </row>
    <row r="391" spans="1:21">
      <c r="A391" t="s">
        <v>1</v>
      </c>
      <c r="B391" s="5" t="s">
        <v>28</v>
      </c>
      <c r="C391" s="98" t="s">
        <v>74</v>
      </c>
      <c r="D391" s="2">
        <v>1</v>
      </c>
      <c r="E391" s="2">
        <v>232</v>
      </c>
      <c r="F391" s="2">
        <v>325</v>
      </c>
      <c r="G391" s="2">
        <v>356</v>
      </c>
      <c r="H391" s="2">
        <v>0</v>
      </c>
      <c r="I391" s="2">
        <v>30</v>
      </c>
      <c r="J391" s="2" t="s">
        <v>40</v>
      </c>
      <c r="K391" s="2"/>
      <c r="M391" s="3">
        <v>4.9931000000000003E-2</v>
      </c>
      <c r="N391" s="3">
        <v>6.7647000000000004</v>
      </c>
      <c r="O391" s="3">
        <v>12.833</v>
      </c>
      <c r="P391" s="3">
        <v>0</v>
      </c>
      <c r="Q391" s="3">
        <v>4.2051999999999996</v>
      </c>
      <c r="R391" s="3">
        <v>13.667</v>
      </c>
      <c r="S391" s="3">
        <v>6.7148000000000003</v>
      </c>
      <c r="T391" s="3">
        <v>4.2051999999999996</v>
      </c>
      <c r="U391" s="3">
        <v>-37.375</v>
      </c>
    </row>
    <row r="392" spans="1:21">
      <c r="A392" t="s">
        <v>1</v>
      </c>
      <c r="B392" s="5" t="s">
        <v>29</v>
      </c>
      <c r="C392" s="98" t="s">
        <v>74</v>
      </c>
      <c r="D392" s="2">
        <v>1</v>
      </c>
      <c r="E392" s="2">
        <v>226</v>
      </c>
      <c r="F392" s="2">
        <v>325</v>
      </c>
      <c r="G392" s="2">
        <v>358</v>
      </c>
      <c r="H392" s="2">
        <v>0</v>
      </c>
      <c r="I392" s="2">
        <v>30</v>
      </c>
      <c r="J392" s="2" t="s">
        <v>40</v>
      </c>
      <c r="K392" s="2"/>
      <c r="M392" s="3">
        <v>-6.1617999999999999E-2</v>
      </c>
      <c r="N392" s="3">
        <v>4.2995000000000001</v>
      </c>
      <c r="O392" s="3">
        <v>13.833</v>
      </c>
      <c r="P392" s="3">
        <v>0</v>
      </c>
      <c r="Q392" s="3">
        <v>4.0372000000000003</v>
      </c>
      <c r="R392" s="3">
        <v>13.667</v>
      </c>
      <c r="S392" s="3">
        <v>4.3612000000000002</v>
      </c>
      <c r="T392" s="3">
        <v>4.0372000000000003</v>
      </c>
      <c r="U392" s="3">
        <v>-7.4286000000000003</v>
      </c>
    </row>
    <row r="393" spans="1:21">
      <c r="A393" t="s">
        <v>1</v>
      </c>
      <c r="B393" s="5" t="s">
        <v>158</v>
      </c>
      <c r="C393" s="98" t="s">
        <v>74</v>
      </c>
      <c r="D393" s="2">
        <v>1</v>
      </c>
      <c r="E393" s="2">
        <v>233</v>
      </c>
      <c r="F393" s="2">
        <v>325</v>
      </c>
      <c r="G393" s="2">
        <v>360</v>
      </c>
      <c r="H393" s="2">
        <v>0</v>
      </c>
      <c r="I393" s="2">
        <v>30</v>
      </c>
      <c r="J393" s="2" t="s">
        <v>40</v>
      </c>
      <c r="K393" s="2"/>
      <c r="M393" s="3">
        <v>0.14877000000000001</v>
      </c>
      <c r="N393" s="3">
        <v>6.3521000000000001</v>
      </c>
      <c r="O393" s="3">
        <v>13.5</v>
      </c>
      <c r="P393" s="3">
        <v>0</v>
      </c>
      <c r="Q393" s="3">
        <v>4.2012</v>
      </c>
      <c r="R393" s="3">
        <v>13.667</v>
      </c>
      <c r="S393" s="3">
        <v>6.2034000000000002</v>
      </c>
      <c r="T393" s="3">
        <v>4.2012</v>
      </c>
      <c r="U393" s="3">
        <v>-32.276000000000003</v>
      </c>
    </row>
    <row r="394" spans="1:21">
      <c r="A394" t="s">
        <v>1</v>
      </c>
      <c r="B394" s="5" t="s">
        <v>162</v>
      </c>
      <c r="C394" s="98" t="s">
        <v>166</v>
      </c>
      <c r="D394" s="2">
        <v>1</v>
      </c>
      <c r="E394" s="2">
        <v>227</v>
      </c>
      <c r="F394" s="2">
        <v>325</v>
      </c>
      <c r="G394" s="2">
        <v>378</v>
      </c>
      <c r="H394" s="2">
        <v>0</v>
      </c>
      <c r="I394" s="2">
        <v>30</v>
      </c>
      <c r="J394" s="2" t="s">
        <v>40</v>
      </c>
      <c r="K394" s="2"/>
      <c r="M394" s="3">
        <v>-1.1929E-2</v>
      </c>
      <c r="N394" s="3">
        <v>2.6779000000000002</v>
      </c>
      <c r="O394" s="3">
        <v>13.667</v>
      </c>
      <c r="P394" s="3">
        <v>0</v>
      </c>
      <c r="Q394" s="3">
        <v>3.8372999999999999</v>
      </c>
      <c r="R394" s="3">
        <v>13.667</v>
      </c>
      <c r="S394" s="3">
        <v>2.6898</v>
      </c>
      <c r="T394" s="3">
        <v>3.8372999999999999</v>
      </c>
      <c r="U394" s="3">
        <v>42.658000000000001</v>
      </c>
    </row>
    <row r="395" spans="1:21">
      <c r="A395" t="s">
        <v>1</v>
      </c>
      <c r="B395" s="5" t="s">
        <v>163</v>
      </c>
      <c r="C395" s="98" t="s">
        <v>166</v>
      </c>
      <c r="D395" s="2">
        <v>1</v>
      </c>
      <c r="E395" s="2">
        <v>231</v>
      </c>
      <c r="F395" s="2">
        <v>325</v>
      </c>
      <c r="G395" s="2">
        <v>379</v>
      </c>
      <c r="H395" s="2">
        <v>0</v>
      </c>
      <c r="I395" s="2">
        <v>30</v>
      </c>
      <c r="J395" s="2" t="s">
        <v>40</v>
      </c>
      <c r="K395" s="2"/>
      <c r="M395" s="3">
        <v>-6.3498000000000001E-3</v>
      </c>
      <c r="N395" s="3">
        <v>2.9066000000000001</v>
      </c>
      <c r="O395" s="3">
        <v>12.833</v>
      </c>
      <c r="P395" s="3">
        <v>0</v>
      </c>
      <c r="Q395" s="3">
        <v>3.9729000000000001</v>
      </c>
      <c r="R395" s="3">
        <v>13.667</v>
      </c>
      <c r="S395" s="3">
        <v>2.9129999999999998</v>
      </c>
      <c r="T395" s="3">
        <v>3.9729000000000001</v>
      </c>
      <c r="U395" s="3">
        <v>36.387</v>
      </c>
    </row>
    <row r="396" spans="1:21">
      <c r="A396" t="s">
        <v>1</v>
      </c>
      <c r="B396" s="5" t="s">
        <v>164</v>
      </c>
      <c r="C396" s="98" t="s">
        <v>166</v>
      </c>
      <c r="D396" s="2">
        <v>1</v>
      </c>
      <c r="E396" s="2">
        <v>225</v>
      </c>
      <c r="F396" s="2">
        <v>325</v>
      </c>
      <c r="G396" s="2">
        <v>381</v>
      </c>
      <c r="H396" s="2">
        <v>0</v>
      </c>
      <c r="I396" s="2">
        <v>30</v>
      </c>
      <c r="J396" s="2" t="s">
        <v>40</v>
      </c>
      <c r="K396" s="2"/>
      <c r="M396" s="3">
        <v>-4.1871E-3</v>
      </c>
      <c r="N396" s="3">
        <v>1.9236</v>
      </c>
      <c r="O396" s="3">
        <v>13.667</v>
      </c>
      <c r="P396" s="3">
        <v>0</v>
      </c>
      <c r="Q396" s="3">
        <v>3.5834000000000001</v>
      </c>
      <c r="R396" s="3">
        <v>13.667</v>
      </c>
      <c r="S396" s="3">
        <v>1.9278</v>
      </c>
      <c r="T396" s="3">
        <v>3.5834000000000001</v>
      </c>
      <c r="U396" s="3">
        <v>85.88</v>
      </c>
    </row>
    <row r="397" spans="1:21">
      <c r="A397" t="s">
        <v>1</v>
      </c>
      <c r="B397" s="5" t="s">
        <v>165</v>
      </c>
      <c r="C397" s="98" t="s">
        <v>166</v>
      </c>
      <c r="D397" s="2">
        <v>1</v>
      </c>
      <c r="E397" s="2">
        <v>234</v>
      </c>
      <c r="F397" s="2">
        <v>325</v>
      </c>
      <c r="G397" s="2">
        <v>382</v>
      </c>
      <c r="H397" s="2">
        <v>0</v>
      </c>
      <c r="I397" s="2">
        <v>30</v>
      </c>
      <c r="J397" s="2" t="s">
        <v>40</v>
      </c>
      <c r="K397" s="2"/>
      <c r="M397" s="3">
        <v>-5.0241000000000001E-3</v>
      </c>
      <c r="N397" s="3">
        <v>5.4189999999999996</v>
      </c>
      <c r="O397" s="3">
        <v>6.1666999999999996</v>
      </c>
      <c r="P397" s="3">
        <v>0</v>
      </c>
      <c r="Q397" s="3">
        <v>3.9598</v>
      </c>
      <c r="R397" s="3">
        <v>13.667</v>
      </c>
      <c r="S397" s="3">
        <v>5.4241000000000001</v>
      </c>
      <c r="T397" s="3">
        <v>3.9598</v>
      </c>
      <c r="U397" s="3">
        <v>-26.995000000000001</v>
      </c>
    </row>
    <row r="398" spans="1:21">
      <c r="A398" t="s">
        <v>1</v>
      </c>
      <c r="B398" s="5" t="s">
        <v>30</v>
      </c>
      <c r="C398" s="98" t="s">
        <v>75</v>
      </c>
      <c r="D398" s="2">
        <v>1</v>
      </c>
      <c r="E398" s="2">
        <v>2</v>
      </c>
      <c r="F398" s="2">
        <v>325</v>
      </c>
      <c r="G398" s="2">
        <v>361</v>
      </c>
      <c r="H398" s="2">
        <v>0</v>
      </c>
      <c r="I398" s="2">
        <v>30</v>
      </c>
      <c r="J398" s="2" t="s">
        <v>40</v>
      </c>
      <c r="K398" s="2"/>
      <c r="M398" s="3">
        <v>2.8060999999999999E-2</v>
      </c>
      <c r="N398" s="3">
        <v>3.3738999999999999</v>
      </c>
      <c r="O398" s="3">
        <v>13.667</v>
      </c>
      <c r="P398" s="3">
        <v>0</v>
      </c>
      <c r="Q398" s="3">
        <v>3.9315000000000002</v>
      </c>
      <c r="R398" s="3">
        <v>13.667</v>
      </c>
      <c r="S398" s="3">
        <v>3.3458000000000001</v>
      </c>
      <c r="T398" s="3">
        <v>3.9315000000000002</v>
      </c>
      <c r="U398" s="3">
        <v>17.506</v>
      </c>
    </row>
    <row r="399" spans="1:21">
      <c r="A399" t="s">
        <v>1</v>
      </c>
      <c r="B399" s="5" t="s">
        <v>31</v>
      </c>
      <c r="C399" s="98" t="s">
        <v>75</v>
      </c>
      <c r="D399" s="2">
        <v>1</v>
      </c>
      <c r="E399" s="2">
        <v>5</v>
      </c>
      <c r="F399" s="2">
        <v>325</v>
      </c>
      <c r="G399" s="2">
        <v>362</v>
      </c>
      <c r="H399" s="2">
        <v>0</v>
      </c>
      <c r="I399" s="2">
        <v>30</v>
      </c>
      <c r="J399" s="2" t="s">
        <v>40</v>
      </c>
      <c r="K399" s="2"/>
      <c r="M399" s="3">
        <v>3.3425000000000003E-2</v>
      </c>
      <c r="N399" s="3">
        <v>3.5150000000000001</v>
      </c>
      <c r="O399" s="3">
        <v>13.667</v>
      </c>
      <c r="P399" s="3">
        <v>0</v>
      </c>
      <c r="Q399" s="3">
        <v>3.9295</v>
      </c>
      <c r="R399" s="3">
        <v>13.667</v>
      </c>
      <c r="S399" s="3">
        <v>3.4815999999999998</v>
      </c>
      <c r="T399" s="3">
        <v>3.9295</v>
      </c>
      <c r="U399" s="3">
        <v>12.864000000000001</v>
      </c>
    </row>
    <row r="400" spans="1:21">
      <c r="A400" t="s">
        <v>1</v>
      </c>
      <c r="B400" s="5" t="s">
        <v>32</v>
      </c>
      <c r="C400" s="98" t="s">
        <v>75</v>
      </c>
      <c r="D400" s="2">
        <v>1</v>
      </c>
      <c r="E400" s="2">
        <v>16</v>
      </c>
      <c r="F400" s="2">
        <v>325</v>
      </c>
      <c r="G400" s="2">
        <v>368</v>
      </c>
      <c r="H400" s="2">
        <v>0</v>
      </c>
      <c r="I400" s="2">
        <v>30</v>
      </c>
      <c r="J400" s="2" t="s">
        <v>40</v>
      </c>
      <c r="K400" s="2"/>
      <c r="M400" s="3">
        <v>2.1902000000000001E-2</v>
      </c>
      <c r="N400" s="3">
        <v>3.1444000000000001</v>
      </c>
      <c r="O400" s="3">
        <v>13.667</v>
      </c>
      <c r="P400" s="3">
        <v>0</v>
      </c>
      <c r="Q400" s="3">
        <v>3.9300999999999999</v>
      </c>
      <c r="R400" s="3">
        <v>13.667</v>
      </c>
      <c r="S400" s="3">
        <v>3.1225000000000001</v>
      </c>
      <c r="T400" s="3">
        <v>3.9300999999999999</v>
      </c>
      <c r="U400" s="3">
        <v>25.861999999999998</v>
      </c>
    </row>
    <row r="401" spans="1:21">
      <c r="A401" t="s">
        <v>1</v>
      </c>
      <c r="B401" s="5" t="s">
        <v>33</v>
      </c>
      <c r="C401" s="98" t="s">
        <v>75</v>
      </c>
      <c r="D401" s="2">
        <v>1</v>
      </c>
      <c r="E401" s="2">
        <v>15</v>
      </c>
      <c r="F401" s="2">
        <v>325</v>
      </c>
      <c r="G401" s="2">
        <v>367</v>
      </c>
      <c r="H401" s="2">
        <v>0</v>
      </c>
      <c r="I401" s="2">
        <v>30</v>
      </c>
      <c r="J401" s="2" t="s">
        <v>40</v>
      </c>
      <c r="K401" s="2"/>
      <c r="M401" s="3">
        <v>2.6702E-2</v>
      </c>
      <c r="N401" s="3">
        <v>3.9060999999999999</v>
      </c>
      <c r="O401" s="3">
        <v>13.667</v>
      </c>
      <c r="P401" s="3">
        <v>0</v>
      </c>
      <c r="Q401" s="3">
        <v>3.9226999999999999</v>
      </c>
      <c r="R401" s="3">
        <v>13.667</v>
      </c>
      <c r="S401" s="3">
        <v>3.8794</v>
      </c>
      <c r="T401" s="3">
        <v>3.9226999999999999</v>
      </c>
      <c r="U401" s="3">
        <v>1.1161000000000001</v>
      </c>
    </row>
    <row r="402" spans="1:21">
      <c r="A402" t="s">
        <v>1</v>
      </c>
      <c r="B402" s="5" t="s">
        <v>34</v>
      </c>
      <c r="C402" s="98" t="s">
        <v>75</v>
      </c>
      <c r="D402" s="2">
        <v>1</v>
      </c>
      <c r="E402" s="2">
        <v>22</v>
      </c>
      <c r="F402" s="2">
        <v>325</v>
      </c>
      <c r="G402" s="2">
        <v>375</v>
      </c>
      <c r="H402" s="2">
        <v>0</v>
      </c>
      <c r="I402" s="2">
        <v>30</v>
      </c>
      <c r="J402" s="2" t="s">
        <v>40</v>
      </c>
      <c r="K402" s="2"/>
      <c r="M402" s="3">
        <v>1.8772E-2</v>
      </c>
      <c r="N402" s="3">
        <v>2.2936999999999999</v>
      </c>
      <c r="O402" s="3">
        <v>13.5</v>
      </c>
      <c r="P402" s="3">
        <v>0</v>
      </c>
      <c r="Q402" s="3">
        <v>3.3052000000000001</v>
      </c>
      <c r="R402" s="3">
        <v>13.667</v>
      </c>
      <c r="S402" s="3">
        <v>2.2749000000000001</v>
      </c>
      <c r="T402" s="3">
        <v>3.3052000000000001</v>
      </c>
      <c r="U402" s="3">
        <v>45.287999999999997</v>
      </c>
    </row>
    <row r="403" spans="1:21">
      <c r="A403" t="s">
        <v>1</v>
      </c>
      <c r="B403" s="5" t="s">
        <v>35</v>
      </c>
      <c r="C403" s="98" t="s">
        <v>75</v>
      </c>
      <c r="D403" s="2">
        <v>1</v>
      </c>
      <c r="E403" s="2">
        <v>25</v>
      </c>
      <c r="F403" s="2">
        <v>325</v>
      </c>
      <c r="G403" s="2">
        <v>377</v>
      </c>
      <c r="H403" s="2">
        <v>0</v>
      </c>
      <c r="I403" s="2">
        <v>30</v>
      </c>
      <c r="J403" s="2" t="s">
        <v>40</v>
      </c>
      <c r="K403" s="2"/>
      <c r="M403" s="3">
        <v>0.1174</v>
      </c>
      <c r="N403" s="3">
        <v>8.0100999999999996</v>
      </c>
      <c r="O403" s="3">
        <v>6.5</v>
      </c>
      <c r="P403" s="3">
        <v>0</v>
      </c>
      <c r="Q403" s="3">
        <v>3.2235999999999998</v>
      </c>
      <c r="R403" s="3">
        <v>13.667</v>
      </c>
      <c r="S403" s="3">
        <v>7.8926999999999996</v>
      </c>
      <c r="T403" s="3">
        <v>3.2235999999999998</v>
      </c>
      <c r="U403" s="3">
        <v>-59.158000000000001</v>
      </c>
    </row>
    <row r="404" spans="1:21">
      <c r="A404" t="s">
        <v>1</v>
      </c>
      <c r="B404" s="5" t="s">
        <v>36</v>
      </c>
      <c r="C404" s="98" t="s">
        <v>75</v>
      </c>
      <c r="D404" s="2">
        <v>1</v>
      </c>
      <c r="E404" s="2">
        <v>30</v>
      </c>
      <c r="F404" s="2">
        <v>325</v>
      </c>
      <c r="G404" s="2">
        <v>370</v>
      </c>
      <c r="H404" s="2">
        <v>0</v>
      </c>
      <c r="I404" s="2">
        <v>30</v>
      </c>
      <c r="J404" s="2" t="s">
        <v>40</v>
      </c>
      <c r="K404" s="2"/>
      <c r="M404" s="3">
        <v>2.6276999999999998E-2</v>
      </c>
      <c r="N404" s="3">
        <v>4.8177000000000003</v>
      </c>
      <c r="O404" s="3">
        <v>13.833</v>
      </c>
      <c r="P404" s="3">
        <v>0</v>
      </c>
      <c r="Q404" s="3">
        <v>3.9828000000000001</v>
      </c>
      <c r="R404" s="3">
        <v>13.667</v>
      </c>
      <c r="S404" s="3">
        <v>4.7915000000000001</v>
      </c>
      <c r="T404" s="3">
        <v>3.9828000000000001</v>
      </c>
      <c r="U404" s="3">
        <v>-16.876999999999999</v>
      </c>
    </row>
    <row r="405" spans="1:21">
      <c r="A405" t="s">
        <v>1</v>
      </c>
      <c r="B405" s="5" t="s">
        <v>37</v>
      </c>
      <c r="C405" s="98" t="s">
        <v>75</v>
      </c>
      <c r="D405" s="2">
        <v>1</v>
      </c>
      <c r="E405" s="2">
        <v>33</v>
      </c>
      <c r="F405" s="2">
        <v>325</v>
      </c>
      <c r="G405" s="2">
        <v>372</v>
      </c>
      <c r="J405" s="2"/>
      <c r="K405" s="2"/>
    </row>
    <row r="406" spans="1:21">
      <c r="B406" s="5"/>
    </row>
    <row r="407" spans="1:21">
      <c r="A407" t="s">
        <v>283</v>
      </c>
      <c r="B407" s="5" t="s">
        <v>299</v>
      </c>
      <c r="C407" s="98">
        <v>1</v>
      </c>
    </row>
    <row r="408" spans="1:21">
      <c r="A408" t="s">
        <v>284</v>
      </c>
      <c r="B408" s="5" t="s">
        <v>299</v>
      </c>
      <c r="C408" s="98">
        <v>1</v>
      </c>
    </row>
    <row r="409" spans="1:21">
      <c r="B409" s="5"/>
      <c r="D409" s="2" t="s">
        <v>2</v>
      </c>
      <c r="E409" s="2" t="s">
        <v>3</v>
      </c>
      <c r="F409" s="2" t="s">
        <v>4</v>
      </c>
      <c r="G409" s="2" t="s">
        <v>5</v>
      </c>
      <c r="H409" s="2" t="s">
        <v>6</v>
      </c>
      <c r="I409" s="2" t="s">
        <v>7</v>
      </c>
      <c r="J409" s="2" t="s">
        <v>39</v>
      </c>
      <c r="K409" s="2" t="s">
        <v>79</v>
      </c>
      <c r="M409" s="3" t="s">
        <v>70</v>
      </c>
      <c r="N409" s="3" t="s">
        <v>76</v>
      </c>
      <c r="O409" s="3" t="s">
        <v>81</v>
      </c>
      <c r="P409" s="3" t="s">
        <v>71</v>
      </c>
      <c r="Q409" s="3" t="s">
        <v>77</v>
      </c>
      <c r="R409" s="3" t="s">
        <v>81</v>
      </c>
      <c r="S409" s="3" t="s">
        <v>82</v>
      </c>
      <c r="T409" s="3" t="s">
        <v>83</v>
      </c>
      <c r="U409" s="3" t="s">
        <v>78</v>
      </c>
    </row>
    <row r="410" spans="1:21">
      <c r="A410" t="s">
        <v>1</v>
      </c>
      <c r="B410" s="5" t="s">
        <v>8</v>
      </c>
      <c r="C410" s="98" t="s">
        <v>8</v>
      </c>
      <c r="D410" s="2">
        <v>1</v>
      </c>
      <c r="E410" s="2">
        <v>254</v>
      </c>
      <c r="F410" s="2">
        <v>325</v>
      </c>
      <c r="G410" s="2">
        <v>326</v>
      </c>
      <c r="H410" s="2">
        <v>0</v>
      </c>
      <c r="I410" s="2">
        <v>30</v>
      </c>
      <c r="J410" s="2" t="s">
        <v>40</v>
      </c>
      <c r="K410" s="2"/>
      <c r="M410" s="3">
        <v>32.57</v>
      </c>
      <c r="N410" s="3">
        <v>323.06</v>
      </c>
      <c r="O410" s="3">
        <v>5.8333000000000004</v>
      </c>
      <c r="P410" s="3">
        <v>31</v>
      </c>
      <c r="Q410" s="3">
        <v>341.87</v>
      </c>
      <c r="R410" s="3">
        <v>6</v>
      </c>
      <c r="S410" s="3">
        <v>290.49</v>
      </c>
      <c r="T410" s="3">
        <v>310.87</v>
      </c>
      <c r="U410" s="3">
        <v>7.0164</v>
      </c>
    </row>
    <row r="411" spans="1:21">
      <c r="A411" t="s">
        <v>1</v>
      </c>
      <c r="B411" s="5" t="s">
        <v>9</v>
      </c>
      <c r="C411" s="98" t="s">
        <v>9</v>
      </c>
      <c r="D411" s="2">
        <v>1</v>
      </c>
      <c r="E411" s="2">
        <v>252</v>
      </c>
      <c r="F411" s="2">
        <v>325</v>
      </c>
      <c r="G411" s="2">
        <v>327</v>
      </c>
      <c r="H411" s="2">
        <v>0</v>
      </c>
      <c r="I411" s="2">
        <v>30</v>
      </c>
      <c r="J411" s="2" t="s">
        <v>41</v>
      </c>
      <c r="K411" s="2" t="s">
        <v>80</v>
      </c>
      <c r="M411" s="3">
        <v>3.82</v>
      </c>
      <c r="N411" s="3">
        <v>0.84</v>
      </c>
      <c r="O411" s="3">
        <v>7.6666999999999996</v>
      </c>
      <c r="P411" s="3">
        <v>3.82</v>
      </c>
      <c r="Q411" s="3">
        <v>1.6898E-2</v>
      </c>
      <c r="R411" s="3">
        <v>6</v>
      </c>
      <c r="S411" s="3">
        <v>-2.98</v>
      </c>
      <c r="T411" s="3">
        <v>-3.8031000000000001</v>
      </c>
    </row>
    <row r="412" spans="1:21">
      <c r="A412" s="3" t="s">
        <v>1</v>
      </c>
      <c r="B412" s="100" t="s">
        <v>216</v>
      </c>
      <c r="C412" s="99" t="s">
        <v>215</v>
      </c>
      <c r="D412" s="2">
        <v>1</v>
      </c>
      <c r="E412" s="2">
        <v>107</v>
      </c>
      <c r="F412" s="2">
        <v>325</v>
      </c>
      <c r="G412" s="2">
        <v>326</v>
      </c>
      <c r="H412" s="2">
        <v>0</v>
      </c>
      <c r="I412" s="2">
        <v>30</v>
      </c>
      <c r="J412" s="2" t="s">
        <v>40</v>
      </c>
      <c r="K412" s="2"/>
      <c r="L412" s="64"/>
      <c r="M412" s="3">
        <v>33.502000000000002</v>
      </c>
      <c r="N412" s="3">
        <v>363.92</v>
      </c>
      <c r="O412" s="3">
        <v>5.8333000000000004</v>
      </c>
      <c r="P412" s="3">
        <v>31</v>
      </c>
      <c r="Q412" s="3">
        <v>341.87</v>
      </c>
      <c r="R412" s="3">
        <v>6</v>
      </c>
      <c r="S412" s="3">
        <v>330.42</v>
      </c>
      <c r="T412" s="3">
        <v>310.87</v>
      </c>
      <c r="U412" s="3">
        <v>-5.9165000000000001</v>
      </c>
    </row>
    <row r="413" spans="1:21">
      <c r="A413" t="s">
        <v>1</v>
      </c>
      <c r="B413" s="5" t="s">
        <v>11</v>
      </c>
      <c r="C413" s="98" t="s">
        <v>11</v>
      </c>
      <c r="D413" s="2">
        <v>1</v>
      </c>
      <c r="E413" s="2">
        <v>220</v>
      </c>
      <c r="F413" s="2">
        <v>325</v>
      </c>
      <c r="G413" s="2">
        <v>329</v>
      </c>
      <c r="H413" s="2">
        <v>0</v>
      </c>
      <c r="I413" s="2">
        <v>25</v>
      </c>
      <c r="J413" s="2" t="s">
        <v>41</v>
      </c>
      <c r="K413" s="2"/>
      <c r="M413" s="3">
        <v>0.20907000000000001</v>
      </c>
      <c r="N413" s="3">
        <v>0.10847999999999999</v>
      </c>
      <c r="O413" s="3">
        <v>6.1666999999999996</v>
      </c>
      <c r="P413" s="3">
        <v>0.20243</v>
      </c>
      <c r="Q413" s="3">
        <v>9.2258999999999994E-2</v>
      </c>
      <c r="R413" s="3">
        <v>6.1666999999999996</v>
      </c>
      <c r="S413" s="3">
        <v>-0.10059</v>
      </c>
      <c r="T413" s="3">
        <v>-0.11017</v>
      </c>
      <c r="U413" s="3">
        <v>9.5265000000000004</v>
      </c>
    </row>
    <row r="414" spans="1:21">
      <c r="A414" t="s">
        <v>1</v>
      </c>
      <c r="B414" s="5" t="s">
        <v>12</v>
      </c>
      <c r="C414" s="98" t="s">
        <v>12</v>
      </c>
      <c r="D414" s="2">
        <v>1</v>
      </c>
      <c r="E414" s="2">
        <v>223</v>
      </c>
      <c r="F414" s="2">
        <v>325</v>
      </c>
      <c r="G414" s="2">
        <v>330</v>
      </c>
      <c r="H414" s="2">
        <v>0</v>
      </c>
      <c r="I414" s="2">
        <v>25</v>
      </c>
      <c r="J414" s="2" t="s">
        <v>40</v>
      </c>
      <c r="K414" s="2"/>
      <c r="M414" s="3">
        <v>0</v>
      </c>
      <c r="N414" s="3">
        <v>6.0082000000000003E-2</v>
      </c>
      <c r="O414" s="3">
        <v>6.1666999999999996</v>
      </c>
      <c r="P414" s="3">
        <v>0</v>
      </c>
      <c r="Q414" s="3">
        <v>6.4363000000000004E-2</v>
      </c>
      <c r="R414" s="3">
        <v>6.1666999999999996</v>
      </c>
      <c r="S414" s="3">
        <v>6.0082000000000003E-2</v>
      </c>
      <c r="T414" s="3">
        <v>6.4363000000000004E-2</v>
      </c>
      <c r="U414" s="3">
        <v>7.1254999999999997</v>
      </c>
    </row>
    <row r="415" spans="1:21">
      <c r="A415" t="s">
        <v>1</v>
      </c>
      <c r="B415" s="5" t="s">
        <v>13</v>
      </c>
      <c r="C415" s="98" t="s">
        <v>13</v>
      </c>
      <c r="D415" s="2">
        <v>1</v>
      </c>
      <c r="E415" s="2">
        <v>224</v>
      </c>
      <c r="F415" s="2">
        <v>325</v>
      </c>
      <c r="G415" s="2">
        <v>331</v>
      </c>
      <c r="H415" s="2">
        <v>0</v>
      </c>
      <c r="I415" s="2">
        <v>30</v>
      </c>
      <c r="J415" s="2" t="s">
        <v>40</v>
      </c>
      <c r="K415" s="2"/>
      <c r="M415" s="3">
        <v>0</v>
      </c>
      <c r="N415" s="3">
        <v>223.51</v>
      </c>
      <c r="O415" s="3">
        <v>5.1666999999999996</v>
      </c>
      <c r="P415" s="3">
        <v>0</v>
      </c>
      <c r="Q415" s="3">
        <v>480.2</v>
      </c>
      <c r="R415" s="3">
        <v>28.167000000000002</v>
      </c>
      <c r="S415" s="3">
        <v>223.51</v>
      </c>
      <c r="T415" s="3">
        <v>480.2</v>
      </c>
      <c r="U415" s="3">
        <v>114.84</v>
      </c>
    </row>
    <row r="416" spans="1:21">
      <c r="A416" t="s">
        <v>1</v>
      </c>
      <c r="B416" s="5" t="s">
        <v>14</v>
      </c>
      <c r="C416" s="98" t="s">
        <v>14</v>
      </c>
      <c r="D416" s="2">
        <v>1</v>
      </c>
      <c r="E416" s="2">
        <v>235</v>
      </c>
      <c r="F416" s="2">
        <v>325</v>
      </c>
      <c r="G416" s="2">
        <v>328</v>
      </c>
      <c r="H416" s="2">
        <v>0</v>
      </c>
      <c r="I416" s="2">
        <v>30</v>
      </c>
      <c r="J416" s="2" t="s">
        <v>40</v>
      </c>
      <c r="K416" s="2"/>
      <c r="M416" s="3">
        <v>0</v>
      </c>
      <c r="N416" s="3">
        <v>231.54</v>
      </c>
      <c r="O416" s="3">
        <v>2</v>
      </c>
      <c r="P416" s="3">
        <v>0</v>
      </c>
      <c r="Q416" s="3">
        <v>335.6</v>
      </c>
      <c r="R416" s="3">
        <v>2.8332999999999999</v>
      </c>
      <c r="S416" s="3">
        <v>231.54</v>
      </c>
      <c r="T416" s="3">
        <v>335.6</v>
      </c>
      <c r="U416" s="3">
        <v>44.942999999999998</v>
      </c>
    </row>
    <row r="417" spans="1:21">
      <c r="A417" t="s">
        <v>1</v>
      </c>
      <c r="B417" s="5" t="s">
        <v>15</v>
      </c>
      <c r="C417" s="98" t="s">
        <v>72</v>
      </c>
      <c r="D417" s="2">
        <v>1</v>
      </c>
      <c r="E417" s="2">
        <v>192</v>
      </c>
      <c r="F417" s="2">
        <v>325</v>
      </c>
      <c r="G417" s="2">
        <v>332</v>
      </c>
      <c r="H417" s="2">
        <v>0</v>
      </c>
      <c r="I417" s="2">
        <v>30</v>
      </c>
      <c r="J417" s="2" t="s">
        <v>40</v>
      </c>
      <c r="K417" s="2"/>
      <c r="M417" s="3">
        <v>33.530999999999999</v>
      </c>
      <c r="N417" s="3">
        <v>219.41</v>
      </c>
      <c r="O417" s="3">
        <v>6.1666999999999996</v>
      </c>
      <c r="P417" s="3">
        <v>31</v>
      </c>
      <c r="Q417" s="3">
        <v>195.68</v>
      </c>
      <c r="R417" s="3">
        <v>6</v>
      </c>
      <c r="S417" s="3">
        <v>185.88</v>
      </c>
      <c r="T417" s="3">
        <v>164.68</v>
      </c>
      <c r="U417" s="3">
        <v>-11.404</v>
      </c>
    </row>
    <row r="418" spans="1:21">
      <c r="A418" t="s">
        <v>1</v>
      </c>
      <c r="B418" s="5" t="s">
        <v>16</v>
      </c>
      <c r="C418" s="98" t="s">
        <v>72</v>
      </c>
      <c r="D418" s="2">
        <v>1</v>
      </c>
      <c r="E418" s="2">
        <v>190</v>
      </c>
      <c r="F418" s="2">
        <v>325</v>
      </c>
      <c r="G418" s="2">
        <v>333</v>
      </c>
      <c r="H418" s="2">
        <v>0</v>
      </c>
      <c r="I418" s="2">
        <v>30</v>
      </c>
      <c r="J418" s="2" t="s">
        <v>40</v>
      </c>
      <c r="K418" s="2"/>
      <c r="M418" s="3">
        <v>34.485999999999997</v>
      </c>
      <c r="N418" s="3">
        <v>207.88</v>
      </c>
      <c r="O418" s="3">
        <v>4.5</v>
      </c>
      <c r="P418" s="3">
        <v>31</v>
      </c>
      <c r="Q418" s="3">
        <v>199.37</v>
      </c>
      <c r="R418" s="3">
        <v>6</v>
      </c>
      <c r="S418" s="3">
        <v>173.4</v>
      </c>
      <c r="T418" s="3">
        <v>168.37</v>
      </c>
      <c r="U418" s="3">
        <v>-2.8974000000000002</v>
      </c>
    </row>
    <row r="419" spans="1:21">
      <c r="A419" t="s">
        <v>1</v>
      </c>
      <c r="B419" s="5" t="s">
        <v>18</v>
      </c>
      <c r="C419" s="98" t="s">
        <v>72</v>
      </c>
      <c r="D419" s="2">
        <v>1</v>
      </c>
      <c r="E419" s="2">
        <v>199</v>
      </c>
      <c r="F419" s="2">
        <v>325</v>
      </c>
      <c r="G419" s="2">
        <v>335</v>
      </c>
      <c r="H419" s="2">
        <v>0</v>
      </c>
      <c r="I419" s="2">
        <v>30</v>
      </c>
      <c r="J419" s="2" t="s">
        <v>40</v>
      </c>
      <c r="K419" s="2"/>
      <c r="M419" s="3">
        <v>33.631</v>
      </c>
      <c r="N419" s="3">
        <v>177.01</v>
      </c>
      <c r="O419" s="3">
        <v>5.6666999999999996</v>
      </c>
      <c r="P419" s="3">
        <v>31</v>
      </c>
      <c r="Q419" s="3">
        <v>173.65</v>
      </c>
      <c r="R419" s="3">
        <v>6</v>
      </c>
      <c r="S419" s="3">
        <v>143.38</v>
      </c>
      <c r="T419" s="3">
        <v>142.65</v>
      </c>
      <c r="U419" s="3">
        <v>-0.50949</v>
      </c>
    </row>
    <row r="420" spans="1:21">
      <c r="A420" t="s">
        <v>1</v>
      </c>
      <c r="B420" s="5" t="s">
        <v>157</v>
      </c>
      <c r="C420" s="98" t="s">
        <v>72</v>
      </c>
      <c r="D420" s="2">
        <v>1</v>
      </c>
      <c r="E420" s="2">
        <v>211</v>
      </c>
      <c r="F420" s="2">
        <v>325</v>
      </c>
      <c r="G420" s="2">
        <v>337</v>
      </c>
      <c r="H420" s="2">
        <v>0</v>
      </c>
      <c r="I420" s="2">
        <v>30</v>
      </c>
      <c r="J420" s="2" t="s">
        <v>40</v>
      </c>
      <c r="K420" s="2"/>
      <c r="M420" s="3">
        <v>34.148000000000003</v>
      </c>
      <c r="N420" s="3">
        <v>167.46</v>
      </c>
      <c r="O420" s="3">
        <v>6</v>
      </c>
      <c r="P420" s="3">
        <v>31</v>
      </c>
      <c r="Q420" s="3">
        <v>194.96</v>
      </c>
      <c r="R420" s="3">
        <v>6</v>
      </c>
      <c r="S420" s="3">
        <v>133.32</v>
      </c>
      <c r="T420" s="3">
        <v>163.96</v>
      </c>
      <c r="U420" s="3">
        <v>22.986000000000001</v>
      </c>
    </row>
    <row r="421" spans="1:21">
      <c r="A421" t="s">
        <v>1</v>
      </c>
      <c r="B421" s="5" t="s">
        <v>19</v>
      </c>
      <c r="C421" s="98" t="s">
        <v>73</v>
      </c>
      <c r="D421" s="2">
        <v>1</v>
      </c>
      <c r="E421" s="2">
        <v>109</v>
      </c>
      <c r="F421" s="2">
        <v>325</v>
      </c>
      <c r="G421" s="2">
        <v>338</v>
      </c>
      <c r="H421" s="2">
        <v>0</v>
      </c>
      <c r="I421" s="2">
        <v>30</v>
      </c>
      <c r="J421" s="2" t="s">
        <v>40</v>
      </c>
      <c r="K421" s="2"/>
      <c r="M421" s="3">
        <v>28.645</v>
      </c>
      <c r="N421" s="3">
        <v>139.01</v>
      </c>
      <c r="O421" s="3">
        <v>6.1666999999999996</v>
      </c>
      <c r="P421" s="3">
        <v>31</v>
      </c>
      <c r="Q421" s="3">
        <v>225.7</v>
      </c>
      <c r="R421" s="3">
        <v>6</v>
      </c>
      <c r="S421" s="3">
        <v>110.36</v>
      </c>
      <c r="T421" s="3">
        <v>194.7</v>
      </c>
      <c r="U421" s="3">
        <v>76.411000000000001</v>
      </c>
    </row>
    <row r="422" spans="1:21">
      <c r="A422" t="s">
        <v>1</v>
      </c>
      <c r="B422" s="5" t="s">
        <v>20</v>
      </c>
      <c r="C422" s="98" t="s">
        <v>73</v>
      </c>
      <c r="D422" s="2">
        <v>1</v>
      </c>
      <c r="E422" s="2">
        <v>115</v>
      </c>
      <c r="F422" s="2">
        <v>325</v>
      </c>
      <c r="G422" s="2">
        <v>339</v>
      </c>
      <c r="H422" s="2">
        <v>0</v>
      </c>
      <c r="I422" s="2">
        <v>30</v>
      </c>
      <c r="J422" s="2" t="s">
        <v>40</v>
      </c>
      <c r="K422" s="2"/>
      <c r="M422" s="3">
        <v>29.757000000000001</v>
      </c>
      <c r="N422" s="3">
        <v>229.19</v>
      </c>
      <c r="O422" s="3">
        <v>6</v>
      </c>
      <c r="P422" s="3">
        <v>31</v>
      </c>
      <c r="Q422" s="3">
        <v>228.84</v>
      </c>
      <c r="R422" s="3">
        <v>6</v>
      </c>
      <c r="S422" s="3">
        <v>199.43</v>
      </c>
      <c r="T422" s="3">
        <v>197.84</v>
      </c>
      <c r="U422" s="3">
        <v>-0.79612000000000005</v>
      </c>
    </row>
    <row r="423" spans="1:21">
      <c r="A423" t="s">
        <v>1</v>
      </c>
      <c r="B423" s="5" t="s">
        <v>21</v>
      </c>
      <c r="C423" s="98" t="s">
        <v>73</v>
      </c>
      <c r="D423" s="2">
        <v>1</v>
      </c>
      <c r="E423" s="2">
        <v>133</v>
      </c>
      <c r="F423" s="2">
        <v>325</v>
      </c>
      <c r="G423" s="2">
        <v>343</v>
      </c>
      <c r="H423" s="2">
        <v>0</v>
      </c>
      <c r="I423" s="2">
        <v>30</v>
      </c>
      <c r="J423" s="2" t="s">
        <v>40</v>
      </c>
      <c r="K423" s="2"/>
      <c r="M423" s="3">
        <v>27.158000000000001</v>
      </c>
      <c r="N423" s="3">
        <v>153.74</v>
      </c>
      <c r="O423" s="3">
        <v>6</v>
      </c>
      <c r="P423" s="3">
        <v>31</v>
      </c>
      <c r="Q423" s="3">
        <v>224.88</v>
      </c>
      <c r="R423" s="3">
        <v>6</v>
      </c>
      <c r="S423" s="3">
        <v>126.58</v>
      </c>
      <c r="T423" s="3">
        <v>193.88</v>
      </c>
      <c r="U423" s="3">
        <v>53.161999999999999</v>
      </c>
    </row>
    <row r="424" spans="1:21">
      <c r="A424" t="s">
        <v>1</v>
      </c>
      <c r="B424" s="5" t="s">
        <v>22</v>
      </c>
      <c r="C424" s="98" t="s">
        <v>73</v>
      </c>
      <c r="D424" s="2">
        <v>1</v>
      </c>
      <c r="E424" s="2">
        <v>139</v>
      </c>
      <c r="F424" s="2">
        <v>325</v>
      </c>
      <c r="G424" s="2">
        <v>346</v>
      </c>
      <c r="H424" s="2">
        <v>0</v>
      </c>
      <c r="I424" s="2">
        <v>30</v>
      </c>
      <c r="J424" s="2" t="s">
        <v>40</v>
      </c>
      <c r="K424" s="2"/>
      <c r="M424" s="3">
        <v>27.369</v>
      </c>
      <c r="N424" s="3">
        <v>172.28</v>
      </c>
      <c r="O424" s="3">
        <v>6</v>
      </c>
      <c r="P424" s="3">
        <v>31</v>
      </c>
      <c r="Q424" s="3">
        <v>226.3</v>
      </c>
      <c r="R424" s="3">
        <v>6</v>
      </c>
      <c r="S424" s="3">
        <v>144.91</v>
      </c>
      <c r="T424" s="3">
        <v>195.3</v>
      </c>
      <c r="U424" s="3">
        <v>34.771000000000001</v>
      </c>
    </row>
    <row r="425" spans="1:21">
      <c r="A425" t="s">
        <v>1</v>
      </c>
      <c r="B425" s="5" t="s">
        <v>23</v>
      </c>
      <c r="C425" s="98" t="s">
        <v>73</v>
      </c>
      <c r="D425" s="2">
        <v>1</v>
      </c>
      <c r="E425" s="2">
        <v>149</v>
      </c>
      <c r="F425" s="2">
        <v>325</v>
      </c>
      <c r="G425" s="2">
        <v>352</v>
      </c>
      <c r="H425" s="2">
        <v>0</v>
      </c>
      <c r="I425" s="2">
        <v>30</v>
      </c>
      <c r="J425" s="2" t="s">
        <v>40</v>
      </c>
      <c r="K425" s="2"/>
      <c r="M425" s="3">
        <v>27.420999999999999</v>
      </c>
      <c r="N425" s="3">
        <v>116.63</v>
      </c>
      <c r="O425" s="3">
        <v>6.1666999999999996</v>
      </c>
      <c r="P425" s="3">
        <v>31</v>
      </c>
      <c r="Q425" s="3">
        <v>197</v>
      </c>
      <c r="R425" s="3">
        <v>6</v>
      </c>
      <c r="S425" s="3">
        <v>89.207999999999998</v>
      </c>
      <c r="T425" s="3">
        <v>166</v>
      </c>
      <c r="U425" s="3">
        <v>86.082999999999998</v>
      </c>
    </row>
    <row r="426" spans="1:21">
      <c r="A426" t="s">
        <v>1</v>
      </c>
      <c r="B426" s="5" t="s">
        <v>24</v>
      </c>
      <c r="C426" s="98" t="s">
        <v>73</v>
      </c>
      <c r="D426" s="2">
        <v>1</v>
      </c>
      <c r="E426" s="2">
        <v>151</v>
      </c>
      <c r="F426" s="2">
        <v>325</v>
      </c>
      <c r="G426" s="2">
        <v>353</v>
      </c>
      <c r="H426" s="2">
        <v>0</v>
      </c>
      <c r="I426" s="2">
        <v>30</v>
      </c>
      <c r="J426" s="2" t="s">
        <v>40</v>
      </c>
      <c r="K426" s="2"/>
      <c r="M426" s="3">
        <v>28.734999999999999</v>
      </c>
      <c r="N426" s="3">
        <v>177.5</v>
      </c>
      <c r="O426" s="3">
        <v>5.8333000000000004</v>
      </c>
      <c r="P426" s="3">
        <v>31</v>
      </c>
      <c r="Q426" s="3">
        <v>191.85</v>
      </c>
      <c r="R426" s="3">
        <v>6</v>
      </c>
      <c r="S426" s="3">
        <v>148.76</v>
      </c>
      <c r="T426" s="3">
        <v>160.85</v>
      </c>
      <c r="U426" s="3">
        <v>8.1248000000000005</v>
      </c>
    </row>
    <row r="427" spans="1:21">
      <c r="A427" t="s">
        <v>1</v>
      </c>
      <c r="B427" s="5" t="s">
        <v>25</v>
      </c>
      <c r="C427" s="98" t="s">
        <v>73</v>
      </c>
      <c r="D427" s="2">
        <v>1</v>
      </c>
      <c r="E427" s="2">
        <v>177</v>
      </c>
      <c r="F427" s="2">
        <v>325</v>
      </c>
      <c r="G427" s="2">
        <v>351</v>
      </c>
      <c r="H427" s="2">
        <v>0</v>
      </c>
      <c r="I427" s="2">
        <v>30</v>
      </c>
      <c r="J427" s="2" t="s">
        <v>40</v>
      </c>
      <c r="K427" s="2"/>
      <c r="M427" s="3">
        <v>33.718000000000004</v>
      </c>
      <c r="N427" s="3">
        <v>352.99</v>
      </c>
      <c r="O427" s="3">
        <v>5.8333000000000004</v>
      </c>
      <c r="P427" s="3">
        <v>31</v>
      </c>
      <c r="Q427" s="3">
        <v>227.23</v>
      </c>
      <c r="R427" s="3">
        <v>6</v>
      </c>
      <c r="S427" s="3">
        <v>319.27999999999997</v>
      </c>
      <c r="T427" s="3">
        <v>196.23</v>
      </c>
      <c r="U427" s="3">
        <v>-38.54</v>
      </c>
    </row>
    <row r="428" spans="1:21">
      <c r="A428" t="s">
        <v>1</v>
      </c>
      <c r="B428" s="5" t="s">
        <v>26</v>
      </c>
      <c r="C428" s="98" t="s">
        <v>73</v>
      </c>
      <c r="D428" s="2">
        <v>1</v>
      </c>
      <c r="E428" s="2">
        <v>173</v>
      </c>
      <c r="F428" s="2">
        <v>325</v>
      </c>
      <c r="G428" s="2">
        <v>350</v>
      </c>
      <c r="H428" s="2">
        <v>0</v>
      </c>
      <c r="I428" s="2">
        <v>30</v>
      </c>
      <c r="J428" s="2" t="s">
        <v>40</v>
      </c>
      <c r="K428" s="2"/>
      <c r="M428" s="3">
        <v>35.427999999999997</v>
      </c>
      <c r="N428" s="3">
        <v>533.5</v>
      </c>
      <c r="O428" s="3">
        <v>5.6666999999999996</v>
      </c>
      <c r="P428" s="3">
        <v>31</v>
      </c>
      <c r="Q428" s="3">
        <v>227.62</v>
      </c>
      <c r="R428" s="3">
        <v>6</v>
      </c>
      <c r="S428" s="3">
        <v>498.07</v>
      </c>
      <c r="T428" s="3">
        <v>196.62</v>
      </c>
      <c r="U428" s="3">
        <v>-60.523000000000003</v>
      </c>
    </row>
    <row r="429" spans="1:21">
      <c r="A429" t="s">
        <v>1</v>
      </c>
      <c r="B429" s="5" t="s">
        <v>27</v>
      </c>
      <c r="C429" s="98" t="s">
        <v>74</v>
      </c>
      <c r="D429" s="2">
        <v>1</v>
      </c>
      <c r="E429" s="2">
        <v>228</v>
      </c>
      <c r="F429" s="2">
        <v>325</v>
      </c>
      <c r="G429" s="2">
        <v>355</v>
      </c>
      <c r="H429" s="2">
        <v>0</v>
      </c>
      <c r="I429" s="2">
        <v>30</v>
      </c>
      <c r="J429" s="2" t="s">
        <v>40</v>
      </c>
      <c r="K429" s="2"/>
      <c r="M429" s="3">
        <v>-1.0396000000000001E-2</v>
      </c>
      <c r="N429" s="3">
        <v>8.2543000000000006</v>
      </c>
      <c r="O429" s="3">
        <v>5.6666999999999996</v>
      </c>
      <c r="P429" s="3">
        <v>0</v>
      </c>
      <c r="Q429" s="3">
        <v>8.4281000000000006</v>
      </c>
      <c r="R429" s="3">
        <v>6</v>
      </c>
      <c r="S429" s="3">
        <v>8.2646999999999995</v>
      </c>
      <c r="T429" s="3">
        <v>8.4281000000000006</v>
      </c>
      <c r="U429" s="3">
        <v>1.9775</v>
      </c>
    </row>
    <row r="430" spans="1:21">
      <c r="A430" t="s">
        <v>1</v>
      </c>
      <c r="B430" s="5" t="s">
        <v>28</v>
      </c>
      <c r="C430" s="98" t="s">
        <v>74</v>
      </c>
      <c r="D430" s="2">
        <v>1</v>
      </c>
      <c r="E430" s="2">
        <v>232</v>
      </c>
      <c r="F430" s="2">
        <v>325</v>
      </c>
      <c r="G430" s="2">
        <v>356</v>
      </c>
      <c r="H430" s="2">
        <v>0</v>
      </c>
      <c r="I430" s="2">
        <v>30</v>
      </c>
      <c r="J430" s="2" t="s">
        <v>40</v>
      </c>
      <c r="K430" s="2"/>
      <c r="M430" s="3">
        <v>3.3792000000000003E-2</v>
      </c>
      <c r="N430" s="3">
        <v>11.255000000000001</v>
      </c>
      <c r="O430" s="3">
        <v>4.3333000000000004</v>
      </c>
      <c r="P430" s="3">
        <v>0</v>
      </c>
      <c r="Q430" s="3">
        <v>8.6912000000000003</v>
      </c>
      <c r="R430" s="3">
        <v>6</v>
      </c>
      <c r="S430" s="3">
        <v>11.221</v>
      </c>
      <c r="T430" s="3">
        <v>8.6912000000000003</v>
      </c>
      <c r="U430" s="3">
        <v>-22.545999999999999</v>
      </c>
    </row>
    <row r="431" spans="1:21">
      <c r="A431" t="s">
        <v>1</v>
      </c>
      <c r="B431" s="5" t="s">
        <v>29</v>
      </c>
      <c r="C431" s="98" t="s">
        <v>74</v>
      </c>
      <c r="D431" s="2">
        <v>1</v>
      </c>
      <c r="E431" s="2">
        <v>226</v>
      </c>
      <c r="F431" s="2">
        <v>325</v>
      </c>
      <c r="G431" s="2">
        <v>358</v>
      </c>
      <c r="H431" s="2">
        <v>0</v>
      </c>
      <c r="I431" s="2">
        <v>30</v>
      </c>
      <c r="J431" s="2" t="s">
        <v>40</v>
      </c>
      <c r="K431" s="2"/>
      <c r="M431" s="3">
        <v>4.3591999999999999E-2</v>
      </c>
      <c r="N431" s="3">
        <v>7.3281999999999998</v>
      </c>
      <c r="O431" s="3">
        <v>5.6666999999999996</v>
      </c>
      <c r="P431" s="3">
        <v>0</v>
      </c>
      <c r="Q431" s="3">
        <v>8.0455000000000005</v>
      </c>
      <c r="R431" s="3">
        <v>6</v>
      </c>
      <c r="S431" s="3">
        <v>7.2846000000000002</v>
      </c>
      <c r="T431" s="3">
        <v>8.0455000000000005</v>
      </c>
      <c r="U431" s="3">
        <v>10.445</v>
      </c>
    </row>
    <row r="432" spans="1:21">
      <c r="A432" t="s">
        <v>1</v>
      </c>
      <c r="B432" s="5" t="s">
        <v>158</v>
      </c>
      <c r="C432" s="98" t="s">
        <v>74</v>
      </c>
      <c r="D432" s="2">
        <v>1</v>
      </c>
      <c r="E432" s="2">
        <v>233</v>
      </c>
      <c r="F432" s="2">
        <v>325</v>
      </c>
      <c r="G432" s="2">
        <v>360</v>
      </c>
      <c r="H432" s="2">
        <v>0</v>
      </c>
      <c r="I432" s="2">
        <v>30</v>
      </c>
      <c r="J432" s="2" t="s">
        <v>40</v>
      </c>
      <c r="K432" s="2"/>
      <c r="M432" s="3">
        <v>-3.3618000000000002E-2</v>
      </c>
      <c r="N432" s="3">
        <v>12.141999999999999</v>
      </c>
      <c r="O432" s="3">
        <v>5.8333000000000004</v>
      </c>
      <c r="P432" s="3">
        <v>0</v>
      </c>
      <c r="Q432" s="3">
        <v>8.5561000000000007</v>
      </c>
      <c r="R432" s="3">
        <v>6</v>
      </c>
      <c r="S432" s="3">
        <v>12.176</v>
      </c>
      <c r="T432" s="3">
        <v>8.5561000000000007</v>
      </c>
      <c r="U432" s="3">
        <v>-29.728999999999999</v>
      </c>
    </row>
    <row r="433" spans="1:22">
      <c r="A433" t="s">
        <v>1</v>
      </c>
      <c r="B433" s="5" t="s">
        <v>162</v>
      </c>
      <c r="C433" s="98" t="s">
        <v>166</v>
      </c>
      <c r="D433" s="2">
        <v>1</v>
      </c>
      <c r="E433" s="2">
        <v>227</v>
      </c>
      <c r="F433" s="2">
        <v>325</v>
      </c>
      <c r="G433" s="2">
        <v>378</v>
      </c>
      <c r="H433" s="2">
        <v>0</v>
      </c>
      <c r="I433" s="2">
        <v>30</v>
      </c>
      <c r="J433" s="2" t="s">
        <v>40</v>
      </c>
      <c r="K433" s="2"/>
      <c r="M433" s="3">
        <v>1.4911E-3</v>
      </c>
      <c r="N433" s="3">
        <v>4.7739000000000003</v>
      </c>
      <c r="O433" s="3">
        <v>4.6666999999999996</v>
      </c>
      <c r="P433" s="3">
        <v>0</v>
      </c>
      <c r="Q433" s="3">
        <v>7.6938000000000004</v>
      </c>
      <c r="R433" s="3">
        <v>6</v>
      </c>
      <c r="S433" s="3">
        <v>4.7724000000000002</v>
      </c>
      <c r="T433" s="3">
        <v>7.6938000000000004</v>
      </c>
      <c r="U433" s="3">
        <v>61.213000000000001</v>
      </c>
    </row>
    <row r="434" spans="1:22">
      <c r="A434" t="s">
        <v>1</v>
      </c>
      <c r="B434" s="5" t="s">
        <v>163</v>
      </c>
      <c r="C434" s="98" t="s">
        <v>166</v>
      </c>
      <c r="D434" s="2">
        <v>1</v>
      </c>
      <c r="E434" s="2">
        <v>231</v>
      </c>
      <c r="F434" s="2">
        <v>325</v>
      </c>
      <c r="G434" s="2">
        <v>379</v>
      </c>
      <c r="H434" s="2">
        <v>0</v>
      </c>
      <c r="I434" s="2">
        <v>30</v>
      </c>
      <c r="J434" s="2" t="s">
        <v>40</v>
      </c>
      <c r="K434" s="2"/>
      <c r="M434" s="3">
        <v>4.6788000000000003E-3</v>
      </c>
      <c r="N434" s="3">
        <v>6.5842999999999998</v>
      </c>
      <c r="O434" s="3">
        <v>4.3333000000000004</v>
      </c>
      <c r="P434" s="3">
        <v>0</v>
      </c>
      <c r="Q434" s="3">
        <v>7.9836999999999998</v>
      </c>
      <c r="R434" s="3">
        <v>6</v>
      </c>
      <c r="S434" s="3">
        <v>6.5796000000000001</v>
      </c>
      <c r="T434" s="3">
        <v>7.9836999999999998</v>
      </c>
      <c r="U434" s="3">
        <v>21.341000000000001</v>
      </c>
    </row>
    <row r="435" spans="1:22">
      <c r="A435" t="s">
        <v>1</v>
      </c>
      <c r="B435" s="5" t="s">
        <v>164</v>
      </c>
      <c r="C435" s="98" t="s">
        <v>166</v>
      </c>
      <c r="D435" s="2">
        <v>1</v>
      </c>
      <c r="E435" s="2">
        <v>225</v>
      </c>
      <c r="F435" s="2">
        <v>325</v>
      </c>
      <c r="G435" s="2">
        <v>381</v>
      </c>
      <c r="H435" s="2">
        <v>0</v>
      </c>
      <c r="I435" s="2">
        <v>30</v>
      </c>
      <c r="J435" s="2" t="s">
        <v>40</v>
      </c>
      <c r="K435" s="2"/>
      <c r="M435" s="3">
        <v>-1.8226E-3</v>
      </c>
      <c r="N435" s="3">
        <v>2.8955000000000002</v>
      </c>
      <c r="O435" s="3">
        <v>4.6666999999999996</v>
      </c>
      <c r="P435" s="3">
        <v>0</v>
      </c>
      <c r="Q435" s="3">
        <v>7.1425000000000001</v>
      </c>
      <c r="R435" s="3">
        <v>6</v>
      </c>
      <c r="S435" s="3">
        <v>2.8973</v>
      </c>
      <c r="T435" s="3">
        <v>7.1425000000000001</v>
      </c>
      <c r="U435" s="3">
        <v>146.52000000000001</v>
      </c>
    </row>
    <row r="436" spans="1:22">
      <c r="A436" t="s">
        <v>1</v>
      </c>
      <c r="B436" s="5" t="s">
        <v>165</v>
      </c>
      <c r="C436" s="98" t="s">
        <v>166</v>
      </c>
      <c r="D436" s="2">
        <v>1</v>
      </c>
      <c r="E436" s="2">
        <v>234</v>
      </c>
      <c r="F436" s="2">
        <v>325</v>
      </c>
      <c r="G436" s="2">
        <v>382</v>
      </c>
      <c r="H436" s="2">
        <v>0</v>
      </c>
      <c r="I436" s="2">
        <v>30</v>
      </c>
      <c r="J436" s="2" t="s">
        <v>40</v>
      </c>
      <c r="K436" s="2"/>
      <c r="M436" s="3">
        <v>-1.4493000000000001E-4</v>
      </c>
      <c r="N436" s="3">
        <v>10.063000000000001</v>
      </c>
      <c r="O436" s="3">
        <v>3.5</v>
      </c>
      <c r="P436" s="3">
        <v>0</v>
      </c>
      <c r="Q436" s="3">
        <v>7.9966999999999997</v>
      </c>
      <c r="R436" s="3">
        <v>6</v>
      </c>
      <c r="S436" s="3">
        <v>10.063000000000001</v>
      </c>
      <c r="T436" s="3">
        <v>7.9966999999999997</v>
      </c>
      <c r="U436" s="3">
        <v>-20.533000000000001</v>
      </c>
    </row>
    <row r="437" spans="1:22">
      <c r="A437" t="s">
        <v>1</v>
      </c>
      <c r="B437" s="5" t="s">
        <v>30</v>
      </c>
      <c r="C437" s="98" t="s">
        <v>75</v>
      </c>
      <c r="D437" s="2">
        <v>1</v>
      </c>
      <c r="E437" s="2">
        <v>2</v>
      </c>
      <c r="F437" s="2">
        <v>325</v>
      </c>
      <c r="G437" s="2">
        <v>361</v>
      </c>
      <c r="J437" s="2"/>
      <c r="K437" s="2"/>
      <c r="V437" s="3" t="s">
        <v>268</v>
      </c>
    </row>
    <row r="438" spans="1:22">
      <c r="A438" t="s">
        <v>1</v>
      </c>
      <c r="B438" s="5" t="s">
        <v>31</v>
      </c>
      <c r="C438" s="98" t="s">
        <v>75</v>
      </c>
      <c r="D438" s="2">
        <v>1</v>
      </c>
      <c r="E438" s="2">
        <v>5</v>
      </c>
      <c r="F438" s="2">
        <v>325</v>
      </c>
      <c r="G438" s="2">
        <v>362</v>
      </c>
      <c r="J438" s="2"/>
      <c r="K438" s="2"/>
      <c r="V438" s="3" t="s">
        <v>268</v>
      </c>
    </row>
    <row r="439" spans="1:22">
      <c r="A439" t="s">
        <v>1</v>
      </c>
      <c r="B439" s="5" t="s">
        <v>32</v>
      </c>
      <c r="C439" s="98" t="s">
        <v>75</v>
      </c>
      <c r="D439" s="2">
        <v>1</v>
      </c>
      <c r="E439" s="2">
        <v>14</v>
      </c>
      <c r="F439" s="2">
        <v>325</v>
      </c>
      <c r="G439" s="2">
        <v>366</v>
      </c>
      <c r="J439" s="2"/>
      <c r="K439" s="2"/>
      <c r="V439" s="3" t="s">
        <v>268</v>
      </c>
    </row>
    <row r="440" spans="1:22">
      <c r="A440" t="s">
        <v>1</v>
      </c>
      <c r="B440" s="5" t="s">
        <v>33</v>
      </c>
      <c r="C440" s="98" t="s">
        <v>75</v>
      </c>
      <c r="D440" s="2">
        <v>1</v>
      </c>
      <c r="E440" s="2">
        <v>15</v>
      </c>
      <c r="F440" s="2">
        <v>325</v>
      </c>
      <c r="G440" s="2">
        <v>369</v>
      </c>
      <c r="J440" s="2"/>
      <c r="K440" s="2"/>
      <c r="V440" s="3" t="s">
        <v>268</v>
      </c>
    </row>
    <row r="441" spans="1:22">
      <c r="A441" t="s">
        <v>1</v>
      </c>
      <c r="B441" s="5" t="s">
        <v>34</v>
      </c>
      <c r="C441" s="98" t="s">
        <v>75</v>
      </c>
      <c r="D441" s="2">
        <v>1</v>
      </c>
      <c r="E441" s="2">
        <v>22</v>
      </c>
      <c r="F441" s="2">
        <v>325</v>
      </c>
      <c r="G441" s="2">
        <v>375</v>
      </c>
      <c r="J441" s="2"/>
      <c r="K441" s="2"/>
      <c r="V441" s="3" t="s">
        <v>268</v>
      </c>
    </row>
    <row r="442" spans="1:22">
      <c r="A442" t="s">
        <v>1</v>
      </c>
      <c r="B442" s="5" t="s">
        <v>35</v>
      </c>
      <c r="C442" s="98" t="s">
        <v>75</v>
      </c>
      <c r="D442" s="2">
        <v>1</v>
      </c>
      <c r="E442" s="2">
        <v>23</v>
      </c>
      <c r="F442" s="2">
        <v>325</v>
      </c>
      <c r="G442" s="2">
        <v>376</v>
      </c>
      <c r="J442" s="2"/>
      <c r="K442" s="2"/>
      <c r="V442" s="3" t="s">
        <v>268</v>
      </c>
    </row>
    <row r="443" spans="1:22">
      <c r="A443" t="s">
        <v>1</v>
      </c>
      <c r="B443" s="5" t="s">
        <v>36</v>
      </c>
      <c r="C443" s="98" t="s">
        <v>75</v>
      </c>
      <c r="D443" s="2">
        <v>1</v>
      </c>
      <c r="E443" s="2">
        <v>36</v>
      </c>
      <c r="F443" s="2">
        <v>325</v>
      </c>
      <c r="G443" s="2">
        <v>374</v>
      </c>
      <c r="J443" s="2"/>
      <c r="K443" s="2"/>
      <c r="V443" s="3" t="s">
        <v>268</v>
      </c>
    </row>
    <row r="444" spans="1:22">
      <c r="A444" t="s">
        <v>1</v>
      </c>
      <c r="B444" s="5" t="s">
        <v>37</v>
      </c>
      <c r="C444" s="98" t="s">
        <v>75</v>
      </c>
      <c r="D444" s="2">
        <v>1</v>
      </c>
      <c r="E444" s="2">
        <v>34</v>
      </c>
      <c r="F444" s="2">
        <v>325</v>
      </c>
      <c r="G444" s="2">
        <v>373</v>
      </c>
      <c r="J444" s="2"/>
      <c r="K444" s="2"/>
      <c r="V444" s="3" t="s">
        <v>268</v>
      </c>
    </row>
    <row r="445" spans="1:22">
      <c r="B445" s="5"/>
    </row>
    <row r="446" spans="1:22">
      <c r="A446" t="s">
        <v>283</v>
      </c>
      <c r="B446" s="5" t="s">
        <v>300</v>
      </c>
      <c r="C446" s="98">
        <v>1</v>
      </c>
    </row>
    <row r="447" spans="1:22">
      <c r="A447" t="s">
        <v>284</v>
      </c>
      <c r="B447" s="5" t="s">
        <v>300</v>
      </c>
      <c r="C447" s="98">
        <v>1</v>
      </c>
    </row>
    <row r="448" spans="1:22">
      <c r="B448" s="5"/>
      <c r="D448" s="2" t="s">
        <v>2</v>
      </c>
      <c r="E448" s="2" t="s">
        <v>3</v>
      </c>
      <c r="F448" s="2" t="s">
        <v>4</v>
      </c>
      <c r="G448" s="2" t="s">
        <v>5</v>
      </c>
      <c r="H448" s="2" t="s">
        <v>6</v>
      </c>
      <c r="I448" s="2" t="s">
        <v>7</v>
      </c>
      <c r="J448" s="2" t="s">
        <v>39</v>
      </c>
      <c r="K448" s="2" t="s">
        <v>79</v>
      </c>
      <c r="M448" s="3" t="s">
        <v>70</v>
      </c>
      <c r="N448" s="3" t="s">
        <v>76</v>
      </c>
      <c r="O448" s="3" t="s">
        <v>81</v>
      </c>
      <c r="P448" s="3" t="s">
        <v>71</v>
      </c>
      <c r="Q448" s="3" t="s">
        <v>77</v>
      </c>
      <c r="R448" s="3" t="s">
        <v>81</v>
      </c>
      <c r="S448" s="3" t="s">
        <v>82</v>
      </c>
      <c r="T448" s="3" t="s">
        <v>83</v>
      </c>
      <c r="U448" s="3" t="s">
        <v>78</v>
      </c>
    </row>
    <row r="449" spans="1:21">
      <c r="A449" t="s">
        <v>1</v>
      </c>
      <c r="B449" s="5" t="s">
        <v>8</v>
      </c>
      <c r="C449" s="98" t="s">
        <v>8</v>
      </c>
      <c r="D449" s="2">
        <v>1</v>
      </c>
      <c r="E449" s="2">
        <v>254</v>
      </c>
      <c r="F449" s="2">
        <v>325</v>
      </c>
      <c r="G449" s="2">
        <v>326</v>
      </c>
      <c r="H449" s="2">
        <v>0</v>
      </c>
      <c r="I449" s="2">
        <v>30</v>
      </c>
      <c r="J449" s="2" t="s">
        <v>40</v>
      </c>
      <c r="K449" s="2"/>
      <c r="M449" s="3">
        <v>26.26</v>
      </c>
      <c r="N449" s="3">
        <v>234.49</v>
      </c>
      <c r="O449" s="3">
        <v>23</v>
      </c>
      <c r="P449" s="3">
        <v>28</v>
      </c>
      <c r="Q449" s="3">
        <v>269.62</v>
      </c>
      <c r="R449" s="3">
        <v>23</v>
      </c>
      <c r="S449" s="3">
        <v>208.23</v>
      </c>
      <c r="T449" s="3">
        <v>241.62</v>
      </c>
      <c r="U449" s="3">
        <v>16.036999999999999</v>
      </c>
    </row>
    <row r="450" spans="1:21">
      <c r="A450" t="s">
        <v>1</v>
      </c>
      <c r="B450" s="5" t="s">
        <v>9</v>
      </c>
      <c r="C450" s="98" t="s">
        <v>9</v>
      </c>
      <c r="D450" s="2">
        <v>1</v>
      </c>
      <c r="E450" s="2">
        <v>252</v>
      </c>
      <c r="F450" s="2">
        <v>325</v>
      </c>
      <c r="G450" s="2">
        <v>327</v>
      </c>
      <c r="H450" s="2">
        <v>0</v>
      </c>
      <c r="I450" s="2">
        <v>30</v>
      </c>
      <c r="J450" s="2" t="s">
        <v>41</v>
      </c>
      <c r="K450" s="2"/>
      <c r="M450" s="3">
        <v>3.82</v>
      </c>
      <c r="N450" s="3">
        <v>0.91</v>
      </c>
      <c r="O450" s="3">
        <v>22.5</v>
      </c>
      <c r="P450" s="3">
        <v>3.82</v>
      </c>
      <c r="Q450" s="3">
        <v>1.0142</v>
      </c>
      <c r="R450" s="3">
        <v>3.6667000000000001</v>
      </c>
      <c r="S450" s="3">
        <v>-2.91</v>
      </c>
      <c r="T450" s="3">
        <v>-2.8058000000000001</v>
      </c>
      <c r="U450" s="3">
        <v>-3.58</v>
      </c>
    </row>
    <row r="451" spans="1:21">
      <c r="A451" s="3" t="s">
        <v>1</v>
      </c>
      <c r="B451" s="100" t="s">
        <v>216</v>
      </c>
      <c r="C451" s="99" t="s">
        <v>215</v>
      </c>
      <c r="D451" s="2">
        <v>1</v>
      </c>
      <c r="E451" s="2">
        <v>107</v>
      </c>
      <c r="F451" s="2">
        <v>325</v>
      </c>
      <c r="G451" s="2">
        <v>326</v>
      </c>
      <c r="H451" s="2">
        <v>0</v>
      </c>
      <c r="I451" s="2">
        <v>30</v>
      </c>
      <c r="J451" s="2" t="s">
        <v>40</v>
      </c>
      <c r="K451" s="2"/>
      <c r="L451" s="64"/>
      <c r="M451" s="3">
        <v>26.2</v>
      </c>
      <c r="N451" s="3">
        <v>267</v>
      </c>
      <c r="O451" s="3">
        <v>22</v>
      </c>
      <c r="P451" s="3">
        <v>28</v>
      </c>
      <c r="Q451" s="3">
        <v>269.62</v>
      </c>
      <c r="R451" s="3">
        <v>23</v>
      </c>
      <c r="S451" s="3">
        <v>240.8</v>
      </c>
      <c r="T451" s="3">
        <v>241.62</v>
      </c>
      <c r="U451" s="3">
        <v>0.34194000000000002</v>
      </c>
    </row>
    <row r="452" spans="1:21">
      <c r="A452" t="s">
        <v>1</v>
      </c>
      <c r="B452" s="5" t="s">
        <v>11</v>
      </c>
      <c r="C452" s="98" t="s">
        <v>11</v>
      </c>
      <c r="D452" s="2">
        <v>1</v>
      </c>
      <c r="E452" s="2">
        <v>220</v>
      </c>
      <c r="F452" s="2">
        <v>325</v>
      </c>
      <c r="G452" s="2">
        <v>329</v>
      </c>
      <c r="H452" s="2">
        <v>0</v>
      </c>
      <c r="I452" s="2">
        <v>25</v>
      </c>
      <c r="J452" s="2" t="s">
        <v>41</v>
      </c>
      <c r="K452" s="2"/>
      <c r="M452" s="3">
        <v>0.20899999999999999</v>
      </c>
      <c r="N452" s="3">
        <v>0.154</v>
      </c>
      <c r="O452" s="3">
        <v>12.667</v>
      </c>
      <c r="P452" s="3">
        <v>0.20250000000000001</v>
      </c>
      <c r="Q452" s="3">
        <v>0.16048000000000001</v>
      </c>
      <c r="R452" s="3">
        <v>12</v>
      </c>
      <c r="S452" s="3">
        <v>-5.5E-2</v>
      </c>
      <c r="T452" s="3">
        <v>-4.2021000000000003E-2</v>
      </c>
      <c r="U452" s="3">
        <v>-23.597999999999999</v>
      </c>
    </row>
    <row r="453" spans="1:21">
      <c r="A453" t="s">
        <v>1</v>
      </c>
      <c r="B453" s="5" t="s">
        <v>12</v>
      </c>
      <c r="C453" s="98" t="s">
        <v>12</v>
      </c>
      <c r="D453" s="2">
        <v>1</v>
      </c>
      <c r="E453" s="2">
        <v>223</v>
      </c>
      <c r="F453" s="2">
        <v>325</v>
      </c>
      <c r="G453" s="2">
        <v>330</v>
      </c>
      <c r="H453" s="2">
        <v>0</v>
      </c>
      <c r="I453" s="2">
        <v>25</v>
      </c>
      <c r="J453" s="2" t="s">
        <v>40</v>
      </c>
      <c r="K453" s="2"/>
      <c r="M453" s="3">
        <v>0</v>
      </c>
      <c r="N453" s="3">
        <v>3.2199999999999999E-2</v>
      </c>
      <c r="O453" s="3">
        <v>14.5</v>
      </c>
      <c r="P453" s="3">
        <v>0</v>
      </c>
      <c r="Q453" s="3">
        <v>2.7097E-2</v>
      </c>
      <c r="R453" s="3">
        <v>13.833</v>
      </c>
      <c r="S453" s="3">
        <v>3.2199999999999999E-2</v>
      </c>
      <c r="T453" s="3">
        <v>2.7097E-2</v>
      </c>
      <c r="U453" s="3">
        <v>-15.848000000000001</v>
      </c>
    </row>
    <row r="454" spans="1:21">
      <c r="A454" t="s">
        <v>1</v>
      </c>
      <c r="B454" s="5" t="s">
        <v>13</v>
      </c>
      <c r="C454" s="98" t="s">
        <v>13</v>
      </c>
      <c r="D454" s="2">
        <v>1</v>
      </c>
      <c r="E454" s="2">
        <v>224</v>
      </c>
      <c r="F454" s="2">
        <v>325</v>
      </c>
      <c r="G454" s="2">
        <v>331</v>
      </c>
      <c r="H454" s="2">
        <v>0</v>
      </c>
      <c r="I454" s="2">
        <v>30</v>
      </c>
      <c r="J454" s="2" t="s">
        <v>40</v>
      </c>
      <c r="K454" s="2"/>
      <c r="M454" s="3">
        <v>0</v>
      </c>
      <c r="N454" s="3">
        <v>91.3</v>
      </c>
      <c r="O454" s="3">
        <v>27</v>
      </c>
      <c r="P454" s="3">
        <v>0</v>
      </c>
      <c r="Q454" s="3">
        <v>139.24</v>
      </c>
      <c r="R454" s="3">
        <v>10.667</v>
      </c>
      <c r="S454" s="3">
        <v>91.3</v>
      </c>
      <c r="T454" s="3">
        <v>139.24</v>
      </c>
      <c r="U454" s="3">
        <v>52.512</v>
      </c>
    </row>
    <row r="455" spans="1:21">
      <c r="A455" t="s">
        <v>1</v>
      </c>
      <c r="B455" s="5" t="s">
        <v>14</v>
      </c>
      <c r="C455" s="98" t="s">
        <v>14</v>
      </c>
      <c r="D455" s="2">
        <v>1</v>
      </c>
      <c r="E455" s="2">
        <v>235</v>
      </c>
      <c r="F455" s="2">
        <v>325</v>
      </c>
      <c r="G455" s="2">
        <v>328</v>
      </c>
      <c r="H455" s="2">
        <v>0</v>
      </c>
      <c r="I455" s="2">
        <v>30</v>
      </c>
      <c r="J455" s="2" t="s">
        <v>41</v>
      </c>
      <c r="K455" s="2"/>
      <c r="M455" s="3">
        <v>0</v>
      </c>
      <c r="N455" s="3">
        <v>-2.0499999999999998</v>
      </c>
      <c r="O455" s="3">
        <v>25.332999999999998</v>
      </c>
      <c r="P455" s="3">
        <v>0</v>
      </c>
      <c r="Q455" s="3">
        <v>-2.1193</v>
      </c>
      <c r="R455" s="3">
        <v>23.667000000000002</v>
      </c>
      <c r="S455" s="3">
        <v>-2.0499999999999998</v>
      </c>
      <c r="T455" s="3">
        <v>-2.1193</v>
      </c>
      <c r="U455" s="3">
        <v>3.3788</v>
      </c>
    </row>
    <row r="456" spans="1:21">
      <c r="A456" t="s">
        <v>1</v>
      </c>
      <c r="B456" s="5" t="s">
        <v>15</v>
      </c>
      <c r="C456" s="98" t="s">
        <v>72</v>
      </c>
      <c r="D456" s="2">
        <v>1</v>
      </c>
      <c r="E456" s="2">
        <v>192</v>
      </c>
      <c r="F456" s="2">
        <v>325</v>
      </c>
      <c r="G456" s="2">
        <v>332</v>
      </c>
      <c r="H456" s="2">
        <v>0</v>
      </c>
      <c r="I456" s="2">
        <v>30</v>
      </c>
      <c r="J456" s="2" t="s">
        <v>40</v>
      </c>
      <c r="K456" s="2"/>
      <c r="M456" s="3">
        <v>28</v>
      </c>
      <c r="N456" s="3">
        <v>227</v>
      </c>
      <c r="O456" s="3">
        <v>23.5</v>
      </c>
      <c r="P456" s="3">
        <v>28</v>
      </c>
      <c r="Q456" s="3">
        <v>234.71</v>
      </c>
      <c r="R456" s="3">
        <v>23.667000000000002</v>
      </c>
      <c r="S456" s="3">
        <v>199</v>
      </c>
      <c r="T456" s="3">
        <v>206.71</v>
      </c>
      <c r="U456" s="3">
        <v>3.8734000000000002</v>
      </c>
    </row>
    <row r="457" spans="1:21">
      <c r="A457" t="s">
        <v>1</v>
      </c>
      <c r="B457" s="5" t="s">
        <v>16</v>
      </c>
      <c r="C457" s="98" t="s">
        <v>72</v>
      </c>
      <c r="D457" s="2">
        <v>1</v>
      </c>
      <c r="E457" s="2">
        <v>190</v>
      </c>
      <c r="F457" s="2">
        <v>325</v>
      </c>
      <c r="G457" s="2">
        <v>333</v>
      </c>
      <c r="H457" s="2">
        <v>0</v>
      </c>
      <c r="I457" s="2">
        <v>30</v>
      </c>
      <c r="J457" s="2" t="s">
        <v>40</v>
      </c>
      <c r="K457" s="2"/>
      <c r="M457" s="3">
        <v>28.7</v>
      </c>
      <c r="N457" s="3">
        <v>207</v>
      </c>
      <c r="O457" s="3">
        <v>23.5</v>
      </c>
      <c r="P457" s="3">
        <v>28</v>
      </c>
      <c r="Q457" s="3">
        <v>235.77</v>
      </c>
      <c r="R457" s="3">
        <v>23.667000000000002</v>
      </c>
      <c r="S457" s="3">
        <v>178.3</v>
      </c>
      <c r="T457" s="3">
        <v>207.77</v>
      </c>
      <c r="U457" s="3">
        <v>16.527999999999999</v>
      </c>
    </row>
    <row r="458" spans="1:21">
      <c r="A458" t="s">
        <v>1</v>
      </c>
      <c r="B458" s="5" t="s">
        <v>18</v>
      </c>
      <c r="C458" s="98" t="s">
        <v>72</v>
      </c>
      <c r="D458" s="2">
        <v>1</v>
      </c>
      <c r="E458" s="2">
        <v>199</v>
      </c>
      <c r="F458" s="2">
        <v>325</v>
      </c>
      <c r="G458" s="2">
        <v>335</v>
      </c>
      <c r="H458" s="2">
        <v>0</v>
      </c>
      <c r="I458" s="2">
        <v>30</v>
      </c>
      <c r="J458" s="2" t="s">
        <v>40</v>
      </c>
      <c r="K458" s="2"/>
      <c r="M458" s="3">
        <v>27.8</v>
      </c>
      <c r="N458" s="3">
        <v>199</v>
      </c>
      <c r="O458" s="3">
        <v>24</v>
      </c>
      <c r="P458" s="3">
        <v>28</v>
      </c>
      <c r="Q458" s="3">
        <v>172.81</v>
      </c>
      <c r="R458" s="3">
        <v>23.5</v>
      </c>
      <c r="S458" s="3">
        <v>171.2</v>
      </c>
      <c r="T458" s="3">
        <v>144.81</v>
      </c>
      <c r="U458" s="3">
        <v>-15.417</v>
      </c>
    </row>
    <row r="459" spans="1:21">
      <c r="A459" t="s">
        <v>1</v>
      </c>
      <c r="B459" s="5" t="s">
        <v>157</v>
      </c>
      <c r="C459" s="98" t="s">
        <v>72</v>
      </c>
      <c r="D459" s="2">
        <v>1</v>
      </c>
      <c r="E459" s="2">
        <v>211</v>
      </c>
      <c r="F459" s="2">
        <v>325</v>
      </c>
      <c r="G459" s="2">
        <v>337</v>
      </c>
      <c r="H459" s="2">
        <v>0</v>
      </c>
      <c r="I459" s="2">
        <v>30</v>
      </c>
      <c r="J459" s="2" t="s">
        <v>40</v>
      </c>
      <c r="K459" s="2"/>
      <c r="M459" s="3">
        <v>28.1</v>
      </c>
      <c r="N459" s="3">
        <v>298</v>
      </c>
      <c r="O459" s="3">
        <v>21.5</v>
      </c>
      <c r="P459" s="3">
        <v>28</v>
      </c>
      <c r="Q459" s="3">
        <v>289.89999999999998</v>
      </c>
      <c r="R459" s="3">
        <v>23.167000000000002</v>
      </c>
      <c r="S459" s="3">
        <v>269.89999999999998</v>
      </c>
      <c r="T459" s="3">
        <v>261.89999999999998</v>
      </c>
      <c r="U459" s="3">
        <v>-2.9655</v>
      </c>
    </row>
    <row r="460" spans="1:21">
      <c r="A460" t="s">
        <v>1</v>
      </c>
      <c r="B460" s="5" t="s">
        <v>19</v>
      </c>
      <c r="C460" s="98" t="s">
        <v>73</v>
      </c>
      <c r="D460" s="2">
        <v>1</v>
      </c>
      <c r="E460" s="2">
        <v>109</v>
      </c>
      <c r="F460" s="2">
        <v>325</v>
      </c>
      <c r="G460" s="2">
        <v>338</v>
      </c>
      <c r="H460" s="2">
        <v>0</v>
      </c>
      <c r="I460" s="2">
        <v>30</v>
      </c>
      <c r="J460" s="2" t="s">
        <v>40</v>
      </c>
      <c r="K460" s="2"/>
      <c r="M460" s="3">
        <v>23.6</v>
      </c>
      <c r="N460" s="3">
        <v>138</v>
      </c>
      <c r="O460" s="3">
        <v>23.832999999999998</v>
      </c>
      <c r="P460" s="3">
        <v>28</v>
      </c>
      <c r="Q460" s="3">
        <v>212.23</v>
      </c>
      <c r="R460" s="3">
        <v>23.332999999999998</v>
      </c>
      <c r="S460" s="3">
        <v>114.4</v>
      </c>
      <c r="T460" s="3">
        <v>184.23</v>
      </c>
      <c r="U460" s="3">
        <v>61.037999999999997</v>
      </c>
    </row>
    <row r="461" spans="1:21">
      <c r="A461" t="s">
        <v>1</v>
      </c>
      <c r="B461" s="5" t="s">
        <v>20</v>
      </c>
      <c r="C461" s="98" t="s">
        <v>73</v>
      </c>
      <c r="D461" s="2">
        <v>1</v>
      </c>
      <c r="E461" s="2">
        <v>115</v>
      </c>
      <c r="F461" s="2">
        <v>325</v>
      </c>
      <c r="G461" s="2">
        <v>339</v>
      </c>
      <c r="H461" s="2">
        <v>0</v>
      </c>
      <c r="I461" s="2">
        <v>30</v>
      </c>
      <c r="J461" s="2" t="s">
        <v>40</v>
      </c>
      <c r="K461" s="2"/>
      <c r="M461" s="3">
        <v>24.3</v>
      </c>
      <c r="N461" s="3">
        <v>279</v>
      </c>
      <c r="O461" s="3">
        <v>23.167000000000002</v>
      </c>
      <c r="P461" s="3">
        <v>28</v>
      </c>
      <c r="Q461" s="3">
        <v>249.9</v>
      </c>
      <c r="R461" s="3">
        <v>23.167000000000002</v>
      </c>
      <c r="S461" s="3">
        <v>254.7</v>
      </c>
      <c r="T461" s="3">
        <v>221.9</v>
      </c>
      <c r="U461" s="3">
        <v>-12.879</v>
      </c>
    </row>
    <row r="462" spans="1:21">
      <c r="A462" t="s">
        <v>1</v>
      </c>
      <c r="B462" s="5" t="s">
        <v>21</v>
      </c>
      <c r="C462" s="98" t="s">
        <v>73</v>
      </c>
      <c r="D462" s="2">
        <v>1</v>
      </c>
      <c r="E462" s="2">
        <v>137</v>
      </c>
      <c r="F462" s="2">
        <v>325</v>
      </c>
      <c r="G462" s="2">
        <v>343</v>
      </c>
      <c r="H462" s="2">
        <v>0</v>
      </c>
      <c r="I462" s="2">
        <v>30</v>
      </c>
      <c r="J462" s="2" t="s">
        <v>40</v>
      </c>
      <c r="K462" s="2"/>
      <c r="M462" s="3">
        <v>22.2</v>
      </c>
      <c r="N462" s="3">
        <v>109</v>
      </c>
      <c r="O462" s="3">
        <v>24</v>
      </c>
      <c r="P462" s="3">
        <v>28</v>
      </c>
      <c r="Q462" s="3">
        <v>176.96</v>
      </c>
      <c r="R462" s="3">
        <v>23.332999999999998</v>
      </c>
      <c r="S462" s="3">
        <v>86.8</v>
      </c>
      <c r="T462" s="3">
        <v>148.96</v>
      </c>
      <c r="U462" s="3">
        <v>71.613</v>
      </c>
    </row>
    <row r="463" spans="1:21">
      <c r="A463" t="s">
        <v>1</v>
      </c>
      <c r="B463" s="5" t="s">
        <v>22</v>
      </c>
      <c r="C463" s="98" t="s">
        <v>73</v>
      </c>
      <c r="D463" s="2">
        <v>1</v>
      </c>
      <c r="E463" s="2">
        <v>135</v>
      </c>
      <c r="F463" s="2">
        <v>325</v>
      </c>
      <c r="G463" s="2">
        <v>344</v>
      </c>
      <c r="H463" s="2">
        <v>0</v>
      </c>
      <c r="I463" s="2">
        <v>30</v>
      </c>
      <c r="J463" s="2" t="s">
        <v>40</v>
      </c>
      <c r="K463" s="2"/>
      <c r="M463" s="3">
        <v>22.4</v>
      </c>
      <c r="N463" s="3">
        <v>170</v>
      </c>
      <c r="O463" s="3">
        <v>23.667000000000002</v>
      </c>
      <c r="P463" s="3">
        <v>28</v>
      </c>
      <c r="Q463" s="3">
        <v>216.92</v>
      </c>
      <c r="R463" s="3">
        <v>23.5</v>
      </c>
      <c r="S463" s="3">
        <v>147.6</v>
      </c>
      <c r="T463" s="3">
        <v>188.92</v>
      </c>
      <c r="U463" s="3">
        <v>27.995000000000001</v>
      </c>
    </row>
    <row r="464" spans="1:21">
      <c r="A464" t="s">
        <v>1</v>
      </c>
      <c r="B464" s="5" t="s">
        <v>23</v>
      </c>
      <c r="C464" s="98" t="s">
        <v>73</v>
      </c>
      <c r="D464" s="2">
        <v>1</v>
      </c>
      <c r="E464" s="2">
        <v>149</v>
      </c>
      <c r="F464" s="2">
        <v>325</v>
      </c>
      <c r="G464" s="2">
        <v>352</v>
      </c>
      <c r="H464" s="2">
        <v>0</v>
      </c>
      <c r="I464" s="2">
        <v>30</v>
      </c>
      <c r="J464" s="2" t="s">
        <v>40</v>
      </c>
      <c r="K464" s="2"/>
      <c r="M464" s="3">
        <v>22.5</v>
      </c>
      <c r="N464" s="3">
        <v>74.7</v>
      </c>
      <c r="O464" s="3">
        <v>24.167000000000002</v>
      </c>
      <c r="P464" s="3">
        <v>28</v>
      </c>
      <c r="Q464" s="3">
        <v>168.67</v>
      </c>
      <c r="R464" s="3">
        <v>23.5</v>
      </c>
      <c r="S464" s="3">
        <v>52.2</v>
      </c>
      <c r="T464" s="3">
        <v>140.66999999999999</v>
      </c>
      <c r="U464" s="3">
        <v>169.48</v>
      </c>
    </row>
    <row r="465" spans="1:22">
      <c r="A465" t="s">
        <v>1</v>
      </c>
      <c r="B465" s="5" t="s">
        <v>24</v>
      </c>
      <c r="C465" s="98" t="s">
        <v>73</v>
      </c>
      <c r="D465" s="2">
        <v>1</v>
      </c>
      <c r="E465" s="2">
        <v>151</v>
      </c>
      <c r="F465" s="2">
        <v>325</v>
      </c>
      <c r="G465" s="2">
        <v>353</v>
      </c>
      <c r="H465" s="2">
        <v>0</v>
      </c>
      <c r="I465" s="2">
        <v>30</v>
      </c>
      <c r="J465" s="2" t="s">
        <v>40</v>
      </c>
      <c r="K465" s="2"/>
      <c r="M465" s="3">
        <v>23.2</v>
      </c>
      <c r="N465" s="3">
        <v>127</v>
      </c>
      <c r="O465" s="3">
        <v>23.667000000000002</v>
      </c>
      <c r="P465" s="3">
        <v>28</v>
      </c>
      <c r="Q465" s="3">
        <v>164.55</v>
      </c>
      <c r="R465" s="3">
        <v>23.5</v>
      </c>
      <c r="S465" s="3">
        <v>103.8</v>
      </c>
      <c r="T465" s="3">
        <v>136.55000000000001</v>
      </c>
      <c r="U465" s="3">
        <v>31.553999999999998</v>
      </c>
    </row>
    <row r="466" spans="1:22">
      <c r="A466" t="s">
        <v>1</v>
      </c>
      <c r="B466" s="5" t="s">
        <v>25</v>
      </c>
      <c r="C466" s="98" t="s">
        <v>73</v>
      </c>
      <c r="D466" s="2">
        <v>1</v>
      </c>
      <c r="E466" s="2">
        <v>165</v>
      </c>
      <c r="F466" s="2">
        <v>325</v>
      </c>
      <c r="G466" s="2">
        <v>347</v>
      </c>
      <c r="H466" s="2">
        <v>0</v>
      </c>
      <c r="I466" s="2">
        <v>30</v>
      </c>
      <c r="J466" s="2" t="s">
        <v>40</v>
      </c>
      <c r="K466" s="2"/>
      <c r="M466" s="3">
        <v>26.3</v>
      </c>
      <c r="N466" s="3">
        <v>184</v>
      </c>
      <c r="O466" s="3">
        <v>23.667000000000002</v>
      </c>
      <c r="P466" s="3">
        <v>28</v>
      </c>
      <c r="Q466" s="3">
        <v>220.22</v>
      </c>
      <c r="R466" s="3">
        <v>23.332999999999998</v>
      </c>
      <c r="S466" s="3">
        <v>157.69999999999999</v>
      </c>
      <c r="T466" s="3">
        <v>192.22</v>
      </c>
      <c r="U466" s="3">
        <v>21.89</v>
      </c>
    </row>
    <row r="467" spans="1:22">
      <c r="A467" t="s">
        <v>1</v>
      </c>
      <c r="B467" s="5" t="s">
        <v>26</v>
      </c>
      <c r="C467" s="98" t="s">
        <v>73</v>
      </c>
      <c r="D467" s="2">
        <v>1</v>
      </c>
      <c r="E467" s="2">
        <v>173</v>
      </c>
      <c r="F467" s="2">
        <v>325</v>
      </c>
      <c r="G467" s="2">
        <v>350</v>
      </c>
      <c r="H467" s="2">
        <v>0</v>
      </c>
      <c r="I467" s="2">
        <v>30</v>
      </c>
      <c r="J467" s="2" t="s">
        <v>40</v>
      </c>
      <c r="K467" s="2"/>
      <c r="M467" s="3">
        <v>29.2</v>
      </c>
      <c r="N467" s="3">
        <v>381</v>
      </c>
      <c r="O467" s="3">
        <v>22.667000000000002</v>
      </c>
      <c r="P467" s="3">
        <v>28</v>
      </c>
      <c r="Q467" s="3">
        <v>228.39</v>
      </c>
      <c r="R467" s="3">
        <v>23.167000000000002</v>
      </c>
      <c r="S467" s="3">
        <v>351.8</v>
      </c>
      <c r="T467" s="3">
        <v>200.39</v>
      </c>
      <c r="U467" s="3">
        <v>-43.039000000000001</v>
      </c>
    </row>
    <row r="468" spans="1:22">
      <c r="A468" t="s">
        <v>1</v>
      </c>
      <c r="B468" s="5" t="s">
        <v>27</v>
      </c>
      <c r="C468" s="98" t="s">
        <v>74</v>
      </c>
      <c r="D468" s="2">
        <v>1</v>
      </c>
      <c r="E468" s="2">
        <v>228</v>
      </c>
      <c r="F468" s="2">
        <v>325</v>
      </c>
      <c r="G468" s="2">
        <v>355</v>
      </c>
      <c r="H468" s="2">
        <v>0</v>
      </c>
      <c r="I468" s="2">
        <v>30</v>
      </c>
      <c r="J468" s="2" t="s">
        <v>40</v>
      </c>
      <c r="K468" s="2"/>
      <c r="M468" s="3">
        <v>1.0699999999999999E-2</v>
      </c>
      <c r="N468" s="3">
        <v>3.83</v>
      </c>
      <c r="O468" s="3">
        <v>22</v>
      </c>
      <c r="P468" s="3">
        <v>0</v>
      </c>
      <c r="Q468" s="3">
        <v>4.2643000000000004</v>
      </c>
      <c r="R468" s="3">
        <v>23</v>
      </c>
      <c r="S468" s="3">
        <v>3.8193000000000001</v>
      </c>
      <c r="T468" s="3">
        <v>4.2643000000000004</v>
      </c>
      <c r="U468" s="3">
        <v>11.651999999999999</v>
      </c>
    </row>
    <row r="469" spans="1:22">
      <c r="A469" t="s">
        <v>1</v>
      </c>
      <c r="B469" s="5" t="s">
        <v>28</v>
      </c>
      <c r="C469" s="98" t="s">
        <v>74</v>
      </c>
      <c r="D469" s="2">
        <v>1</v>
      </c>
      <c r="E469" s="2">
        <v>232</v>
      </c>
      <c r="F469" s="2">
        <v>325</v>
      </c>
      <c r="G469" s="2">
        <v>356</v>
      </c>
      <c r="H469" s="2">
        <v>0</v>
      </c>
      <c r="I469" s="2">
        <v>30</v>
      </c>
      <c r="J469" s="2" t="s">
        <v>40</v>
      </c>
      <c r="K469" s="2"/>
      <c r="M469" s="3">
        <v>-1.32E-2</v>
      </c>
      <c r="N469" s="3">
        <v>6.06</v>
      </c>
      <c r="O469" s="3">
        <v>20.832999999999998</v>
      </c>
      <c r="P469" s="3">
        <v>0</v>
      </c>
      <c r="Q469" s="3">
        <v>4.4282000000000004</v>
      </c>
      <c r="R469" s="3">
        <v>23</v>
      </c>
      <c r="S469" s="3">
        <v>6.0731999999999999</v>
      </c>
      <c r="T469" s="3">
        <v>4.4282000000000004</v>
      </c>
      <c r="U469" s="3">
        <v>-27.087</v>
      </c>
    </row>
    <row r="470" spans="1:22">
      <c r="A470" t="s">
        <v>1</v>
      </c>
      <c r="B470" s="5" t="s">
        <v>29</v>
      </c>
      <c r="C470" s="98" t="s">
        <v>74</v>
      </c>
      <c r="D470" s="2">
        <v>1</v>
      </c>
      <c r="E470" s="2">
        <v>226</v>
      </c>
      <c r="F470" s="2">
        <v>325</v>
      </c>
      <c r="G470" s="2">
        <v>358</v>
      </c>
      <c r="H470" s="2">
        <v>0</v>
      </c>
      <c r="I470" s="2">
        <v>30</v>
      </c>
      <c r="J470" s="2" t="s">
        <v>40</v>
      </c>
      <c r="K470" s="2"/>
      <c r="M470" s="3">
        <v>6.3899999999999998E-3</v>
      </c>
      <c r="N470" s="3">
        <v>3.47</v>
      </c>
      <c r="O470" s="3">
        <v>22.167000000000002</v>
      </c>
      <c r="P470" s="3">
        <v>0</v>
      </c>
      <c r="Q470" s="3">
        <v>4.3475999999999999</v>
      </c>
      <c r="R470" s="3">
        <v>23</v>
      </c>
      <c r="S470" s="3">
        <v>3.4636</v>
      </c>
      <c r="T470" s="3">
        <v>4.3475999999999999</v>
      </c>
      <c r="U470" s="3">
        <v>25.521999999999998</v>
      </c>
    </row>
    <row r="471" spans="1:22">
      <c r="A471" t="s">
        <v>1</v>
      </c>
      <c r="B471" s="5" t="s">
        <v>158</v>
      </c>
      <c r="C471" s="98" t="s">
        <v>74</v>
      </c>
      <c r="D471" s="2">
        <v>1</v>
      </c>
      <c r="E471" s="2">
        <v>233</v>
      </c>
      <c r="F471" s="2">
        <v>325</v>
      </c>
      <c r="G471" s="2">
        <v>360</v>
      </c>
      <c r="H471" s="2">
        <v>0</v>
      </c>
      <c r="I471" s="2">
        <v>30</v>
      </c>
      <c r="J471" s="2" t="s">
        <v>40</v>
      </c>
      <c r="K471" s="2"/>
      <c r="M471" s="3">
        <v>-1E-3</v>
      </c>
      <c r="N471" s="3">
        <v>10.9</v>
      </c>
      <c r="O471" s="3">
        <v>22.332999999999998</v>
      </c>
      <c r="P471" s="3">
        <v>0</v>
      </c>
      <c r="Q471" s="3">
        <v>7.2527999999999997</v>
      </c>
      <c r="R471" s="3">
        <v>23</v>
      </c>
      <c r="S471" s="3">
        <v>10.901</v>
      </c>
      <c r="T471" s="3">
        <v>7.2527999999999997</v>
      </c>
      <c r="U471" s="3">
        <v>-33.466999999999999</v>
      </c>
    </row>
    <row r="472" spans="1:22">
      <c r="A472" t="s">
        <v>1</v>
      </c>
      <c r="B472" s="5" t="s">
        <v>162</v>
      </c>
      <c r="C472" s="98" t="s">
        <v>166</v>
      </c>
      <c r="D472" s="2">
        <v>1</v>
      </c>
      <c r="E472" s="2">
        <v>227</v>
      </c>
      <c r="F472" s="2">
        <v>325</v>
      </c>
      <c r="G472" s="2">
        <v>378</v>
      </c>
      <c r="H472" s="2">
        <v>0</v>
      </c>
      <c r="I472" s="2">
        <v>30</v>
      </c>
      <c r="J472" s="2" t="s">
        <v>40</v>
      </c>
      <c r="K472" s="2"/>
      <c r="M472" s="3">
        <v>2.2900000000000001E-4</v>
      </c>
      <c r="N472" s="3">
        <v>2.84</v>
      </c>
      <c r="O472" s="3">
        <v>23.167000000000002</v>
      </c>
      <c r="P472" s="3">
        <v>0</v>
      </c>
      <c r="Q472" s="3">
        <v>4.1451000000000002</v>
      </c>
      <c r="R472" s="3">
        <v>23</v>
      </c>
      <c r="S472" s="3">
        <v>2.8397999999999999</v>
      </c>
      <c r="T472" s="3">
        <v>4.1451000000000002</v>
      </c>
      <c r="U472" s="3">
        <v>45.966999999999999</v>
      </c>
    </row>
    <row r="473" spans="1:22">
      <c r="A473" t="s">
        <v>1</v>
      </c>
      <c r="B473" s="5" t="s">
        <v>163</v>
      </c>
      <c r="C473" s="98" t="s">
        <v>166</v>
      </c>
      <c r="D473" s="2">
        <v>1</v>
      </c>
      <c r="E473" s="2">
        <v>231</v>
      </c>
      <c r="F473" s="2">
        <v>325</v>
      </c>
      <c r="G473" s="2">
        <v>379</v>
      </c>
      <c r="H473" s="2">
        <v>0</v>
      </c>
      <c r="I473" s="2">
        <v>30</v>
      </c>
      <c r="J473" s="2" t="s">
        <v>40</v>
      </c>
      <c r="K473" s="2"/>
      <c r="M473" s="3">
        <v>2.3400000000000001E-3</v>
      </c>
      <c r="N473" s="3">
        <v>3.32</v>
      </c>
      <c r="O473" s="3">
        <v>23.332999999999998</v>
      </c>
      <c r="P473" s="3">
        <v>0</v>
      </c>
      <c r="Q473" s="3">
        <v>4.3140999999999998</v>
      </c>
      <c r="R473" s="3">
        <v>23</v>
      </c>
      <c r="S473" s="3">
        <v>3.3176999999999999</v>
      </c>
      <c r="T473" s="3">
        <v>4.3140999999999998</v>
      </c>
      <c r="U473" s="3">
        <v>30.036000000000001</v>
      </c>
      <c r="V473" s="3" t="s">
        <v>268</v>
      </c>
    </row>
    <row r="474" spans="1:22">
      <c r="A474" t="s">
        <v>1</v>
      </c>
      <c r="B474" s="5" t="s">
        <v>164</v>
      </c>
      <c r="C474" s="98" t="s">
        <v>166</v>
      </c>
      <c r="D474" s="2">
        <v>1</v>
      </c>
      <c r="E474" s="2">
        <v>225</v>
      </c>
      <c r="F474" s="2">
        <v>325</v>
      </c>
      <c r="G474" s="2">
        <v>381</v>
      </c>
      <c r="H474" s="2">
        <v>0</v>
      </c>
      <c r="I474" s="2">
        <v>30</v>
      </c>
      <c r="J474" s="2" t="s">
        <v>40</v>
      </c>
      <c r="K474" s="2"/>
      <c r="M474" s="3">
        <v>1.1800000000000001E-3</v>
      </c>
      <c r="N474" s="3">
        <v>2.12</v>
      </c>
      <c r="O474" s="3">
        <v>23.332999999999998</v>
      </c>
      <c r="P474" s="3">
        <v>0</v>
      </c>
      <c r="Q474" s="3">
        <v>3.8778999999999999</v>
      </c>
      <c r="R474" s="3">
        <v>23</v>
      </c>
      <c r="S474" s="3">
        <v>2.1187999999999998</v>
      </c>
      <c r="T474" s="3">
        <v>3.8778999999999999</v>
      </c>
      <c r="U474" s="3">
        <v>83.024000000000001</v>
      </c>
    </row>
    <row r="475" spans="1:22">
      <c r="A475" t="s">
        <v>1</v>
      </c>
      <c r="B475" s="5" t="s">
        <v>165</v>
      </c>
      <c r="C475" s="98" t="s">
        <v>166</v>
      </c>
      <c r="D475" s="2">
        <v>1</v>
      </c>
      <c r="E475" s="2">
        <v>234</v>
      </c>
      <c r="F475" s="2">
        <v>325</v>
      </c>
      <c r="G475" s="2">
        <v>382</v>
      </c>
      <c r="H475" s="2">
        <v>0</v>
      </c>
      <c r="I475" s="2">
        <v>30</v>
      </c>
      <c r="J475" s="2" t="s">
        <v>40</v>
      </c>
      <c r="K475" s="2"/>
      <c r="M475" s="3">
        <v>-1.3500000000000001E-3</v>
      </c>
      <c r="N475" s="3">
        <v>10.5</v>
      </c>
      <c r="O475" s="3">
        <v>2.5</v>
      </c>
      <c r="P475" s="3">
        <v>0</v>
      </c>
      <c r="Q475" s="3">
        <v>7.2915000000000001</v>
      </c>
      <c r="R475" s="3">
        <v>23</v>
      </c>
      <c r="S475" s="3">
        <v>10.500999999999999</v>
      </c>
      <c r="T475" s="3">
        <v>7.2915000000000001</v>
      </c>
      <c r="U475" s="3">
        <v>-30.565999999999999</v>
      </c>
    </row>
    <row r="476" spans="1:22">
      <c r="A476" t="s">
        <v>1</v>
      </c>
      <c r="B476" s="5" t="s">
        <v>30</v>
      </c>
      <c r="C476" s="98" t="s">
        <v>75</v>
      </c>
      <c r="D476" s="2">
        <v>1</v>
      </c>
      <c r="E476" s="2">
        <v>2</v>
      </c>
      <c r="F476" s="2">
        <v>325</v>
      </c>
      <c r="G476" s="2">
        <v>361</v>
      </c>
      <c r="H476" s="2">
        <v>0</v>
      </c>
      <c r="I476" s="2">
        <v>30</v>
      </c>
      <c r="J476" s="2" t="s">
        <v>40</v>
      </c>
      <c r="K476" s="2"/>
      <c r="M476" s="3">
        <v>4.1597000000000002E-2</v>
      </c>
      <c r="N476" s="3">
        <v>3.5411000000000001</v>
      </c>
      <c r="O476" s="3">
        <v>23.667000000000002</v>
      </c>
      <c r="P476" s="3">
        <v>0</v>
      </c>
      <c r="Q476" s="3">
        <v>4.3033000000000001</v>
      </c>
      <c r="R476" s="3">
        <v>23</v>
      </c>
      <c r="S476" s="3">
        <v>3.4994999999999998</v>
      </c>
      <c r="T476" s="3">
        <v>4.3033000000000001</v>
      </c>
      <c r="U476" s="3">
        <v>22.97</v>
      </c>
    </row>
    <row r="477" spans="1:22">
      <c r="A477" t="s">
        <v>1</v>
      </c>
      <c r="B477" s="5" t="s">
        <v>31</v>
      </c>
      <c r="C477" s="98" t="s">
        <v>75</v>
      </c>
      <c r="D477" s="2">
        <v>1</v>
      </c>
      <c r="E477" s="2">
        <v>5</v>
      </c>
      <c r="F477" s="2">
        <v>325</v>
      </c>
      <c r="G477" s="2">
        <v>362</v>
      </c>
      <c r="H477" s="2">
        <v>0</v>
      </c>
      <c r="I477" s="2">
        <v>30</v>
      </c>
      <c r="J477" s="2" t="s">
        <v>40</v>
      </c>
      <c r="K477" s="2"/>
      <c r="M477" s="3">
        <v>4.999E-2</v>
      </c>
      <c r="N477" s="3">
        <v>8.1534999999999993</v>
      </c>
      <c r="O477" s="3">
        <v>23</v>
      </c>
      <c r="P477" s="3">
        <v>0</v>
      </c>
      <c r="Q477" s="3">
        <v>5.6733000000000002</v>
      </c>
      <c r="R477" s="3">
        <v>23</v>
      </c>
      <c r="S477" s="3">
        <v>8.1035000000000004</v>
      </c>
      <c r="T477" s="3">
        <v>5.6733000000000002</v>
      </c>
      <c r="U477" s="3">
        <v>-29.99</v>
      </c>
    </row>
    <row r="478" spans="1:22">
      <c r="A478" t="s">
        <v>1</v>
      </c>
      <c r="B478" s="5" t="s">
        <v>32</v>
      </c>
      <c r="C478" s="98" t="s">
        <v>75</v>
      </c>
      <c r="D478" s="2">
        <v>1</v>
      </c>
      <c r="E478" s="2">
        <v>16</v>
      </c>
      <c r="F478" s="2">
        <v>325</v>
      </c>
      <c r="G478" s="2">
        <v>368</v>
      </c>
      <c r="H478" s="2">
        <v>0</v>
      </c>
      <c r="I478" s="2">
        <v>30</v>
      </c>
      <c r="J478" s="2" t="s">
        <v>40</v>
      </c>
      <c r="K478" s="2"/>
      <c r="M478" s="3">
        <v>3.2910000000000002E-2</v>
      </c>
      <c r="N478" s="3">
        <v>2.3843999999999999</v>
      </c>
      <c r="O478" s="3">
        <v>22.832999999999998</v>
      </c>
      <c r="P478" s="3">
        <v>0</v>
      </c>
      <c r="Q478" s="3">
        <v>3.5087999999999999</v>
      </c>
      <c r="R478" s="3">
        <v>23</v>
      </c>
      <c r="S478" s="3">
        <v>2.3515000000000001</v>
      </c>
      <c r="T478" s="3">
        <v>3.5087999999999999</v>
      </c>
      <c r="U478" s="3">
        <v>49.213999999999999</v>
      </c>
    </row>
    <row r="479" spans="1:22">
      <c r="A479" t="s">
        <v>1</v>
      </c>
      <c r="B479" s="5" t="s">
        <v>33</v>
      </c>
      <c r="C479" s="98" t="s">
        <v>75</v>
      </c>
      <c r="D479" s="2">
        <v>1</v>
      </c>
      <c r="E479" s="2">
        <v>15</v>
      </c>
      <c r="F479" s="2">
        <v>325</v>
      </c>
      <c r="G479" s="2">
        <v>367</v>
      </c>
      <c r="H479" s="2">
        <v>0</v>
      </c>
      <c r="I479" s="2">
        <v>30</v>
      </c>
      <c r="J479" s="2" t="s">
        <v>40</v>
      </c>
      <c r="K479" s="2"/>
      <c r="M479" s="3">
        <v>4.122E-2</v>
      </c>
      <c r="N479" s="3">
        <v>4.5119999999999996</v>
      </c>
      <c r="O479" s="3">
        <v>23</v>
      </c>
      <c r="P479" s="3">
        <v>0</v>
      </c>
      <c r="Q479" s="3">
        <v>4.4612999999999996</v>
      </c>
      <c r="R479" s="3">
        <v>23</v>
      </c>
      <c r="S479" s="3">
        <v>4.4707999999999997</v>
      </c>
      <c r="T479" s="3">
        <v>4.4612999999999996</v>
      </c>
      <c r="U479" s="3">
        <v>-0.21254000000000001</v>
      </c>
    </row>
    <row r="480" spans="1:22">
      <c r="A480" t="s">
        <v>1</v>
      </c>
      <c r="B480" s="5" t="s">
        <v>34</v>
      </c>
      <c r="C480" s="98" t="s">
        <v>75</v>
      </c>
      <c r="D480" s="2">
        <v>1</v>
      </c>
      <c r="E480" s="2">
        <v>22</v>
      </c>
      <c r="F480" s="2">
        <v>325</v>
      </c>
      <c r="G480" s="2">
        <v>375</v>
      </c>
      <c r="H480" s="2">
        <v>0</v>
      </c>
      <c r="I480" s="2">
        <v>30</v>
      </c>
      <c r="J480" s="2" t="s">
        <v>40</v>
      </c>
      <c r="K480" s="2"/>
      <c r="M480" s="3">
        <v>3.0079999999999999E-2</v>
      </c>
      <c r="N480" s="3">
        <v>1.9227000000000001</v>
      </c>
      <c r="O480" s="3">
        <v>23.5</v>
      </c>
      <c r="P480" s="3">
        <v>0</v>
      </c>
      <c r="Q480" s="3">
        <v>3.0998000000000001</v>
      </c>
      <c r="R480" s="3">
        <v>23</v>
      </c>
      <c r="S480" s="3">
        <v>1.8926000000000001</v>
      </c>
      <c r="T480" s="3">
        <v>3.0998000000000001</v>
      </c>
      <c r="U480" s="3">
        <v>63.787999999999997</v>
      </c>
    </row>
    <row r="481" spans="1:21">
      <c r="A481" t="s">
        <v>1</v>
      </c>
      <c r="B481" s="5" t="s">
        <v>35</v>
      </c>
      <c r="C481" s="98" t="s">
        <v>75</v>
      </c>
      <c r="D481" s="2">
        <v>1</v>
      </c>
      <c r="E481" s="2">
        <v>23</v>
      </c>
      <c r="F481" s="2">
        <v>325</v>
      </c>
      <c r="G481" s="2">
        <v>376</v>
      </c>
      <c r="H481" s="2">
        <v>0</v>
      </c>
      <c r="I481" s="2">
        <v>30</v>
      </c>
      <c r="J481" s="2" t="s">
        <v>40</v>
      </c>
      <c r="K481" s="2"/>
      <c r="M481" s="3">
        <v>3.8873999999999999E-2</v>
      </c>
      <c r="N481" s="3">
        <v>3.0078999999999998</v>
      </c>
      <c r="O481" s="3">
        <v>23</v>
      </c>
      <c r="P481" s="3">
        <v>0</v>
      </c>
      <c r="Q481" s="3">
        <v>2.9942000000000002</v>
      </c>
      <c r="R481" s="3">
        <v>23</v>
      </c>
      <c r="S481" s="3">
        <v>2.9689999999999999</v>
      </c>
      <c r="T481" s="3">
        <v>2.9942000000000002</v>
      </c>
      <c r="U481" s="3">
        <v>0.85057000000000005</v>
      </c>
    </row>
    <row r="482" spans="1:21">
      <c r="A482" t="s">
        <v>1</v>
      </c>
      <c r="B482" s="5" t="s">
        <v>36</v>
      </c>
      <c r="C482" s="98" t="s">
        <v>75</v>
      </c>
      <c r="D482" s="2">
        <v>1</v>
      </c>
      <c r="E482" s="2">
        <v>30</v>
      </c>
      <c r="F482" s="2">
        <v>325</v>
      </c>
      <c r="G482" s="2">
        <v>370</v>
      </c>
      <c r="H482" s="2">
        <v>0</v>
      </c>
      <c r="I482" s="2">
        <v>30</v>
      </c>
      <c r="J482" s="2" t="s">
        <v>40</v>
      </c>
      <c r="K482" s="2"/>
      <c r="M482" s="3">
        <v>4.6968000000000003E-2</v>
      </c>
      <c r="N482" s="3">
        <v>4.7415000000000003</v>
      </c>
      <c r="O482" s="3">
        <v>23.332999999999998</v>
      </c>
      <c r="P482" s="3">
        <v>0</v>
      </c>
      <c r="Q482" s="3">
        <v>4.5419</v>
      </c>
      <c r="R482" s="3">
        <v>23</v>
      </c>
      <c r="S482" s="3">
        <v>4.6944999999999997</v>
      </c>
      <c r="T482" s="3">
        <v>4.5419</v>
      </c>
      <c r="U482" s="3">
        <v>-3.2513999999999998</v>
      </c>
    </row>
    <row r="483" spans="1:21">
      <c r="A483" t="s">
        <v>1</v>
      </c>
      <c r="B483" s="5" t="s">
        <v>37</v>
      </c>
      <c r="C483" s="98" t="s">
        <v>75</v>
      </c>
      <c r="D483" s="2">
        <v>1</v>
      </c>
      <c r="E483" s="2">
        <v>34</v>
      </c>
      <c r="F483" s="2">
        <v>325</v>
      </c>
      <c r="G483" s="2">
        <v>373</v>
      </c>
      <c r="H483" s="2">
        <v>0</v>
      </c>
      <c r="I483" s="2">
        <v>30</v>
      </c>
      <c r="J483" s="2" t="s">
        <v>40</v>
      </c>
      <c r="K483" s="2"/>
      <c r="M483" s="3">
        <v>9.4376000000000002E-2</v>
      </c>
      <c r="N483" s="3">
        <v>9.0878999999999994</v>
      </c>
      <c r="O483" s="3">
        <v>19.5</v>
      </c>
      <c r="P483" s="3">
        <v>0</v>
      </c>
      <c r="Q483" s="3">
        <v>4.8348000000000004</v>
      </c>
      <c r="R483" s="3">
        <v>23</v>
      </c>
      <c r="S483" s="3">
        <v>8.9934999999999992</v>
      </c>
      <c r="T483" s="3">
        <v>4.8348000000000004</v>
      </c>
      <c r="U483" s="3">
        <v>-46.241</v>
      </c>
    </row>
    <row r="484" spans="1:21">
      <c r="B484" s="5"/>
    </row>
    <row r="485" spans="1:21">
      <c r="A485" t="s">
        <v>283</v>
      </c>
      <c r="B485" s="5" t="s">
        <v>301</v>
      </c>
      <c r="C485" s="98">
        <v>1</v>
      </c>
    </row>
    <row r="486" spans="1:21">
      <c r="A486" t="s">
        <v>284</v>
      </c>
      <c r="B486" s="5" t="s">
        <v>301</v>
      </c>
      <c r="C486" s="98">
        <v>1</v>
      </c>
    </row>
    <row r="487" spans="1:21">
      <c r="B487" s="5"/>
      <c r="D487" s="2" t="s">
        <v>2</v>
      </c>
      <c r="E487" s="2" t="s">
        <v>3</v>
      </c>
      <c r="F487" s="2" t="s">
        <v>4</v>
      </c>
      <c r="G487" s="2" t="s">
        <v>5</v>
      </c>
      <c r="H487" s="2" t="s">
        <v>6</v>
      </c>
      <c r="I487" s="2" t="s">
        <v>7</v>
      </c>
      <c r="J487" s="2" t="s">
        <v>39</v>
      </c>
      <c r="K487" s="2" t="s">
        <v>79</v>
      </c>
      <c r="M487" s="3" t="s">
        <v>70</v>
      </c>
      <c r="N487" s="3" t="s">
        <v>76</v>
      </c>
      <c r="O487" s="3" t="s">
        <v>81</v>
      </c>
      <c r="P487" s="3" t="s">
        <v>71</v>
      </c>
      <c r="Q487" s="3" t="s">
        <v>77</v>
      </c>
      <c r="R487" s="3" t="s">
        <v>81</v>
      </c>
      <c r="S487" s="3" t="s">
        <v>82</v>
      </c>
      <c r="T487" s="3" t="s">
        <v>83</v>
      </c>
      <c r="U487" s="3" t="s">
        <v>78</v>
      </c>
    </row>
    <row r="488" spans="1:21">
      <c r="A488" t="s">
        <v>1</v>
      </c>
      <c r="B488" s="5" t="s">
        <v>8</v>
      </c>
      <c r="C488" s="98" t="s">
        <v>8</v>
      </c>
      <c r="D488" s="2">
        <v>1</v>
      </c>
      <c r="E488" s="2">
        <v>254</v>
      </c>
      <c r="F488" s="2">
        <v>325</v>
      </c>
      <c r="G488" s="2">
        <v>326</v>
      </c>
      <c r="H488" s="2">
        <v>0</v>
      </c>
      <c r="I488" s="2">
        <v>30</v>
      </c>
      <c r="J488" s="2" t="s">
        <v>40</v>
      </c>
      <c r="K488" s="2"/>
      <c r="M488" s="3">
        <v>22.83</v>
      </c>
      <c r="N488" s="3">
        <v>233.4</v>
      </c>
      <c r="O488" s="3">
        <v>23.332999999999998</v>
      </c>
      <c r="P488" s="3">
        <v>18</v>
      </c>
      <c r="Q488" s="3">
        <v>259.94</v>
      </c>
      <c r="R488" s="3">
        <v>23</v>
      </c>
      <c r="S488" s="3">
        <v>210.57</v>
      </c>
      <c r="T488" s="3">
        <v>241.94</v>
      </c>
      <c r="U488" s="3">
        <v>14.9</v>
      </c>
    </row>
    <row r="489" spans="1:21">
      <c r="A489" t="s">
        <v>1</v>
      </c>
      <c r="B489" s="5" t="s">
        <v>9</v>
      </c>
      <c r="C489" s="98" t="s">
        <v>9</v>
      </c>
      <c r="D489" s="2">
        <v>1</v>
      </c>
      <c r="E489" s="2">
        <v>252</v>
      </c>
      <c r="F489" s="2">
        <v>325</v>
      </c>
      <c r="G489" s="2">
        <v>327</v>
      </c>
      <c r="H489" s="2">
        <v>0</v>
      </c>
      <c r="I489" s="2">
        <v>30</v>
      </c>
      <c r="J489" s="2" t="s">
        <v>41</v>
      </c>
      <c r="K489" s="2"/>
      <c r="M489" s="3">
        <v>3.82</v>
      </c>
      <c r="N489" s="3">
        <v>0.93</v>
      </c>
      <c r="O489" s="3">
        <v>18.332999999999998</v>
      </c>
      <c r="P489" s="3">
        <v>3.82</v>
      </c>
      <c r="Q489" s="3">
        <v>1.0306999999999999</v>
      </c>
      <c r="R489" s="3">
        <v>3.6667000000000001</v>
      </c>
      <c r="S489" s="3">
        <v>-2.89</v>
      </c>
      <c r="T489" s="3">
        <v>-2.7892999999999999</v>
      </c>
      <c r="U489" s="3">
        <v>-3.4836999999999998</v>
      </c>
    </row>
    <row r="490" spans="1:21">
      <c r="A490" s="3" t="s">
        <v>1</v>
      </c>
      <c r="B490" s="100" t="s">
        <v>216</v>
      </c>
      <c r="C490" s="99" t="s">
        <v>215</v>
      </c>
      <c r="D490" s="2">
        <v>1</v>
      </c>
      <c r="E490" s="2">
        <v>107</v>
      </c>
      <c r="F490" s="2">
        <v>325</v>
      </c>
      <c r="G490" s="2">
        <v>326</v>
      </c>
      <c r="H490" s="2">
        <v>0</v>
      </c>
      <c r="I490" s="2">
        <v>30</v>
      </c>
      <c r="J490" s="2" t="s">
        <v>40</v>
      </c>
      <c r="K490" s="2"/>
      <c r="L490" s="64"/>
      <c r="M490" s="3">
        <v>22.184999999999999</v>
      </c>
      <c r="N490" s="3">
        <v>265.85000000000002</v>
      </c>
      <c r="O490" s="3">
        <v>22.667000000000002</v>
      </c>
      <c r="P490" s="3">
        <v>18</v>
      </c>
      <c r="Q490" s="3">
        <v>259.94</v>
      </c>
      <c r="R490" s="3">
        <v>23</v>
      </c>
      <c r="S490" s="3">
        <v>243.66</v>
      </c>
      <c r="T490" s="3">
        <v>241.94</v>
      </c>
      <c r="U490" s="3">
        <v>-0.70538999999999996</v>
      </c>
    </row>
    <row r="491" spans="1:21">
      <c r="A491" t="s">
        <v>1</v>
      </c>
      <c r="B491" s="5" t="s">
        <v>11</v>
      </c>
      <c r="C491" s="98" t="s">
        <v>11</v>
      </c>
      <c r="D491" s="2">
        <v>1</v>
      </c>
      <c r="E491" s="2">
        <v>220</v>
      </c>
      <c r="F491" s="2">
        <v>325</v>
      </c>
      <c r="G491" s="2">
        <v>329</v>
      </c>
      <c r="H491" s="2">
        <v>0</v>
      </c>
      <c r="I491" s="2">
        <v>25</v>
      </c>
      <c r="J491" s="2" t="s">
        <v>41</v>
      </c>
      <c r="K491" s="2"/>
      <c r="M491" s="3">
        <v>0.20938000000000001</v>
      </c>
      <c r="N491" s="3">
        <v>0.15773999999999999</v>
      </c>
      <c r="O491" s="3">
        <v>23.5</v>
      </c>
      <c r="P491" s="3">
        <v>0.20321</v>
      </c>
      <c r="Q491" s="3">
        <v>0.16123999999999999</v>
      </c>
      <c r="R491" s="3">
        <v>12.5</v>
      </c>
      <c r="S491" s="3">
        <v>-5.1638000000000003E-2</v>
      </c>
      <c r="T491" s="3">
        <v>-4.1968999999999999E-2</v>
      </c>
      <c r="U491" s="3">
        <v>-18.725000000000001</v>
      </c>
    </row>
    <row r="492" spans="1:21">
      <c r="A492" t="s">
        <v>1</v>
      </c>
      <c r="B492" s="5" t="s">
        <v>12</v>
      </c>
      <c r="C492" s="98" t="s">
        <v>12</v>
      </c>
      <c r="D492" s="2">
        <v>1</v>
      </c>
      <c r="E492" s="2">
        <v>223</v>
      </c>
      <c r="F492" s="2">
        <v>325</v>
      </c>
      <c r="G492" s="2">
        <v>330</v>
      </c>
      <c r="H492" s="2">
        <v>0</v>
      </c>
      <c r="I492" s="2">
        <v>25</v>
      </c>
      <c r="J492" s="2" t="s">
        <v>40</v>
      </c>
      <c r="K492" s="2"/>
      <c r="M492" s="3">
        <v>0</v>
      </c>
      <c r="N492" s="3">
        <v>3.1216000000000001E-2</v>
      </c>
      <c r="O492" s="3">
        <v>16</v>
      </c>
      <c r="P492" s="3">
        <v>0</v>
      </c>
      <c r="Q492" s="3">
        <v>2.6688E-2</v>
      </c>
      <c r="R492" s="3">
        <v>14</v>
      </c>
      <c r="S492" s="3">
        <v>3.1216000000000001E-2</v>
      </c>
      <c r="T492" s="3">
        <v>2.6688E-2</v>
      </c>
      <c r="U492" s="3">
        <v>-14.504</v>
      </c>
    </row>
    <row r="493" spans="1:21">
      <c r="A493" t="s">
        <v>1</v>
      </c>
      <c r="B493" s="5" t="s">
        <v>13</v>
      </c>
      <c r="C493" s="98" t="s">
        <v>13</v>
      </c>
      <c r="D493" s="2">
        <v>1</v>
      </c>
      <c r="E493" s="2">
        <v>224</v>
      </c>
      <c r="F493" s="2">
        <v>325</v>
      </c>
      <c r="G493" s="2">
        <v>331</v>
      </c>
      <c r="H493" s="2">
        <v>0</v>
      </c>
      <c r="I493" s="2">
        <v>30</v>
      </c>
      <c r="J493" s="2" t="s">
        <v>40</v>
      </c>
      <c r="K493" s="2"/>
      <c r="M493" s="3">
        <v>0</v>
      </c>
      <c r="N493" s="3">
        <v>123.71</v>
      </c>
      <c r="O493" s="3">
        <v>30</v>
      </c>
      <c r="P493" s="3">
        <v>0</v>
      </c>
      <c r="Q493" s="3">
        <v>139.52000000000001</v>
      </c>
      <c r="R493" s="3">
        <v>10.833</v>
      </c>
      <c r="S493" s="3">
        <v>123.71</v>
      </c>
      <c r="T493" s="3">
        <v>139.52000000000001</v>
      </c>
      <c r="U493" s="3">
        <v>12.781000000000001</v>
      </c>
    </row>
    <row r="494" spans="1:21">
      <c r="A494" t="s">
        <v>1</v>
      </c>
      <c r="B494" s="5" t="s">
        <v>14</v>
      </c>
      <c r="C494" s="98" t="s">
        <v>14</v>
      </c>
      <c r="D494" s="2">
        <v>1</v>
      </c>
      <c r="E494" s="2">
        <v>235</v>
      </c>
      <c r="F494" s="2">
        <v>325</v>
      </c>
      <c r="G494" s="2">
        <v>328</v>
      </c>
      <c r="H494" s="2">
        <v>0</v>
      </c>
      <c r="I494" s="2">
        <v>30</v>
      </c>
      <c r="J494" s="2" t="s">
        <v>41</v>
      </c>
      <c r="K494" s="2"/>
      <c r="M494" s="3">
        <v>0</v>
      </c>
      <c r="N494" s="3">
        <v>-2.3509000000000002</v>
      </c>
      <c r="O494" s="3">
        <v>25.667000000000002</v>
      </c>
      <c r="P494" s="3">
        <v>0</v>
      </c>
      <c r="Q494" s="3">
        <v>-2.1996000000000002</v>
      </c>
      <c r="R494" s="3">
        <v>23.667000000000002</v>
      </c>
      <c r="S494" s="3">
        <v>-2.3509000000000002</v>
      </c>
      <c r="T494" s="3">
        <v>-2.1996000000000002</v>
      </c>
      <c r="U494" s="3">
        <v>-6.4337</v>
      </c>
    </row>
    <row r="495" spans="1:21">
      <c r="A495" t="s">
        <v>1</v>
      </c>
      <c r="B495" s="5" t="s">
        <v>15</v>
      </c>
      <c r="C495" s="98" t="s">
        <v>72</v>
      </c>
      <c r="D495" s="2">
        <v>1</v>
      </c>
      <c r="E495" s="2">
        <v>192</v>
      </c>
      <c r="F495" s="2">
        <v>325</v>
      </c>
      <c r="G495" s="2">
        <v>332</v>
      </c>
      <c r="H495" s="2">
        <v>0</v>
      </c>
      <c r="I495" s="2">
        <v>30</v>
      </c>
      <c r="J495" s="2" t="s">
        <v>40</v>
      </c>
      <c r="K495" s="2"/>
      <c r="M495" s="3">
        <v>31.879000000000001</v>
      </c>
      <c r="N495" s="3">
        <v>447.44</v>
      </c>
      <c r="O495" s="3">
        <v>9.5</v>
      </c>
      <c r="P495" s="3">
        <v>18</v>
      </c>
      <c r="Q495" s="3">
        <v>225.01</v>
      </c>
      <c r="R495" s="3">
        <v>23.667000000000002</v>
      </c>
      <c r="S495" s="3">
        <v>415.57</v>
      </c>
      <c r="T495" s="3">
        <v>207.01</v>
      </c>
      <c r="U495" s="3">
        <v>-50.186</v>
      </c>
    </row>
    <row r="496" spans="1:21">
      <c r="A496" t="s">
        <v>1</v>
      </c>
      <c r="B496" s="5" t="s">
        <v>16</v>
      </c>
      <c r="C496" s="98" t="s">
        <v>72</v>
      </c>
      <c r="D496" s="2">
        <v>1</v>
      </c>
      <c r="E496" s="2">
        <v>190</v>
      </c>
      <c r="F496" s="2">
        <v>325</v>
      </c>
      <c r="G496" s="2">
        <v>333</v>
      </c>
      <c r="H496" s="2">
        <v>0</v>
      </c>
      <c r="I496" s="2">
        <v>30</v>
      </c>
      <c r="J496" s="2" t="s">
        <v>40</v>
      </c>
      <c r="K496" s="2"/>
      <c r="M496" s="3">
        <v>25.861999999999998</v>
      </c>
      <c r="N496" s="3">
        <v>269.23</v>
      </c>
      <c r="O496" s="3">
        <v>27.667000000000002</v>
      </c>
      <c r="P496" s="3">
        <v>18</v>
      </c>
      <c r="Q496" s="3">
        <v>226.74</v>
      </c>
      <c r="R496" s="3">
        <v>23.5</v>
      </c>
      <c r="S496" s="3">
        <v>243.37</v>
      </c>
      <c r="T496" s="3">
        <v>208.74</v>
      </c>
      <c r="U496" s="3">
        <v>-14.231</v>
      </c>
    </row>
    <row r="497" spans="1:22">
      <c r="A497" t="s">
        <v>1</v>
      </c>
      <c r="B497" s="5" t="s">
        <v>18</v>
      </c>
      <c r="C497" s="98" t="s">
        <v>72</v>
      </c>
      <c r="D497" s="2">
        <v>1</v>
      </c>
      <c r="E497" s="2">
        <v>199</v>
      </c>
      <c r="F497" s="2">
        <v>325</v>
      </c>
      <c r="G497" s="2">
        <v>335</v>
      </c>
      <c r="H497" s="2">
        <v>0</v>
      </c>
      <c r="I497" s="2">
        <v>30</v>
      </c>
      <c r="J497" s="2" t="s">
        <v>40</v>
      </c>
      <c r="K497" s="2"/>
      <c r="M497" s="3">
        <v>25.100999999999999</v>
      </c>
      <c r="N497" s="3">
        <v>694.51</v>
      </c>
      <c r="O497" s="3">
        <v>23.5</v>
      </c>
      <c r="P497" s="3">
        <v>18</v>
      </c>
      <c r="Q497" s="3">
        <v>172.81</v>
      </c>
      <c r="R497" s="3">
        <v>23.5</v>
      </c>
      <c r="S497" s="3">
        <v>669.41</v>
      </c>
      <c r="T497" s="3">
        <v>154.81</v>
      </c>
      <c r="U497" s="3">
        <v>-76.873000000000005</v>
      </c>
    </row>
    <row r="498" spans="1:22">
      <c r="A498" t="s">
        <v>1</v>
      </c>
      <c r="B498" s="5" t="s">
        <v>157</v>
      </c>
      <c r="C498" s="98" t="s">
        <v>72</v>
      </c>
      <c r="D498" s="2">
        <v>1</v>
      </c>
      <c r="E498" s="2">
        <v>211</v>
      </c>
      <c r="F498" s="2">
        <v>325</v>
      </c>
      <c r="G498" s="2">
        <v>337</v>
      </c>
      <c r="H498" s="2">
        <v>0</v>
      </c>
      <c r="I498" s="2">
        <v>30</v>
      </c>
      <c r="J498" s="2" t="s">
        <v>40</v>
      </c>
      <c r="K498" s="2"/>
      <c r="M498" s="3">
        <v>25.541</v>
      </c>
      <c r="N498" s="3">
        <v>186.6</v>
      </c>
      <c r="O498" s="3">
        <v>24.332999999999998</v>
      </c>
      <c r="P498" s="3">
        <v>18</v>
      </c>
      <c r="Q498" s="3">
        <v>281.33999999999997</v>
      </c>
      <c r="R498" s="3">
        <v>23.167000000000002</v>
      </c>
      <c r="S498" s="3">
        <v>161.06</v>
      </c>
      <c r="T498" s="3">
        <v>263.33999999999997</v>
      </c>
      <c r="U498" s="3">
        <v>63.508000000000003</v>
      </c>
    </row>
    <row r="499" spans="1:22">
      <c r="A499" t="s">
        <v>1</v>
      </c>
      <c r="B499" s="5" t="s">
        <v>19</v>
      </c>
      <c r="C499" s="98" t="s">
        <v>73</v>
      </c>
      <c r="D499" s="2">
        <v>1</v>
      </c>
      <c r="E499" s="2">
        <v>125</v>
      </c>
      <c r="F499" s="2">
        <v>325</v>
      </c>
      <c r="G499" s="2">
        <v>340</v>
      </c>
      <c r="H499" s="2">
        <v>0</v>
      </c>
      <c r="I499" s="2">
        <v>30</v>
      </c>
      <c r="J499" s="2" t="s">
        <v>40</v>
      </c>
      <c r="K499" s="2"/>
      <c r="M499" s="3">
        <v>22.832000000000001</v>
      </c>
      <c r="N499" s="3">
        <v>242.49</v>
      </c>
      <c r="O499" s="3">
        <v>23.332999999999998</v>
      </c>
      <c r="P499" s="3">
        <v>18</v>
      </c>
      <c r="Q499" s="3">
        <v>201.29</v>
      </c>
      <c r="R499" s="3">
        <v>23.332999999999998</v>
      </c>
      <c r="S499" s="3">
        <v>219.65</v>
      </c>
      <c r="T499" s="3">
        <v>183.29</v>
      </c>
      <c r="U499" s="3">
        <v>-16.556000000000001</v>
      </c>
    </row>
    <row r="500" spans="1:22">
      <c r="A500" t="s">
        <v>1</v>
      </c>
      <c r="B500" s="5" t="s">
        <v>20</v>
      </c>
      <c r="C500" s="98" t="s">
        <v>73</v>
      </c>
      <c r="D500" s="2">
        <v>1</v>
      </c>
      <c r="E500" s="2">
        <v>124</v>
      </c>
      <c r="F500" s="2">
        <v>325</v>
      </c>
      <c r="G500" s="2">
        <v>341</v>
      </c>
      <c r="H500" s="2">
        <v>0</v>
      </c>
      <c r="I500" s="2">
        <v>30</v>
      </c>
      <c r="J500" s="2" t="s">
        <v>40</v>
      </c>
      <c r="K500" s="2"/>
      <c r="M500" s="3">
        <v>22.818999999999999</v>
      </c>
      <c r="N500" s="3">
        <v>228.27</v>
      </c>
      <c r="O500" s="3">
        <v>23</v>
      </c>
      <c r="P500" s="3">
        <v>18</v>
      </c>
      <c r="Q500" s="3">
        <v>205.59</v>
      </c>
      <c r="R500" s="3">
        <v>23.332999999999998</v>
      </c>
      <c r="S500" s="3">
        <v>205.45</v>
      </c>
      <c r="T500" s="3">
        <v>187.59</v>
      </c>
      <c r="U500" s="3">
        <v>-8.6950000000000003</v>
      </c>
    </row>
    <row r="501" spans="1:22">
      <c r="A501" t="s">
        <v>1</v>
      </c>
      <c r="B501" s="5" t="s">
        <v>21</v>
      </c>
      <c r="C501" s="98" t="s">
        <v>73</v>
      </c>
      <c r="D501" s="2">
        <v>1</v>
      </c>
      <c r="E501" s="2">
        <v>137</v>
      </c>
      <c r="F501" s="2">
        <v>325</v>
      </c>
      <c r="G501" s="2">
        <v>343</v>
      </c>
      <c r="H501" s="2">
        <v>0</v>
      </c>
      <c r="I501" s="2">
        <v>30</v>
      </c>
      <c r="J501" s="2" t="s">
        <v>40</v>
      </c>
      <c r="K501" s="2"/>
      <c r="M501" s="3">
        <v>19.193000000000001</v>
      </c>
      <c r="N501" s="3">
        <v>115.47</v>
      </c>
      <c r="O501" s="3">
        <v>21.832999999999998</v>
      </c>
      <c r="P501" s="3">
        <v>18</v>
      </c>
      <c r="Q501" s="3">
        <v>162.87</v>
      </c>
      <c r="R501" s="3">
        <v>23.332999999999998</v>
      </c>
      <c r="S501" s="3">
        <v>96.275999999999996</v>
      </c>
      <c r="T501" s="3">
        <v>144.87</v>
      </c>
      <c r="U501" s="3">
        <v>50.475000000000001</v>
      </c>
    </row>
    <row r="502" spans="1:22">
      <c r="A502" t="s">
        <v>1</v>
      </c>
      <c r="B502" s="5" t="s">
        <v>22</v>
      </c>
      <c r="C502" s="98" t="s">
        <v>73</v>
      </c>
      <c r="D502" s="2">
        <v>1</v>
      </c>
      <c r="E502" s="2">
        <v>135</v>
      </c>
      <c r="F502" s="2">
        <v>325</v>
      </c>
      <c r="G502" s="2">
        <v>344</v>
      </c>
      <c r="H502" s="2">
        <v>0</v>
      </c>
      <c r="I502" s="2">
        <v>30</v>
      </c>
      <c r="J502" s="2" t="s">
        <v>40</v>
      </c>
      <c r="K502" s="2"/>
      <c r="M502" s="3">
        <v>18.981000000000002</v>
      </c>
      <c r="N502" s="3">
        <v>170.43</v>
      </c>
      <c r="O502" s="3">
        <v>23.667000000000002</v>
      </c>
      <c r="P502" s="3">
        <v>18</v>
      </c>
      <c r="Q502" s="3">
        <v>205.22</v>
      </c>
      <c r="R502" s="3">
        <v>23.5</v>
      </c>
      <c r="S502" s="3">
        <v>151.44</v>
      </c>
      <c r="T502" s="3">
        <v>187.22</v>
      </c>
      <c r="U502" s="3">
        <v>23.619</v>
      </c>
    </row>
    <row r="503" spans="1:22">
      <c r="A503" t="s">
        <v>1</v>
      </c>
      <c r="B503" s="5" t="s">
        <v>23</v>
      </c>
      <c r="C503" s="98" t="s">
        <v>73</v>
      </c>
      <c r="D503" s="2">
        <v>1</v>
      </c>
      <c r="E503" s="2">
        <v>149</v>
      </c>
      <c r="F503" s="2">
        <v>325</v>
      </c>
      <c r="G503" s="2">
        <v>352</v>
      </c>
      <c r="H503" s="2">
        <v>0</v>
      </c>
      <c r="I503" s="2">
        <v>30</v>
      </c>
      <c r="J503" s="2" t="s">
        <v>40</v>
      </c>
      <c r="K503" s="2"/>
      <c r="M503" s="3">
        <v>19.876999999999999</v>
      </c>
      <c r="N503" s="3">
        <v>72.174999999999997</v>
      </c>
      <c r="O503" s="3">
        <v>24.167000000000002</v>
      </c>
      <c r="P503" s="3">
        <v>18</v>
      </c>
      <c r="Q503" s="3">
        <v>154.56</v>
      </c>
      <c r="R503" s="3">
        <v>23.5</v>
      </c>
      <c r="S503" s="3">
        <v>52.298000000000002</v>
      </c>
      <c r="T503" s="3">
        <v>136.56</v>
      </c>
      <c r="U503" s="3">
        <v>161.12</v>
      </c>
    </row>
    <row r="504" spans="1:22">
      <c r="A504" t="s">
        <v>1</v>
      </c>
      <c r="B504" s="5" t="s">
        <v>24</v>
      </c>
      <c r="C504" s="98" t="s">
        <v>73</v>
      </c>
      <c r="D504" s="2">
        <v>1</v>
      </c>
      <c r="E504" s="2">
        <v>151</v>
      </c>
      <c r="F504" s="2">
        <v>325</v>
      </c>
      <c r="G504" s="2">
        <v>353</v>
      </c>
      <c r="H504" s="2">
        <v>0</v>
      </c>
      <c r="I504" s="2">
        <v>30</v>
      </c>
      <c r="J504" s="2" t="s">
        <v>40</v>
      </c>
      <c r="K504" s="2"/>
      <c r="M504" s="3">
        <v>21.893999999999998</v>
      </c>
      <c r="N504" s="3">
        <v>153.47999999999999</v>
      </c>
      <c r="O504" s="3">
        <v>24.5</v>
      </c>
      <c r="P504" s="3">
        <v>18</v>
      </c>
      <c r="Q504" s="3">
        <v>150.36000000000001</v>
      </c>
      <c r="R504" s="3">
        <v>23.5</v>
      </c>
      <c r="S504" s="3">
        <v>131.58000000000001</v>
      </c>
      <c r="T504" s="3">
        <v>132.36000000000001</v>
      </c>
      <c r="U504" s="3">
        <v>0.59274000000000004</v>
      </c>
    </row>
    <row r="505" spans="1:22">
      <c r="A505" t="s">
        <v>1</v>
      </c>
      <c r="B505" s="5" t="s">
        <v>25</v>
      </c>
      <c r="C505" s="98" t="s">
        <v>73</v>
      </c>
      <c r="D505" s="2">
        <v>1</v>
      </c>
      <c r="E505" s="2">
        <v>165</v>
      </c>
      <c r="F505" s="2">
        <v>325</v>
      </c>
      <c r="G505" s="2">
        <v>347</v>
      </c>
      <c r="H505" s="2">
        <v>0</v>
      </c>
      <c r="I505" s="2">
        <v>30</v>
      </c>
      <c r="J505" s="2" t="s">
        <v>40</v>
      </c>
      <c r="K505" s="2"/>
      <c r="M505" s="3">
        <v>23.995000000000001</v>
      </c>
      <c r="N505" s="3">
        <v>180.86</v>
      </c>
      <c r="O505" s="3">
        <v>23.5</v>
      </c>
      <c r="P505" s="3">
        <v>18</v>
      </c>
      <c r="Q505" s="3">
        <v>208.75</v>
      </c>
      <c r="R505" s="3">
        <v>23.332999999999998</v>
      </c>
      <c r="S505" s="3">
        <v>156.87</v>
      </c>
      <c r="T505" s="3">
        <v>190.75</v>
      </c>
      <c r="U505" s="3">
        <v>21.602</v>
      </c>
    </row>
    <row r="506" spans="1:22">
      <c r="A506" t="s">
        <v>1</v>
      </c>
      <c r="B506" s="5" t="s">
        <v>26</v>
      </c>
      <c r="C506" s="98" t="s">
        <v>73</v>
      </c>
      <c r="D506" s="2">
        <v>1</v>
      </c>
      <c r="E506" s="2">
        <v>171</v>
      </c>
      <c r="F506" s="2">
        <v>325</v>
      </c>
      <c r="G506" s="2">
        <v>349</v>
      </c>
      <c r="H506" s="2">
        <v>0</v>
      </c>
      <c r="I506" s="2">
        <v>30</v>
      </c>
      <c r="J506" s="2" t="s">
        <v>40</v>
      </c>
      <c r="K506" s="2"/>
      <c r="M506" s="3">
        <v>25.893000000000001</v>
      </c>
      <c r="N506" s="3">
        <v>313.05</v>
      </c>
      <c r="O506" s="3">
        <v>23.332999999999998</v>
      </c>
      <c r="P506" s="3">
        <v>18</v>
      </c>
      <c r="Q506" s="3">
        <v>204.12</v>
      </c>
      <c r="R506" s="3">
        <v>23.332999999999998</v>
      </c>
      <c r="S506" s="3">
        <v>287.14999999999998</v>
      </c>
      <c r="T506" s="3">
        <v>186.12</v>
      </c>
      <c r="U506" s="3">
        <v>-35.183999999999997</v>
      </c>
    </row>
    <row r="507" spans="1:22">
      <c r="A507" t="s">
        <v>1</v>
      </c>
      <c r="B507" s="5" t="s">
        <v>27</v>
      </c>
      <c r="C507" s="98" t="s">
        <v>74</v>
      </c>
      <c r="D507" s="2">
        <v>1</v>
      </c>
      <c r="E507" s="2">
        <v>228</v>
      </c>
      <c r="F507" s="2">
        <v>325</v>
      </c>
      <c r="G507" s="2">
        <v>355</v>
      </c>
      <c r="H507" s="2">
        <v>0</v>
      </c>
      <c r="I507" s="2">
        <v>30</v>
      </c>
      <c r="J507" s="2" t="s">
        <v>40</v>
      </c>
      <c r="K507" s="2"/>
      <c r="M507" s="3">
        <v>-0.55793000000000004</v>
      </c>
      <c r="N507" s="3">
        <v>57.162999999999997</v>
      </c>
      <c r="O507" s="3">
        <v>2.5</v>
      </c>
      <c r="P507" s="3">
        <v>0</v>
      </c>
      <c r="Q507" s="3">
        <v>4.0022000000000002</v>
      </c>
      <c r="R507" s="3">
        <v>23</v>
      </c>
      <c r="S507" s="3">
        <v>57.720999999999997</v>
      </c>
      <c r="T507" s="3">
        <v>4.0022000000000002</v>
      </c>
      <c r="U507" s="3">
        <v>-93.066000000000003</v>
      </c>
    </row>
    <row r="508" spans="1:22">
      <c r="A508" t="s">
        <v>1</v>
      </c>
      <c r="B508" s="5" t="s">
        <v>28</v>
      </c>
      <c r="C508" s="98" t="s">
        <v>74</v>
      </c>
      <c r="D508" s="2">
        <v>1</v>
      </c>
      <c r="E508" s="2">
        <v>232</v>
      </c>
      <c r="F508" s="2">
        <v>325</v>
      </c>
      <c r="G508" s="2">
        <v>356</v>
      </c>
      <c r="H508" s="2">
        <v>0</v>
      </c>
      <c r="I508" s="2">
        <v>30</v>
      </c>
      <c r="J508" s="2" t="s">
        <v>40</v>
      </c>
      <c r="K508" s="2"/>
      <c r="M508" s="3">
        <v>7.3127000000000001E-3</v>
      </c>
      <c r="N508" s="3">
        <v>20.88</v>
      </c>
      <c r="O508" s="3">
        <v>4</v>
      </c>
      <c r="P508" s="3">
        <v>0</v>
      </c>
      <c r="Q508" s="3">
        <v>4.1609999999999996</v>
      </c>
      <c r="R508" s="3">
        <v>23</v>
      </c>
      <c r="S508" s="3">
        <v>20.872</v>
      </c>
      <c r="T508" s="3">
        <v>4.1609999999999996</v>
      </c>
      <c r="U508" s="3">
        <v>-80.064999999999998</v>
      </c>
    </row>
    <row r="509" spans="1:22">
      <c r="A509" t="s">
        <v>1</v>
      </c>
      <c r="B509" s="5" t="s">
        <v>29</v>
      </c>
      <c r="C509" s="98" t="s">
        <v>74</v>
      </c>
      <c r="D509" s="2">
        <v>1</v>
      </c>
      <c r="E509" s="2">
        <v>226</v>
      </c>
      <c r="F509" s="2">
        <v>325</v>
      </c>
      <c r="G509" s="2">
        <v>358</v>
      </c>
      <c r="H509" s="2">
        <v>0</v>
      </c>
      <c r="I509" s="2">
        <v>30</v>
      </c>
      <c r="J509" s="2" t="s">
        <v>40</v>
      </c>
      <c r="K509" s="2"/>
      <c r="M509" s="3">
        <v>-0.43985000000000002</v>
      </c>
      <c r="N509" s="3">
        <v>23.504000000000001</v>
      </c>
      <c r="O509" s="3">
        <v>20.5</v>
      </c>
      <c r="P509" s="3">
        <v>0</v>
      </c>
      <c r="Q509" s="3">
        <v>4.0277000000000003</v>
      </c>
      <c r="R509" s="3">
        <v>23</v>
      </c>
      <c r="S509" s="3">
        <v>23.943999999999999</v>
      </c>
      <c r="T509" s="3">
        <v>4.0277000000000003</v>
      </c>
      <c r="U509" s="3">
        <v>-83.179000000000002</v>
      </c>
    </row>
    <row r="510" spans="1:22">
      <c r="A510" t="s">
        <v>1</v>
      </c>
      <c r="B510" s="5" t="s">
        <v>158</v>
      </c>
      <c r="C510" s="98" t="s">
        <v>74</v>
      </c>
      <c r="D510" s="2">
        <v>1</v>
      </c>
      <c r="E510" s="2">
        <v>233</v>
      </c>
      <c r="F510" s="2">
        <v>325</v>
      </c>
      <c r="G510" s="2">
        <v>360</v>
      </c>
      <c r="H510" s="2">
        <v>0</v>
      </c>
      <c r="I510" s="2">
        <v>30</v>
      </c>
      <c r="J510" s="2" t="s">
        <v>40</v>
      </c>
      <c r="K510" s="2"/>
      <c r="M510" s="3">
        <v>-3.9011999999999998E-2</v>
      </c>
      <c r="N510" s="3">
        <v>5.085</v>
      </c>
      <c r="O510" s="3">
        <v>22.167000000000002</v>
      </c>
      <c r="P510" s="3">
        <v>0</v>
      </c>
      <c r="Q510" s="3">
        <v>7.0182000000000002</v>
      </c>
      <c r="R510" s="3">
        <v>23</v>
      </c>
      <c r="S510" s="3">
        <v>5.1239999999999997</v>
      </c>
      <c r="T510" s="3">
        <v>7.0182000000000002</v>
      </c>
      <c r="U510" s="3">
        <v>36.969000000000001</v>
      </c>
    </row>
    <row r="511" spans="1:22">
      <c r="A511" t="s">
        <v>1</v>
      </c>
      <c r="B511" s="5" t="s">
        <v>162</v>
      </c>
      <c r="C511" s="98" t="s">
        <v>166</v>
      </c>
      <c r="D511" s="2">
        <v>1</v>
      </c>
      <c r="E511" s="2">
        <v>227</v>
      </c>
      <c r="F511" s="2">
        <v>325</v>
      </c>
      <c r="G511" s="2">
        <v>378</v>
      </c>
      <c r="H511" s="2">
        <v>0</v>
      </c>
      <c r="I511" s="2">
        <v>30</v>
      </c>
      <c r="J511" s="2" t="s">
        <v>40</v>
      </c>
      <c r="K511" s="2"/>
      <c r="M511" s="3">
        <v>-0.60675999999999997</v>
      </c>
      <c r="N511" s="3">
        <v>45.88</v>
      </c>
      <c r="O511" s="3">
        <v>3.1667000000000001</v>
      </c>
      <c r="P511" s="3">
        <v>0</v>
      </c>
      <c r="Q511" s="3">
        <v>3.8822999999999999</v>
      </c>
      <c r="R511" s="3">
        <v>23</v>
      </c>
      <c r="S511" s="3">
        <v>46.487000000000002</v>
      </c>
      <c r="T511" s="3">
        <v>3.8822999999999999</v>
      </c>
      <c r="U511" s="3">
        <v>-91.649000000000001</v>
      </c>
    </row>
    <row r="512" spans="1:22">
      <c r="A512" t="s">
        <v>1</v>
      </c>
      <c r="B512" s="5" t="s">
        <v>163</v>
      </c>
      <c r="C512" s="98" t="s">
        <v>166</v>
      </c>
      <c r="D512" s="2">
        <v>1</v>
      </c>
      <c r="E512" s="2">
        <v>231</v>
      </c>
      <c r="F512" s="2">
        <v>325</v>
      </c>
      <c r="G512" s="2">
        <v>379</v>
      </c>
      <c r="J512" s="2"/>
      <c r="K512" s="2"/>
      <c r="V512" s="3" t="s">
        <v>268</v>
      </c>
    </row>
    <row r="513" spans="1:21">
      <c r="A513" t="s">
        <v>1</v>
      </c>
      <c r="B513" s="5" t="s">
        <v>164</v>
      </c>
      <c r="C513" s="98" t="s">
        <v>166</v>
      </c>
      <c r="D513" s="2">
        <v>1</v>
      </c>
      <c r="E513" s="2">
        <v>225</v>
      </c>
      <c r="F513" s="2">
        <v>325</v>
      </c>
      <c r="G513" s="2">
        <v>381</v>
      </c>
      <c r="H513" s="2">
        <v>0</v>
      </c>
      <c r="I513" s="2">
        <v>30</v>
      </c>
      <c r="J513" s="2" t="s">
        <v>40</v>
      </c>
      <c r="K513" s="2"/>
      <c r="M513" s="3">
        <v>-0.26462000000000002</v>
      </c>
      <c r="N513" s="3">
        <v>18.021999999999998</v>
      </c>
      <c r="O513" s="3">
        <v>15.333</v>
      </c>
      <c r="P513" s="3">
        <v>0</v>
      </c>
      <c r="Q513" s="3">
        <v>3.6166999999999998</v>
      </c>
      <c r="R513" s="3">
        <v>23</v>
      </c>
      <c r="S513" s="3">
        <v>18.286999999999999</v>
      </c>
      <c r="T513" s="3">
        <v>3.6166999999999998</v>
      </c>
      <c r="U513" s="3">
        <v>-80.221999999999994</v>
      </c>
    </row>
    <row r="514" spans="1:21">
      <c r="A514" t="s">
        <v>1</v>
      </c>
      <c r="B514" s="5" t="s">
        <v>165</v>
      </c>
      <c r="C514" s="98" t="s">
        <v>166</v>
      </c>
      <c r="D514" s="2">
        <v>1</v>
      </c>
      <c r="E514" s="2">
        <v>234</v>
      </c>
      <c r="F514" s="2">
        <v>325</v>
      </c>
      <c r="G514" s="2">
        <v>382</v>
      </c>
      <c r="H514" s="2">
        <v>0</v>
      </c>
      <c r="I514" s="2">
        <v>30</v>
      </c>
      <c r="J514" s="2" t="s">
        <v>40</v>
      </c>
      <c r="K514" s="2"/>
      <c r="M514" s="3">
        <v>-8.5315000000000002E-2</v>
      </c>
      <c r="N514" s="3">
        <v>3.6452</v>
      </c>
      <c r="O514" s="3">
        <v>23</v>
      </c>
      <c r="P514" s="3">
        <v>0</v>
      </c>
      <c r="Q514" s="3">
        <v>7.0608000000000004</v>
      </c>
      <c r="R514" s="3">
        <v>23</v>
      </c>
      <c r="S514" s="3">
        <v>3.7305000000000001</v>
      </c>
      <c r="T514" s="3">
        <v>7.0608000000000004</v>
      </c>
      <c r="U514" s="3">
        <v>89.271000000000001</v>
      </c>
    </row>
    <row r="515" spans="1:21">
      <c r="A515" t="s">
        <v>1</v>
      </c>
      <c r="B515" s="5" t="s">
        <v>30</v>
      </c>
      <c r="C515" s="98" t="s">
        <v>75</v>
      </c>
      <c r="D515" s="2">
        <v>1</v>
      </c>
      <c r="E515" s="2">
        <v>8</v>
      </c>
      <c r="F515" s="2">
        <v>325</v>
      </c>
      <c r="G515" s="2">
        <v>363</v>
      </c>
      <c r="H515" s="2">
        <v>0</v>
      </c>
      <c r="I515" s="2">
        <v>30</v>
      </c>
      <c r="J515" s="2" t="s">
        <v>40</v>
      </c>
      <c r="K515" s="2"/>
      <c r="M515" s="3">
        <v>2.3838999999999999E-2</v>
      </c>
      <c r="N515" s="3">
        <v>3.6589999999999998</v>
      </c>
      <c r="O515" s="3">
        <v>23</v>
      </c>
      <c r="P515" s="3">
        <v>0</v>
      </c>
      <c r="Q515" s="3">
        <v>4.0693000000000001</v>
      </c>
      <c r="R515" s="3">
        <v>23</v>
      </c>
      <c r="S515" s="3">
        <v>3.6352000000000002</v>
      </c>
      <c r="T515" s="3">
        <v>4.0693000000000001</v>
      </c>
      <c r="U515" s="3">
        <v>11.944000000000001</v>
      </c>
    </row>
    <row r="516" spans="1:21">
      <c r="A516" t="s">
        <v>1</v>
      </c>
      <c r="B516" s="5" t="s">
        <v>31</v>
      </c>
      <c r="C516" s="98" t="s">
        <v>75</v>
      </c>
      <c r="D516" s="2">
        <v>1</v>
      </c>
      <c r="E516" s="2">
        <v>10</v>
      </c>
      <c r="F516" s="2">
        <v>325</v>
      </c>
      <c r="G516" s="2">
        <v>364</v>
      </c>
      <c r="H516" s="2">
        <v>0</v>
      </c>
      <c r="I516" s="2">
        <v>30</v>
      </c>
      <c r="J516" s="2" t="s">
        <v>40</v>
      </c>
      <c r="K516" s="2"/>
      <c r="M516" s="3">
        <v>0.14729999999999999</v>
      </c>
      <c r="N516" s="3">
        <v>7.6105</v>
      </c>
      <c r="O516" s="3">
        <v>3.3332999999999999</v>
      </c>
      <c r="P516" s="3">
        <v>0</v>
      </c>
      <c r="Q516" s="3">
        <v>4.2069000000000001</v>
      </c>
      <c r="R516" s="3">
        <v>23</v>
      </c>
      <c r="S516" s="3">
        <v>7.4631999999999996</v>
      </c>
      <c r="T516" s="3">
        <v>4.2069000000000001</v>
      </c>
      <c r="U516" s="3">
        <v>-43.631</v>
      </c>
    </row>
    <row r="517" spans="1:21">
      <c r="A517" t="s">
        <v>1</v>
      </c>
      <c r="B517" s="5" t="s">
        <v>32</v>
      </c>
      <c r="C517" s="98" t="s">
        <v>75</v>
      </c>
      <c r="D517" s="2">
        <v>1</v>
      </c>
      <c r="E517" s="2">
        <v>16</v>
      </c>
      <c r="F517" s="2">
        <v>325</v>
      </c>
      <c r="G517" s="2">
        <v>368</v>
      </c>
      <c r="H517" s="2">
        <v>0</v>
      </c>
      <c r="I517" s="2">
        <v>30</v>
      </c>
      <c r="J517" s="2" t="s">
        <v>40</v>
      </c>
      <c r="K517" s="2"/>
      <c r="M517" s="3">
        <v>1.2182E-2</v>
      </c>
      <c r="N517" s="3">
        <v>2.6223999999999998</v>
      </c>
      <c r="O517" s="3">
        <v>21.832999999999998</v>
      </c>
      <c r="P517" s="3">
        <v>0</v>
      </c>
      <c r="Q517" s="3">
        <v>3.2578999999999998</v>
      </c>
      <c r="R517" s="3">
        <v>23</v>
      </c>
      <c r="S517" s="3">
        <v>2.6101999999999999</v>
      </c>
      <c r="T517" s="3">
        <v>3.2578999999999998</v>
      </c>
      <c r="U517" s="3">
        <v>24.814</v>
      </c>
    </row>
    <row r="518" spans="1:21">
      <c r="A518" t="s">
        <v>1</v>
      </c>
      <c r="B518" s="5" t="s">
        <v>33</v>
      </c>
      <c r="C518" s="98" t="s">
        <v>75</v>
      </c>
      <c r="D518" s="2">
        <v>1</v>
      </c>
      <c r="E518" s="2">
        <v>15</v>
      </c>
      <c r="F518" s="2">
        <v>325</v>
      </c>
      <c r="G518" s="2">
        <v>367</v>
      </c>
      <c r="H518" s="2">
        <v>0</v>
      </c>
      <c r="I518" s="2">
        <v>30</v>
      </c>
      <c r="J518" s="2" t="s">
        <v>40</v>
      </c>
      <c r="K518" s="2"/>
      <c r="M518" s="3">
        <v>2.0593E-2</v>
      </c>
      <c r="N518" s="3">
        <v>4.6752000000000002</v>
      </c>
      <c r="O518" s="3">
        <v>22.667000000000002</v>
      </c>
      <c r="P518" s="3">
        <v>0</v>
      </c>
      <c r="Q518" s="3">
        <v>4.1943999999999999</v>
      </c>
      <c r="R518" s="3">
        <v>23</v>
      </c>
      <c r="S518" s="3">
        <v>4.6546000000000003</v>
      </c>
      <c r="T518" s="3">
        <v>4.1943999999999999</v>
      </c>
      <c r="U518" s="3">
        <v>-9.8864000000000001</v>
      </c>
    </row>
    <row r="519" spans="1:21">
      <c r="A519" t="s">
        <v>1</v>
      </c>
      <c r="B519" s="5" t="s">
        <v>34</v>
      </c>
      <c r="C519" s="98" t="s">
        <v>75</v>
      </c>
      <c r="D519" s="2">
        <v>1</v>
      </c>
      <c r="E519" s="2">
        <v>22</v>
      </c>
      <c r="F519" s="2">
        <v>325</v>
      </c>
      <c r="G519" s="2">
        <v>375</v>
      </c>
      <c r="H519" s="2">
        <v>0</v>
      </c>
      <c r="I519" s="2">
        <v>30</v>
      </c>
      <c r="J519" s="2" t="s">
        <v>40</v>
      </c>
      <c r="K519" s="2"/>
      <c r="M519" s="3">
        <v>-4.4573E-3</v>
      </c>
      <c r="N519" s="3">
        <v>1.9440999999999999</v>
      </c>
      <c r="O519" s="3">
        <v>23.167000000000002</v>
      </c>
      <c r="P519" s="3">
        <v>0</v>
      </c>
      <c r="Q519" s="3">
        <v>2.8519000000000001</v>
      </c>
      <c r="R519" s="3">
        <v>23</v>
      </c>
      <c r="S519" s="3">
        <v>1.9484999999999999</v>
      </c>
      <c r="T519" s="3">
        <v>2.8519000000000001</v>
      </c>
      <c r="U519" s="3">
        <v>46.362000000000002</v>
      </c>
    </row>
    <row r="520" spans="1:21">
      <c r="A520" t="s">
        <v>1</v>
      </c>
      <c r="B520" s="5" t="s">
        <v>35</v>
      </c>
      <c r="C520" s="98" t="s">
        <v>75</v>
      </c>
      <c r="D520" s="2">
        <v>1</v>
      </c>
      <c r="E520" s="2">
        <v>23</v>
      </c>
      <c r="F520" s="2">
        <v>325</v>
      </c>
      <c r="G520" s="2">
        <v>376</v>
      </c>
      <c r="H520" s="2">
        <v>0</v>
      </c>
      <c r="I520" s="2">
        <v>30</v>
      </c>
      <c r="J520" s="2" t="s">
        <v>40</v>
      </c>
      <c r="K520" s="2"/>
      <c r="M520" s="3">
        <v>5.3568999999999999E-2</v>
      </c>
      <c r="N520" s="3">
        <v>5.2851999999999997</v>
      </c>
      <c r="O520" s="3">
        <v>23.332999999999998</v>
      </c>
      <c r="P520" s="3">
        <v>0</v>
      </c>
      <c r="Q520" s="3">
        <v>2.7505999999999999</v>
      </c>
      <c r="R520" s="3">
        <v>23</v>
      </c>
      <c r="S520" s="3">
        <v>5.2316000000000003</v>
      </c>
      <c r="T520" s="3">
        <v>2.7505999999999999</v>
      </c>
      <c r="U520" s="3">
        <v>-47.423999999999999</v>
      </c>
    </row>
    <row r="521" spans="1:21">
      <c r="A521" t="s">
        <v>1</v>
      </c>
      <c r="B521" s="5" t="s">
        <v>36</v>
      </c>
      <c r="C521" s="98" t="s">
        <v>75</v>
      </c>
      <c r="D521" s="2">
        <v>1</v>
      </c>
      <c r="E521" s="2">
        <v>30</v>
      </c>
      <c r="F521" s="2">
        <v>325</v>
      </c>
      <c r="G521" s="2">
        <v>370</v>
      </c>
      <c r="J521" s="2"/>
      <c r="K521" s="2"/>
    </row>
    <row r="522" spans="1:21">
      <c r="A522" t="s">
        <v>1</v>
      </c>
      <c r="B522" s="5" t="s">
        <v>37</v>
      </c>
      <c r="C522" s="98" t="s">
        <v>75</v>
      </c>
      <c r="D522" s="2">
        <v>1</v>
      </c>
      <c r="E522" s="2">
        <v>33</v>
      </c>
      <c r="F522" s="2">
        <v>325</v>
      </c>
      <c r="G522" s="2">
        <v>372</v>
      </c>
      <c r="J522" s="2"/>
      <c r="K522" s="2"/>
    </row>
    <row r="523" spans="1:21">
      <c r="B523" s="5"/>
    </row>
    <row r="524" spans="1:21">
      <c r="A524" t="s">
        <v>283</v>
      </c>
      <c r="B524" s="5" t="s">
        <v>302</v>
      </c>
      <c r="C524" s="98">
        <v>1</v>
      </c>
    </row>
    <row r="525" spans="1:21">
      <c r="A525" t="s">
        <v>284</v>
      </c>
      <c r="B525" s="5" t="s">
        <v>302</v>
      </c>
      <c r="C525" s="98">
        <v>1</v>
      </c>
    </row>
    <row r="526" spans="1:21">
      <c r="B526" s="5"/>
      <c r="D526" s="2" t="s">
        <v>2</v>
      </c>
      <c r="E526" s="2" t="s">
        <v>3</v>
      </c>
      <c r="F526" s="2" t="s">
        <v>4</v>
      </c>
      <c r="G526" s="2" t="s">
        <v>5</v>
      </c>
      <c r="H526" s="2" t="s">
        <v>6</v>
      </c>
      <c r="I526" s="2" t="s">
        <v>7</v>
      </c>
      <c r="J526" s="2" t="s">
        <v>39</v>
      </c>
      <c r="K526" s="2" t="s">
        <v>79</v>
      </c>
      <c r="M526" s="3" t="s">
        <v>70</v>
      </c>
      <c r="N526" s="3" t="s">
        <v>76</v>
      </c>
      <c r="O526" s="3" t="s">
        <v>81</v>
      </c>
      <c r="P526" s="3" t="s">
        <v>71</v>
      </c>
      <c r="Q526" s="3" t="s">
        <v>77</v>
      </c>
      <c r="R526" s="3" t="s">
        <v>81</v>
      </c>
      <c r="S526" s="3" t="s">
        <v>82</v>
      </c>
      <c r="T526" s="3" t="s">
        <v>83</v>
      </c>
      <c r="U526" s="3" t="s">
        <v>78</v>
      </c>
    </row>
    <row r="527" spans="1:21">
      <c r="A527" t="s">
        <v>1</v>
      </c>
      <c r="B527" s="5" t="s">
        <v>8</v>
      </c>
      <c r="C527" s="98" t="s">
        <v>8</v>
      </c>
      <c r="D527" s="2">
        <v>1</v>
      </c>
      <c r="E527" s="2">
        <v>254</v>
      </c>
      <c r="F527" s="2">
        <v>325</v>
      </c>
      <c r="G527" s="2">
        <v>326</v>
      </c>
      <c r="H527" s="2">
        <v>0</v>
      </c>
      <c r="I527" s="2">
        <v>30</v>
      </c>
      <c r="J527" s="2" t="s">
        <v>40</v>
      </c>
      <c r="K527" s="2"/>
      <c r="M527" s="3">
        <v>21.42</v>
      </c>
      <c r="N527" s="3">
        <v>289.86</v>
      </c>
      <c r="O527" s="3">
        <v>6.3333000000000004</v>
      </c>
      <c r="P527" s="3">
        <v>26</v>
      </c>
      <c r="Q527" s="3">
        <v>315.68</v>
      </c>
      <c r="R527" s="3">
        <v>6.3333000000000004</v>
      </c>
      <c r="S527" s="3">
        <v>268.44</v>
      </c>
      <c r="T527" s="3">
        <v>289.68</v>
      </c>
      <c r="U527" s="3">
        <v>7.9138999999999999</v>
      </c>
    </row>
    <row r="528" spans="1:21">
      <c r="A528" t="s">
        <v>1</v>
      </c>
      <c r="B528" s="5" t="s">
        <v>9</v>
      </c>
      <c r="C528" s="98" t="s">
        <v>9</v>
      </c>
      <c r="D528" s="2">
        <v>1</v>
      </c>
      <c r="E528" s="2">
        <v>252</v>
      </c>
      <c r="F528" s="2">
        <v>325</v>
      </c>
      <c r="G528" s="2">
        <v>327</v>
      </c>
      <c r="H528" s="2">
        <v>0</v>
      </c>
      <c r="I528" s="2">
        <v>30</v>
      </c>
      <c r="J528" s="2" t="s">
        <v>41</v>
      </c>
      <c r="K528" s="2" t="s">
        <v>80</v>
      </c>
      <c r="M528" s="3">
        <v>3.82</v>
      </c>
      <c r="N528" s="3">
        <v>0.53</v>
      </c>
      <c r="O528" s="3">
        <v>24</v>
      </c>
      <c r="P528" s="3">
        <v>3.82</v>
      </c>
      <c r="Q528" s="3">
        <v>1.5783999999999999E-2</v>
      </c>
      <c r="R528" s="3">
        <v>6.3333000000000004</v>
      </c>
      <c r="S528" s="3">
        <v>-3.29</v>
      </c>
      <c r="T528" s="3">
        <v>-3.8041999999999998</v>
      </c>
    </row>
    <row r="529" spans="1:21">
      <c r="A529" s="3" t="s">
        <v>1</v>
      </c>
      <c r="B529" s="100" t="s">
        <v>216</v>
      </c>
      <c r="C529" s="99" t="s">
        <v>215</v>
      </c>
      <c r="D529" s="2">
        <v>1</v>
      </c>
      <c r="E529" s="2">
        <v>107</v>
      </c>
      <c r="F529" s="2">
        <v>325</v>
      </c>
      <c r="G529" s="2">
        <v>326</v>
      </c>
      <c r="H529" s="2">
        <v>0</v>
      </c>
      <c r="I529" s="2">
        <v>30</v>
      </c>
      <c r="J529" s="2" t="s">
        <v>40</v>
      </c>
      <c r="K529" s="2"/>
      <c r="L529" s="64"/>
      <c r="M529" s="3">
        <v>20.725999999999999</v>
      </c>
      <c r="N529" s="3">
        <v>298.39</v>
      </c>
      <c r="O529" s="3">
        <v>6.3333000000000004</v>
      </c>
      <c r="P529" s="3">
        <v>26</v>
      </c>
      <c r="Q529" s="3">
        <v>315.68</v>
      </c>
      <c r="R529" s="3">
        <v>6.3333000000000004</v>
      </c>
      <c r="S529" s="3">
        <v>277.66000000000003</v>
      </c>
      <c r="T529" s="3">
        <v>289.68</v>
      </c>
      <c r="U529" s="3">
        <v>4.3301999999999996</v>
      </c>
    </row>
    <row r="530" spans="1:21">
      <c r="A530" t="s">
        <v>1</v>
      </c>
      <c r="B530" s="5" t="s">
        <v>11</v>
      </c>
      <c r="C530" s="98" t="s">
        <v>11</v>
      </c>
      <c r="D530" s="2">
        <v>1</v>
      </c>
      <c r="E530" s="2">
        <v>220</v>
      </c>
      <c r="F530" s="2">
        <v>325</v>
      </c>
      <c r="G530" s="2">
        <v>329</v>
      </c>
      <c r="H530" s="2">
        <v>0</v>
      </c>
      <c r="I530" s="2">
        <v>25</v>
      </c>
      <c r="J530" s="2" t="s">
        <v>41</v>
      </c>
      <c r="K530" s="2"/>
      <c r="M530" s="3">
        <v>0.20943000000000001</v>
      </c>
      <c r="N530" s="3">
        <v>0.11799</v>
      </c>
      <c r="O530" s="3">
        <v>6.8333000000000004</v>
      </c>
      <c r="P530" s="3">
        <v>0.20341999999999999</v>
      </c>
      <c r="Q530" s="3">
        <v>0.12878000000000001</v>
      </c>
      <c r="R530" s="3">
        <v>6.3333000000000004</v>
      </c>
      <c r="S530" s="3">
        <v>-9.1444999999999999E-2</v>
      </c>
      <c r="T530" s="3">
        <v>-7.4638999999999997E-2</v>
      </c>
      <c r="U530" s="3">
        <v>-18.379000000000001</v>
      </c>
    </row>
    <row r="531" spans="1:21">
      <c r="A531" t="s">
        <v>1</v>
      </c>
      <c r="B531" s="5" t="s">
        <v>12</v>
      </c>
      <c r="C531" s="98" t="s">
        <v>12</v>
      </c>
      <c r="D531" s="2">
        <v>1</v>
      </c>
      <c r="E531" s="2">
        <v>223</v>
      </c>
      <c r="F531" s="2">
        <v>325</v>
      </c>
      <c r="G531" s="2">
        <v>330</v>
      </c>
      <c r="H531" s="2">
        <v>0</v>
      </c>
      <c r="I531" s="2">
        <v>25</v>
      </c>
      <c r="J531" s="2" t="s">
        <v>40</v>
      </c>
      <c r="K531" s="2"/>
      <c r="M531" s="3">
        <v>0</v>
      </c>
      <c r="N531" s="3">
        <v>5.5209000000000001E-2</v>
      </c>
      <c r="O531" s="3">
        <v>6.8333000000000004</v>
      </c>
      <c r="P531" s="3">
        <v>0</v>
      </c>
      <c r="Q531" s="3">
        <v>4.3607E-2</v>
      </c>
      <c r="R531" s="3">
        <v>6.3333000000000004</v>
      </c>
      <c r="S531" s="3">
        <v>5.5209000000000001E-2</v>
      </c>
      <c r="T531" s="3">
        <v>4.3607E-2</v>
      </c>
      <c r="U531" s="3">
        <v>-21.015000000000001</v>
      </c>
    </row>
    <row r="532" spans="1:21">
      <c r="A532" t="s">
        <v>1</v>
      </c>
      <c r="B532" s="5" t="s">
        <v>13</v>
      </c>
      <c r="C532" s="98" t="s">
        <v>13</v>
      </c>
      <c r="D532" s="2">
        <v>1</v>
      </c>
      <c r="E532" s="2">
        <v>224</v>
      </c>
      <c r="F532" s="2">
        <v>325</v>
      </c>
      <c r="G532" s="2">
        <v>331</v>
      </c>
      <c r="H532" s="2">
        <v>0</v>
      </c>
      <c r="I532" s="2">
        <v>30</v>
      </c>
      <c r="J532" s="2" t="s">
        <v>40</v>
      </c>
      <c r="K532" s="2"/>
      <c r="M532" s="3">
        <v>0</v>
      </c>
      <c r="N532" s="3">
        <v>139.07</v>
      </c>
      <c r="O532" s="3">
        <v>5</v>
      </c>
      <c r="P532" s="3">
        <v>0</v>
      </c>
      <c r="Q532" s="3">
        <v>204.2</v>
      </c>
      <c r="R532" s="3">
        <v>6.8333000000000004</v>
      </c>
      <c r="S532" s="3">
        <v>139.07</v>
      </c>
      <c r="T532" s="3">
        <v>204.2</v>
      </c>
      <c r="U532" s="3">
        <v>46.832999999999998</v>
      </c>
    </row>
    <row r="533" spans="1:21">
      <c r="A533" t="s">
        <v>1</v>
      </c>
      <c r="B533" s="5" t="s">
        <v>14</v>
      </c>
      <c r="C533" s="98" t="s">
        <v>14</v>
      </c>
      <c r="D533" s="2">
        <v>1</v>
      </c>
      <c r="E533" s="2">
        <v>235</v>
      </c>
      <c r="F533" s="2">
        <v>325</v>
      </c>
      <c r="G533" s="2">
        <v>328</v>
      </c>
      <c r="H533" s="2">
        <v>0</v>
      </c>
      <c r="I533" s="2">
        <v>30</v>
      </c>
      <c r="J533" s="2" t="s">
        <v>40</v>
      </c>
      <c r="K533" s="2"/>
      <c r="M533" s="3">
        <v>0</v>
      </c>
      <c r="N533" s="3">
        <v>80.58</v>
      </c>
      <c r="O533" s="3">
        <v>1.6667000000000001</v>
      </c>
      <c r="P533" s="3">
        <v>0</v>
      </c>
      <c r="Q533" s="3">
        <v>308.54000000000002</v>
      </c>
      <c r="R533" s="3">
        <v>3</v>
      </c>
      <c r="S533" s="3">
        <v>80.58</v>
      </c>
      <c r="T533" s="3">
        <v>308.54000000000002</v>
      </c>
      <c r="U533" s="3">
        <v>282.91000000000003</v>
      </c>
    </row>
    <row r="534" spans="1:21">
      <c r="A534" t="s">
        <v>1</v>
      </c>
      <c r="B534" s="5" t="s">
        <v>15</v>
      </c>
      <c r="C534" s="98" t="s">
        <v>72</v>
      </c>
      <c r="D534" s="2">
        <v>1</v>
      </c>
      <c r="E534" s="2">
        <v>192</v>
      </c>
      <c r="F534" s="2">
        <v>325</v>
      </c>
      <c r="G534" s="2">
        <v>332</v>
      </c>
      <c r="H534" s="2">
        <v>0</v>
      </c>
      <c r="I534" s="2">
        <v>30</v>
      </c>
      <c r="J534" s="2" t="s">
        <v>40</v>
      </c>
      <c r="K534" s="2"/>
      <c r="M534" s="3">
        <v>23.870999999999999</v>
      </c>
      <c r="N534" s="3">
        <v>184.32</v>
      </c>
      <c r="O534" s="3">
        <v>6.5</v>
      </c>
      <c r="P534" s="3">
        <v>26</v>
      </c>
      <c r="Q534" s="3">
        <v>191.29</v>
      </c>
      <c r="R534" s="3">
        <v>6.3333000000000004</v>
      </c>
      <c r="S534" s="3">
        <v>160.44999999999999</v>
      </c>
      <c r="T534" s="3">
        <v>165.29</v>
      </c>
      <c r="U534" s="3">
        <v>3.0167000000000002</v>
      </c>
    </row>
    <row r="535" spans="1:21">
      <c r="A535" t="s">
        <v>1</v>
      </c>
      <c r="B535" s="5" t="s">
        <v>16</v>
      </c>
      <c r="C535" s="98" t="s">
        <v>72</v>
      </c>
      <c r="D535" s="2">
        <v>1</v>
      </c>
      <c r="E535" s="2">
        <v>190</v>
      </c>
      <c r="F535" s="2">
        <v>325</v>
      </c>
      <c r="G535" s="2">
        <v>333</v>
      </c>
      <c r="H535" s="2">
        <v>0</v>
      </c>
      <c r="I535" s="2">
        <v>30</v>
      </c>
      <c r="J535" s="2" t="s">
        <v>40</v>
      </c>
      <c r="K535" s="2"/>
      <c r="M535" s="3">
        <v>23.446999999999999</v>
      </c>
      <c r="N535" s="3">
        <v>179.33</v>
      </c>
      <c r="O535" s="3">
        <v>5.6666999999999996</v>
      </c>
      <c r="P535" s="3">
        <v>26</v>
      </c>
      <c r="Q535" s="3">
        <v>195.63</v>
      </c>
      <c r="R535" s="3">
        <v>6.3333000000000004</v>
      </c>
      <c r="S535" s="3">
        <v>155.88</v>
      </c>
      <c r="T535" s="3">
        <v>169.63</v>
      </c>
      <c r="U535" s="3">
        <v>8.8195999999999994</v>
      </c>
    </row>
    <row r="536" spans="1:21">
      <c r="A536" t="s">
        <v>1</v>
      </c>
      <c r="B536" s="5" t="s">
        <v>18</v>
      </c>
      <c r="C536" s="98" t="s">
        <v>72</v>
      </c>
      <c r="D536" s="2">
        <v>1</v>
      </c>
      <c r="E536" s="2">
        <v>199</v>
      </c>
      <c r="F536" s="2">
        <v>325</v>
      </c>
      <c r="G536" s="2">
        <v>335</v>
      </c>
      <c r="H536" s="2">
        <v>0</v>
      </c>
      <c r="I536" s="2">
        <v>30</v>
      </c>
      <c r="J536" s="2" t="s">
        <v>40</v>
      </c>
      <c r="K536" s="2"/>
      <c r="M536" s="3">
        <v>23.77</v>
      </c>
      <c r="N536" s="3">
        <v>192.24</v>
      </c>
      <c r="O536" s="3">
        <v>6.6666999999999996</v>
      </c>
      <c r="P536" s="3">
        <v>26</v>
      </c>
      <c r="Q536" s="3">
        <v>173.4</v>
      </c>
      <c r="R536" s="3">
        <v>6.3333000000000004</v>
      </c>
      <c r="S536" s="3">
        <v>168.47</v>
      </c>
      <c r="T536" s="3">
        <v>147.4</v>
      </c>
      <c r="U536" s="3">
        <v>-12.509</v>
      </c>
    </row>
    <row r="537" spans="1:21">
      <c r="A537" t="s">
        <v>1</v>
      </c>
      <c r="B537" s="5" t="s">
        <v>157</v>
      </c>
      <c r="C537" s="98" t="s">
        <v>72</v>
      </c>
      <c r="D537" s="2">
        <v>1</v>
      </c>
      <c r="E537" s="2">
        <v>211</v>
      </c>
      <c r="F537" s="2">
        <v>325</v>
      </c>
      <c r="G537" s="2">
        <v>337</v>
      </c>
      <c r="H537" s="2">
        <v>0</v>
      </c>
      <c r="I537" s="2">
        <v>30</v>
      </c>
      <c r="J537" s="2" t="s">
        <v>40</v>
      </c>
      <c r="K537" s="2"/>
      <c r="M537" s="3">
        <v>24.542999999999999</v>
      </c>
      <c r="N537" s="3">
        <v>193.69</v>
      </c>
      <c r="O537" s="3">
        <v>6.1666999999999996</v>
      </c>
      <c r="P537" s="3">
        <v>26</v>
      </c>
      <c r="Q537" s="3">
        <v>175.79</v>
      </c>
      <c r="R537" s="3">
        <v>6.3333000000000004</v>
      </c>
      <c r="S537" s="3">
        <v>169.15</v>
      </c>
      <c r="T537" s="3">
        <v>149.79</v>
      </c>
      <c r="U537" s="3">
        <v>-11.441000000000001</v>
      </c>
    </row>
    <row r="538" spans="1:21">
      <c r="A538" t="s">
        <v>1</v>
      </c>
      <c r="B538" s="5" t="s">
        <v>19</v>
      </c>
      <c r="C538" s="98" t="s">
        <v>73</v>
      </c>
      <c r="D538" s="2">
        <v>1</v>
      </c>
      <c r="E538" s="2">
        <v>109</v>
      </c>
      <c r="F538" s="2">
        <v>325</v>
      </c>
      <c r="G538" s="2">
        <v>338</v>
      </c>
      <c r="H538" s="2">
        <v>0</v>
      </c>
      <c r="I538" s="2">
        <v>30</v>
      </c>
      <c r="J538" s="2" t="s">
        <v>40</v>
      </c>
      <c r="K538" s="2"/>
      <c r="M538" s="3">
        <v>19.741</v>
      </c>
      <c r="N538" s="3">
        <v>126.59</v>
      </c>
      <c r="O538" s="3">
        <v>6.5</v>
      </c>
      <c r="P538" s="3">
        <v>26</v>
      </c>
      <c r="Q538" s="3">
        <v>201.1</v>
      </c>
      <c r="R538" s="3">
        <v>6.3333000000000004</v>
      </c>
      <c r="S538" s="3">
        <v>106.85</v>
      </c>
      <c r="T538" s="3">
        <v>175.1</v>
      </c>
      <c r="U538" s="3">
        <v>63.874000000000002</v>
      </c>
    </row>
    <row r="539" spans="1:21">
      <c r="A539" t="s">
        <v>1</v>
      </c>
      <c r="B539" s="5" t="s">
        <v>20</v>
      </c>
      <c r="C539" s="98" t="s">
        <v>73</v>
      </c>
      <c r="D539" s="2">
        <v>1</v>
      </c>
      <c r="E539" s="2">
        <v>115</v>
      </c>
      <c r="F539" s="2">
        <v>325</v>
      </c>
      <c r="G539" s="2">
        <v>339</v>
      </c>
      <c r="H539" s="2">
        <v>0</v>
      </c>
      <c r="I539" s="2">
        <v>30</v>
      </c>
      <c r="J539" s="2" t="s">
        <v>40</v>
      </c>
      <c r="K539" s="2"/>
      <c r="M539" s="3">
        <v>20.9</v>
      </c>
      <c r="N539" s="3">
        <v>238.03</v>
      </c>
      <c r="O539" s="3">
        <v>6.1666999999999996</v>
      </c>
      <c r="P539" s="3">
        <v>26</v>
      </c>
      <c r="Q539" s="3">
        <v>205.81</v>
      </c>
      <c r="R539" s="3">
        <v>6.3333000000000004</v>
      </c>
      <c r="S539" s="3">
        <v>217.13</v>
      </c>
      <c r="T539" s="3">
        <v>179.81</v>
      </c>
      <c r="U539" s="3">
        <v>-17.187999999999999</v>
      </c>
    </row>
    <row r="540" spans="1:21">
      <c r="A540" t="s">
        <v>1</v>
      </c>
      <c r="B540" s="5" t="s">
        <v>21</v>
      </c>
      <c r="C540" s="98" t="s">
        <v>73</v>
      </c>
      <c r="D540" s="2">
        <v>1</v>
      </c>
      <c r="E540" s="2">
        <v>133</v>
      </c>
      <c r="F540" s="2">
        <v>325</v>
      </c>
      <c r="G540" s="2">
        <v>343</v>
      </c>
      <c r="H540" s="2">
        <v>0</v>
      </c>
      <c r="I540" s="2">
        <v>30</v>
      </c>
      <c r="J540" s="2" t="s">
        <v>40</v>
      </c>
      <c r="K540" s="2"/>
      <c r="M540" s="3">
        <v>19.042000000000002</v>
      </c>
      <c r="N540" s="3">
        <v>142.26</v>
      </c>
      <c r="O540" s="3">
        <v>6.3333000000000004</v>
      </c>
      <c r="P540" s="3">
        <v>26</v>
      </c>
      <c r="Q540" s="3">
        <v>200.44</v>
      </c>
      <c r="R540" s="3">
        <v>6.3333000000000004</v>
      </c>
      <c r="S540" s="3">
        <v>123.22</v>
      </c>
      <c r="T540" s="3">
        <v>174.44</v>
      </c>
      <c r="U540" s="3">
        <v>41.564999999999998</v>
      </c>
    </row>
    <row r="541" spans="1:21">
      <c r="A541" t="s">
        <v>1</v>
      </c>
      <c r="B541" s="5" t="s">
        <v>22</v>
      </c>
      <c r="C541" s="98" t="s">
        <v>73</v>
      </c>
      <c r="D541" s="2">
        <v>1</v>
      </c>
      <c r="E541" s="2">
        <v>135</v>
      </c>
      <c r="F541" s="2">
        <v>325</v>
      </c>
      <c r="G541" s="2">
        <v>344</v>
      </c>
      <c r="H541" s="2">
        <v>0</v>
      </c>
      <c r="I541" s="2">
        <v>30</v>
      </c>
      <c r="J541" s="2" t="s">
        <v>40</v>
      </c>
      <c r="K541" s="2"/>
      <c r="M541" s="3">
        <v>18.949000000000002</v>
      </c>
      <c r="N541" s="3">
        <v>160.11000000000001</v>
      </c>
      <c r="O541" s="3">
        <v>6.5</v>
      </c>
      <c r="P541" s="3">
        <v>26</v>
      </c>
      <c r="Q541" s="3">
        <v>201.28</v>
      </c>
      <c r="R541" s="3">
        <v>6.3333000000000004</v>
      </c>
      <c r="S541" s="3">
        <v>141.16</v>
      </c>
      <c r="T541" s="3">
        <v>175.28</v>
      </c>
      <c r="U541" s="3">
        <v>24.169</v>
      </c>
    </row>
    <row r="542" spans="1:21">
      <c r="A542" t="s">
        <v>1</v>
      </c>
      <c r="B542" s="5" t="s">
        <v>23</v>
      </c>
      <c r="C542" s="98" t="s">
        <v>73</v>
      </c>
      <c r="D542" s="2">
        <v>1</v>
      </c>
      <c r="E542" s="2">
        <v>149</v>
      </c>
      <c r="F542" s="2">
        <v>325</v>
      </c>
      <c r="G542" s="2">
        <v>352</v>
      </c>
      <c r="H542" s="2">
        <v>0</v>
      </c>
      <c r="I542" s="2">
        <v>30</v>
      </c>
      <c r="J542" s="2" t="s">
        <v>40</v>
      </c>
      <c r="K542" s="2"/>
      <c r="M542" s="3">
        <v>19.962</v>
      </c>
      <c r="N542" s="3">
        <v>99.974999999999994</v>
      </c>
      <c r="O542" s="3">
        <v>6.6666999999999996</v>
      </c>
      <c r="P542" s="3">
        <v>26</v>
      </c>
      <c r="Q542" s="3">
        <v>173.78</v>
      </c>
      <c r="R542" s="3">
        <v>6.3333000000000004</v>
      </c>
      <c r="S542" s="3">
        <v>80.012</v>
      </c>
      <c r="T542" s="3">
        <v>147.78</v>
      </c>
      <c r="U542" s="3">
        <v>84.691999999999993</v>
      </c>
    </row>
    <row r="543" spans="1:21">
      <c r="A543" t="s">
        <v>1</v>
      </c>
      <c r="B543" s="5" t="s">
        <v>24</v>
      </c>
      <c r="C543" s="98" t="s">
        <v>73</v>
      </c>
      <c r="D543" s="2">
        <v>1</v>
      </c>
      <c r="E543" s="2">
        <v>151</v>
      </c>
      <c r="F543" s="2">
        <v>325</v>
      </c>
      <c r="G543" s="2">
        <v>353</v>
      </c>
      <c r="H543" s="2">
        <v>0</v>
      </c>
      <c r="I543" s="2">
        <v>30</v>
      </c>
      <c r="J543" s="2" t="s">
        <v>40</v>
      </c>
      <c r="K543" s="2"/>
      <c r="M543" s="3">
        <v>20.515000000000001</v>
      </c>
      <c r="N543" s="3">
        <v>166.38</v>
      </c>
      <c r="O543" s="3">
        <v>6.5</v>
      </c>
      <c r="P543" s="3">
        <v>26</v>
      </c>
      <c r="Q543" s="3">
        <v>169.28</v>
      </c>
      <c r="R543" s="3">
        <v>6.3333000000000004</v>
      </c>
      <c r="S543" s="3">
        <v>145.87</v>
      </c>
      <c r="T543" s="3">
        <v>143.28</v>
      </c>
      <c r="U543" s="3">
        <v>-1.7709999999999999</v>
      </c>
    </row>
    <row r="544" spans="1:21">
      <c r="A544" t="s">
        <v>1</v>
      </c>
      <c r="B544" s="5" t="s">
        <v>25</v>
      </c>
      <c r="C544" s="98" t="s">
        <v>73</v>
      </c>
      <c r="D544" s="2">
        <v>1</v>
      </c>
      <c r="E544" s="2">
        <v>177</v>
      </c>
      <c r="F544" s="2">
        <v>325</v>
      </c>
      <c r="G544" s="2">
        <v>351</v>
      </c>
      <c r="H544" s="2">
        <v>0</v>
      </c>
      <c r="I544" s="2">
        <v>30</v>
      </c>
      <c r="J544" s="2" t="s">
        <v>40</v>
      </c>
      <c r="K544" s="2"/>
      <c r="M544" s="3">
        <v>22.806000000000001</v>
      </c>
      <c r="N544" s="3">
        <v>306.49</v>
      </c>
      <c r="O544" s="3">
        <v>6.5</v>
      </c>
      <c r="P544" s="3">
        <v>26</v>
      </c>
      <c r="Q544" s="3">
        <v>203.65</v>
      </c>
      <c r="R544" s="3">
        <v>6.3333000000000004</v>
      </c>
      <c r="S544" s="3">
        <v>283.68</v>
      </c>
      <c r="T544" s="3">
        <v>177.65</v>
      </c>
      <c r="U544" s="3">
        <v>-37.378</v>
      </c>
    </row>
    <row r="545" spans="1:22">
      <c r="A545" t="s">
        <v>1</v>
      </c>
      <c r="B545" s="5" t="s">
        <v>26</v>
      </c>
      <c r="C545" s="98" t="s">
        <v>73</v>
      </c>
      <c r="D545" s="2">
        <v>1</v>
      </c>
      <c r="E545" s="2">
        <v>173</v>
      </c>
      <c r="F545" s="2">
        <v>325</v>
      </c>
      <c r="G545" s="2">
        <v>350</v>
      </c>
      <c r="H545" s="2">
        <v>0</v>
      </c>
      <c r="I545" s="2">
        <v>30</v>
      </c>
      <c r="J545" s="2" t="s">
        <v>40</v>
      </c>
      <c r="K545" s="2"/>
      <c r="M545" s="3">
        <v>23.398</v>
      </c>
      <c r="N545" s="3">
        <v>464.78</v>
      </c>
      <c r="O545" s="3">
        <v>6.3333000000000004</v>
      </c>
      <c r="P545" s="3">
        <v>26</v>
      </c>
      <c r="Q545" s="3">
        <v>205.19</v>
      </c>
      <c r="R545" s="3">
        <v>6.3333000000000004</v>
      </c>
      <c r="S545" s="3">
        <v>441.38</v>
      </c>
      <c r="T545" s="3">
        <v>179.19</v>
      </c>
      <c r="U545" s="3">
        <v>-59.402000000000001</v>
      </c>
    </row>
    <row r="546" spans="1:22">
      <c r="A546" t="s">
        <v>1</v>
      </c>
      <c r="B546" s="5" t="s">
        <v>27</v>
      </c>
      <c r="C546" s="98" t="s">
        <v>74</v>
      </c>
      <c r="D546" s="2">
        <v>1</v>
      </c>
      <c r="E546" s="2">
        <v>228</v>
      </c>
      <c r="F546" s="2">
        <v>325</v>
      </c>
      <c r="G546" s="2">
        <v>355</v>
      </c>
      <c r="H546" s="2">
        <v>0</v>
      </c>
      <c r="I546" s="2">
        <v>30</v>
      </c>
      <c r="J546" s="2" t="s">
        <v>40</v>
      </c>
      <c r="K546" s="2"/>
      <c r="M546" s="3">
        <v>-0.32311000000000001</v>
      </c>
      <c r="N546" s="3">
        <v>8.0431000000000008</v>
      </c>
      <c r="O546" s="3">
        <v>6.1666999999999996</v>
      </c>
      <c r="P546" s="3">
        <v>0</v>
      </c>
      <c r="Q546" s="3">
        <v>7.1471</v>
      </c>
      <c r="R546" s="3">
        <v>6.3333000000000004</v>
      </c>
      <c r="S546" s="3">
        <v>8.3661999999999992</v>
      </c>
      <c r="T546" s="3">
        <v>7.1471</v>
      </c>
      <c r="U546" s="3">
        <v>-14.571999999999999</v>
      </c>
    </row>
    <row r="547" spans="1:22">
      <c r="A547" t="s">
        <v>1</v>
      </c>
      <c r="B547" s="5" t="s">
        <v>28</v>
      </c>
      <c r="C547" s="98" t="s">
        <v>74</v>
      </c>
      <c r="D547" s="2">
        <v>1</v>
      </c>
      <c r="E547" s="2">
        <v>232</v>
      </c>
      <c r="F547" s="2">
        <v>325</v>
      </c>
      <c r="G547" s="2">
        <v>356</v>
      </c>
      <c r="H547" s="2">
        <v>0</v>
      </c>
      <c r="I547" s="2">
        <v>30</v>
      </c>
      <c r="J547" s="2" t="s">
        <v>40</v>
      </c>
      <c r="K547" s="2"/>
      <c r="M547" s="3">
        <v>-0.41521000000000002</v>
      </c>
      <c r="N547" s="3">
        <v>11.25</v>
      </c>
      <c r="O547" s="3">
        <v>6.1666999999999996</v>
      </c>
      <c r="P547" s="3">
        <v>0</v>
      </c>
      <c r="Q547" s="3">
        <v>7.3845999999999998</v>
      </c>
      <c r="R547" s="3">
        <v>6.3333000000000004</v>
      </c>
      <c r="S547" s="3">
        <v>11.666</v>
      </c>
      <c r="T547" s="3">
        <v>7.3845999999999998</v>
      </c>
      <c r="U547" s="3">
        <v>-36.698</v>
      </c>
    </row>
    <row r="548" spans="1:22">
      <c r="A548" t="s">
        <v>1</v>
      </c>
      <c r="B548" s="5" t="s">
        <v>29</v>
      </c>
      <c r="C548" s="98" t="s">
        <v>74</v>
      </c>
      <c r="D548" s="2">
        <v>1</v>
      </c>
      <c r="E548" s="2">
        <v>226</v>
      </c>
      <c r="F548" s="2">
        <v>325</v>
      </c>
      <c r="G548" s="2">
        <v>358</v>
      </c>
      <c r="H548" s="2">
        <v>0</v>
      </c>
      <c r="I548" s="2">
        <v>30</v>
      </c>
      <c r="J548" s="2" t="s">
        <v>40</v>
      </c>
      <c r="K548" s="2"/>
      <c r="M548" s="3">
        <v>-7.8991000000000006E-2</v>
      </c>
      <c r="N548" s="3">
        <v>6.0559000000000003</v>
      </c>
      <c r="O548" s="3">
        <v>5.5</v>
      </c>
      <c r="P548" s="3">
        <v>0</v>
      </c>
      <c r="Q548" s="3">
        <v>6.7754000000000003</v>
      </c>
      <c r="R548" s="3">
        <v>6.3333000000000004</v>
      </c>
      <c r="S548" s="3">
        <v>6.1348000000000003</v>
      </c>
      <c r="T548" s="3">
        <v>6.7754000000000003</v>
      </c>
      <c r="U548" s="3">
        <v>10.441000000000001</v>
      </c>
    </row>
    <row r="549" spans="1:22">
      <c r="A549" t="s">
        <v>1</v>
      </c>
      <c r="B549" s="5" t="s">
        <v>158</v>
      </c>
      <c r="C549" s="98" t="s">
        <v>74</v>
      </c>
      <c r="D549" s="2">
        <v>1</v>
      </c>
      <c r="E549" s="2">
        <v>233</v>
      </c>
      <c r="F549" s="2">
        <v>325</v>
      </c>
      <c r="G549" s="2">
        <v>360</v>
      </c>
      <c r="H549" s="2">
        <v>0</v>
      </c>
      <c r="I549" s="2">
        <v>30</v>
      </c>
      <c r="J549" s="2" t="s">
        <v>40</v>
      </c>
      <c r="K549" s="2"/>
      <c r="M549" s="3">
        <v>-1.4551E-2</v>
      </c>
      <c r="N549" s="3">
        <v>12.214</v>
      </c>
      <c r="O549" s="3">
        <v>5.3333000000000004</v>
      </c>
      <c r="P549" s="3">
        <v>0</v>
      </c>
      <c r="Q549" s="3">
        <v>7.3335999999999997</v>
      </c>
      <c r="R549" s="3">
        <v>6.3333000000000004</v>
      </c>
      <c r="S549" s="3">
        <v>12.228</v>
      </c>
      <c r="T549" s="3">
        <v>7.3335999999999997</v>
      </c>
      <c r="U549" s="3">
        <v>-40.027999999999999</v>
      </c>
    </row>
    <row r="550" spans="1:22">
      <c r="A550" t="s">
        <v>1</v>
      </c>
      <c r="B550" s="5" t="s">
        <v>162</v>
      </c>
      <c r="C550" s="98" t="s">
        <v>166</v>
      </c>
      <c r="D550" s="2">
        <v>1</v>
      </c>
      <c r="E550" s="2">
        <v>227</v>
      </c>
      <c r="F550" s="2">
        <v>325</v>
      </c>
      <c r="G550" s="2">
        <v>378</v>
      </c>
      <c r="H550" s="2">
        <v>0</v>
      </c>
      <c r="I550" s="2">
        <v>30</v>
      </c>
      <c r="J550" s="2" t="s">
        <v>40</v>
      </c>
      <c r="K550" s="2"/>
      <c r="M550" s="3">
        <v>-6.6182000000000005E-2</v>
      </c>
      <c r="N550" s="3">
        <v>4.0505000000000004</v>
      </c>
      <c r="O550" s="3">
        <v>6.1666999999999996</v>
      </c>
      <c r="P550" s="3">
        <v>0</v>
      </c>
      <c r="Q550" s="3">
        <v>6.5385</v>
      </c>
      <c r="R550" s="3">
        <v>6.3333000000000004</v>
      </c>
      <c r="S550" s="3">
        <v>4.1166999999999998</v>
      </c>
      <c r="T550" s="3">
        <v>6.5385</v>
      </c>
      <c r="U550" s="3">
        <v>58.828000000000003</v>
      </c>
    </row>
    <row r="551" spans="1:22">
      <c r="A551" t="s">
        <v>1</v>
      </c>
      <c r="B551" s="5" t="s">
        <v>163</v>
      </c>
      <c r="C551" s="98" t="s">
        <v>166</v>
      </c>
      <c r="D551" s="2">
        <v>1</v>
      </c>
      <c r="E551" s="2">
        <v>231</v>
      </c>
      <c r="F551" s="2">
        <v>325</v>
      </c>
      <c r="G551" s="2">
        <v>379</v>
      </c>
      <c r="H551" s="2">
        <v>0</v>
      </c>
      <c r="I551" s="2">
        <v>30</v>
      </c>
      <c r="J551" s="2" t="s">
        <v>40</v>
      </c>
      <c r="K551" s="2"/>
      <c r="M551" s="3">
        <v>-9.3243000000000006E-2</v>
      </c>
      <c r="N551" s="3">
        <v>4.7386999999999997</v>
      </c>
      <c r="O551" s="3">
        <v>6.1666999999999996</v>
      </c>
      <c r="P551" s="3">
        <v>0</v>
      </c>
      <c r="Q551" s="3">
        <v>6.8064</v>
      </c>
      <c r="R551" s="3">
        <v>6.3333000000000004</v>
      </c>
      <c r="S551" s="3">
        <v>4.8319000000000001</v>
      </c>
      <c r="T551" s="3">
        <v>6.8064</v>
      </c>
      <c r="U551" s="3">
        <v>40.862000000000002</v>
      </c>
    </row>
    <row r="552" spans="1:22">
      <c r="A552" t="s">
        <v>1</v>
      </c>
      <c r="B552" s="5" t="s">
        <v>164</v>
      </c>
      <c r="C552" s="98" t="s">
        <v>166</v>
      </c>
      <c r="D552" s="2">
        <v>1</v>
      </c>
      <c r="E552" s="2">
        <v>225</v>
      </c>
      <c r="F552" s="2">
        <v>325</v>
      </c>
      <c r="G552" s="2">
        <v>381</v>
      </c>
      <c r="H552" s="2">
        <v>0</v>
      </c>
      <c r="I552" s="2">
        <v>30</v>
      </c>
      <c r="J552" s="2" t="s">
        <v>40</v>
      </c>
      <c r="K552" s="2"/>
      <c r="M552" s="3">
        <v>-2.9309999999999999E-2</v>
      </c>
      <c r="N552" s="3">
        <v>2.7286000000000001</v>
      </c>
      <c r="O552" s="3">
        <v>6.3333000000000004</v>
      </c>
      <c r="P552" s="3">
        <v>0</v>
      </c>
      <c r="Q552" s="3">
        <v>6.0350999999999999</v>
      </c>
      <c r="R552" s="3">
        <v>6.3333000000000004</v>
      </c>
      <c r="S552" s="3">
        <v>2.7578999999999998</v>
      </c>
      <c r="T552" s="3">
        <v>6.0350999999999999</v>
      </c>
      <c r="U552" s="3">
        <v>118.83</v>
      </c>
    </row>
    <row r="553" spans="1:22">
      <c r="A553" t="s">
        <v>1</v>
      </c>
      <c r="B553" s="5" t="s">
        <v>165</v>
      </c>
      <c r="C553" s="98" t="s">
        <v>166</v>
      </c>
      <c r="D553" s="2">
        <v>1</v>
      </c>
      <c r="E553" s="2">
        <v>234</v>
      </c>
      <c r="F553" s="2">
        <v>325</v>
      </c>
      <c r="G553" s="2">
        <v>382</v>
      </c>
      <c r="H553" s="2">
        <v>0</v>
      </c>
      <c r="I553" s="2">
        <v>30</v>
      </c>
      <c r="J553" s="2" t="s">
        <v>40</v>
      </c>
      <c r="K553" s="2"/>
      <c r="M553" s="3">
        <v>-0.17507</v>
      </c>
      <c r="N553" s="3">
        <v>11.788</v>
      </c>
      <c r="O553" s="3">
        <v>4</v>
      </c>
      <c r="P553" s="3">
        <v>0</v>
      </c>
      <c r="Q553" s="3">
        <v>6.7876000000000003</v>
      </c>
      <c r="R553" s="3">
        <v>6.3333000000000004</v>
      </c>
      <c r="S553" s="3">
        <v>11.962999999999999</v>
      </c>
      <c r="T553" s="3">
        <v>6.7876000000000003</v>
      </c>
      <c r="U553" s="3">
        <v>-43.264000000000003</v>
      </c>
    </row>
    <row r="554" spans="1:22">
      <c r="A554" t="s">
        <v>1</v>
      </c>
      <c r="B554" s="5" t="s">
        <v>30</v>
      </c>
      <c r="C554" s="98" t="s">
        <v>75</v>
      </c>
      <c r="D554" s="2">
        <v>1</v>
      </c>
      <c r="E554" s="2">
        <v>2</v>
      </c>
      <c r="F554" s="2">
        <v>325</v>
      </c>
      <c r="G554" s="2">
        <v>361</v>
      </c>
      <c r="J554" s="2"/>
      <c r="K554" s="2"/>
      <c r="V554" s="3" t="s">
        <v>268</v>
      </c>
    </row>
    <row r="555" spans="1:22">
      <c r="A555" t="s">
        <v>1</v>
      </c>
      <c r="B555" s="5" t="s">
        <v>31</v>
      </c>
      <c r="C555" s="98" t="s">
        <v>75</v>
      </c>
      <c r="D555" s="2">
        <v>1</v>
      </c>
      <c r="E555" s="2">
        <v>5</v>
      </c>
      <c r="F555" s="2">
        <v>325</v>
      </c>
      <c r="G555" s="2">
        <v>362</v>
      </c>
      <c r="J555" s="2"/>
      <c r="K555" s="2"/>
      <c r="V555" s="3" t="s">
        <v>268</v>
      </c>
    </row>
    <row r="556" spans="1:22">
      <c r="A556" t="s">
        <v>1</v>
      </c>
      <c r="B556" s="5" t="s">
        <v>32</v>
      </c>
      <c r="C556" s="98" t="s">
        <v>75</v>
      </c>
      <c r="D556" s="2">
        <v>1</v>
      </c>
      <c r="E556" s="2">
        <v>14</v>
      </c>
      <c r="F556" s="2">
        <v>325</v>
      </c>
      <c r="G556" s="2">
        <v>366</v>
      </c>
      <c r="J556" s="2"/>
      <c r="K556" s="2"/>
      <c r="V556" s="3" t="s">
        <v>268</v>
      </c>
    </row>
    <row r="557" spans="1:22">
      <c r="A557" t="s">
        <v>1</v>
      </c>
      <c r="B557" s="5" t="s">
        <v>33</v>
      </c>
      <c r="C557" s="98" t="s">
        <v>75</v>
      </c>
      <c r="D557" s="2">
        <v>1</v>
      </c>
      <c r="E557" s="2">
        <v>15</v>
      </c>
      <c r="F557" s="2">
        <v>325</v>
      </c>
      <c r="G557" s="2">
        <v>367</v>
      </c>
      <c r="J557" s="2"/>
      <c r="K557" s="2"/>
      <c r="V557" s="3" t="s">
        <v>268</v>
      </c>
    </row>
    <row r="558" spans="1:22">
      <c r="A558" t="s">
        <v>1</v>
      </c>
      <c r="B558" s="5" t="s">
        <v>34</v>
      </c>
      <c r="C558" s="98" t="s">
        <v>75</v>
      </c>
      <c r="D558" s="2">
        <v>1</v>
      </c>
      <c r="E558" s="2">
        <v>22</v>
      </c>
      <c r="F558" s="2">
        <v>325</v>
      </c>
      <c r="G558" s="2">
        <v>375</v>
      </c>
      <c r="J558" s="2"/>
      <c r="K558" s="2"/>
      <c r="V558" s="3" t="s">
        <v>268</v>
      </c>
    </row>
    <row r="559" spans="1:22">
      <c r="A559" t="s">
        <v>1</v>
      </c>
      <c r="B559" s="5" t="s">
        <v>35</v>
      </c>
      <c r="C559" s="98" t="s">
        <v>75</v>
      </c>
      <c r="D559" s="2">
        <v>1</v>
      </c>
      <c r="E559" s="2">
        <v>23</v>
      </c>
      <c r="F559" s="2">
        <v>325</v>
      </c>
      <c r="G559" s="2">
        <v>376</v>
      </c>
      <c r="J559" s="2"/>
      <c r="K559" s="2"/>
      <c r="V559" s="3" t="s">
        <v>268</v>
      </c>
    </row>
    <row r="560" spans="1:22">
      <c r="A560" t="s">
        <v>1</v>
      </c>
      <c r="B560" s="5" t="s">
        <v>36</v>
      </c>
      <c r="C560" s="98" t="s">
        <v>75</v>
      </c>
      <c r="D560" s="2">
        <v>1</v>
      </c>
      <c r="E560" s="2">
        <v>36</v>
      </c>
      <c r="F560" s="2">
        <v>325</v>
      </c>
      <c r="G560" s="2">
        <v>374</v>
      </c>
      <c r="J560" s="2"/>
      <c r="K560" s="2"/>
      <c r="V560" s="3" t="s">
        <v>268</v>
      </c>
    </row>
    <row r="561" spans="1:22">
      <c r="A561" t="s">
        <v>1</v>
      </c>
      <c r="B561" s="5" t="s">
        <v>37</v>
      </c>
      <c r="C561" s="98" t="s">
        <v>75</v>
      </c>
      <c r="D561" s="2">
        <v>1</v>
      </c>
      <c r="E561" s="2">
        <v>34</v>
      </c>
      <c r="F561" s="2">
        <v>325</v>
      </c>
      <c r="G561" s="2">
        <v>373</v>
      </c>
      <c r="J561" s="2"/>
      <c r="K561" s="2"/>
      <c r="V561" s="3" t="s">
        <v>268</v>
      </c>
    </row>
    <row r="562" spans="1:22">
      <c r="B562" s="5"/>
    </row>
    <row r="563" spans="1:22">
      <c r="A563" t="s">
        <v>283</v>
      </c>
      <c r="B563" s="5" t="s">
        <v>303</v>
      </c>
      <c r="C563" s="98">
        <v>1</v>
      </c>
    </row>
    <row r="564" spans="1:22">
      <c r="A564" t="s">
        <v>284</v>
      </c>
      <c r="B564" s="5" t="s">
        <v>303</v>
      </c>
      <c r="C564" s="98">
        <v>1</v>
      </c>
    </row>
    <row r="565" spans="1:22">
      <c r="B565" s="5"/>
      <c r="D565" s="2" t="s">
        <v>2</v>
      </c>
      <c r="E565" s="2" t="s">
        <v>3</v>
      </c>
      <c r="F565" s="2" t="s">
        <v>4</v>
      </c>
      <c r="G565" s="2" t="s">
        <v>5</v>
      </c>
      <c r="H565" s="2" t="s">
        <v>6</v>
      </c>
      <c r="I565" s="2" t="s">
        <v>7</v>
      </c>
      <c r="J565" s="2" t="s">
        <v>39</v>
      </c>
      <c r="K565" s="2" t="s">
        <v>79</v>
      </c>
      <c r="M565" s="3" t="s">
        <v>70</v>
      </c>
      <c r="N565" s="3" t="s">
        <v>76</v>
      </c>
      <c r="O565" s="3" t="s">
        <v>81</v>
      </c>
      <c r="P565" s="3" t="s">
        <v>71</v>
      </c>
      <c r="Q565" s="3" t="s">
        <v>77</v>
      </c>
      <c r="R565" s="3" t="s">
        <v>81</v>
      </c>
      <c r="S565" s="3" t="s">
        <v>82</v>
      </c>
      <c r="T565" s="3" t="s">
        <v>83</v>
      </c>
      <c r="U565" s="3" t="s">
        <v>78</v>
      </c>
    </row>
    <row r="566" spans="1:22">
      <c r="A566" t="s">
        <v>1</v>
      </c>
      <c r="B566" s="5" t="s">
        <v>8</v>
      </c>
      <c r="C566" s="98" t="s">
        <v>8</v>
      </c>
      <c r="D566" s="2">
        <v>1</v>
      </c>
      <c r="E566" s="2">
        <v>254</v>
      </c>
      <c r="F566" s="2">
        <v>325</v>
      </c>
      <c r="G566" s="2">
        <v>326</v>
      </c>
      <c r="H566" s="2">
        <v>0</v>
      </c>
      <c r="I566" s="2">
        <v>30</v>
      </c>
      <c r="J566" s="2" t="s">
        <v>40</v>
      </c>
      <c r="K566" s="2"/>
      <c r="M566" s="3">
        <v>25.7</v>
      </c>
      <c r="N566" s="3">
        <v>161.03</v>
      </c>
      <c r="O566" s="3">
        <v>4.5</v>
      </c>
      <c r="P566" s="3">
        <v>27</v>
      </c>
      <c r="Q566" s="3">
        <v>170.19</v>
      </c>
      <c r="R566" s="3">
        <v>4.5</v>
      </c>
      <c r="S566" s="3">
        <v>135.33000000000001</v>
      </c>
      <c r="T566" s="3">
        <v>143.19</v>
      </c>
      <c r="U566" s="3">
        <v>5.8102</v>
      </c>
    </row>
    <row r="567" spans="1:22">
      <c r="A567" t="s">
        <v>1</v>
      </c>
      <c r="B567" s="5" t="s">
        <v>9</v>
      </c>
      <c r="C567" s="98" t="s">
        <v>9</v>
      </c>
      <c r="D567" s="2">
        <v>1</v>
      </c>
      <c r="E567" s="2">
        <v>252</v>
      </c>
      <c r="F567" s="2">
        <v>325</v>
      </c>
      <c r="G567" s="2">
        <v>327</v>
      </c>
      <c r="H567" s="2">
        <v>0</v>
      </c>
      <c r="I567" s="2">
        <v>30</v>
      </c>
      <c r="J567" s="2" t="s">
        <v>41</v>
      </c>
      <c r="K567" s="2" t="s">
        <v>80</v>
      </c>
      <c r="M567" s="3">
        <v>3.82</v>
      </c>
      <c r="N567" s="3">
        <v>0.69</v>
      </c>
      <c r="O567" s="3">
        <v>5.8333000000000004</v>
      </c>
      <c r="P567" s="3">
        <v>3.82</v>
      </c>
      <c r="Q567" s="3">
        <v>0.4899</v>
      </c>
      <c r="R567" s="3">
        <v>4.5</v>
      </c>
      <c r="S567" s="3">
        <v>-3.13</v>
      </c>
      <c r="T567" s="3">
        <v>-3.3300999999999998</v>
      </c>
    </row>
    <row r="568" spans="1:22">
      <c r="A568" s="3" t="s">
        <v>1</v>
      </c>
      <c r="B568" s="100" t="s">
        <v>216</v>
      </c>
      <c r="C568" s="99" t="s">
        <v>215</v>
      </c>
      <c r="D568" s="2">
        <v>1</v>
      </c>
      <c r="E568" s="2">
        <v>107</v>
      </c>
      <c r="F568" s="2">
        <v>325</v>
      </c>
      <c r="G568" s="2">
        <v>326</v>
      </c>
      <c r="H568" s="2">
        <v>0</v>
      </c>
      <c r="I568" s="2">
        <v>30</v>
      </c>
      <c r="J568" s="2" t="s">
        <v>40</v>
      </c>
      <c r="K568" s="2"/>
      <c r="L568" s="64"/>
      <c r="M568" s="3">
        <v>24.552</v>
      </c>
      <c r="N568" s="3">
        <v>180.4</v>
      </c>
      <c r="O568" s="3">
        <v>4.5</v>
      </c>
      <c r="P568" s="3">
        <v>27</v>
      </c>
      <c r="Q568" s="3">
        <v>170.19</v>
      </c>
      <c r="R568" s="3">
        <v>4.5</v>
      </c>
      <c r="S568" s="3">
        <v>155.85</v>
      </c>
      <c r="T568" s="3">
        <v>143.19</v>
      </c>
      <c r="U568" s="3">
        <v>-8.1219999999999999</v>
      </c>
    </row>
    <row r="569" spans="1:22">
      <c r="A569" t="s">
        <v>1</v>
      </c>
      <c r="B569" s="5" t="s">
        <v>11</v>
      </c>
      <c r="C569" s="98" t="s">
        <v>11</v>
      </c>
      <c r="D569" s="2">
        <v>1</v>
      </c>
      <c r="E569" s="2">
        <v>220</v>
      </c>
      <c r="F569" s="2">
        <v>325</v>
      </c>
      <c r="G569" s="2">
        <v>329</v>
      </c>
      <c r="H569" s="2">
        <v>0</v>
      </c>
      <c r="I569" s="2">
        <v>25</v>
      </c>
      <c r="J569" s="2" t="s">
        <v>41</v>
      </c>
      <c r="K569" s="2"/>
      <c r="M569" s="3">
        <v>0.20927000000000001</v>
      </c>
      <c r="N569" s="3">
        <v>0.17584</v>
      </c>
      <c r="O569" s="3">
        <v>4.8333000000000004</v>
      </c>
      <c r="P569" s="3">
        <v>0.20427000000000001</v>
      </c>
      <c r="Q569" s="3">
        <v>0.17319000000000001</v>
      </c>
      <c r="R569" s="3">
        <v>4.6666999999999996</v>
      </c>
      <c r="S569" s="3">
        <v>-3.3432000000000003E-2</v>
      </c>
      <c r="T569" s="3">
        <v>-3.1083E-2</v>
      </c>
      <c r="U569" s="3">
        <v>-7.0259</v>
      </c>
    </row>
    <row r="570" spans="1:22">
      <c r="A570" t="s">
        <v>1</v>
      </c>
      <c r="B570" s="5" t="s">
        <v>12</v>
      </c>
      <c r="C570" s="98" t="s">
        <v>12</v>
      </c>
      <c r="D570" s="2">
        <v>1</v>
      </c>
      <c r="E570" s="2">
        <v>223</v>
      </c>
      <c r="F570" s="2">
        <v>325</v>
      </c>
      <c r="G570" s="2">
        <v>330</v>
      </c>
      <c r="H570" s="2">
        <v>0</v>
      </c>
      <c r="I570" s="2">
        <v>25</v>
      </c>
      <c r="J570" s="2" t="s">
        <v>40</v>
      </c>
      <c r="K570" s="2"/>
      <c r="M570" s="3">
        <v>0</v>
      </c>
      <c r="N570" s="3">
        <v>2.1632999999999999E-2</v>
      </c>
      <c r="O570" s="3">
        <v>4.8333000000000004</v>
      </c>
      <c r="P570" s="3">
        <v>0</v>
      </c>
      <c r="Q570" s="3">
        <v>1.6648E-2</v>
      </c>
      <c r="R570" s="3">
        <v>4.6666999999999996</v>
      </c>
      <c r="S570" s="3">
        <v>2.1632999999999999E-2</v>
      </c>
      <c r="T570" s="3">
        <v>1.6648E-2</v>
      </c>
      <c r="U570" s="3">
        <v>-23.044</v>
      </c>
    </row>
    <row r="571" spans="1:22">
      <c r="A571" t="s">
        <v>1</v>
      </c>
      <c r="B571" s="5" t="s">
        <v>13</v>
      </c>
      <c r="C571" s="98" t="s">
        <v>13</v>
      </c>
      <c r="D571" s="2">
        <v>1</v>
      </c>
      <c r="E571" s="2">
        <v>224</v>
      </c>
      <c r="F571" s="2">
        <v>325</v>
      </c>
      <c r="G571" s="2">
        <v>331</v>
      </c>
      <c r="H571" s="2">
        <v>0</v>
      </c>
      <c r="I571" s="2">
        <v>30</v>
      </c>
      <c r="J571" s="2" t="s">
        <v>40</v>
      </c>
      <c r="K571" s="2"/>
      <c r="M571" s="3">
        <v>0</v>
      </c>
      <c r="N571" s="3">
        <v>353.09</v>
      </c>
      <c r="O571" s="3">
        <v>4.6666999999999996</v>
      </c>
      <c r="P571" s="3">
        <v>0</v>
      </c>
      <c r="Q571" s="3">
        <v>1589.9</v>
      </c>
      <c r="R571" s="3">
        <v>14.833</v>
      </c>
      <c r="S571" s="3">
        <v>353.09</v>
      </c>
      <c r="T571" s="3">
        <v>1589.9</v>
      </c>
      <c r="U571" s="3">
        <v>350.28</v>
      </c>
    </row>
    <row r="572" spans="1:22">
      <c r="A572" t="s">
        <v>1</v>
      </c>
      <c r="B572" s="5" t="s">
        <v>14</v>
      </c>
      <c r="C572" s="98" t="s">
        <v>14</v>
      </c>
      <c r="D572" s="2">
        <v>1</v>
      </c>
      <c r="E572" s="2">
        <v>235</v>
      </c>
      <c r="F572" s="2">
        <v>325</v>
      </c>
      <c r="G572" s="2">
        <v>328</v>
      </c>
      <c r="H572" s="2">
        <v>0</v>
      </c>
      <c r="I572" s="2">
        <v>30</v>
      </c>
      <c r="J572" s="2" t="s">
        <v>40</v>
      </c>
      <c r="K572" s="2"/>
      <c r="M572" s="3">
        <v>0</v>
      </c>
      <c r="N572" s="3">
        <v>194.86</v>
      </c>
      <c r="O572" s="3">
        <v>3.3332999999999999</v>
      </c>
      <c r="P572" s="3">
        <v>0</v>
      </c>
      <c r="Q572" s="3">
        <v>137.44999999999999</v>
      </c>
      <c r="R572" s="3">
        <v>3</v>
      </c>
      <c r="S572" s="3">
        <v>194.86</v>
      </c>
      <c r="T572" s="3">
        <v>137.44999999999999</v>
      </c>
      <c r="U572" s="3">
        <v>-29.465</v>
      </c>
    </row>
    <row r="573" spans="1:22">
      <c r="A573" t="s">
        <v>1</v>
      </c>
      <c r="B573" s="5" t="s">
        <v>15</v>
      </c>
      <c r="C573" s="98" t="s">
        <v>72</v>
      </c>
      <c r="D573" s="2">
        <v>1</v>
      </c>
      <c r="E573" s="2">
        <v>192</v>
      </c>
      <c r="F573" s="2">
        <v>325</v>
      </c>
      <c r="G573" s="2">
        <v>332</v>
      </c>
      <c r="J573" s="2"/>
      <c r="K573" s="2"/>
      <c r="V573" s="3" t="s">
        <v>268</v>
      </c>
    </row>
    <row r="574" spans="1:22">
      <c r="A574" t="s">
        <v>1</v>
      </c>
      <c r="B574" s="5" t="s">
        <v>16</v>
      </c>
      <c r="C574" s="98" t="s">
        <v>72</v>
      </c>
      <c r="D574" s="2">
        <v>1</v>
      </c>
      <c r="E574" s="2">
        <v>190</v>
      </c>
      <c r="F574" s="2">
        <v>325</v>
      </c>
      <c r="G574" s="2">
        <v>333</v>
      </c>
      <c r="J574" s="2"/>
      <c r="K574" s="2"/>
      <c r="V574" s="3" t="s">
        <v>268</v>
      </c>
    </row>
    <row r="575" spans="1:22">
      <c r="A575" t="s">
        <v>1</v>
      </c>
      <c r="B575" s="5" t="s">
        <v>18</v>
      </c>
      <c r="C575" s="98" t="s">
        <v>72</v>
      </c>
      <c r="D575" s="2">
        <v>1</v>
      </c>
      <c r="E575" s="2">
        <v>199</v>
      </c>
      <c r="F575" s="2">
        <v>325</v>
      </c>
      <c r="G575" s="2">
        <v>335</v>
      </c>
      <c r="J575" s="2"/>
      <c r="K575" s="2"/>
      <c r="V575" s="3" t="s">
        <v>268</v>
      </c>
    </row>
    <row r="576" spans="1:22">
      <c r="A576" t="s">
        <v>1</v>
      </c>
      <c r="B576" s="5" t="s">
        <v>157</v>
      </c>
      <c r="C576" s="98" t="s">
        <v>72</v>
      </c>
      <c r="D576" s="2">
        <v>1</v>
      </c>
      <c r="E576" s="2">
        <v>211</v>
      </c>
      <c r="F576" s="2">
        <v>325</v>
      </c>
      <c r="G576" s="2">
        <v>337</v>
      </c>
      <c r="J576" s="2"/>
      <c r="K576" s="2"/>
      <c r="V576" s="3" t="s">
        <v>268</v>
      </c>
    </row>
    <row r="577" spans="1:21">
      <c r="A577" t="s">
        <v>1</v>
      </c>
      <c r="B577" s="5" t="s">
        <v>19</v>
      </c>
      <c r="C577" s="98" t="s">
        <v>73</v>
      </c>
      <c r="D577" s="2">
        <v>1</v>
      </c>
      <c r="E577" s="2">
        <v>109</v>
      </c>
      <c r="F577" s="2">
        <v>325</v>
      </c>
      <c r="G577" s="2">
        <v>338</v>
      </c>
      <c r="H577" s="2">
        <v>0</v>
      </c>
      <c r="I577" s="2">
        <v>30</v>
      </c>
      <c r="J577" s="2" t="s">
        <v>40</v>
      </c>
      <c r="K577" s="2"/>
      <c r="M577" s="3">
        <v>23.635000000000002</v>
      </c>
      <c r="N577" s="3">
        <v>62.640999999999998</v>
      </c>
      <c r="O577" s="3">
        <v>4.8333000000000004</v>
      </c>
      <c r="P577" s="3">
        <v>27</v>
      </c>
      <c r="Q577" s="3">
        <v>79.894999999999996</v>
      </c>
      <c r="R577" s="3">
        <v>4.6666999999999996</v>
      </c>
      <c r="S577" s="3">
        <v>39.006</v>
      </c>
      <c r="T577" s="3">
        <v>52.895000000000003</v>
      </c>
      <c r="U577" s="3">
        <v>35.609000000000002</v>
      </c>
    </row>
    <row r="578" spans="1:21">
      <c r="A578" t="s">
        <v>1</v>
      </c>
      <c r="B578" s="5" t="s">
        <v>20</v>
      </c>
      <c r="C578" s="98" t="s">
        <v>73</v>
      </c>
      <c r="D578" s="2">
        <v>1</v>
      </c>
      <c r="E578" s="2">
        <v>115</v>
      </c>
      <c r="F578" s="2">
        <v>325</v>
      </c>
      <c r="G578" s="2">
        <v>339</v>
      </c>
      <c r="H578" s="2">
        <v>0</v>
      </c>
      <c r="I578" s="2">
        <v>30</v>
      </c>
      <c r="J578" s="2" t="s">
        <v>40</v>
      </c>
      <c r="K578" s="2"/>
      <c r="M578" s="3">
        <v>23.952000000000002</v>
      </c>
      <c r="N578" s="3">
        <v>106.01</v>
      </c>
      <c r="O578" s="3">
        <v>4.5</v>
      </c>
      <c r="P578" s="3">
        <v>27</v>
      </c>
      <c r="Q578" s="3">
        <v>92.248000000000005</v>
      </c>
      <c r="R578" s="3">
        <v>4.5</v>
      </c>
      <c r="S578" s="3">
        <v>82.058999999999997</v>
      </c>
      <c r="T578" s="3">
        <v>65.248000000000005</v>
      </c>
      <c r="U578" s="3">
        <v>-20.486999999999998</v>
      </c>
    </row>
    <row r="579" spans="1:21">
      <c r="A579" t="s">
        <v>1</v>
      </c>
      <c r="B579" s="5" t="s">
        <v>21</v>
      </c>
      <c r="C579" s="98" t="s">
        <v>73</v>
      </c>
      <c r="D579" s="2">
        <v>1</v>
      </c>
      <c r="E579" s="2">
        <v>137</v>
      </c>
      <c r="F579" s="2">
        <v>325</v>
      </c>
      <c r="G579" s="2">
        <v>345</v>
      </c>
      <c r="H579" s="2">
        <v>0</v>
      </c>
      <c r="I579" s="2">
        <v>30</v>
      </c>
      <c r="J579" s="2" t="s">
        <v>40</v>
      </c>
      <c r="K579" s="2"/>
      <c r="M579" s="3">
        <v>22.064</v>
      </c>
      <c r="N579" s="3">
        <v>78.542000000000002</v>
      </c>
      <c r="O579" s="3">
        <v>4.6666999999999996</v>
      </c>
      <c r="P579" s="3">
        <v>27</v>
      </c>
      <c r="Q579" s="3">
        <v>78.569000000000003</v>
      </c>
      <c r="R579" s="3">
        <v>4.6666999999999996</v>
      </c>
      <c r="S579" s="3">
        <v>56.478000000000002</v>
      </c>
      <c r="T579" s="3">
        <v>51.569000000000003</v>
      </c>
      <c r="U579" s="3">
        <v>-8.6930999999999994</v>
      </c>
    </row>
    <row r="580" spans="1:21">
      <c r="A580" t="s">
        <v>1</v>
      </c>
      <c r="B580" s="5" t="s">
        <v>22</v>
      </c>
      <c r="C580" s="98" t="s">
        <v>73</v>
      </c>
      <c r="D580" s="2">
        <v>1</v>
      </c>
      <c r="E580" s="2">
        <v>135</v>
      </c>
      <c r="F580" s="2">
        <v>325</v>
      </c>
      <c r="G580" s="2">
        <v>344</v>
      </c>
      <c r="H580" s="2">
        <v>0</v>
      </c>
      <c r="I580" s="2">
        <v>30</v>
      </c>
      <c r="J580" s="2" t="s">
        <v>40</v>
      </c>
      <c r="K580" s="2"/>
      <c r="M580" s="3">
        <v>22.411999999999999</v>
      </c>
      <c r="N580" s="3">
        <v>83.436000000000007</v>
      </c>
      <c r="O580" s="3">
        <v>4.6666999999999996</v>
      </c>
      <c r="P580" s="3">
        <v>27</v>
      </c>
      <c r="Q580" s="3">
        <v>81.037999999999997</v>
      </c>
      <c r="R580" s="3">
        <v>4.6666999999999996</v>
      </c>
      <c r="S580" s="3">
        <v>61.024000000000001</v>
      </c>
      <c r="T580" s="3">
        <v>54.037999999999997</v>
      </c>
      <c r="U580" s="3">
        <v>-11.448</v>
      </c>
    </row>
    <row r="581" spans="1:21">
      <c r="A581" t="s">
        <v>1</v>
      </c>
      <c r="B581" s="5" t="s">
        <v>23</v>
      </c>
      <c r="C581" s="98" t="s">
        <v>73</v>
      </c>
      <c r="D581" s="2">
        <v>1</v>
      </c>
      <c r="E581" s="2">
        <v>149</v>
      </c>
      <c r="F581" s="2">
        <v>325</v>
      </c>
      <c r="G581" s="2">
        <v>352</v>
      </c>
      <c r="H581" s="2">
        <v>0</v>
      </c>
      <c r="I581" s="2">
        <v>30</v>
      </c>
      <c r="J581" s="2" t="s">
        <v>40</v>
      </c>
      <c r="K581" s="2"/>
      <c r="M581" s="3">
        <v>22.094000000000001</v>
      </c>
      <c r="N581" s="3">
        <v>46.53</v>
      </c>
      <c r="O581" s="3">
        <v>5</v>
      </c>
      <c r="P581" s="3">
        <v>27</v>
      </c>
      <c r="Q581" s="3">
        <v>61.11</v>
      </c>
      <c r="R581" s="3">
        <v>4.6666999999999996</v>
      </c>
      <c r="S581" s="3">
        <v>24.436</v>
      </c>
      <c r="T581" s="3">
        <v>34.11</v>
      </c>
      <c r="U581" s="3">
        <v>39.588999999999999</v>
      </c>
    </row>
    <row r="582" spans="1:21">
      <c r="A582" t="s">
        <v>1</v>
      </c>
      <c r="B582" s="5" t="s">
        <v>24</v>
      </c>
      <c r="C582" s="98" t="s">
        <v>73</v>
      </c>
      <c r="D582" s="2">
        <v>1</v>
      </c>
      <c r="E582" s="2">
        <v>151</v>
      </c>
      <c r="F582" s="2">
        <v>325</v>
      </c>
      <c r="G582" s="2">
        <v>353</v>
      </c>
      <c r="H582" s="2">
        <v>0</v>
      </c>
      <c r="I582" s="2">
        <v>30</v>
      </c>
      <c r="J582" s="2" t="s">
        <v>40</v>
      </c>
      <c r="K582" s="2"/>
      <c r="M582" s="3">
        <v>22.123000000000001</v>
      </c>
      <c r="N582" s="3">
        <v>74.042000000000002</v>
      </c>
      <c r="O582" s="3">
        <v>4.5</v>
      </c>
      <c r="P582" s="3">
        <v>27</v>
      </c>
      <c r="Q582" s="3">
        <v>59.526000000000003</v>
      </c>
      <c r="R582" s="3">
        <v>4.6666999999999996</v>
      </c>
      <c r="S582" s="3">
        <v>51.918999999999997</v>
      </c>
      <c r="T582" s="3">
        <v>32.526000000000003</v>
      </c>
      <c r="U582" s="3">
        <v>-37.353000000000002</v>
      </c>
    </row>
    <row r="583" spans="1:21">
      <c r="A583" t="s">
        <v>1</v>
      </c>
      <c r="B583" s="5" t="s">
        <v>25</v>
      </c>
      <c r="C583" s="98" t="s">
        <v>73</v>
      </c>
      <c r="D583" s="2">
        <v>1</v>
      </c>
      <c r="E583" s="2">
        <v>165</v>
      </c>
      <c r="F583" s="2">
        <v>325</v>
      </c>
      <c r="G583" s="2">
        <v>347</v>
      </c>
      <c r="H583" s="2">
        <v>0</v>
      </c>
      <c r="I583" s="2">
        <v>30</v>
      </c>
      <c r="J583" s="2" t="s">
        <v>40</v>
      </c>
      <c r="K583" s="2"/>
      <c r="M583" s="3">
        <v>26.411000000000001</v>
      </c>
      <c r="N583" s="3">
        <v>95.054000000000002</v>
      </c>
      <c r="O583" s="3">
        <v>4.6666999999999996</v>
      </c>
      <c r="P583" s="3">
        <v>27</v>
      </c>
      <c r="Q583" s="3">
        <v>84.734999999999999</v>
      </c>
      <c r="R583" s="3">
        <v>4.6666999999999996</v>
      </c>
      <c r="S583" s="3">
        <v>68.643000000000001</v>
      </c>
      <c r="T583" s="3">
        <v>57.734999999999999</v>
      </c>
      <c r="U583" s="3">
        <v>-15.891</v>
      </c>
    </row>
    <row r="584" spans="1:21">
      <c r="A584" t="s">
        <v>1</v>
      </c>
      <c r="B584" s="5" t="s">
        <v>26</v>
      </c>
      <c r="C584" s="98" t="s">
        <v>73</v>
      </c>
      <c r="D584" s="2">
        <v>1</v>
      </c>
      <c r="E584" s="2">
        <v>171</v>
      </c>
      <c r="F584" s="2">
        <v>325</v>
      </c>
      <c r="G584" s="2">
        <v>349</v>
      </c>
      <c r="H584" s="2">
        <v>0</v>
      </c>
      <c r="I584" s="2">
        <v>30</v>
      </c>
      <c r="J584" s="2" t="s">
        <v>40</v>
      </c>
      <c r="K584" s="2"/>
      <c r="M584" s="3">
        <v>27.097000000000001</v>
      </c>
      <c r="N584" s="3">
        <v>256.89</v>
      </c>
      <c r="O584" s="3">
        <v>4.1666999999999996</v>
      </c>
      <c r="P584" s="3">
        <v>27</v>
      </c>
      <c r="Q584" s="3">
        <v>91.352000000000004</v>
      </c>
      <c r="R584" s="3">
        <v>4.5</v>
      </c>
      <c r="S584" s="3">
        <v>229.79</v>
      </c>
      <c r="T584" s="3">
        <v>64.352000000000004</v>
      </c>
      <c r="U584" s="3">
        <v>-71.995000000000005</v>
      </c>
    </row>
    <row r="585" spans="1:21">
      <c r="A585" t="s">
        <v>1</v>
      </c>
      <c r="B585" s="5" t="s">
        <v>27</v>
      </c>
      <c r="C585" s="98" t="s">
        <v>74</v>
      </c>
      <c r="D585" s="2">
        <v>1</v>
      </c>
      <c r="E585" s="2">
        <v>228</v>
      </c>
      <c r="F585" s="2">
        <v>325</v>
      </c>
      <c r="G585" s="2">
        <v>355</v>
      </c>
      <c r="H585" s="2">
        <v>0</v>
      </c>
      <c r="I585" s="2">
        <v>30</v>
      </c>
      <c r="J585" s="2" t="s">
        <v>40</v>
      </c>
      <c r="K585" s="2"/>
      <c r="M585" s="3">
        <v>-2.0958000000000001E-2</v>
      </c>
      <c r="N585" s="3">
        <v>2.3411</v>
      </c>
      <c r="O585" s="3">
        <v>4.3333000000000004</v>
      </c>
      <c r="P585" s="3">
        <v>0</v>
      </c>
      <c r="Q585" s="3">
        <v>2.5836999999999999</v>
      </c>
      <c r="R585" s="3">
        <v>4.5</v>
      </c>
      <c r="S585" s="3">
        <v>2.3620999999999999</v>
      </c>
      <c r="T585" s="3">
        <v>2.5836999999999999</v>
      </c>
      <c r="U585" s="3">
        <v>9.3833000000000002</v>
      </c>
    </row>
    <row r="586" spans="1:21">
      <c r="A586" t="s">
        <v>1</v>
      </c>
      <c r="B586" s="5" t="s">
        <v>28</v>
      </c>
      <c r="C586" s="98" t="s">
        <v>74</v>
      </c>
      <c r="D586" s="2">
        <v>1</v>
      </c>
      <c r="E586" s="2">
        <v>232</v>
      </c>
      <c r="F586" s="2">
        <v>325</v>
      </c>
      <c r="G586" s="2">
        <v>356</v>
      </c>
      <c r="H586" s="2">
        <v>0</v>
      </c>
      <c r="I586" s="2">
        <v>30</v>
      </c>
      <c r="J586" s="2" t="s">
        <v>40</v>
      </c>
      <c r="K586" s="2"/>
      <c r="M586" s="3">
        <v>-0.12545999999999999</v>
      </c>
      <c r="N586" s="3">
        <v>3.1608000000000001</v>
      </c>
      <c r="O586" s="3">
        <v>4.3333000000000004</v>
      </c>
      <c r="P586" s="3">
        <v>0</v>
      </c>
      <c r="Q586" s="3">
        <v>2.6865000000000001</v>
      </c>
      <c r="R586" s="3">
        <v>4.5</v>
      </c>
      <c r="S586" s="3">
        <v>3.2863000000000002</v>
      </c>
      <c r="T586" s="3">
        <v>2.6865000000000001</v>
      </c>
      <c r="U586" s="3">
        <v>-18.25</v>
      </c>
    </row>
    <row r="587" spans="1:21">
      <c r="A587" t="s">
        <v>1</v>
      </c>
      <c r="B587" s="5" t="s">
        <v>29</v>
      </c>
      <c r="C587" s="98" t="s">
        <v>74</v>
      </c>
      <c r="D587" s="2">
        <v>1</v>
      </c>
      <c r="E587" s="2">
        <v>226</v>
      </c>
      <c r="F587" s="2">
        <v>325</v>
      </c>
      <c r="G587" s="2">
        <v>358</v>
      </c>
      <c r="H587" s="2">
        <v>0</v>
      </c>
      <c r="I587" s="2">
        <v>30</v>
      </c>
      <c r="J587" s="2" t="s">
        <v>40</v>
      </c>
      <c r="K587" s="2"/>
      <c r="M587" s="3">
        <v>4.4245999999999999E-3</v>
      </c>
      <c r="N587" s="3">
        <v>1.8564000000000001</v>
      </c>
      <c r="O587" s="3">
        <v>4.6666999999999996</v>
      </c>
      <c r="P587" s="3">
        <v>0</v>
      </c>
      <c r="Q587" s="3">
        <v>2.4060999999999999</v>
      </c>
      <c r="R587" s="3">
        <v>4.5</v>
      </c>
      <c r="S587" s="3">
        <v>1.8520000000000001</v>
      </c>
      <c r="T587" s="3">
        <v>2.4060999999999999</v>
      </c>
      <c r="U587" s="3">
        <v>29.919</v>
      </c>
    </row>
    <row r="588" spans="1:21">
      <c r="A588" t="s">
        <v>1</v>
      </c>
      <c r="B588" s="5" t="s">
        <v>158</v>
      </c>
      <c r="C588" s="98" t="s">
        <v>74</v>
      </c>
      <c r="D588" s="2">
        <v>1</v>
      </c>
      <c r="E588" s="2">
        <v>233</v>
      </c>
      <c r="F588" s="2">
        <v>325</v>
      </c>
      <c r="G588" s="2">
        <v>360</v>
      </c>
      <c r="H588" s="2">
        <v>0</v>
      </c>
      <c r="I588" s="2">
        <v>30</v>
      </c>
      <c r="J588" s="2" t="s">
        <v>40</v>
      </c>
      <c r="K588" s="2"/>
      <c r="M588" s="3">
        <v>-4.3904E-3</v>
      </c>
      <c r="N588" s="3">
        <v>3.0617999999999999</v>
      </c>
      <c r="O588" s="3">
        <v>4.1666999999999996</v>
      </c>
      <c r="P588" s="3">
        <v>0</v>
      </c>
      <c r="Q588" s="3">
        <v>2.6604000000000001</v>
      </c>
      <c r="R588" s="3">
        <v>4.5</v>
      </c>
      <c r="S588" s="3">
        <v>3.0661999999999998</v>
      </c>
      <c r="T588" s="3">
        <v>2.6604000000000001</v>
      </c>
      <c r="U588" s="3">
        <v>-13.234</v>
      </c>
    </row>
    <row r="589" spans="1:21">
      <c r="A589" t="s">
        <v>1</v>
      </c>
      <c r="B589" s="5" t="s">
        <v>162</v>
      </c>
      <c r="C589" s="98" t="s">
        <v>166</v>
      </c>
      <c r="D589" s="2">
        <v>1</v>
      </c>
      <c r="E589" s="2">
        <v>227</v>
      </c>
      <c r="F589" s="2">
        <v>325</v>
      </c>
      <c r="G589" s="2">
        <v>378</v>
      </c>
      <c r="H589" s="2">
        <v>0</v>
      </c>
      <c r="I589" s="2">
        <v>30</v>
      </c>
      <c r="J589" s="2" t="s">
        <v>40</v>
      </c>
      <c r="K589" s="2"/>
      <c r="M589" s="3">
        <v>-1.6057999999999999E-3</v>
      </c>
      <c r="N589" s="3">
        <v>1.2974000000000001</v>
      </c>
      <c r="O589" s="3">
        <v>4.3333000000000004</v>
      </c>
      <c r="P589" s="3">
        <v>0</v>
      </c>
      <c r="Q589" s="3">
        <v>2.0804</v>
      </c>
      <c r="R589" s="3">
        <v>4.5</v>
      </c>
      <c r="S589" s="3">
        <v>1.2989999999999999</v>
      </c>
      <c r="T589" s="3">
        <v>2.0804</v>
      </c>
      <c r="U589" s="3">
        <v>60.158000000000001</v>
      </c>
    </row>
    <row r="590" spans="1:21">
      <c r="A590" t="s">
        <v>1</v>
      </c>
      <c r="B590" s="5" t="s">
        <v>163</v>
      </c>
      <c r="C590" s="98" t="s">
        <v>166</v>
      </c>
      <c r="D590" s="2">
        <v>1</v>
      </c>
      <c r="E590" s="2">
        <v>231</v>
      </c>
      <c r="F590" s="2">
        <v>325</v>
      </c>
      <c r="G590" s="2">
        <v>379</v>
      </c>
      <c r="H590" s="2">
        <v>0</v>
      </c>
      <c r="I590" s="2">
        <v>30</v>
      </c>
      <c r="J590" s="2" t="s">
        <v>40</v>
      </c>
      <c r="K590" s="2"/>
      <c r="M590" s="3">
        <v>1.0694E-2</v>
      </c>
      <c r="N590" s="3">
        <v>1.5322</v>
      </c>
      <c r="O590" s="3">
        <v>4.1666999999999996</v>
      </c>
      <c r="P590" s="3">
        <v>0</v>
      </c>
      <c r="Q590" s="3">
        <v>2.2010999999999998</v>
      </c>
      <c r="R590" s="3">
        <v>4.5</v>
      </c>
      <c r="S590" s="3">
        <v>1.5215000000000001</v>
      </c>
      <c r="T590" s="3">
        <v>2.2010999999999998</v>
      </c>
      <c r="U590" s="3">
        <v>44.665999999999997</v>
      </c>
    </row>
    <row r="591" spans="1:21">
      <c r="A591" t="s">
        <v>1</v>
      </c>
      <c r="B591" s="5" t="s">
        <v>164</v>
      </c>
      <c r="C591" s="98" t="s">
        <v>166</v>
      </c>
      <c r="D591" s="2">
        <v>1</v>
      </c>
      <c r="E591" s="2">
        <v>225</v>
      </c>
      <c r="F591" s="2">
        <v>325</v>
      </c>
      <c r="G591" s="2">
        <v>381</v>
      </c>
      <c r="H591" s="2">
        <v>0</v>
      </c>
      <c r="I591" s="2">
        <v>30</v>
      </c>
      <c r="J591" s="2" t="s">
        <v>40</v>
      </c>
      <c r="K591" s="2"/>
      <c r="M591" s="3">
        <v>2.4630000000000002E-4</v>
      </c>
      <c r="N591" s="3">
        <v>0.88156000000000001</v>
      </c>
      <c r="O591" s="3">
        <v>4.5</v>
      </c>
      <c r="P591" s="3">
        <v>0</v>
      </c>
      <c r="Q591" s="3">
        <v>1.8561000000000001</v>
      </c>
      <c r="R591" s="3">
        <v>4.5</v>
      </c>
      <c r="S591" s="3">
        <v>0.88131000000000004</v>
      </c>
      <c r="T591" s="3">
        <v>1.8561000000000001</v>
      </c>
      <c r="U591" s="3">
        <v>110.61</v>
      </c>
    </row>
    <row r="592" spans="1:21">
      <c r="A592" t="s">
        <v>1</v>
      </c>
      <c r="B592" s="5" t="s">
        <v>165</v>
      </c>
      <c r="C592" s="98" t="s">
        <v>166</v>
      </c>
      <c r="D592" s="2">
        <v>1</v>
      </c>
      <c r="E592" s="2">
        <v>234</v>
      </c>
      <c r="F592" s="2">
        <v>325</v>
      </c>
      <c r="G592" s="2">
        <v>382</v>
      </c>
      <c r="H592" s="2">
        <v>0</v>
      </c>
      <c r="I592" s="2">
        <v>30</v>
      </c>
      <c r="J592" s="2" t="s">
        <v>40</v>
      </c>
      <c r="K592" s="2"/>
      <c r="M592" s="3">
        <v>1.3527000000000001E-3</v>
      </c>
      <c r="N592" s="3">
        <v>2.4177</v>
      </c>
      <c r="O592" s="3">
        <v>2.6667000000000001</v>
      </c>
      <c r="P592" s="3">
        <v>0</v>
      </c>
      <c r="Q592" s="3">
        <v>2.2961</v>
      </c>
      <c r="R592" s="3">
        <v>3</v>
      </c>
      <c r="S592" s="3">
        <v>2.4163999999999999</v>
      </c>
      <c r="T592" s="3">
        <v>2.2961</v>
      </c>
      <c r="U592" s="3">
        <v>-4.9785000000000004</v>
      </c>
    </row>
    <row r="593" spans="1:22">
      <c r="A593" t="s">
        <v>1</v>
      </c>
      <c r="B593" s="5" t="s">
        <v>30</v>
      </c>
      <c r="C593" s="98" t="s">
        <v>75</v>
      </c>
      <c r="D593" s="2">
        <v>1</v>
      </c>
      <c r="E593" s="2">
        <v>2</v>
      </c>
      <c r="F593" s="2">
        <v>325</v>
      </c>
      <c r="G593" s="2">
        <v>361</v>
      </c>
      <c r="H593" s="2">
        <v>0</v>
      </c>
      <c r="I593" s="2">
        <v>30</v>
      </c>
      <c r="J593" s="2" t="s">
        <v>40</v>
      </c>
      <c r="K593" s="2"/>
      <c r="M593" s="3">
        <v>3.2924E-3</v>
      </c>
      <c r="N593" s="3">
        <v>1.4651000000000001</v>
      </c>
      <c r="O593" s="3">
        <v>4.5</v>
      </c>
      <c r="P593" s="3">
        <v>0</v>
      </c>
      <c r="Q593" s="3">
        <v>2.1086</v>
      </c>
      <c r="R593" s="3">
        <v>4.5</v>
      </c>
      <c r="S593" s="3">
        <v>1.4618</v>
      </c>
      <c r="T593" s="3">
        <v>2.1086</v>
      </c>
      <c r="U593" s="3">
        <v>44.244</v>
      </c>
    </row>
    <row r="594" spans="1:22">
      <c r="A594" t="s">
        <v>1</v>
      </c>
      <c r="B594" s="5" t="s">
        <v>31</v>
      </c>
      <c r="C594" s="98" t="s">
        <v>75</v>
      </c>
      <c r="D594" s="2">
        <v>1</v>
      </c>
      <c r="E594" s="2">
        <v>5</v>
      </c>
      <c r="F594" s="2">
        <v>325</v>
      </c>
      <c r="G594" s="2">
        <v>362</v>
      </c>
      <c r="H594" s="2">
        <v>0</v>
      </c>
      <c r="I594" s="2">
        <v>30</v>
      </c>
      <c r="J594" s="2" t="s">
        <v>40</v>
      </c>
      <c r="K594" s="2"/>
      <c r="M594" s="3">
        <v>1.4042E-3</v>
      </c>
      <c r="N594" s="3">
        <v>0.93040999999999996</v>
      </c>
      <c r="O594" s="3">
        <v>4.5</v>
      </c>
      <c r="P594" s="3">
        <v>0</v>
      </c>
      <c r="Q594" s="3">
        <v>2.2774999999999999</v>
      </c>
      <c r="R594" s="3">
        <v>4.5</v>
      </c>
      <c r="S594" s="3">
        <v>0.92901</v>
      </c>
      <c r="T594" s="3">
        <v>2.2774999999999999</v>
      </c>
      <c r="U594" s="3">
        <v>145.15</v>
      </c>
    </row>
    <row r="595" spans="1:22">
      <c r="A595" t="s">
        <v>1</v>
      </c>
      <c r="B595" s="5" t="s">
        <v>32</v>
      </c>
      <c r="C595" s="98" t="s">
        <v>75</v>
      </c>
      <c r="D595" s="2">
        <v>1</v>
      </c>
      <c r="E595" s="2">
        <v>16</v>
      </c>
      <c r="F595" s="2">
        <v>325</v>
      </c>
      <c r="G595" s="2">
        <v>368</v>
      </c>
      <c r="H595" s="2">
        <v>0</v>
      </c>
      <c r="I595" s="2">
        <v>30</v>
      </c>
      <c r="J595" s="2" t="s">
        <v>40</v>
      </c>
      <c r="K595" s="2"/>
      <c r="M595" s="3">
        <v>6.6797999999999996E-3</v>
      </c>
      <c r="N595" s="3">
        <v>1.5661</v>
      </c>
      <c r="O595" s="3">
        <v>4.3333000000000004</v>
      </c>
      <c r="P595" s="3">
        <v>0</v>
      </c>
      <c r="Q595" s="3">
        <v>2.1061999999999999</v>
      </c>
      <c r="R595" s="3">
        <v>4.5</v>
      </c>
      <c r="S595" s="3">
        <v>1.5595000000000001</v>
      </c>
      <c r="T595" s="3">
        <v>2.1061999999999999</v>
      </c>
      <c r="U595" s="3">
        <v>35.06</v>
      </c>
    </row>
    <row r="596" spans="1:22">
      <c r="A596" t="s">
        <v>1</v>
      </c>
      <c r="B596" s="5" t="s">
        <v>33</v>
      </c>
      <c r="C596" s="98" t="s">
        <v>75</v>
      </c>
      <c r="D596" s="2">
        <v>1</v>
      </c>
      <c r="E596" s="2">
        <v>15</v>
      </c>
      <c r="F596" s="2">
        <v>325</v>
      </c>
      <c r="G596" s="2">
        <v>367</v>
      </c>
      <c r="H596" s="2">
        <v>0</v>
      </c>
      <c r="I596" s="2">
        <v>30</v>
      </c>
      <c r="J596" s="2" t="s">
        <v>40</v>
      </c>
      <c r="K596" s="2"/>
      <c r="M596" s="3">
        <v>1.0047E-2</v>
      </c>
      <c r="N596" s="3">
        <v>1.9091</v>
      </c>
      <c r="O596" s="3">
        <v>4.3333000000000004</v>
      </c>
      <c r="P596" s="3">
        <v>0</v>
      </c>
      <c r="Q596" s="3">
        <v>2.0973000000000002</v>
      </c>
      <c r="R596" s="3">
        <v>4.5</v>
      </c>
      <c r="S596" s="3">
        <v>1.899</v>
      </c>
      <c r="T596" s="3">
        <v>2.0973000000000002</v>
      </c>
      <c r="U596" s="3">
        <v>10.443</v>
      </c>
    </row>
    <row r="597" spans="1:22">
      <c r="A597" t="s">
        <v>1</v>
      </c>
      <c r="B597" s="5" t="s">
        <v>34</v>
      </c>
      <c r="C597" s="98" t="s">
        <v>75</v>
      </c>
      <c r="D597" s="2">
        <v>1</v>
      </c>
      <c r="E597" s="2">
        <v>22</v>
      </c>
      <c r="F597" s="2">
        <v>325</v>
      </c>
      <c r="G597" s="2">
        <v>375</v>
      </c>
      <c r="H597" s="2">
        <v>0</v>
      </c>
      <c r="I597" s="2">
        <v>30</v>
      </c>
      <c r="J597" s="2" t="s">
        <v>40</v>
      </c>
      <c r="K597" s="2"/>
      <c r="M597" s="3">
        <v>8.3099999999999997E-3</v>
      </c>
      <c r="N597" s="3">
        <v>0.86458000000000002</v>
      </c>
      <c r="O597" s="3">
        <v>4.5</v>
      </c>
      <c r="P597" s="3">
        <v>0</v>
      </c>
      <c r="Q597" s="3">
        <v>1.3775999999999999</v>
      </c>
      <c r="R597" s="3">
        <v>4.5</v>
      </c>
      <c r="S597" s="3">
        <v>0.85626999999999998</v>
      </c>
      <c r="T597" s="3">
        <v>1.3775999999999999</v>
      </c>
      <c r="U597" s="3">
        <v>60.881</v>
      </c>
    </row>
    <row r="598" spans="1:22">
      <c r="A598" t="s">
        <v>1</v>
      </c>
      <c r="B598" s="5" t="s">
        <v>35</v>
      </c>
      <c r="C598" s="98" t="s">
        <v>75</v>
      </c>
      <c r="D598" s="2">
        <v>1</v>
      </c>
      <c r="E598" s="2">
        <v>23</v>
      </c>
      <c r="F598" s="2">
        <v>325</v>
      </c>
      <c r="G598" s="2">
        <v>376</v>
      </c>
      <c r="H598" s="2">
        <v>0</v>
      </c>
      <c r="I598" s="2">
        <v>30</v>
      </c>
      <c r="J598" s="2" t="s">
        <v>40</v>
      </c>
      <c r="K598" s="2"/>
      <c r="M598" s="3">
        <v>1.1906999999999999E-2</v>
      </c>
      <c r="N598" s="3">
        <v>1.5109999999999999</v>
      </c>
      <c r="O598" s="3">
        <v>4.1666999999999996</v>
      </c>
      <c r="P598" s="3">
        <v>0</v>
      </c>
      <c r="Q598" s="3">
        <v>1.3234999999999999</v>
      </c>
      <c r="R598" s="3">
        <v>4.5</v>
      </c>
      <c r="S598" s="3">
        <v>1.4991000000000001</v>
      </c>
      <c r="T598" s="3">
        <v>1.3234999999999999</v>
      </c>
      <c r="U598" s="3">
        <v>-11.714</v>
      </c>
    </row>
    <row r="599" spans="1:22">
      <c r="A599" t="s">
        <v>1</v>
      </c>
      <c r="B599" s="5" t="s">
        <v>36</v>
      </c>
      <c r="C599" s="98" t="s">
        <v>75</v>
      </c>
      <c r="D599" s="2">
        <v>1</v>
      </c>
      <c r="E599" s="2">
        <v>30</v>
      </c>
      <c r="F599" s="2">
        <v>325</v>
      </c>
      <c r="G599" s="2">
        <v>370</v>
      </c>
      <c r="J599" s="2"/>
      <c r="K599" s="2"/>
      <c r="V599" s="3" t="s">
        <v>268</v>
      </c>
    </row>
    <row r="600" spans="1:22">
      <c r="A600" t="s">
        <v>1</v>
      </c>
      <c r="B600" s="5" t="s">
        <v>37</v>
      </c>
      <c r="C600" s="98" t="s">
        <v>75</v>
      </c>
      <c r="D600" s="2">
        <v>1</v>
      </c>
      <c r="E600" s="2">
        <v>33</v>
      </c>
      <c r="F600" s="2">
        <v>325</v>
      </c>
      <c r="G600" s="2">
        <v>372</v>
      </c>
      <c r="J600" s="2"/>
      <c r="K600" s="2"/>
      <c r="V600" s="3" t="s">
        <v>268</v>
      </c>
    </row>
    <row r="601" spans="1:22">
      <c r="B601" s="5"/>
    </row>
    <row r="602" spans="1:22">
      <c r="A602" t="s">
        <v>283</v>
      </c>
      <c r="B602" s="5" t="s">
        <v>304</v>
      </c>
      <c r="C602" s="98">
        <v>1</v>
      </c>
    </row>
    <row r="603" spans="1:22">
      <c r="A603" t="s">
        <v>284</v>
      </c>
      <c r="B603" s="5" t="s">
        <v>304</v>
      </c>
      <c r="C603" s="98">
        <v>1</v>
      </c>
    </row>
    <row r="604" spans="1:22">
      <c r="B604" s="5"/>
      <c r="D604" s="2" t="s">
        <v>2</v>
      </c>
      <c r="E604" s="2" t="s">
        <v>3</v>
      </c>
      <c r="F604" s="2" t="s">
        <v>4</v>
      </c>
      <c r="G604" s="2" t="s">
        <v>5</v>
      </c>
      <c r="H604" s="2" t="s">
        <v>6</v>
      </c>
      <c r="I604" s="2" t="s">
        <v>7</v>
      </c>
      <c r="J604" s="2" t="s">
        <v>39</v>
      </c>
      <c r="K604" s="2" t="s">
        <v>79</v>
      </c>
      <c r="M604" s="3" t="s">
        <v>70</v>
      </c>
      <c r="N604" s="3" t="s">
        <v>76</v>
      </c>
      <c r="O604" s="3" t="s">
        <v>81</v>
      </c>
      <c r="P604" s="3" t="s">
        <v>71</v>
      </c>
      <c r="Q604" s="3" t="s">
        <v>77</v>
      </c>
      <c r="R604" s="3" t="s">
        <v>81</v>
      </c>
      <c r="S604" s="3" t="s">
        <v>82</v>
      </c>
      <c r="T604" s="3" t="s">
        <v>83</v>
      </c>
      <c r="U604" s="3" t="s">
        <v>78</v>
      </c>
    </row>
    <row r="605" spans="1:22">
      <c r="A605" t="s">
        <v>1</v>
      </c>
      <c r="B605" s="5" t="s">
        <v>8</v>
      </c>
      <c r="C605" s="98" t="s">
        <v>8</v>
      </c>
      <c r="D605" s="2">
        <v>1</v>
      </c>
      <c r="E605" s="2">
        <v>254</v>
      </c>
      <c r="F605" s="2">
        <v>325</v>
      </c>
      <c r="G605" s="2">
        <v>326</v>
      </c>
      <c r="H605" s="2">
        <v>0</v>
      </c>
      <c r="I605" s="2">
        <v>30</v>
      </c>
      <c r="J605" s="2" t="s">
        <v>40</v>
      </c>
      <c r="K605" s="2"/>
      <c r="M605" s="3">
        <v>24.53</v>
      </c>
      <c r="N605" s="3">
        <v>217.96</v>
      </c>
      <c r="O605" s="3">
        <v>23.167000000000002</v>
      </c>
      <c r="P605" s="3">
        <v>27</v>
      </c>
      <c r="Q605" s="3">
        <v>269.79000000000002</v>
      </c>
      <c r="R605" s="3">
        <v>23</v>
      </c>
      <c r="S605" s="3">
        <v>193.43</v>
      </c>
      <c r="T605" s="3">
        <v>242.79</v>
      </c>
      <c r="U605" s="3">
        <v>25.516999999999999</v>
      </c>
    </row>
    <row r="606" spans="1:22">
      <c r="A606" t="s">
        <v>1</v>
      </c>
      <c r="B606" s="5" t="s">
        <v>9</v>
      </c>
      <c r="C606" s="98" t="s">
        <v>9</v>
      </c>
      <c r="D606" s="2">
        <v>1</v>
      </c>
      <c r="E606" s="2">
        <v>252</v>
      </c>
      <c r="F606" s="2">
        <v>325</v>
      </c>
      <c r="G606" s="2">
        <v>327</v>
      </c>
      <c r="H606" s="2">
        <v>0</v>
      </c>
      <c r="I606" s="2">
        <v>30</v>
      </c>
      <c r="J606" s="2" t="s">
        <v>41</v>
      </c>
      <c r="K606" s="2"/>
      <c r="M606" s="3">
        <v>3.82</v>
      </c>
      <c r="N606" s="3">
        <v>0.91</v>
      </c>
      <c r="O606" s="3">
        <v>16.5</v>
      </c>
      <c r="P606" s="3">
        <v>3.82</v>
      </c>
      <c r="Q606" s="3">
        <v>1.0127999999999999</v>
      </c>
      <c r="R606" s="3">
        <v>3.6667000000000001</v>
      </c>
      <c r="S606" s="3">
        <v>-2.91</v>
      </c>
      <c r="T606" s="3">
        <v>-2.8071999999999999</v>
      </c>
      <c r="U606" s="3">
        <v>-3.5329999999999999</v>
      </c>
    </row>
    <row r="607" spans="1:22">
      <c r="A607" s="3" t="s">
        <v>1</v>
      </c>
      <c r="B607" s="100" t="s">
        <v>216</v>
      </c>
      <c r="C607" s="99" t="s">
        <v>215</v>
      </c>
      <c r="D607" s="2">
        <v>1</v>
      </c>
      <c r="E607" s="2">
        <v>107</v>
      </c>
      <c r="F607" s="2">
        <v>325</v>
      </c>
      <c r="G607" s="2">
        <v>326</v>
      </c>
      <c r="H607" s="2">
        <v>0</v>
      </c>
      <c r="I607" s="2">
        <v>30</v>
      </c>
      <c r="J607" s="2" t="s">
        <v>40</v>
      </c>
      <c r="K607" s="2"/>
      <c r="L607" s="64"/>
      <c r="M607" s="3">
        <v>24.308</v>
      </c>
      <c r="N607" s="3">
        <v>259.32</v>
      </c>
      <c r="O607" s="3">
        <v>22.5</v>
      </c>
      <c r="P607" s="3">
        <v>27</v>
      </c>
      <c r="Q607" s="3">
        <v>269.79000000000002</v>
      </c>
      <c r="R607" s="3">
        <v>23</v>
      </c>
      <c r="S607" s="3">
        <v>235.01</v>
      </c>
      <c r="T607" s="3">
        <v>242.79</v>
      </c>
      <c r="U607" s="3">
        <v>3.3098999999999998</v>
      </c>
    </row>
    <row r="608" spans="1:22">
      <c r="A608" t="s">
        <v>1</v>
      </c>
      <c r="B608" s="5" t="s">
        <v>11</v>
      </c>
      <c r="C608" s="98" t="s">
        <v>11</v>
      </c>
      <c r="D608" s="2">
        <v>1</v>
      </c>
      <c r="E608" s="2">
        <v>220</v>
      </c>
      <c r="F608" s="2">
        <v>325</v>
      </c>
      <c r="G608" s="2">
        <v>329</v>
      </c>
      <c r="H608" s="2">
        <v>0</v>
      </c>
      <c r="I608" s="2">
        <v>25</v>
      </c>
      <c r="J608" s="2" t="s">
        <v>41</v>
      </c>
      <c r="K608" s="2"/>
      <c r="M608" s="3">
        <v>0.20938000000000001</v>
      </c>
      <c r="N608" s="3">
        <v>0.15865000000000001</v>
      </c>
      <c r="O608" s="3">
        <v>23</v>
      </c>
      <c r="P608" s="3">
        <v>0.20427000000000001</v>
      </c>
      <c r="Q608" s="3">
        <v>0.16045000000000001</v>
      </c>
      <c r="R608" s="3">
        <v>12.667</v>
      </c>
      <c r="S608" s="3">
        <v>-5.0738999999999999E-2</v>
      </c>
      <c r="T608" s="3">
        <v>-4.3820999999999999E-2</v>
      </c>
      <c r="U608" s="3">
        <v>-13.634</v>
      </c>
    </row>
    <row r="609" spans="1:22">
      <c r="A609" t="s">
        <v>1</v>
      </c>
      <c r="B609" s="5" t="s">
        <v>12</v>
      </c>
      <c r="C609" s="98" t="s">
        <v>12</v>
      </c>
      <c r="D609" s="2">
        <v>1</v>
      </c>
      <c r="E609" s="2">
        <v>223</v>
      </c>
      <c r="F609" s="2">
        <v>325</v>
      </c>
      <c r="G609" s="2">
        <v>330</v>
      </c>
      <c r="H609" s="2">
        <v>0</v>
      </c>
      <c r="I609" s="2">
        <v>25</v>
      </c>
      <c r="J609" s="2" t="s">
        <v>40</v>
      </c>
      <c r="K609" s="2"/>
      <c r="M609" s="3">
        <v>0</v>
      </c>
      <c r="N609" s="3">
        <v>3.0641999999999999E-2</v>
      </c>
      <c r="O609" s="3">
        <v>22.832999999999998</v>
      </c>
      <c r="P609" s="3">
        <v>0</v>
      </c>
      <c r="Q609" s="3">
        <v>2.7184E-2</v>
      </c>
      <c r="R609" s="3">
        <v>13.667</v>
      </c>
      <c r="S609" s="3">
        <v>3.0641999999999999E-2</v>
      </c>
      <c r="T609" s="3">
        <v>2.7184E-2</v>
      </c>
      <c r="U609" s="3">
        <v>-11.285</v>
      </c>
    </row>
    <row r="610" spans="1:22">
      <c r="A610" t="s">
        <v>1</v>
      </c>
      <c r="B610" s="5" t="s">
        <v>13</v>
      </c>
      <c r="C610" s="98" t="s">
        <v>13</v>
      </c>
      <c r="D610" s="2">
        <v>1</v>
      </c>
      <c r="E610" s="2">
        <v>224</v>
      </c>
      <c r="F610" s="2">
        <v>325</v>
      </c>
      <c r="G610" s="2">
        <v>331</v>
      </c>
      <c r="H610" s="2">
        <v>0</v>
      </c>
      <c r="I610" s="2">
        <v>30</v>
      </c>
      <c r="J610" s="2" t="s">
        <v>40</v>
      </c>
      <c r="K610" s="2"/>
      <c r="M610" s="3">
        <v>0</v>
      </c>
      <c r="N610" s="3">
        <v>110.18</v>
      </c>
      <c r="O610" s="3">
        <v>19.832999999999998</v>
      </c>
      <c r="P610" s="3">
        <v>0</v>
      </c>
      <c r="Q610" s="3">
        <v>139.69999999999999</v>
      </c>
      <c r="R610" s="3">
        <v>10.667</v>
      </c>
      <c r="S610" s="3">
        <v>110.18</v>
      </c>
      <c r="T610" s="3">
        <v>139.69999999999999</v>
      </c>
      <c r="U610" s="3">
        <v>26.79</v>
      </c>
    </row>
    <row r="611" spans="1:22">
      <c r="A611" t="s">
        <v>1</v>
      </c>
      <c r="B611" s="5" t="s">
        <v>14</v>
      </c>
      <c r="C611" s="98" t="s">
        <v>14</v>
      </c>
      <c r="D611" s="2">
        <v>1</v>
      </c>
      <c r="E611" s="2">
        <v>235</v>
      </c>
      <c r="F611" s="2">
        <v>325</v>
      </c>
      <c r="G611" s="2">
        <v>328</v>
      </c>
      <c r="H611" s="2">
        <v>0</v>
      </c>
      <c r="I611" s="2">
        <v>30</v>
      </c>
      <c r="J611" s="2" t="s">
        <v>41</v>
      </c>
      <c r="K611" s="2"/>
      <c r="M611" s="3">
        <v>0</v>
      </c>
      <c r="N611" s="3">
        <v>-2.0059</v>
      </c>
      <c r="O611" s="3">
        <v>26</v>
      </c>
      <c r="P611" s="3">
        <v>0</v>
      </c>
      <c r="Q611" s="3">
        <v>-2.1448999999999998</v>
      </c>
      <c r="R611" s="3">
        <v>23.667000000000002</v>
      </c>
      <c r="S611" s="3">
        <v>-2.0059</v>
      </c>
      <c r="T611" s="3">
        <v>-2.1448999999999998</v>
      </c>
      <c r="U611" s="3">
        <v>6.9306000000000001</v>
      </c>
    </row>
    <row r="612" spans="1:22">
      <c r="A612" t="s">
        <v>1</v>
      </c>
      <c r="B612" s="5" t="s">
        <v>15</v>
      </c>
      <c r="C612" s="98" t="s">
        <v>72</v>
      </c>
      <c r="D612" s="2">
        <v>1</v>
      </c>
      <c r="E612" s="2">
        <v>192</v>
      </c>
      <c r="F612" s="2">
        <v>325</v>
      </c>
      <c r="G612" s="2">
        <v>332</v>
      </c>
      <c r="H612" s="2">
        <v>0</v>
      </c>
      <c r="I612" s="2">
        <v>30</v>
      </c>
      <c r="J612" s="2" t="s">
        <v>40</v>
      </c>
      <c r="K612" s="2"/>
      <c r="M612" s="3">
        <v>26.492999999999999</v>
      </c>
      <c r="N612" s="3">
        <v>262.19</v>
      </c>
      <c r="O612" s="3">
        <v>23.332999999999998</v>
      </c>
      <c r="P612" s="3">
        <v>27</v>
      </c>
      <c r="Q612" s="3">
        <v>254.05</v>
      </c>
      <c r="R612" s="3">
        <v>23.332999999999998</v>
      </c>
      <c r="S612" s="3">
        <v>235.69</v>
      </c>
      <c r="T612" s="3">
        <v>227.05</v>
      </c>
      <c r="U612" s="3">
        <v>-3.6648000000000001</v>
      </c>
    </row>
    <row r="613" spans="1:22">
      <c r="A613" t="s">
        <v>1</v>
      </c>
      <c r="B613" s="5" t="s">
        <v>16</v>
      </c>
      <c r="C613" s="98" t="s">
        <v>72</v>
      </c>
      <c r="D613" s="2">
        <v>1</v>
      </c>
      <c r="E613" s="2">
        <v>190</v>
      </c>
      <c r="F613" s="2">
        <v>325</v>
      </c>
      <c r="G613" s="2">
        <v>333</v>
      </c>
      <c r="H613" s="2">
        <v>0</v>
      </c>
      <c r="I613" s="2">
        <v>30</v>
      </c>
      <c r="J613" s="2" t="s">
        <v>40</v>
      </c>
      <c r="K613" s="2"/>
      <c r="M613" s="3">
        <v>26.829000000000001</v>
      </c>
      <c r="N613" s="3">
        <v>244.03</v>
      </c>
      <c r="O613" s="3">
        <v>23.5</v>
      </c>
      <c r="P613" s="3">
        <v>27</v>
      </c>
      <c r="Q613" s="3">
        <v>248.5</v>
      </c>
      <c r="R613" s="3">
        <v>23.5</v>
      </c>
      <c r="S613" s="3">
        <v>217.21</v>
      </c>
      <c r="T613" s="3">
        <v>221.5</v>
      </c>
      <c r="U613" s="3">
        <v>1.9761</v>
      </c>
    </row>
    <row r="614" spans="1:22">
      <c r="A614" t="s">
        <v>1</v>
      </c>
      <c r="B614" s="5" t="s">
        <v>18</v>
      </c>
      <c r="C614" s="98" t="s">
        <v>72</v>
      </c>
      <c r="D614" s="2">
        <v>1</v>
      </c>
      <c r="E614" s="2">
        <v>199</v>
      </c>
      <c r="F614" s="2">
        <v>325</v>
      </c>
      <c r="G614" s="2">
        <v>335</v>
      </c>
      <c r="H614" s="2">
        <v>0</v>
      </c>
      <c r="I614" s="2">
        <v>30</v>
      </c>
      <c r="J614" s="2" t="s">
        <v>40</v>
      </c>
      <c r="K614" s="2"/>
      <c r="M614" s="3">
        <v>26.126000000000001</v>
      </c>
      <c r="N614" s="3">
        <v>257.62</v>
      </c>
      <c r="O614" s="3">
        <v>23.167000000000002</v>
      </c>
      <c r="P614" s="3">
        <v>27</v>
      </c>
      <c r="Q614" s="3">
        <v>215.15</v>
      </c>
      <c r="R614" s="3">
        <v>23.167000000000002</v>
      </c>
      <c r="S614" s="3">
        <v>231.5</v>
      </c>
      <c r="T614" s="3">
        <v>188.15</v>
      </c>
      <c r="U614" s="3">
        <v>-18.725999999999999</v>
      </c>
    </row>
    <row r="615" spans="1:22">
      <c r="A615" t="s">
        <v>1</v>
      </c>
      <c r="B615" s="5" t="s">
        <v>157</v>
      </c>
      <c r="C615" s="98" t="s">
        <v>72</v>
      </c>
      <c r="D615" s="2">
        <v>1</v>
      </c>
      <c r="E615" s="2">
        <v>211</v>
      </c>
      <c r="F615" s="2">
        <v>325</v>
      </c>
      <c r="G615" s="2">
        <v>337</v>
      </c>
      <c r="H615" s="2">
        <v>0</v>
      </c>
      <c r="I615" s="2">
        <v>30</v>
      </c>
      <c r="J615" s="2" t="s">
        <v>40</v>
      </c>
      <c r="K615" s="2"/>
      <c r="M615" s="3">
        <v>25.475999999999999</v>
      </c>
      <c r="N615" s="3">
        <v>134.75</v>
      </c>
      <c r="O615" s="3">
        <v>25.332999999999998</v>
      </c>
      <c r="P615" s="3">
        <v>27</v>
      </c>
      <c r="Q615" s="3">
        <v>229.84</v>
      </c>
      <c r="R615" s="3">
        <v>23.667000000000002</v>
      </c>
      <c r="S615" s="3">
        <v>109.28</v>
      </c>
      <c r="T615" s="3">
        <v>202.84</v>
      </c>
      <c r="U615" s="3">
        <v>85.623999999999995</v>
      </c>
      <c r="V615" s="3" t="s">
        <v>268</v>
      </c>
    </row>
    <row r="616" spans="1:22">
      <c r="A616" t="s">
        <v>1</v>
      </c>
      <c r="B616" s="5" t="s">
        <v>19</v>
      </c>
      <c r="C616" s="98" t="s">
        <v>73</v>
      </c>
      <c r="D616" s="2">
        <v>1</v>
      </c>
      <c r="E616" s="2">
        <v>121</v>
      </c>
      <c r="F616" s="2">
        <v>325</v>
      </c>
      <c r="G616" s="2">
        <v>338</v>
      </c>
      <c r="H616" s="2">
        <v>0</v>
      </c>
      <c r="I616" s="2">
        <v>30</v>
      </c>
      <c r="J616" s="2" t="s">
        <v>40</v>
      </c>
      <c r="K616" s="2"/>
      <c r="M616" s="3">
        <v>22.884</v>
      </c>
      <c r="N616" s="3">
        <v>141.05000000000001</v>
      </c>
      <c r="O616" s="3">
        <v>23.832999999999998</v>
      </c>
      <c r="P616" s="3">
        <v>27</v>
      </c>
      <c r="Q616" s="3">
        <v>211.63</v>
      </c>
      <c r="R616" s="3">
        <v>23.332999999999998</v>
      </c>
      <c r="S616" s="3">
        <v>118.16</v>
      </c>
      <c r="T616" s="3">
        <v>184.63</v>
      </c>
      <c r="U616" s="3">
        <v>56.247999999999998</v>
      </c>
    </row>
    <row r="617" spans="1:22">
      <c r="A617" t="s">
        <v>1</v>
      </c>
      <c r="B617" s="5" t="s">
        <v>20</v>
      </c>
      <c r="C617" s="98" t="s">
        <v>73</v>
      </c>
      <c r="D617" s="2">
        <v>1</v>
      </c>
      <c r="E617" s="2">
        <v>127</v>
      </c>
      <c r="F617" s="2">
        <v>325</v>
      </c>
      <c r="G617" s="2">
        <v>342</v>
      </c>
      <c r="H617" s="2">
        <v>0</v>
      </c>
      <c r="I617" s="2">
        <v>30</v>
      </c>
      <c r="J617" s="2" t="s">
        <v>40</v>
      </c>
      <c r="K617" s="2"/>
      <c r="M617" s="3">
        <v>23.341999999999999</v>
      </c>
      <c r="N617" s="3">
        <v>335.7</v>
      </c>
      <c r="O617" s="3">
        <v>23.167000000000002</v>
      </c>
      <c r="P617" s="3">
        <v>27</v>
      </c>
      <c r="Q617" s="3">
        <v>275.3</v>
      </c>
      <c r="R617" s="3">
        <v>23</v>
      </c>
      <c r="S617" s="3">
        <v>312.36</v>
      </c>
      <c r="T617" s="3">
        <v>248.3</v>
      </c>
      <c r="U617" s="3">
        <v>-20.507000000000001</v>
      </c>
    </row>
    <row r="618" spans="1:22">
      <c r="A618" t="s">
        <v>1</v>
      </c>
      <c r="B618" s="5" t="s">
        <v>21</v>
      </c>
      <c r="C618" s="98" t="s">
        <v>73</v>
      </c>
      <c r="D618" s="2">
        <v>1</v>
      </c>
      <c r="E618" s="2">
        <v>137</v>
      </c>
      <c r="F618" s="2">
        <v>325</v>
      </c>
      <c r="G618" s="2">
        <v>343</v>
      </c>
      <c r="H618" s="2">
        <v>0</v>
      </c>
      <c r="I618" s="2">
        <v>30</v>
      </c>
      <c r="J618" s="2" t="s">
        <v>40</v>
      </c>
      <c r="K618" s="2"/>
      <c r="M618" s="3">
        <v>20.158000000000001</v>
      </c>
      <c r="N618" s="3">
        <v>114.17</v>
      </c>
      <c r="O618" s="3">
        <v>23.167000000000002</v>
      </c>
      <c r="P618" s="3">
        <v>27</v>
      </c>
      <c r="Q618" s="3">
        <v>181.22</v>
      </c>
      <c r="R618" s="3">
        <v>23.332999999999998</v>
      </c>
      <c r="S618" s="3">
        <v>94.013000000000005</v>
      </c>
      <c r="T618" s="3">
        <v>154.22</v>
      </c>
      <c r="U618" s="3">
        <v>64.043000000000006</v>
      </c>
    </row>
    <row r="619" spans="1:22">
      <c r="A619" t="s">
        <v>1</v>
      </c>
      <c r="B619" s="5" t="s">
        <v>22</v>
      </c>
      <c r="C619" s="98" t="s">
        <v>73</v>
      </c>
      <c r="D619" s="2">
        <v>1</v>
      </c>
      <c r="E619" s="2">
        <v>135</v>
      </c>
      <c r="F619" s="2">
        <v>325</v>
      </c>
      <c r="G619" s="2">
        <v>344</v>
      </c>
      <c r="H619" s="2">
        <v>0</v>
      </c>
      <c r="I619" s="2">
        <v>30</v>
      </c>
      <c r="J619" s="2" t="s">
        <v>40</v>
      </c>
      <c r="K619" s="2"/>
      <c r="M619" s="3">
        <v>20.404</v>
      </c>
      <c r="N619" s="3">
        <v>173.3</v>
      </c>
      <c r="O619" s="3">
        <v>23.667000000000002</v>
      </c>
      <c r="P619" s="3">
        <v>27</v>
      </c>
      <c r="Q619" s="3">
        <v>217.34</v>
      </c>
      <c r="R619" s="3">
        <v>23.332999999999998</v>
      </c>
      <c r="S619" s="3">
        <v>152.9</v>
      </c>
      <c r="T619" s="3">
        <v>190.34</v>
      </c>
      <c r="U619" s="3">
        <v>24.491</v>
      </c>
    </row>
    <row r="620" spans="1:22">
      <c r="A620" t="s">
        <v>1</v>
      </c>
      <c r="B620" s="5" t="s">
        <v>23</v>
      </c>
      <c r="C620" s="98" t="s">
        <v>73</v>
      </c>
      <c r="D620" s="2">
        <v>1</v>
      </c>
      <c r="E620" s="2">
        <v>149</v>
      </c>
      <c r="F620" s="2">
        <v>325</v>
      </c>
      <c r="G620" s="2">
        <v>352</v>
      </c>
      <c r="H620" s="2">
        <v>0</v>
      </c>
      <c r="I620" s="2">
        <v>30</v>
      </c>
      <c r="J620" s="2" t="s">
        <v>40</v>
      </c>
      <c r="K620" s="2"/>
      <c r="M620" s="3">
        <v>20.907</v>
      </c>
      <c r="N620" s="3">
        <v>70.477000000000004</v>
      </c>
      <c r="O620" s="3">
        <v>24.667000000000002</v>
      </c>
      <c r="P620" s="3">
        <v>27</v>
      </c>
      <c r="Q620" s="3">
        <v>168.32</v>
      </c>
      <c r="R620" s="3">
        <v>23.5</v>
      </c>
      <c r="S620" s="3">
        <v>49.57</v>
      </c>
      <c r="T620" s="3">
        <v>141.32</v>
      </c>
      <c r="U620" s="3">
        <v>185.09</v>
      </c>
    </row>
    <row r="621" spans="1:22">
      <c r="A621" t="s">
        <v>1</v>
      </c>
      <c r="B621" s="5" t="s">
        <v>24</v>
      </c>
      <c r="C621" s="98" t="s">
        <v>73</v>
      </c>
      <c r="D621" s="2">
        <v>1</v>
      </c>
      <c r="E621" s="2">
        <v>151</v>
      </c>
      <c r="F621" s="2">
        <v>325</v>
      </c>
      <c r="G621" s="2">
        <v>353</v>
      </c>
      <c r="H621" s="2">
        <v>0</v>
      </c>
      <c r="I621" s="2">
        <v>30</v>
      </c>
      <c r="J621" s="2" t="s">
        <v>40</v>
      </c>
      <c r="K621" s="2"/>
      <c r="M621" s="3">
        <v>20.792000000000002</v>
      </c>
      <c r="N621" s="3">
        <v>127.39</v>
      </c>
      <c r="O621" s="3">
        <v>23.332999999999998</v>
      </c>
      <c r="P621" s="3">
        <v>27</v>
      </c>
      <c r="Q621" s="3">
        <v>164.25</v>
      </c>
      <c r="R621" s="3">
        <v>23.5</v>
      </c>
      <c r="S621" s="3">
        <v>106.6</v>
      </c>
      <c r="T621" s="3">
        <v>137.25</v>
      </c>
      <c r="U621" s="3">
        <v>28.76</v>
      </c>
    </row>
    <row r="622" spans="1:22">
      <c r="A622" t="s">
        <v>1</v>
      </c>
      <c r="B622" s="5" t="s">
        <v>25</v>
      </c>
      <c r="C622" s="98" t="s">
        <v>73</v>
      </c>
      <c r="D622" s="2">
        <v>1</v>
      </c>
      <c r="E622" s="2">
        <v>165</v>
      </c>
      <c r="F622" s="2">
        <v>325</v>
      </c>
      <c r="G622" s="2">
        <v>347</v>
      </c>
      <c r="H622" s="2">
        <v>0</v>
      </c>
      <c r="I622" s="2">
        <v>30</v>
      </c>
      <c r="J622" s="2" t="s">
        <v>40</v>
      </c>
      <c r="K622" s="2"/>
      <c r="M622" s="3">
        <v>25.428000000000001</v>
      </c>
      <c r="N622" s="3">
        <v>170.33</v>
      </c>
      <c r="O622" s="3">
        <v>23.5</v>
      </c>
      <c r="P622" s="3">
        <v>27</v>
      </c>
      <c r="Q622" s="3">
        <v>219.93</v>
      </c>
      <c r="R622" s="3">
        <v>23.332999999999998</v>
      </c>
      <c r="S622" s="3">
        <v>144.9</v>
      </c>
      <c r="T622" s="3">
        <v>192.93</v>
      </c>
      <c r="U622" s="3">
        <v>33.143999999999998</v>
      </c>
    </row>
    <row r="623" spans="1:22">
      <c r="A623" t="s">
        <v>1</v>
      </c>
      <c r="B623" s="5" t="s">
        <v>26</v>
      </c>
      <c r="C623" s="98" t="s">
        <v>73</v>
      </c>
      <c r="D623" s="2">
        <v>1</v>
      </c>
      <c r="E623" s="2">
        <v>171</v>
      </c>
      <c r="F623" s="2">
        <v>325</v>
      </c>
      <c r="G623" s="2">
        <v>349</v>
      </c>
      <c r="H623" s="2">
        <v>0</v>
      </c>
      <c r="I623" s="2">
        <v>30</v>
      </c>
      <c r="J623" s="2" t="s">
        <v>40</v>
      </c>
      <c r="K623" s="2"/>
      <c r="M623" s="3">
        <v>25.189</v>
      </c>
      <c r="N623" s="3">
        <v>275.3</v>
      </c>
      <c r="O623" s="3">
        <v>22.667000000000002</v>
      </c>
      <c r="P623" s="3">
        <v>27</v>
      </c>
      <c r="Q623" s="3">
        <v>220.63</v>
      </c>
      <c r="R623" s="3">
        <v>23.332999999999998</v>
      </c>
      <c r="S623" s="3">
        <v>250.11</v>
      </c>
      <c r="T623" s="3">
        <v>193.63</v>
      </c>
      <c r="U623" s="3">
        <v>-22.58</v>
      </c>
    </row>
    <row r="624" spans="1:22">
      <c r="A624" t="s">
        <v>1</v>
      </c>
      <c r="B624" s="5" t="s">
        <v>27</v>
      </c>
      <c r="C624" s="98" t="s">
        <v>74</v>
      </c>
      <c r="D624" s="2">
        <v>1</v>
      </c>
      <c r="E624" s="2">
        <v>228</v>
      </c>
      <c r="F624" s="2">
        <v>325</v>
      </c>
      <c r="G624" s="2">
        <v>355</v>
      </c>
      <c r="H624" s="2">
        <v>0</v>
      </c>
      <c r="I624" s="2">
        <v>30</v>
      </c>
      <c r="J624" s="2" t="s">
        <v>40</v>
      </c>
      <c r="K624" s="2"/>
      <c r="M624" s="3">
        <v>-8.2501000000000004E-4</v>
      </c>
      <c r="N624" s="3">
        <v>7.6089000000000002</v>
      </c>
      <c r="O624" s="3">
        <v>19.332999999999998</v>
      </c>
      <c r="P624" s="3">
        <v>0</v>
      </c>
      <c r="Q624" s="3">
        <v>5.1401000000000003</v>
      </c>
      <c r="R624" s="3">
        <v>23</v>
      </c>
      <c r="S624" s="3">
        <v>7.6097000000000001</v>
      </c>
      <c r="T624" s="3">
        <v>5.1401000000000003</v>
      </c>
      <c r="U624" s="3">
        <v>-32.454000000000001</v>
      </c>
    </row>
    <row r="625" spans="1:22">
      <c r="A625" t="s">
        <v>1</v>
      </c>
      <c r="B625" s="5" t="s">
        <v>28</v>
      </c>
      <c r="C625" s="98" t="s">
        <v>74</v>
      </c>
      <c r="D625" s="2">
        <v>1</v>
      </c>
      <c r="E625" s="2">
        <v>232</v>
      </c>
      <c r="F625" s="2">
        <v>325</v>
      </c>
      <c r="G625" s="2">
        <v>356</v>
      </c>
      <c r="H625" s="2">
        <v>0</v>
      </c>
      <c r="I625" s="2">
        <v>30</v>
      </c>
      <c r="J625" s="2" t="s">
        <v>40</v>
      </c>
      <c r="K625" s="2"/>
      <c r="M625" s="3">
        <v>-9.2044999999999991E-3</v>
      </c>
      <c r="N625" s="3">
        <v>7.8253000000000004</v>
      </c>
      <c r="O625" s="3">
        <v>23.167000000000002</v>
      </c>
      <c r="P625" s="3">
        <v>0</v>
      </c>
      <c r="Q625" s="3">
        <v>5.0065</v>
      </c>
      <c r="R625" s="3">
        <v>23</v>
      </c>
      <c r="S625" s="3">
        <v>7.8345000000000002</v>
      </c>
      <c r="T625" s="3">
        <v>5.0065</v>
      </c>
      <c r="U625" s="3">
        <v>-36.095999999999997</v>
      </c>
    </row>
    <row r="626" spans="1:22">
      <c r="A626" t="s">
        <v>1</v>
      </c>
      <c r="B626" s="5" t="s">
        <v>29</v>
      </c>
      <c r="C626" s="98" t="s">
        <v>74</v>
      </c>
      <c r="D626" s="2">
        <v>1</v>
      </c>
      <c r="E626" s="2">
        <v>226</v>
      </c>
      <c r="F626" s="2">
        <v>325</v>
      </c>
      <c r="G626" s="2">
        <v>358</v>
      </c>
      <c r="H626" s="2">
        <v>0</v>
      </c>
      <c r="I626" s="2">
        <v>30</v>
      </c>
      <c r="J626" s="2" t="s">
        <v>40</v>
      </c>
      <c r="K626" s="2"/>
      <c r="M626" s="3">
        <v>-5.5719000000000003E-3</v>
      </c>
      <c r="N626" s="3">
        <v>8.7294999999999998</v>
      </c>
      <c r="O626" s="3">
        <v>23.167000000000002</v>
      </c>
      <c r="P626" s="3">
        <v>0</v>
      </c>
      <c r="Q626" s="3">
        <v>5.9157000000000002</v>
      </c>
      <c r="R626" s="3">
        <v>23</v>
      </c>
      <c r="S626" s="3">
        <v>8.7350999999999992</v>
      </c>
      <c r="T626" s="3">
        <v>5.9157000000000002</v>
      </c>
      <c r="U626" s="3">
        <v>-32.277000000000001</v>
      </c>
    </row>
    <row r="627" spans="1:22">
      <c r="A627" t="s">
        <v>1</v>
      </c>
      <c r="B627" s="5" t="s">
        <v>158</v>
      </c>
      <c r="C627" s="98" t="s">
        <v>74</v>
      </c>
      <c r="D627" s="2">
        <v>1</v>
      </c>
      <c r="E627" s="2">
        <v>233</v>
      </c>
      <c r="F627" s="2">
        <v>325</v>
      </c>
      <c r="G627" s="2">
        <v>360</v>
      </c>
      <c r="H627" s="2">
        <v>0</v>
      </c>
      <c r="I627" s="2">
        <v>30</v>
      </c>
      <c r="J627" s="2" t="s">
        <v>40</v>
      </c>
      <c r="K627" s="2"/>
      <c r="M627" s="3">
        <v>7.7771999999999997E-3</v>
      </c>
      <c r="N627" s="3">
        <v>4.4573</v>
      </c>
      <c r="O627" s="3">
        <v>23.5</v>
      </c>
      <c r="P627" s="3">
        <v>0</v>
      </c>
      <c r="Q627" s="3">
        <v>4.4939</v>
      </c>
      <c r="R627" s="3">
        <v>23</v>
      </c>
      <c r="S627" s="3">
        <v>4.4494999999999996</v>
      </c>
      <c r="T627" s="3">
        <v>4.4939</v>
      </c>
      <c r="U627" s="3">
        <v>0.99766999999999995</v>
      </c>
    </row>
    <row r="628" spans="1:22">
      <c r="A628" t="s">
        <v>1</v>
      </c>
      <c r="B628" s="5" t="s">
        <v>162</v>
      </c>
      <c r="C628" s="98" t="s">
        <v>166</v>
      </c>
      <c r="D628" s="2">
        <v>1</v>
      </c>
      <c r="E628" s="2">
        <v>227</v>
      </c>
      <c r="F628" s="2">
        <v>325</v>
      </c>
      <c r="G628" s="2">
        <v>378</v>
      </c>
      <c r="H628" s="2">
        <v>0</v>
      </c>
      <c r="I628" s="2">
        <v>30</v>
      </c>
      <c r="J628" s="2" t="s">
        <v>40</v>
      </c>
      <c r="K628" s="2"/>
      <c r="M628" s="3">
        <v>3.2115999999999998E-3</v>
      </c>
      <c r="N628" s="3">
        <v>5.2374000000000001</v>
      </c>
      <c r="O628" s="3">
        <v>22.167000000000002</v>
      </c>
      <c r="P628" s="3">
        <v>0</v>
      </c>
      <c r="Q628" s="3">
        <v>5.1001000000000003</v>
      </c>
      <c r="R628" s="3">
        <v>23</v>
      </c>
      <c r="S628" s="3">
        <v>5.2342000000000004</v>
      </c>
      <c r="T628" s="3">
        <v>5.1001000000000003</v>
      </c>
      <c r="U628" s="3">
        <v>-2.5625</v>
      </c>
    </row>
    <row r="629" spans="1:22">
      <c r="A629" t="s">
        <v>1</v>
      </c>
      <c r="B629" s="5" t="s">
        <v>163</v>
      </c>
      <c r="C629" s="98" t="s">
        <v>166</v>
      </c>
      <c r="D629" s="2">
        <v>1</v>
      </c>
      <c r="E629" s="2">
        <v>231</v>
      </c>
      <c r="F629" s="2">
        <v>325</v>
      </c>
      <c r="G629" s="2">
        <v>379</v>
      </c>
      <c r="J629" s="2"/>
      <c r="K629" s="2"/>
      <c r="V629" s="3" t="s">
        <v>268</v>
      </c>
    </row>
    <row r="630" spans="1:22">
      <c r="A630" t="s">
        <v>1</v>
      </c>
      <c r="B630" s="5" t="s">
        <v>164</v>
      </c>
      <c r="C630" s="98" t="s">
        <v>166</v>
      </c>
      <c r="D630" s="2">
        <v>1</v>
      </c>
      <c r="E630" s="2">
        <v>225</v>
      </c>
      <c r="F630" s="2">
        <v>325</v>
      </c>
      <c r="G630" s="2">
        <v>381</v>
      </c>
      <c r="H630" s="2">
        <v>0</v>
      </c>
      <c r="I630" s="2">
        <v>30</v>
      </c>
      <c r="J630" s="2" t="s">
        <v>40</v>
      </c>
      <c r="K630" s="2"/>
      <c r="M630" s="3">
        <v>-2.2659999999999998E-3</v>
      </c>
      <c r="N630" s="3">
        <v>5.1784999999999997</v>
      </c>
      <c r="O630" s="3">
        <v>22.167000000000002</v>
      </c>
      <c r="P630" s="3">
        <v>0</v>
      </c>
      <c r="Q630" s="3">
        <v>5.7080000000000002</v>
      </c>
      <c r="R630" s="3">
        <v>23</v>
      </c>
      <c r="S630" s="3">
        <v>5.1807999999999996</v>
      </c>
      <c r="T630" s="3">
        <v>5.7080000000000002</v>
      </c>
      <c r="U630" s="3">
        <v>10.177</v>
      </c>
    </row>
    <row r="631" spans="1:22">
      <c r="A631" t="s">
        <v>1</v>
      </c>
      <c r="B631" s="5" t="s">
        <v>165</v>
      </c>
      <c r="C631" s="98" t="s">
        <v>166</v>
      </c>
      <c r="D631" s="2">
        <v>1</v>
      </c>
      <c r="E631" s="2">
        <v>234</v>
      </c>
      <c r="F631" s="2">
        <v>325</v>
      </c>
      <c r="G631" s="2">
        <v>382</v>
      </c>
      <c r="H631" s="2">
        <v>0</v>
      </c>
      <c r="I631" s="2">
        <v>30</v>
      </c>
      <c r="J631" s="2" t="s">
        <v>40</v>
      </c>
      <c r="K631" s="2"/>
      <c r="M631" s="3">
        <v>-3.0918E-3</v>
      </c>
      <c r="N631" s="3">
        <v>2.843</v>
      </c>
      <c r="O631" s="3">
        <v>23.167000000000002</v>
      </c>
      <c r="P631" s="3">
        <v>0</v>
      </c>
      <c r="Q631" s="3">
        <v>4.3872</v>
      </c>
      <c r="R631" s="3">
        <v>23</v>
      </c>
      <c r="S631" s="3">
        <v>2.8460999999999999</v>
      </c>
      <c r="T631" s="3">
        <v>4.3872</v>
      </c>
      <c r="U631" s="3">
        <v>54.146999999999998</v>
      </c>
    </row>
    <row r="632" spans="1:22">
      <c r="A632" t="s">
        <v>1</v>
      </c>
      <c r="B632" s="5" t="s">
        <v>30</v>
      </c>
      <c r="C632" s="98" t="s">
        <v>75</v>
      </c>
      <c r="D632" s="2">
        <v>1</v>
      </c>
      <c r="E632" s="2">
        <v>8</v>
      </c>
      <c r="F632" s="2">
        <v>325</v>
      </c>
      <c r="G632" s="2">
        <v>363</v>
      </c>
      <c r="H632" s="2">
        <v>0</v>
      </c>
      <c r="I632" s="2">
        <v>30</v>
      </c>
      <c r="J632" s="2" t="s">
        <v>40</v>
      </c>
      <c r="K632" s="2"/>
      <c r="M632" s="3">
        <v>3.0144000000000001E-2</v>
      </c>
      <c r="N632" s="3">
        <v>3.4342000000000001</v>
      </c>
      <c r="O632" s="3">
        <v>23.5</v>
      </c>
      <c r="P632" s="3">
        <v>0</v>
      </c>
      <c r="Q632" s="3">
        <v>4.2702999999999998</v>
      </c>
      <c r="R632" s="3">
        <v>23</v>
      </c>
      <c r="S632" s="3">
        <v>3.4041000000000001</v>
      </c>
      <c r="T632" s="3">
        <v>4.2702999999999998</v>
      </c>
      <c r="U632" s="3">
        <v>25.446000000000002</v>
      </c>
    </row>
    <row r="633" spans="1:22">
      <c r="A633" t="s">
        <v>1</v>
      </c>
      <c r="B633" s="5" t="s">
        <v>31</v>
      </c>
      <c r="C633" s="98" t="s">
        <v>75</v>
      </c>
      <c r="D633" s="2">
        <v>1</v>
      </c>
      <c r="E633" s="2">
        <v>11</v>
      </c>
      <c r="F633" s="2">
        <v>325</v>
      </c>
      <c r="G633" s="2">
        <v>365</v>
      </c>
      <c r="J633" s="2"/>
      <c r="K633" s="2"/>
      <c r="V633" s="3" t="s">
        <v>268</v>
      </c>
    </row>
    <row r="634" spans="1:22">
      <c r="A634" t="s">
        <v>1</v>
      </c>
      <c r="B634" s="5" t="s">
        <v>32</v>
      </c>
      <c r="C634" s="98" t="s">
        <v>75</v>
      </c>
      <c r="D634" s="2">
        <v>1</v>
      </c>
      <c r="E634" s="2">
        <v>16</v>
      </c>
      <c r="F634" s="2">
        <v>325</v>
      </c>
      <c r="G634" s="2">
        <v>368</v>
      </c>
      <c r="H634" s="2">
        <v>0</v>
      </c>
      <c r="I634" s="2">
        <v>30</v>
      </c>
      <c r="J634" s="2" t="s">
        <v>40</v>
      </c>
      <c r="K634" s="2"/>
      <c r="M634" s="3">
        <v>1.0887000000000001E-2</v>
      </c>
      <c r="N634" s="3">
        <v>2.5935000000000001</v>
      </c>
      <c r="O634" s="3">
        <v>23.167000000000002</v>
      </c>
      <c r="P634" s="3">
        <v>0</v>
      </c>
      <c r="Q634" s="3">
        <v>3.5242</v>
      </c>
      <c r="R634" s="3">
        <v>23</v>
      </c>
      <c r="S634" s="3">
        <v>2.5825999999999998</v>
      </c>
      <c r="T634" s="3">
        <v>3.5242</v>
      </c>
      <c r="U634" s="3">
        <v>36.46</v>
      </c>
    </row>
    <row r="635" spans="1:22">
      <c r="A635" t="s">
        <v>1</v>
      </c>
      <c r="B635" s="5" t="s">
        <v>33</v>
      </c>
      <c r="C635" s="98" t="s">
        <v>75</v>
      </c>
      <c r="D635" s="2">
        <v>1</v>
      </c>
      <c r="E635" s="2">
        <v>15</v>
      </c>
      <c r="F635" s="2">
        <v>325</v>
      </c>
      <c r="G635" s="2">
        <v>367</v>
      </c>
      <c r="H635" s="2">
        <v>0</v>
      </c>
      <c r="I635" s="2">
        <v>30</v>
      </c>
      <c r="J635" s="2" t="s">
        <v>40</v>
      </c>
      <c r="K635" s="2"/>
      <c r="M635" s="3">
        <v>2.4988E-2</v>
      </c>
      <c r="N635" s="3">
        <v>4.6904000000000003</v>
      </c>
      <c r="O635" s="3">
        <v>22.332999999999998</v>
      </c>
      <c r="P635" s="3">
        <v>0</v>
      </c>
      <c r="Q635" s="3">
        <v>4.4935999999999998</v>
      </c>
      <c r="R635" s="3">
        <v>23</v>
      </c>
      <c r="S635" s="3">
        <v>4.6654</v>
      </c>
      <c r="T635" s="3">
        <v>4.4935999999999998</v>
      </c>
      <c r="U635" s="3">
        <v>-3.6833999999999998</v>
      </c>
    </row>
    <row r="636" spans="1:22">
      <c r="A636" t="s">
        <v>1</v>
      </c>
      <c r="B636" s="5" t="s">
        <v>34</v>
      </c>
      <c r="C636" s="98" t="s">
        <v>75</v>
      </c>
      <c r="D636" s="2">
        <v>1</v>
      </c>
      <c r="E636" s="2">
        <v>22</v>
      </c>
      <c r="F636" s="2">
        <v>325</v>
      </c>
      <c r="G636" s="2">
        <v>375</v>
      </c>
      <c r="H636" s="2">
        <v>0</v>
      </c>
      <c r="I636" s="2">
        <v>30</v>
      </c>
      <c r="J636" s="2" t="s">
        <v>40</v>
      </c>
      <c r="K636" s="2"/>
      <c r="M636" s="3">
        <v>1.7531000000000001E-2</v>
      </c>
      <c r="N636" s="3">
        <v>1.8069999999999999</v>
      </c>
      <c r="O636" s="3">
        <v>23.332999999999998</v>
      </c>
      <c r="P636" s="3">
        <v>0</v>
      </c>
      <c r="Q636" s="3">
        <v>3.1074000000000002</v>
      </c>
      <c r="R636" s="3">
        <v>23</v>
      </c>
      <c r="S636" s="3">
        <v>1.7895000000000001</v>
      </c>
      <c r="T636" s="3">
        <v>3.1074000000000002</v>
      </c>
      <c r="U636" s="3">
        <v>73.650999999999996</v>
      </c>
    </row>
    <row r="637" spans="1:22">
      <c r="A637" t="s">
        <v>1</v>
      </c>
      <c r="B637" s="5" t="s">
        <v>35</v>
      </c>
      <c r="C637" s="98" t="s">
        <v>75</v>
      </c>
      <c r="D637" s="2">
        <v>1</v>
      </c>
      <c r="E637" s="2">
        <v>23</v>
      </c>
      <c r="F637" s="2">
        <v>325</v>
      </c>
      <c r="G637" s="2">
        <v>376</v>
      </c>
      <c r="H637" s="2">
        <v>0</v>
      </c>
      <c r="I637" s="2">
        <v>30</v>
      </c>
      <c r="J637" s="2" t="s">
        <v>40</v>
      </c>
      <c r="K637" s="2"/>
      <c r="M637" s="3">
        <v>1.8953000000000001E-2</v>
      </c>
      <c r="N637" s="3">
        <v>3.0758000000000001</v>
      </c>
      <c r="O637" s="3">
        <v>23.167000000000002</v>
      </c>
      <c r="P637" s="3">
        <v>0</v>
      </c>
      <c r="Q637" s="3">
        <v>3.0030999999999999</v>
      </c>
      <c r="R637" s="3">
        <v>23</v>
      </c>
      <c r="S637" s="3">
        <v>3.0569000000000002</v>
      </c>
      <c r="T637" s="3">
        <v>3.0030999999999999</v>
      </c>
      <c r="U637" s="3">
        <v>-1.7598</v>
      </c>
    </row>
    <row r="638" spans="1:22">
      <c r="A638" t="s">
        <v>1</v>
      </c>
      <c r="B638" s="5" t="s">
        <v>36</v>
      </c>
      <c r="C638" s="98" t="s">
        <v>75</v>
      </c>
      <c r="D638" s="2">
        <v>1</v>
      </c>
      <c r="E638" s="2">
        <v>30</v>
      </c>
      <c r="F638" s="2">
        <v>325</v>
      </c>
      <c r="G638" s="2">
        <v>370</v>
      </c>
      <c r="H638" s="2">
        <v>0</v>
      </c>
      <c r="I638" s="2">
        <v>30</v>
      </c>
      <c r="J638" s="2" t="s">
        <v>40</v>
      </c>
      <c r="K638" s="2"/>
      <c r="M638" s="3">
        <v>3.3723999999999997E-2</v>
      </c>
      <c r="N638" s="3">
        <v>4.5122</v>
      </c>
      <c r="O638" s="3">
        <v>23</v>
      </c>
      <c r="P638" s="3">
        <v>0</v>
      </c>
      <c r="Q638" s="3">
        <v>4.5494000000000003</v>
      </c>
      <c r="R638" s="3">
        <v>23</v>
      </c>
      <c r="S638" s="3">
        <v>4.4785000000000004</v>
      </c>
      <c r="T638" s="3">
        <v>4.5494000000000003</v>
      </c>
      <c r="U638" s="3">
        <v>1.583</v>
      </c>
    </row>
    <row r="639" spans="1:22">
      <c r="A639" t="s">
        <v>1</v>
      </c>
      <c r="B639" s="5" t="s">
        <v>37</v>
      </c>
      <c r="C639" s="98" t="s">
        <v>75</v>
      </c>
      <c r="D639" s="2">
        <v>1</v>
      </c>
      <c r="E639" s="2">
        <v>33</v>
      </c>
      <c r="F639" s="2">
        <v>325</v>
      </c>
      <c r="G639" s="2">
        <v>372</v>
      </c>
      <c r="J639" s="2"/>
      <c r="K639" s="2"/>
      <c r="V639" s="3" t="s">
        <v>268</v>
      </c>
    </row>
    <row r="640" spans="1:22">
      <c r="B640" s="5"/>
      <c r="J640" s="2"/>
      <c r="K640" s="2"/>
    </row>
    <row r="641" spans="1:21">
      <c r="A641" t="s">
        <v>283</v>
      </c>
      <c r="B641" s="5" t="s">
        <v>305</v>
      </c>
      <c r="C641" s="98">
        <v>1</v>
      </c>
    </row>
    <row r="642" spans="1:21">
      <c r="A642" t="s">
        <v>284</v>
      </c>
      <c r="B642" s="5" t="s">
        <v>305</v>
      </c>
      <c r="C642" s="98">
        <v>1</v>
      </c>
    </row>
    <row r="643" spans="1:21">
      <c r="B643" s="5"/>
      <c r="D643" s="2" t="s">
        <v>2</v>
      </c>
      <c r="E643" s="2" t="s">
        <v>3</v>
      </c>
      <c r="F643" s="2" t="s">
        <v>4</v>
      </c>
      <c r="G643" s="2" t="s">
        <v>5</v>
      </c>
      <c r="H643" s="2" t="s">
        <v>6</v>
      </c>
      <c r="I643" s="2" t="s">
        <v>7</v>
      </c>
      <c r="J643" s="2" t="s">
        <v>39</v>
      </c>
      <c r="K643" s="2" t="s">
        <v>79</v>
      </c>
      <c r="M643" s="3" t="s">
        <v>70</v>
      </c>
      <c r="N643" s="3" t="s">
        <v>76</v>
      </c>
      <c r="O643" s="3" t="s">
        <v>81</v>
      </c>
      <c r="P643" s="3" t="s">
        <v>71</v>
      </c>
      <c r="Q643" s="3" t="s">
        <v>77</v>
      </c>
      <c r="R643" s="3" t="s">
        <v>81</v>
      </c>
      <c r="S643" s="3" t="s">
        <v>82</v>
      </c>
      <c r="T643" s="3" t="s">
        <v>83</v>
      </c>
      <c r="U643" s="3" t="s">
        <v>78</v>
      </c>
    </row>
    <row r="644" spans="1:21">
      <c r="A644" t="s">
        <v>1</v>
      </c>
      <c r="B644" s="5" t="s">
        <v>8</v>
      </c>
      <c r="C644" s="98" t="s">
        <v>8</v>
      </c>
      <c r="D644" s="2">
        <v>117</v>
      </c>
      <c r="E644" s="2">
        <v>136</v>
      </c>
      <c r="F644" s="2">
        <v>1</v>
      </c>
      <c r="G644" s="2">
        <v>2</v>
      </c>
      <c r="H644" s="2">
        <v>0</v>
      </c>
      <c r="I644" s="2">
        <v>30</v>
      </c>
      <c r="J644" s="2" t="s">
        <v>40</v>
      </c>
      <c r="K644" s="2"/>
      <c r="M644" s="3">
        <v>19.085000000000001</v>
      </c>
      <c r="N644" s="3">
        <v>719.23</v>
      </c>
      <c r="O644" s="3">
        <v>22.832999999999998</v>
      </c>
      <c r="P644" s="3">
        <v>20</v>
      </c>
      <c r="Q644" s="3">
        <v>622.30999999999995</v>
      </c>
      <c r="R644" s="3">
        <v>22.667000000000002</v>
      </c>
      <c r="S644" s="3">
        <v>700.14</v>
      </c>
      <c r="T644" s="3">
        <v>602.30999999999995</v>
      </c>
      <c r="U644" s="3">
        <v>-13.974</v>
      </c>
    </row>
    <row r="645" spans="1:21">
      <c r="A645" t="s">
        <v>1</v>
      </c>
      <c r="B645" s="5" t="s">
        <v>9</v>
      </c>
      <c r="C645" s="98" t="s">
        <v>9</v>
      </c>
      <c r="D645" s="2">
        <v>117</v>
      </c>
      <c r="E645" s="2">
        <v>138</v>
      </c>
      <c r="F645" s="2">
        <v>1</v>
      </c>
      <c r="G645" s="2">
        <v>3</v>
      </c>
      <c r="H645" s="2">
        <v>0</v>
      </c>
      <c r="I645" s="2">
        <v>20</v>
      </c>
      <c r="J645" s="2" t="s">
        <v>41</v>
      </c>
      <c r="K645" s="2"/>
      <c r="M645" s="3">
        <v>5.7</v>
      </c>
      <c r="N645" s="3">
        <v>1.5</v>
      </c>
      <c r="O645" s="3">
        <v>12.5</v>
      </c>
      <c r="P645" s="3">
        <v>5.7</v>
      </c>
      <c r="Q645" s="3">
        <v>0.62368000000000001</v>
      </c>
      <c r="R645" s="3">
        <v>20</v>
      </c>
      <c r="S645" s="3">
        <v>-4.2</v>
      </c>
      <c r="T645" s="3">
        <v>-5.0762999999999998</v>
      </c>
      <c r="U645" s="3">
        <v>20.864999999999998</v>
      </c>
    </row>
    <row r="646" spans="1:21">
      <c r="A646" t="s">
        <v>1</v>
      </c>
      <c r="B646" s="5" t="s">
        <v>42</v>
      </c>
      <c r="C646" s="98" t="s">
        <v>73</v>
      </c>
      <c r="D646" s="2">
        <v>117</v>
      </c>
      <c r="E646" s="2">
        <v>186</v>
      </c>
      <c r="F646" s="2">
        <v>1</v>
      </c>
      <c r="G646" s="2">
        <v>11</v>
      </c>
      <c r="H646" s="2">
        <v>0</v>
      </c>
      <c r="I646" s="2">
        <v>30</v>
      </c>
      <c r="J646" s="2" t="s">
        <v>40</v>
      </c>
      <c r="K646" s="2"/>
      <c r="M646" s="3">
        <v>0.04</v>
      </c>
      <c r="N646" s="3">
        <v>27.22</v>
      </c>
      <c r="O646" s="3">
        <v>21.5</v>
      </c>
      <c r="P646" s="3">
        <v>0</v>
      </c>
      <c r="Q646" s="3">
        <v>36.531999999999996</v>
      </c>
      <c r="R646" s="3">
        <v>22.667000000000002</v>
      </c>
      <c r="S646" s="3">
        <v>27.18</v>
      </c>
      <c r="T646" s="3">
        <v>36.531999999999996</v>
      </c>
      <c r="U646" s="3">
        <v>34.408999999999999</v>
      </c>
    </row>
    <row r="647" spans="1:21">
      <c r="A647" t="s">
        <v>1</v>
      </c>
      <c r="B647" s="5" t="s">
        <v>43</v>
      </c>
      <c r="C647" s="98" t="s">
        <v>73</v>
      </c>
      <c r="D647" s="2">
        <v>117</v>
      </c>
      <c r="E647" s="2">
        <v>187</v>
      </c>
      <c r="F647" s="2">
        <v>1</v>
      </c>
      <c r="G647" s="2">
        <v>13</v>
      </c>
      <c r="H647" s="2">
        <v>0</v>
      </c>
      <c r="I647" s="2">
        <v>30</v>
      </c>
      <c r="J647" s="2" t="s">
        <v>40</v>
      </c>
      <c r="K647" s="2"/>
      <c r="M647" s="3">
        <v>3.952E-2</v>
      </c>
      <c r="N647" s="3">
        <v>46.594000000000001</v>
      </c>
      <c r="O647" s="3">
        <v>19</v>
      </c>
      <c r="P647" s="3">
        <v>0</v>
      </c>
      <c r="Q647" s="3">
        <v>37.268999999999998</v>
      </c>
      <c r="R647" s="3">
        <v>22.667000000000002</v>
      </c>
      <c r="S647" s="3">
        <v>46.555</v>
      </c>
      <c r="T647" s="3">
        <v>37.268999999999998</v>
      </c>
      <c r="U647" s="3">
        <v>-19.945</v>
      </c>
    </row>
    <row r="648" spans="1:21">
      <c r="A648" t="s">
        <v>1</v>
      </c>
      <c r="B648" s="5" t="s">
        <v>44</v>
      </c>
      <c r="C648" s="98" t="s">
        <v>73</v>
      </c>
      <c r="D648" s="2">
        <v>117</v>
      </c>
      <c r="E648" s="2">
        <v>188</v>
      </c>
      <c r="F648" s="2">
        <v>1</v>
      </c>
      <c r="G648" s="2">
        <v>15</v>
      </c>
      <c r="H648" s="2">
        <v>0</v>
      </c>
      <c r="I648" s="2">
        <v>30</v>
      </c>
      <c r="J648" s="2" t="s">
        <v>40</v>
      </c>
      <c r="K648" s="2"/>
      <c r="M648" s="3">
        <v>0</v>
      </c>
      <c r="N648" s="3">
        <v>32.411000000000001</v>
      </c>
      <c r="O648" s="3">
        <v>25</v>
      </c>
      <c r="P648" s="3">
        <v>0</v>
      </c>
      <c r="Q648" s="3">
        <v>35.759</v>
      </c>
      <c r="R648" s="3">
        <v>22.667000000000002</v>
      </c>
      <c r="S648" s="3">
        <v>32.411000000000001</v>
      </c>
      <c r="T648" s="3">
        <v>35.759</v>
      </c>
      <c r="U648" s="3">
        <v>10.33</v>
      </c>
    </row>
    <row r="649" spans="1:21">
      <c r="A649" t="s">
        <v>1</v>
      </c>
      <c r="B649" s="5" t="s">
        <v>45</v>
      </c>
      <c r="C649" s="98" t="s">
        <v>75</v>
      </c>
      <c r="D649" s="2">
        <v>117</v>
      </c>
      <c r="E649" s="2">
        <v>156</v>
      </c>
      <c r="F649" s="2">
        <v>1</v>
      </c>
      <c r="G649" s="2">
        <v>10</v>
      </c>
      <c r="H649" s="2">
        <v>0</v>
      </c>
      <c r="I649" s="2">
        <v>30</v>
      </c>
      <c r="J649" s="2" t="s">
        <v>40</v>
      </c>
      <c r="K649" s="2"/>
      <c r="M649" s="3">
        <v>19.53</v>
      </c>
      <c r="N649" s="3">
        <v>375.53</v>
      </c>
      <c r="O649" s="3">
        <v>25.332999999999998</v>
      </c>
      <c r="P649" s="3">
        <v>20</v>
      </c>
      <c r="Q649" s="3">
        <v>379.68</v>
      </c>
      <c r="R649" s="3">
        <v>23</v>
      </c>
      <c r="S649" s="3">
        <v>356</v>
      </c>
      <c r="T649" s="3">
        <v>359.68</v>
      </c>
      <c r="U649" s="3">
        <v>1.0314000000000001</v>
      </c>
    </row>
    <row r="650" spans="1:21">
      <c r="A650" t="s">
        <v>1</v>
      </c>
      <c r="B650" s="5" t="s">
        <v>46</v>
      </c>
      <c r="C650" s="98" t="s">
        <v>75</v>
      </c>
      <c r="D650" s="2">
        <v>117</v>
      </c>
      <c r="E650" s="2">
        <v>155</v>
      </c>
      <c r="F650" s="2">
        <v>1</v>
      </c>
      <c r="G650" s="2">
        <v>12</v>
      </c>
      <c r="H650" s="2">
        <v>0</v>
      </c>
      <c r="I650" s="2">
        <v>30</v>
      </c>
      <c r="J650" s="2" t="s">
        <v>40</v>
      </c>
      <c r="K650" s="2"/>
      <c r="M650" s="3">
        <v>18.78</v>
      </c>
      <c r="N650" s="3">
        <v>326.93</v>
      </c>
      <c r="O650" s="3">
        <v>23.332999999999998</v>
      </c>
      <c r="P650" s="3">
        <v>20</v>
      </c>
      <c r="Q650" s="3">
        <v>432.79</v>
      </c>
      <c r="R650" s="3">
        <v>22.832999999999998</v>
      </c>
      <c r="S650" s="3">
        <v>308.14999999999998</v>
      </c>
      <c r="T650" s="3">
        <v>412.79</v>
      </c>
      <c r="U650" s="3">
        <v>33.959000000000003</v>
      </c>
    </row>
    <row r="651" spans="1:21">
      <c r="A651" t="s">
        <v>1</v>
      </c>
      <c r="B651" s="5" t="s">
        <v>47</v>
      </c>
      <c r="C651" s="98" t="s">
        <v>75</v>
      </c>
      <c r="D651" s="2">
        <v>117</v>
      </c>
      <c r="E651" s="2">
        <v>151</v>
      </c>
      <c r="F651" s="2">
        <v>1</v>
      </c>
      <c r="G651" s="2">
        <v>14</v>
      </c>
      <c r="H651" s="2">
        <v>0</v>
      </c>
      <c r="I651" s="2">
        <v>30</v>
      </c>
      <c r="J651" s="2" t="s">
        <v>40</v>
      </c>
      <c r="K651" s="2"/>
      <c r="M651" s="3">
        <v>17.89</v>
      </c>
      <c r="N651" s="3">
        <v>507.04</v>
      </c>
      <c r="O651" s="3">
        <v>23.167000000000002</v>
      </c>
      <c r="P651" s="3">
        <v>20</v>
      </c>
      <c r="Q651" s="3">
        <v>534</v>
      </c>
      <c r="R651" s="3">
        <v>22.832999999999998</v>
      </c>
      <c r="S651" s="3">
        <v>489.15</v>
      </c>
      <c r="T651" s="3">
        <v>514</v>
      </c>
      <c r="U651" s="3">
        <v>5.0801999999999996</v>
      </c>
    </row>
    <row r="652" spans="1:21">
      <c r="A652" t="s">
        <v>1</v>
      </c>
      <c r="B652" s="5" t="s">
        <v>160</v>
      </c>
      <c r="C652" s="98" t="s">
        <v>73</v>
      </c>
      <c r="D652" s="2">
        <v>117</v>
      </c>
      <c r="E652" s="2">
        <v>139</v>
      </c>
      <c r="F652" s="2">
        <v>1</v>
      </c>
      <c r="G652" s="2">
        <v>16</v>
      </c>
      <c r="H652" s="2">
        <v>0</v>
      </c>
      <c r="I652" s="2">
        <v>30</v>
      </c>
      <c r="J652" s="2" t="s">
        <v>40</v>
      </c>
      <c r="K652" s="2"/>
      <c r="M652" s="3">
        <v>19.149999999999999</v>
      </c>
      <c r="N652" s="3">
        <v>614.89</v>
      </c>
      <c r="O652" s="3">
        <v>23</v>
      </c>
      <c r="P652" s="3">
        <v>20</v>
      </c>
      <c r="Q652" s="3">
        <v>566.19000000000005</v>
      </c>
      <c r="R652" s="3">
        <v>22.667000000000002</v>
      </c>
      <c r="S652" s="3">
        <v>595.74</v>
      </c>
      <c r="T652" s="3">
        <v>546.19000000000005</v>
      </c>
      <c r="U652" s="3">
        <v>-8.3178999999999998</v>
      </c>
    </row>
    <row r="653" spans="1:21">
      <c r="A653" t="s">
        <v>1</v>
      </c>
      <c r="B653" s="5" t="s">
        <v>161</v>
      </c>
      <c r="C653" s="98" t="s">
        <v>73</v>
      </c>
      <c r="D653" s="2">
        <v>117</v>
      </c>
      <c r="E653" s="2">
        <v>140</v>
      </c>
      <c r="F653" s="2">
        <v>1</v>
      </c>
      <c r="G653" s="2">
        <v>17</v>
      </c>
      <c r="H653" s="2">
        <v>0</v>
      </c>
      <c r="I653" s="2">
        <v>30</v>
      </c>
      <c r="J653" s="2" t="s">
        <v>40</v>
      </c>
      <c r="K653" s="2"/>
      <c r="M653" s="3">
        <v>19.329999999999998</v>
      </c>
      <c r="N653" s="3">
        <v>741</v>
      </c>
      <c r="O653" s="3">
        <v>22.832999999999998</v>
      </c>
      <c r="P653" s="3">
        <v>20</v>
      </c>
      <c r="Q653" s="3">
        <v>257.94</v>
      </c>
      <c r="R653" s="3">
        <v>24.667000000000002</v>
      </c>
      <c r="S653" s="3">
        <v>721.67</v>
      </c>
      <c r="T653" s="3">
        <v>237.94</v>
      </c>
      <c r="U653" s="3">
        <v>-67.028999999999996</v>
      </c>
    </row>
    <row r="654" spans="1:21">
      <c r="B654" s="5"/>
      <c r="J654" s="2"/>
      <c r="K654" s="2"/>
    </row>
    <row r="655" spans="1:21">
      <c r="A655" t="s">
        <v>283</v>
      </c>
      <c r="B655" s="5" t="s">
        <v>306</v>
      </c>
      <c r="C655" s="98">
        <v>1</v>
      </c>
    </row>
    <row r="656" spans="1:21">
      <c r="A656" t="s">
        <v>284</v>
      </c>
      <c r="B656" s="5" t="s">
        <v>306</v>
      </c>
      <c r="C656" s="98">
        <v>1</v>
      </c>
    </row>
    <row r="657" spans="1:21">
      <c r="B657" s="5"/>
      <c r="D657" s="2" t="s">
        <v>2</v>
      </c>
      <c r="E657" s="2" t="s">
        <v>3</v>
      </c>
      <c r="F657" s="2" t="s">
        <v>4</v>
      </c>
      <c r="G657" s="2" t="s">
        <v>5</v>
      </c>
      <c r="H657" s="2" t="s">
        <v>6</v>
      </c>
      <c r="I657" s="2" t="s">
        <v>7</v>
      </c>
      <c r="J657" s="2" t="s">
        <v>39</v>
      </c>
      <c r="K657" s="2" t="s">
        <v>79</v>
      </c>
      <c r="M657" s="3" t="s">
        <v>70</v>
      </c>
      <c r="N657" s="3" t="s">
        <v>76</v>
      </c>
      <c r="O657" s="3" t="s">
        <v>81</v>
      </c>
      <c r="P657" s="3" t="s">
        <v>71</v>
      </c>
      <c r="Q657" s="3" t="s">
        <v>77</v>
      </c>
      <c r="R657" s="3" t="s">
        <v>81</v>
      </c>
      <c r="S657" s="3" t="s">
        <v>82</v>
      </c>
      <c r="T657" s="3" t="s">
        <v>83</v>
      </c>
      <c r="U657" s="3" t="s">
        <v>78</v>
      </c>
    </row>
    <row r="658" spans="1:21">
      <c r="A658" t="s">
        <v>1</v>
      </c>
      <c r="B658" s="5" t="s">
        <v>8</v>
      </c>
      <c r="C658" s="98" t="s">
        <v>8</v>
      </c>
      <c r="D658" s="2">
        <v>125</v>
      </c>
      <c r="E658" s="2">
        <v>168</v>
      </c>
      <c r="F658" s="2">
        <v>1</v>
      </c>
      <c r="G658" s="2">
        <v>2</v>
      </c>
      <c r="H658" s="2">
        <v>0</v>
      </c>
      <c r="I658" s="2">
        <v>20</v>
      </c>
      <c r="J658" s="2" t="s">
        <v>40</v>
      </c>
      <c r="K658" s="2"/>
      <c r="M658" s="3">
        <v>18.652000000000001</v>
      </c>
      <c r="N658" s="3">
        <v>169.46</v>
      </c>
      <c r="O658" s="3">
        <v>19.5</v>
      </c>
      <c r="P658" s="3">
        <v>20</v>
      </c>
      <c r="Q658" s="3">
        <v>191.7</v>
      </c>
      <c r="R658" s="3">
        <v>20</v>
      </c>
      <c r="S658" s="3">
        <v>150.81</v>
      </c>
      <c r="T658" s="3">
        <v>171.7</v>
      </c>
      <c r="U658" s="3">
        <v>13.853999999999999</v>
      </c>
    </row>
    <row r="659" spans="1:21">
      <c r="A659" t="s">
        <v>1</v>
      </c>
      <c r="B659" s="5" t="s">
        <v>9</v>
      </c>
      <c r="C659" s="98" t="s">
        <v>9</v>
      </c>
      <c r="D659" s="2">
        <v>125</v>
      </c>
      <c r="E659" s="2">
        <v>170</v>
      </c>
      <c r="F659" s="2">
        <v>1</v>
      </c>
      <c r="G659" s="2">
        <v>3</v>
      </c>
      <c r="H659" s="2">
        <v>5</v>
      </c>
      <c r="I659" s="2">
        <v>20</v>
      </c>
      <c r="J659" s="2" t="s">
        <v>41</v>
      </c>
      <c r="K659" s="2"/>
      <c r="M659" s="3">
        <v>5.6</v>
      </c>
      <c r="N659" s="3">
        <v>1.2813000000000001</v>
      </c>
      <c r="O659" s="3">
        <v>18.167000000000002</v>
      </c>
      <c r="P659" s="3">
        <v>5.6</v>
      </c>
      <c r="Q659" s="3">
        <v>2.1585999999999999</v>
      </c>
      <c r="R659" s="3">
        <v>20</v>
      </c>
      <c r="S659" s="3">
        <v>-4.3186999999999998</v>
      </c>
      <c r="T659" s="3">
        <v>-3.4413999999999998</v>
      </c>
      <c r="U659" s="3">
        <v>-20.312999999999999</v>
      </c>
    </row>
    <row r="660" spans="1:21">
      <c r="A660" t="s">
        <v>1</v>
      </c>
      <c r="B660" s="5" t="s">
        <v>11</v>
      </c>
      <c r="C660" s="98" t="s">
        <v>11</v>
      </c>
      <c r="D660" s="2">
        <v>125</v>
      </c>
      <c r="E660" s="2">
        <v>293</v>
      </c>
      <c r="F660" s="2">
        <v>1</v>
      </c>
      <c r="G660" s="2">
        <v>5</v>
      </c>
      <c r="H660" s="2">
        <v>0</v>
      </c>
      <c r="I660" s="2">
        <v>20</v>
      </c>
      <c r="J660" s="2" t="s">
        <v>41</v>
      </c>
      <c r="K660" s="2"/>
      <c r="M660" s="3">
        <v>0.20951</v>
      </c>
      <c r="N660" s="3">
        <v>0.18622</v>
      </c>
      <c r="O660" s="3">
        <v>19.832999999999998</v>
      </c>
      <c r="P660" s="3">
        <v>0.20480000000000001</v>
      </c>
      <c r="Q660" s="3">
        <v>0.18511</v>
      </c>
      <c r="R660" s="3">
        <v>20</v>
      </c>
      <c r="S660" s="3">
        <v>-2.3289000000000001E-2</v>
      </c>
      <c r="T660" s="3">
        <v>-1.9691E-2</v>
      </c>
      <c r="U660" s="3">
        <v>-15.451000000000001</v>
      </c>
    </row>
    <row r="661" spans="1:21">
      <c r="A661" t="s">
        <v>1</v>
      </c>
      <c r="B661" s="5" t="s">
        <v>12</v>
      </c>
      <c r="C661" s="98" t="s">
        <v>12</v>
      </c>
      <c r="D661" s="2">
        <v>125</v>
      </c>
      <c r="E661" s="2">
        <v>295</v>
      </c>
      <c r="F661" s="2">
        <v>1</v>
      </c>
      <c r="G661" s="2">
        <v>6</v>
      </c>
      <c r="H661" s="2">
        <v>0</v>
      </c>
      <c r="I661" s="2">
        <v>20</v>
      </c>
      <c r="J661" s="2" t="s">
        <v>40</v>
      </c>
      <c r="K661" s="2"/>
      <c r="M661" s="3">
        <v>5.4078000000000004E-4</v>
      </c>
      <c r="N661" s="3">
        <v>1.3479E-2</v>
      </c>
      <c r="O661" s="3">
        <v>19.832999999999998</v>
      </c>
      <c r="P661" s="3">
        <v>0</v>
      </c>
      <c r="Q661" s="3">
        <v>1.1781E-2</v>
      </c>
      <c r="R661" s="3">
        <v>20</v>
      </c>
      <c r="S661" s="3">
        <v>1.2938E-2</v>
      </c>
      <c r="T661" s="3">
        <v>1.1781E-2</v>
      </c>
      <c r="U661" s="3">
        <v>-8.9420000000000002</v>
      </c>
    </row>
    <row r="662" spans="1:21">
      <c r="A662" t="s">
        <v>1</v>
      </c>
      <c r="B662" s="5" t="s">
        <v>48</v>
      </c>
      <c r="C662" s="98" t="s">
        <v>74</v>
      </c>
      <c r="D662" s="2">
        <v>125</v>
      </c>
      <c r="E662" s="2">
        <v>271</v>
      </c>
      <c r="F662" s="2">
        <v>1</v>
      </c>
      <c r="G662" s="2">
        <v>11</v>
      </c>
      <c r="H662" s="2">
        <v>0</v>
      </c>
      <c r="I662" s="2">
        <v>20</v>
      </c>
      <c r="J662" s="2" t="s">
        <v>40</v>
      </c>
      <c r="K662" s="2"/>
      <c r="M662" s="3">
        <v>-0.01</v>
      </c>
      <c r="N662" s="3">
        <v>3.6</v>
      </c>
      <c r="O662" s="3">
        <v>20</v>
      </c>
      <c r="P662" s="3">
        <v>0</v>
      </c>
      <c r="Q662" s="3">
        <v>1.6214</v>
      </c>
      <c r="R662" s="3">
        <v>20</v>
      </c>
      <c r="S662" s="3">
        <v>3.61</v>
      </c>
      <c r="T662" s="3">
        <v>1.6214</v>
      </c>
      <c r="U662" s="3">
        <v>-55.085000000000001</v>
      </c>
    </row>
    <row r="663" spans="1:21">
      <c r="A663" t="s">
        <v>1</v>
      </c>
      <c r="B663" s="5" t="s">
        <v>49</v>
      </c>
      <c r="C663" s="98" t="s">
        <v>74</v>
      </c>
      <c r="D663" s="2">
        <v>125</v>
      </c>
      <c r="E663" s="2">
        <v>172</v>
      </c>
      <c r="F663" s="2">
        <v>1</v>
      </c>
      <c r="G663" s="2">
        <v>13</v>
      </c>
      <c r="H663" s="2">
        <v>0</v>
      </c>
      <c r="I663" s="2">
        <v>20</v>
      </c>
      <c r="J663" s="2" t="s">
        <v>40</v>
      </c>
      <c r="K663" s="2"/>
      <c r="M663" s="3">
        <v>0</v>
      </c>
      <c r="N663" s="3">
        <v>96.92</v>
      </c>
      <c r="O663" s="3">
        <v>20</v>
      </c>
      <c r="P663" s="3">
        <v>0</v>
      </c>
      <c r="Q663" s="3">
        <v>2.1566999999999998</v>
      </c>
      <c r="R663" s="3">
        <v>20</v>
      </c>
      <c r="S663" s="3">
        <v>96.92</v>
      </c>
      <c r="T663" s="3">
        <v>2.1566999999999998</v>
      </c>
      <c r="U663" s="3">
        <v>-97.775000000000006</v>
      </c>
    </row>
    <row r="664" spans="1:21">
      <c r="A664" t="s">
        <v>1</v>
      </c>
      <c r="B664" s="5" t="s">
        <v>50</v>
      </c>
      <c r="C664" s="98" t="s">
        <v>74</v>
      </c>
      <c r="D664" s="2">
        <v>125</v>
      </c>
      <c r="E664" s="2">
        <v>273</v>
      </c>
      <c r="F664" s="2">
        <v>1</v>
      </c>
      <c r="G664" s="2">
        <v>15</v>
      </c>
      <c r="H664" s="2">
        <v>0</v>
      </c>
      <c r="I664" s="2">
        <v>20</v>
      </c>
      <c r="J664" s="2" t="s">
        <v>40</v>
      </c>
      <c r="K664" s="2"/>
      <c r="M664" s="3">
        <v>-0.01</v>
      </c>
      <c r="N664" s="3">
        <v>5.7398999999999996</v>
      </c>
      <c r="O664" s="3">
        <v>15.5</v>
      </c>
      <c r="P664" s="3">
        <v>0</v>
      </c>
      <c r="Q664" s="3">
        <v>2.1553</v>
      </c>
      <c r="R664" s="3">
        <v>20</v>
      </c>
      <c r="S664" s="3">
        <v>5.7499000000000002</v>
      </c>
      <c r="T664" s="3">
        <v>2.1553</v>
      </c>
      <c r="U664" s="3">
        <v>-62.515999999999998</v>
      </c>
    </row>
    <row r="665" spans="1:21">
      <c r="A665" t="s">
        <v>1</v>
      </c>
      <c r="B665" s="5" t="s">
        <v>51</v>
      </c>
      <c r="C665" s="98" t="s">
        <v>72</v>
      </c>
      <c r="D665" s="2">
        <v>125</v>
      </c>
      <c r="E665" s="2">
        <v>199</v>
      </c>
      <c r="F665" s="2">
        <v>1</v>
      </c>
      <c r="G665" s="2">
        <v>18</v>
      </c>
      <c r="H665" s="2">
        <v>0</v>
      </c>
      <c r="I665" s="2">
        <v>20</v>
      </c>
      <c r="J665" s="2" t="s">
        <v>40</v>
      </c>
      <c r="K665" s="2"/>
      <c r="M665" s="3">
        <v>18.420000000000002</v>
      </c>
      <c r="N665" s="3">
        <v>105.64</v>
      </c>
      <c r="O665" s="3">
        <v>19.5</v>
      </c>
      <c r="P665" s="3">
        <v>20</v>
      </c>
      <c r="Q665" s="3">
        <v>86.581000000000003</v>
      </c>
      <c r="R665" s="3">
        <v>20</v>
      </c>
      <c r="S665" s="3">
        <v>87.22</v>
      </c>
      <c r="T665" s="3">
        <v>66.581000000000003</v>
      </c>
      <c r="U665" s="3">
        <v>-23.663</v>
      </c>
    </row>
    <row r="666" spans="1:21">
      <c r="A666" t="s">
        <v>1</v>
      </c>
      <c r="B666" s="5" t="s">
        <v>52</v>
      </c>
      <c r="C666" s="98" t="s">
        <v>72</v>
      </c>
      <c r="D666" s="2">
        <v>125</v>
      </c>
      <c r="E666" s="2">
        <v>201</v>
      </c>
      <c r="F666" s="2">
        <v>1</v>
      </c>
      <c r="G666" s="2">
        <v>19</v>
      </c>
      <c r="H666" s="2">
        <v>0</v>
      </c>
      <c r="I666" s="2">
        <v>20</v>
      </c>
      <c r="J666" s="2" t="s">
        <v>40</v>
      </c>
      <c r="K666" s="2"/>
      <c r="M666" s="3">
        <v>18.77</v>
      </c>
      <c r="N666" s="3">
        <v>128.52000000000001</v>
      </c>
      <c r="O666" s="3">
        <v>19.332999999999998</v>
      </c>
      <c r="P666" s="3">
        <v>20</v>
      </c>
      <c r="Q666" s="3">
        <v>107.51</v>
      </c>
      <c r="R666" s="3">
        <v>20</v>
      </c>
      <c r="S666" s="3">
        <v>109.75</v>
      </c>
      <c r="T666" s="3">
        <v>87.506</v>
      </c>
      <c r="U666" s="3">
        <v>-20.268000000000001</v>
      </c>
    </row>
    <row r="667" spans="1:21">
      <c r="A667" t="s">
        <v>1</v>
      </c>
      <c r="B667" s="5" t="s">
        <v>53</v>
      </c>
      <c r="C667" s="98" t="s">
        <v>72</v>
      </c>
      <c r="D667" s="2">
        <v>125</v>
      </c>
      <c r="E667" s="2">
        <v>203</v>
      </c>
      <c r="F667" s="2">
        <v>1</v>
      </c>
      <c r="G667" s="2">
        <v>20</v>
      </c>
      <c r="H667" s="2">
        <v>0</v>
      </c>
      <c r="I667" s="2">
        <v>20</v>
      </c>
      <c r="J667" s="2" t="s">
        <v>40</v>
      </c>
      <c r="K667" s="2"/>
      <c r="M667" s="3">
        <v>18.93</v>
      </c>
      <c r="N667" s="3">
        <v>125.62</v>
      </c>
      <c r="O667" s="3">
        <v>19.667000000000002</v>
      </c>
      <c r="P667" s="3">
        <v>20</v>
      </c>
      <c r="Q667" s="3">
        <v>107.43</v>
      </c>
      <c r="R667" s="3">
        <v>20</v>
      </c>
      <c r="S667" s="3">
        <v>106.69</v>
      </c>
      <c r="T667" s="3">
        <v>87.429000000000002</v>
      </c>
      <c r="U667" s="3">
        <v>-18.053000000000001</v>
      </c>
    </row>
    <row r="668" spans="1:21">
      <c r="A668" t="s">
        <v>1</v>
      </c>
      <c r="B668" s="5" t="s">
        <v>54</v>
      </c>
      <c r="C668" s="98" t="s">
        <v>72</v>
      </c>
      <c r="D668" s="2">
        <v>125</v>
      </c>
      <c r="E668" s="2">
        <v>217</v>
      </c>
      <c r="F668" s="2">
        <v>1</v>
      </c>
      <c r="G668" s="2">
        <v>21</v>
      </c>
      <c r="H668" s="2">
        <v>0</v>
      </c>
      <c r="I668" s="2">
        <v>20</v>
      </c>
      <c r="J668" s="2" t="s">
        <v>40</v>
      </c>
      <c r="K668" s="2"/>
      <c r="M668" s="3">
        <v>18.5</v>
      </c>
      <c r="N668" s="3">
        <v>130.18</v>
      </c>
      <c r="O668" s="3">
        <v>19.5</v>
      </c>
      <c r="P668" s="3">
        <v>20</v>
      </c>
      <c r="Q668" s="3">
        <v>105.28</v>
      </c>
      <c r="R668" s="3">
        <v>20</v>
      </c>
      <c r="S668" s="3">
        <v>111.68</v>
      </c>
      <c r="T668" s="3">
        <v>85.284000000000006</v>
      </c>
      <c r="U668" s="3">
        <v>-23.635000000000002</v>
      </c>
    </row>
    <row r="669" spans="1:21">
      <c r="A669" t="s">
        <v>1</v>
      </c>
      <c r="B669" s="5" t="s">
        <v>55</v>
      </c>
      <c r="C669" s="98" t="s">
        <v>72</v>
      </c>
      <c r="D669" s="2">
        <v>125</v>
      </c>
      <c r="E669" s="2">
        <v>219</v>
      </c>
      <c r="F669" s="2">
        <v>1</v>
      </c>
      <c r="G669" s="2">
        <v>22</v>
      </c>
      <c r="H669" s="2">
        <v>0</v>
      </c>
      <c r="I669" s="2">
        <v>20</v>
      </c>
      <c r="J669" s="2" t="s">
        <v>40</v>
      </c>
      <c r="K669" s="2"/>
      <c r="M669" s="3">
        <v>18.84</v>
      </c>
      <c r="N669" s="3">
        <v>165.09</v>
      </c>
      <c r="O669" s="3">
        <v>19.332999999999998</v>
      </c>
      <c r="P669" s="3">
        <v>20</v>
      </c>
      <c r="Q669" s="3">
        <v>134.58000000000001</v>
      </c>
      <c r="R669" s="3">
        <v>20</v>
      </c>
      <c r="S669" s="3">
        <v>146.25</v>
      </c>
      <c r="T669" s="3">
        <v>114.58</v>
      </c>
      <c r="U669" s="3">
        <v>-21.652999999999999</v>
      </c>
    </row>
    <row r="670" spans="1:21">
      <c r="A670" t="s">
        <v>1</v>
      </c>
      <c r="B670" s="5" t="s">
        <v>56</v>
      </c>
      <c r="C670" s="98" t="s">
        <v>72</v>
      </c>
      <c r="D670" s="2">
        <v>125</v>
      </c>
      <c r="E670" s="2">
        <v>221</v>
      </c>
      <c r="F670" s="2">
        <v>1</v>
      </c>
      <c r="G670" s="2">
        <v>23</v>
      </c>
      <c r="H670" s="2">
        <v>0</v>
      </c>
      <c r="I670" s="2">
        <v>20</v>
      </c>
      <c r="J670" s="2" t="s">
        <v>40</v>
      </c>
      <c r="K670" s="2"/>
      <c r="M670" s="3">
        <v>19.010000000000002</v>
      </c>
      <c r="N670" s="3">
        <v>159.26</v>
      </c>
      <c r="O670" s="3">
        <v>19.5</v>
      </c>
      <c r="P670" s="3">
        <v>20</v>
      </c>
      <c r="Q670" s="3">
        <v>133.56</v>
      </c>
      <c r="R670" s="3">
        <v>20</v>
      </c>
      <c r="S670" s="3">
        <v>140.25</v>
      </c>
      <c r="T670" s="3">
        <v>113.56</v>
      </c>
      <c r="U670" s="3">
        <v>-19.029</v>
      </c>
    </row>
    <row r="671" spans="1:21">
      <c r="A671" t="s">
        <v>1</v>
      </c>
      <c r="B671" s="5" t="s">
        <v>170</v>
      </c>
      <c r="C671" s="98" t="s">
        <v>73</v>
      </c>
      <c r="D671" s="2">
        <v>125</v>
      </c>
      <c r="E671" s="2">
        <v>171</v>
      </c>
      <c r="F671" s="2">
        <v>1</v>
      </c>
      <c r="G671" s="2">
        <v>24</v>
      </c>
      <c r="H671" s="2">
        <v>0</v>
      </c>
      <c r="I671" s="2">
        <v>20</v>
      </c>
      <c r="J671" s="2" t="s">
        <v>40</v>
      </c>
      <c r="K671" s="2"/>
      <c r="M671" s="3">
        <v>18.73</v>
      </c>
      <c r="N671" s="3">
        <v>74.87</v>
      </c>
      <c r="O671" s="3">
        <v>20</v>
      </c>
      <c r="P671" s="3">
        <v>20</v>
      </c>
      <c r="Q671" s="3">
        <v>56.744999999999997</v>
      </c>
      <c r="R671" s="3">
        <v>20</v>
      </c>
      <c r="S671" s="3">
        <v>56.14</v>
      </c>
      <c r="T671" s="3">
        <v>36.744999999999997</v>
      </c>
      <c r="U671" s="3">
        <v>-34.548000000000002</v>
      </c>
    </row>
    <row r="672" spans="1:21">
      <c r="A672" t="s">
        <v>1</v>
      </c>
      <c r="B672" s="5" t="s">
        <v>171</v>
      </c>
      <c r="C672" s="98" t="s">
        <v>73</v>
      </c>
      <c r="D672" s="2">
        <v>125</v>
      </c>
      <c r="E672" s="2">
        <v>174</v>
      </c>
      <c r="F672" s="2">
        <v>1</v>
      </c>
      <c r="G672" s="2">
        <v>25</v>
      </c>
      <c r="H672" s="2">
        <v>0</v>
      </c>
      <c r="I672" s="2">
        <v>20</v>
      </c>
      <c r="J672" s="2" t="s">
        <v>40</v>
      </c>
      <c r="K672" s="2"/>
      <c r="M672" s="3">
        <v>18.88</v>
      </c>
      <c r="N672" s="3">
        <v>106.23</v>
      </c>
      <c r="O672" s="3">
        <v>19.832999999999998</v>
      </c>
      <c r="P672" s="3">
        <v>20</v>
      </c>
      <c r="Q672" s="3">
        <v>56.39</v>
      </c>
      <c r="R672" s="3">
        <v>20</v>
      </c>
      <c r="S672" s="3">
        <v>87.35</v>
      </c>
      <c r="T672" s="3">
        <v>36.39</v>
      </c>
      <c r="U672" s="3">
        <v>-58.34</v>
      </c>
    </row>
    <row r="673" spans="1:21">
      <c r="A673" t="s">
        <v>1</v>
      </c>
      <c r="B673" s="5" t="s">
        <v>172</v>
      </c>
      <c r="C673" s="98" t="s">
        <v>73</v>
      </c>
      <c r="D673" s="2">
        <v>125</v>
      </c>
      <c r="E673" s="2">
        <v>177</v>
      </c>
      <c r="F673" s="2">
        <v>1</v>
      </c>
      <c r="G673" s="2">
        <v>26</v>
      </c>
      <c r="H673" s="2">
        <v>0</v>
      </c>
      <c r="I673" s="2">
        <v>20</v>
      </c>
      <c r="J673" s="2" t="s">
        <v>40</v>
      </c>
      <c r="K673" s="2"/>
      <c r="M673" s="3">
        <v>18.760000000000002</v>
      </c>
      <c r="N673" s="3">
        <v>104.92</v>
      </c>
      <c r="O673" s="3">
        <v>19.667000000000002</v>
      </c>
      <c r="P673" s="3">
        <v>20</v>
      </c>
      <c r="Q673" s="3">
        <v>57.103000000000002</v>
      </c>
      <c r="R673" s="3">
        <v>20</v>
      </c>
      <c r="S673" s="3">
        <v>86.16</v>
      </c>
      <c r="T673" s="3">
        <v>37.103000000000002</v>
      </c>
      <c r="U673" s="3">
        <v>-56.936999999999998</v>
      </c>
    </row>
    <row r="674" spans="1:21">
      <c r="A674" t="s">
        <v>1</v>
      </c>
      <c r="B674" s="5" t="s">
        <v>173</v>
      </c>
      <c r="C674" s="98" t="s">
        <v>73</v>
      </c>
      <c r="D674" s="2">
        <v>125</v>
      </c>
      <c r="E674" s="2">
        <v>178</v>
      </c>
      <c r="F674" s="2">
        <v>1</v>
      </c>
      <c r="G674" s="2">
        <v>27</v>
      </c>
      <c r="H674" s="2">
        <v>0</v>
      </c>
      <c r="I674" s="2">
        <v>20</v>
      </c>
      <c r="J674" s="2" t="s">
        <v>40</v>
      </c>
      <c r="K674" s="2"/>
      <c r="M674" s="3">
        <v>17.73</v>
      </c>
      <c r="N674" s="3">
        <v>22.17</v>
      </c>
      <c r="O674" s="3">
        <v>20</v>
      </c>
      <c r="P674" s="3">
        <v>20</v>
      </c>
      <c r="Q674" s="3">
        <v>44.04</v>
      </c>
      <c r="R674" s="3">
        <v>20</v>
      </c>
      <c r="S674" s="3">
        <v>4.4400000000000004</v>
      </c>
      <c r="T674" s="3">
        <v>24.04</v>
      </c>
      <c r="U674" s="3">
        <v>441.43</v>
      </c>
    </row>
    <row r="675" spans="1:21">
      <c r="A675" t="s">
        <v>1</v>
      </c>
      <c r="B675" s="5" t="s">
        <v>174</v>
      </c>
      <c r="C675" s="98" t="s">
        <v>73</v>
      </c>
      <c r="D675" s="2">
        <v>125</v>
      </c>
      <c r="E675" s="2">
        <v>181</v>
      </c>
      <c r="F675" s="2">
        <v>1</v>
      </c>
      <c r="G675" s="2">
        <v>28</v>
      </c>
      <c r="H675" s="2">
        <v>0</v>
      </c>
      <c r="I675" s="2">
        <v>20</v>
      </c>
      <c r="J675" s="2" t="s">
        <v>40</v>
      </c>
      <c r="K675" s="2"/>
      <c r="M675" s="3">
        <v>19.149999999999999</v>
      </c>
      <c r="N675" s="3">
        <v>87.17</v>
      </c>
      <c r="O675" s="3">
        <v>19.832999999999998</v>
      </c>
      <c r="P675" s="3">
        <v>20</v>
      </c>
      <c r="Q675" s="3">
        <v>54.875999999999998</v>
      </c>
      <c r="R675" s="3">
        <v>20</v>
      </c>
      <c r="S675" s="3">
        <v>68.02</v>
      </c>
      <c r="T675" s="3">
        <v>34.875999999999998</v>
      </c>
      <c r="U675" s="3">
        <v>-48.726999999999997</v>
      </c>
    </row>
    <row r="676" spans="1:21">
      <c r="A676" t="s">
        <v>1</v>
      </c>
      <c r="B676" s="5" t="s">
        <v>175</v>
      </c>
      <c r="C676" s="98" t="s">
        <v>73</v>
      </c>
      <c r="D676" s="2">
        <v>125</v>
      </c>
      <c r="E676" s="2">
        <v>184</v>
      </c>
      <c r="F676" s="2">
        <v>1</v>
      </c>
      <c r="G676" s="2">
        <v>29</v>
      </c>
      <c r="H676" s="2">
        <v>0</v>
      </c>
      <c r="I676" s="2">
        <v>20</v>
      </c>
      <c r="J676" s="2" t="s">
        <v>40</v>
      </c>
      <c r="K676" s="2"/>
      <c r="M676" s="3">
        <v>18.989999999999998</v>
      </c>
      <c r="N676" s="3">
        <v>90.96</v>
      </c>
      <c r="O676" s="3">
        <v>20</v>
      </c>
      <c r="P676" s="3">
        <v>20</v>
      </c>
      <c r="Q676" s="3">
        <v>56.860999999999997</v>
      </c>
      <c r="R676" s="3">
        <v>20</v>
      </c>
      <c r="S676" s="3">
        <v>71.97</v>
      </c>
      <c r="T676" s="3">
        <v>36.860999999999997</v>
      </c>
      <c r="U676" s="3">
        <v>-48.781999999999996</v>
      </c>
    </row>
    <row r="677" spans="1:21">
      <c r="B677" s="5"/>
    </row>
    <row r="678" spans="1:21">
      <c r="A678" t="s">
        <v>283</v>
      </c>
      <c r="B678" s="5" t="s">
        <v>57</v>
      </c>
      <c r="C678" s="98">
        <v>1</v>
      </c>
    </row>
    <row r="679" spans="1:21">
      <c r="A679" t="s">
        <v>284</v>
      </c>
      <c r="B679" s="5" t="s">
        <v>57</v>
      </c>
      <c r="C679" s="98">
        <v>1</v>
      </c>
    </row>
    <row r="680" spans="1:21">
      <c r="B680" s="5"/>
      <c r="D680" s="2" t="s">
        <v>2</v>
      </c>
      <c r="E680" s="2" t="s">
        <v>3</v>
      </c>
      <c r="F680" s="2" t="s">
        <v>4</v>
      </c>
      <c r="G680" s="2" t="s">
        <v>5</v>
      </c>
      <c r="H680" s="2" t="s">
        <v>6</v>
      </c>
      <c r="I680" s="2" t="s">
        <v>7</v>
      </c>
      <c r="J680" s="2" t="s">
        <v>39</v>
      </c>
      <c r="K680" s="2" t="s">
        <v>79</v>
      </c>
      <c r="M680" s="3" t="s">
        <v>70</v>
      </c>
      <c r="N680" s="3" t="s">
        <v>76</v>
      </c>
      <c r="O680" s="3" t="s">
        <v>81</v>
      </c>
      <c r="P680" s="3" t="s">
        <v>71</v>
      </c>
      <c r="Q680" s="3" t="s">
        <v>77</v>
      </c>
      <c r="R680" s="3" t="s">
        <v>81</v>
      </c>
      <c r="S680" s="3" t="s">
        <v>82</v>
      </c>
      <c r="T680" s="3" t="s">
        <v>83</v>
      </c>
      <c r="U680" s="3" t="s">
        <v>78</v>
      </c>
    </row>
    <row r="681" spans="1:21">
      <c r="A681" t="s">
        <v>1</v>
      </c>
      <c r="B681" s="5" t="s">
        <v>58</v>
      </c>
      <c r="C681" s="98" t="s">
        <v>8</v>
      </c>
      <c r="D681" s="2">
        <v>271</v>
      </c>
      <c r="E681" s="2">
        <v>275</v>
      </c>
      <c r="F681" s="2">
        <v>257</v>
      </c>
      <c r="G681" s="2">
        <v>258</v>
      </c>
      <c r="H681" s="2">
        <v>5</v>
      </c>
      <c r="I681" s="2">
        <v>15</v>
      </c>
      <c r="J681" s="2" t="s">
        <v>40</v>
      </c>
      <c r="K681" s="2"/>
      <c r="M681" s="3">
        <v>23</v>
      </c>
      <c r="N681" s="3">
        <v>282.39</v>
      </c>
      <c r="O681" s="3">
        <v>14.667</v>
      </c>
      <c r="P681" s="3">
        <v>23</v>
      </c>
      <c r="Q681" s="3">
        <v>260.43</v>
      </c>
      <c r="R681" s="3">
        <v>14.833</v>
      </c>
      <c r="S681" s="3">
        <v>259.39</v>
      </c>
      <c r="T681" s="3">
        <v>237.43</v>
      </c>
      <c r="U681" s="3">
        <v>-8.4670000000000005</v>
      </c>
    </row>
    <row r="682" spans="1:21">
      <c r="A682" t="s">
        <v>1</v>
      </c>
      <c r="B682" s="5" t="s">
        <v>59</v>
      </c>
      <c r="C682" s="98" t="s">
        <v>9</v>
      </c>
      <c r="D682" s="2">
        <v>271</v>
      </c>
      <c r="E682" s="2">
        <v>273</v>
      </c>
      <c r="F682" s="2">
        <v>257</v>
      </c>
      <c r="G682" s="2">
        <v>259</v>
      </c>
      <c r="H682" s="2">
        <v>5</v>
      </c>
      <c r="I682" s="2">
        <v>15</v>
      </c>
      <c r="J682" s="2" t="s">
        <v>41</v>
      </c>
      <c r="K682" s="2"/>
      <c r="M682" s="3">
        <v>2.16</v>
      </c>
      <c r="N682" s="3">
        <v>0.89</v>
      </c>
      <c r="O682" s="3">
        <v>8.8332999999999995</v>
      </c>
      <c r="P682" s="3">
        <v>2.16</v>
      </c>
      <c r="Q682" s="3">
        <v>0.84133999999999998</v>
      </c>
      <c r="R682" s="3">
        <v>5</v>
      </c>
      <c r="S682" s="3">
        <v>-1.27</v>
      </c>
      <c r="T682" s="3">
        <v>-1.3187</v>
      </c>
      <c r="U682" s="3">
        <v>3.8317999999999999</v>
      </c>
    </row>
    <row r="683" spans="1:21">
      <c r="A683" t="s">
        <v>1</v>
      </c>
      <c r="B683" s="5" t="s">
        <v>60</v>
      </c>
      <c r="C683" s="98" t="s">
        <v>8</v>
      </c>
      <c r="D683" s="2">
        <v>271</v>
      </c>
      <c r="E683" s="2">
        <v>279</v>
      </c>
      <c r="F683" s="2">
        <v>257</v>
      </c>
      <c r="G683" s="2">
        <v>264</v>
      </c>
      <c r="H683" s="2">
        <v>5</v>
      </c>
      <c r="I683" s="2">
        <v>15</v>
      </c>
      <c r="J683" s="2" t="s">
        <v>40</v>
      </c>
      <c r="K683" s="2"/>
      <c r="M683" s="3">
        <v>23</v>
      </c>
      <c r="N683" s="3">
        <v>109.16</v>
      </c>
      <c r="O683" s="3">
        <v>14.667</v>
      </c>
      <c r="P683" s="3">
        <v>23</v>
      </c>
      <c r="Q683" s="3">
        <v>111.06</v>
      </c>
      <c r="R683" s="3">
        <v>14.833</v>
      </c>
      <c r="S683" s="3">
        <v>86.16</v>
      </c>
      <c r="T683" s="3">
        <v>88.057000000000002</v>
      </c>
      <c r="U683" s="3">
        <v>2.2017000000000002</v>
      </c>
    </row>
    <row r="684" spans="1:21">
      <c r="A684" t="s">
        <v>1</v>
      </c>
      <c r="B684" s="5" t="s">
        <v>61</v>
      </c>
      <c r="C684" s="98" t="s">
        <v>9</v>
      </c>
      <c r="D684" s="2">
        <v>271</v>
      </c>
      <c r="E684" s="2">
        <v>277</v>
      </c>
      <c r="F684" s="2">
        <v>257</v>
      </c>
      <c r="G684" s="2">
        <v>265</v>
      </c>
      <c r="H684" s="2">
        <v>5</v>
      </c>
      <c r="I684" s="2">
        <v>15</v>
      </c>
      <c r="J684" s="2" t="s">
        <v>41</v>
      </c>
      <c r="K684" s="2"/>
      <c r="M684" s="3">
        <v>2.44</v>
      </c>
      <c r="N684" s="3">
        <v>1.27</v>
      </c>
      <c r="O684" s="3">
        <v>14.5</v>
      </c>
      <c r="P684" s="3">
        <v>2.44</v>
      </c>
      <c r="Q684" s="3">
        <v>1.2542</v>
      </c>
      <c r="R684" s="3">
        <v>5</v>
      </c>
      <c r="S684" s="3">
        <v>-1.17</v>
      </c>
      <c r="T684" s="3">
        <v>-1.1858</v>
      </c>
      <c r="U684" s="3">
        <v>1.3471</v>
      </c>
    </row>
    <row r="685" spans="1:21">
      <c r="A685" t="s">
        <v>1</v>
      </c>
      <c r="B685" s="5" t="s">
        <v>62</v>
      </c>
      <c r="C685" s="98" t="s">
        <v>8</v>
      </c>
      <c r="D685" s="2">
        <v>271</v>
      </c>
      <c r="E685" s="2">
        <v>283</v>
      </c>
      <c r="F685" s="2">
        <v>257</v>
      </c>
      <c r="G685" s="2">
        <v>266</v>
      </c>
      <c r="H685" s="2">
        <v>5</v>
      </c>
      <c r="I685" s="2">
        <v>15</v>
      </c>
      <c r="J685" s="2" t="s">
        <v>40</v>
      </c>
      <c r="K685" s="2"/>
      <c r="M685" s="3">
        <v>23</v>
      </c>
      <c r="N685" s="3">
        <v>100.28</v>
      </c>
      <c r="O685" s="3">
        <v>14.333</v>
      </c>
      <c r="P685" s="3">
        <v>23</v>
      </c>
      <c r="Q685" s="3">
        <v>111.06</v>
      </c>
      <c r="R685" s="3">
        <v>14.833</v>
      </c>
      <c r="S685" s="3">
        <v>77.28</v>
      </c>
      <c r="T685" s="3">
        <v>88.057000000000002</v>
      </c>
      <c r="U685" s="3">
        <v>13.946</v>
      </c>
    </row>
    <row r="686" spans="1:21">
      <c r="A686" t="s">
        <v>1</v>
      </c>
      <c r="B686" s="5" t="s">
        <v>63</v>
      </c>
      <c r="C686" s="98" t="s">
        <v>9</v>
      </c>
      <c r="D686" s="2">
        <v>271</v>
      </c>
      <c r="E686" s="2">
        <v>281</v>
      </c>
      <c r="F686" s="2">
        <v>257</v>
      </c>
      <c r="G686" s="2">
        <v>267</v>
      </c>
      <c r="H686" s="2">
        <v>5</v>
      </c>
      <c r="I686" s="2">
        <v>15</v>
      </c>
      <c r="J686" s="2" t="s">
        <v>41</v>
      </c>
      <c r="K686" s="2"/>
      <c r="M686" s="3">
        <v>2.44</v>
      </c>
      <c r="N686" s="3">
        <v>1.1499999999999999</v>
      </c>
      <c r="O686" s="3">
        <v>14</v>
      </c>
      <c r="P686" s="3">
        <v>2.44</v>
      </c>
      <c r="Q686" s="3">
        <v>1.2542</v>
      </c>
      <c r="R686" s="3">
        <v>5</v>
      </c>
      <c r="S686" s="3">
        <v>-1.29</v>
      </c>
      <c r="T686" s="3">
        <v>-1.1858</v>
      </c>
      <c r="U686" s="3">
        <v>-8.0806000000000004</v>
      </c>
    </row>
    <row r="687" spans="1:21">
      <c r="A687" t="s">
        <v>1</v>
      </c>
      <c r="B687" s="5" t="s">
        <v>64</v>
      </c>
      <c r="C687" s="98" t="s">
        <v>8</v>
      </c>
      <c r="D687" s="2">
        <v>271</v>
      </c>
      <c r="E687" s="2">
        <v>287</v>
      </c>
      <c r="F687" s="2">
        <v>257</v>
      </c>
      <c r="G687" s="2">
        <v>268</v>
      </c>
      <c r="H687" s="2">
        <v>5</v>
      </c>
      <c r="I687" s="2">
        <v>15</v>
      </c>
      <c r="J687" s="2" t="s">
        <v>40</v>
      </c>
      <c r="K687" s="2"/>
      <c r="M687" s="3">
        <v>23</v>
      </c>
      <c r="N687" s="3">
        <v>97.3</v>
      </c>
      <c r="O687" s="3">
        <v>13.833</v>
      </c>
      <c r="P687" s="3">
        <v>23</v>
      </c>
      <c r="Q687" s="3">
        <v>111.06</v>
      </c>
      <c r="R687" s="3">
        <v>14.833</v>
      </c>
      <c r="S687" s="3">
        <v>74.3</v>
      </c>
      <c r="T687" s="3">
        <v>88.057000000000002</v>
      </c>
      <c r="U687" s="3">
        <v>18.515999999999998</v>
      </c>
    </row>
    <row r="688" spans="1:21">
      <c r="A688" t="s">
        <v>1</v>
      </c>
      <c r="B688" s="5" t="s">
        <v>65</v>
      </c>
      <c r="C688" s="98" t="s">
        <v>9</v>
      </c>
      <c r="D688" s="2">
        <v>271</v>
      </c>
      <c r="E688" s="2">
        <v>285</v>
      </c>
      <c r="F688" s="2">
        <v>257</v>
      </c>
      <c r="G688" s="2">
        <v>269</v>
      </c>
      <c r="H688" s="2">
        <v>5</v>
      </c>
      <c r="I688" s="2">
        <v>15</v>
      </c>
      <c r="J688" s="2" t="s">
        <v>41</v>
      </c>
      <c r="K688" s="2"/>
      <c r="M688" s="3">
        <v>2.44</v>
      </c>
      <c r="N688" s="3">
        <v>1.26</v>
      </c>
      <c r="O688" s="3">
        <v>5.1666999999999996</v>
      </c>
      <c r="P688" s="3">
        <v>2.44</v>
      </c>
      <c r="Q688" s="3">
        <v>1.2542</v>
      </c>
      <c r="R688" s="3">
        <v>5</v>
      </c>
      <c r="S688" s="3">
        <v>-1.18</v>
      </c>
      <c r="T688" s="3">
        <v>-1.1858</v>
      </c>
      <c r="U688" s="3">
        <v>0.48813000000000001</v>
      </c>
    </row>
    <row r="689" spans="1:22">
      <c r="B689" s="5"/>
      <c r="J689" s="2"/>
      <c r="K689" s="2"/>
    </row>
    <row r="690" spans="1:22">
      <c r="A690" t="s">
        <v>283</v>
      </c>
      <c r="B690" s="5" t="s">
        <v>66</v>
      </c>
      <c r="C690" s="98">
        <v>1</v>
      </c>
    </row>
    <row r="691" spans="1:22">
      <c r="A691" t="s">
        <v>284</v>
      </c>
      <c r="B691" s="5" t="s">
        <v>66</v>
      </c>
      <c r="C691" s="98">
        <v>1</v>
      </c>
    </row>
    <row r="692" spans="1:22">
      <c r="B692" s="5"/>
      <c r="D692" s="2" t="s">
        <v>2</v>
      </c>
      <c r="E692" s="2" t="s">
        <v>3</v>
      </c>
      <c r="F692" s="2" t="s">
        <v>4</v>
      </c>
      <c r="G692" s="2" t="s">
        <v>5</v>
      </c>
      <c r="H692" s="2" t="s">
        <v>6</v>
      </c>
      <c r="I692" s="2" t="s">
        <v>7</v>
      </c>
      <c r="J692" s="2" t="s">
        <v>39</v>
      </c>
      <c r="K692" s="2" t="s">
        <v>79</v>
      </c>
      <c r="M692" s="3" t="s">
        <v>70</v>
      </c>
      <c r="N692" s="3" t="s">
        <v>76</v>
      </c>
      <c r="O692" s="3" t="s">
        <v>81</v>
      </c>
      <c r="P692" s="3" t="s">
        <v>71</v>
      </c>
      <c r="Q692" s="3" t="s">
        <v>77</v>
      </c>
      <c r="R692" s="3" t="s">
        <v>81</v>
      </c>
      <c r="S692" s="3" t="s">
        <v>82</v>
      </c>
      <c r="T692" s="3" t="s">
        <v>83</v>
      </c>
      <c r="U692" s="3" t="s">
        <v>78</v>
      </c>
    </row>
    <row r="693" spans="1:22">
      <c r="A693" t="s">
        <v>1</v>
      </c>
      <c r="B693" s="5" t="s">
        <v>58</v>
      </c>
      <c r="C693" s="98" t="s">
        <v>8</v>
      </c>
      <c r="D693" s="2">
        <v>280</v>
      </c>
      <c r="E693" s="2">
        <v>284</v>
      </c>
      <c r="F693" s="2">
        <v>266</v>
      </c>
      <c r="G693" s="2">
        <v>267</v>
      </c>
      <c r="H693" s="2">
        <v>5</v>
      </c>
      <c r="I693" s="2">
        <v>15</v>
      </c>
      <c r="J693" s="2" t="s">
        <v>40</v>
      </c>
      <c r="K693" s="2"/>
      <c r="M693" s="3">
        <v>21</v>
      </c>
      <c r="N693" s="3">
        <v>333</v>
      </c>
      <c r="O693" s="3">
        <v>14.333</v>
      </c>
      <c r="P693" s="3">
        <v>20</v>
      </c>
      <c r="Q693" s="3">
        <v>355.65</v>
      </c>
      <c r="R693" s="3">
        <v>14.667</v>
      </c>
      <c r="S693" s="3">
        <v>312</v>
      </c>
      <c r="T693" s="3">
        <v>335.65</v>
      </c>
      <c r="U693" s="3">
        <v>7.5804999999999998</v>
      </c>
    </row>
    <row r="694" spans="1:22">
      <c r="A694" t="s">
        <v>1</v>
      </c>
      <c r="B694" s="5" t="s">
        <v>59</v>
      </c>
      <c r="C694" s="98" t="s">
        <v>9</v>
      </c>
      <c r="D694" s="2">
        <v>280</v>
      </c>
      <c r="E694" s="2">
        <v>282</v>
      </c>
      <c r="F694" s="2">
        <v>266</v>
      </c>
      <c r="G694" s="2">
        <v>268</v>
      </c>
      <c r="H694" s="2">
        <v>5</v>
      </c>
      <c r="I694" s="2">
        <v>15</v>
      </c>
      <c r="J694" s="2" t="s">
        <v>41</v>
      </c>
      <c r="K694" s="2" t="s">
        <v>80</v>
      </c>
      <c r="M694" s="3">
        <v>2.16</v>
      </c>
      <c r="N694" s="3">
        <v>0.84</v>
      </c>
      <c r="O694" s="3">
        <v>9.6667000000000005</v>
      </c>
      <c r="P694" s="3">
        <v>2.16</v>
      </c>
      <c r="Q694" s="3">
        <v>3.6186E-3</v>
      </c>
      <c r="R694" s="3">
        <v>7.3333000000000004</v>
      </c>
      <c r="S694" s="3">
        <v>-1.32</v>
      </c>
      <c r="T694" s="3">
        <v>-2.1564000000000001</v>
      </c>
    </row>
    <row r="695" spans="1:22">
      <c r="A695" t="s">
        <v>1</v>
      </c>
      <c r="B695" s="5" t="s">
        <v>60</v>
      </c>
      <c r="C695" s="98" t="s">
        <v>8</v>
      </c>
      <c r="D695" s="2">
        <v>280</v>
      </c>
      <c r="E695" s="2">
        <v>288</v>
      </c>
      <c r="F695" s="2">
        <v>266</v>
      </c>
      <c r="G695" s="2">
        <v>273</v>
      </c>
      <c r="H695" s="2">
        <v>5</v>
      </c>
      <c r="I695" s="2">
        <v>15</v>
      </c>
      <c r="J695" s="2" t="s">
        <v>40</v>
      </c>
      <c r="K695" s="2"/>
      <c r="M695" s="3">
        <v>21</v>
      </c>
      <c r="N695" s="3">
        <v>127.2</v>
      </c>
      <c r="O695" s="3">
        <v>14.667</v>
      </c>
      <c r="P695" s="3">
        <v>20</v>
      </c>
      <c r="Q695" s="3">
        <v>94.789000000000001</v>
      </c>
      <c r="R695" s="3">
        <v>14.833</v>
      </c>
      <c r="S695" s="3">
        <v>106.2</v>
      </c>
      <c r="T695" s="3">
        <v>74.789000000000001</v>
      </c>
      <c r="U695" s="3">
        <v>-29.577000000000002</v>
      </c>
    </row>
    <row r="696" spans="1:22">
      <c r="A696" t="s">
        <v>1</v>
      </c>
      <c r="B696" s="5" t="s">
        <v>61</v>
      </c>
      <c r="C696" s="98" t="s">
        <v>9</v>
      </c>
      <c r="D696" s="2">
        <v>280</v>
      </c>
      <c r="E696" s="2">
        <v>286</v>
      </c>
      <c r="F696" s="2">
        <v>266</v>
      </c>
      <c r="G696" s="2">
        <v>274</v>
      </c>
      <c r="H696" s="2">
        <v>5</v>
      </c>
      <c r="I696" s="2">
        <v>15</v>
      </c>
      <c r="J696" s="2" t="s">
        <v>41</v>
      </c>
      <c r="K696" s="2" t="s">
        <v>80</v>
      </c>
      <c r="M696" s="3">
        <v>2.44</v>
      </c>
      <c r="N696" s="3">
        <v>0.68</v>
      </c>
      <c r="O696" s="3">
        <v>14.833</v>
      </c>
      <c r="P696" s="3">
        <v>2.44</v>
      </c>
      <c r="Q696" s="3">
        <v>2.4399999999999999E-4</v>
      </c>
      <c r="R696" s="3">
        <v>6.8333000000000004</v>
      </c>
      <c r="S696" s="3">
        <v>-1.76</v>
      </c>
      <c r="T696" s="3">
        <v>-2.4398</v>
      </c>
    </row>
    <row r="697" spans="1:22">
      <c r="A697" t="s">
        <v>1</v>
      </c>
      <c r="B697" s="5" t="s">
        <v>62</v>
      </c>
      <c r="C697" s="98" t="s">
        <v>8</v>
      </c>
      <c r="D697" s="2">
        <v>280</v>
      </c>
      <c r="E697" s="2">
        <v>292</v>
      </c>
      <c r="F697" s="2">
        <v>266</v>
      </c>
      <c r="G697" s="2">
        <v>275</v>
      </c>
      <c r="H697" s="2">
        <v>5</v>
      </c>
      <c r="I697" s="2">
        <v>15</v>
      </c>
      <c r="J697" s="2" t="s">
        <v>40</v>
      </c>
      <c r="K697" s="2"/>
      <c r="M697" s="3">
        <v>21</v>
      </c>
      <c r="N697" s="3">
        <v>120.33</v>
      </c>
      <c r="O697" s="3">
        <v>14.667</v>
      </c>
      <c r="P697" s="3">
        <v>20</v>
      </c>
      <c r="Q697" s="3">
        <v>94.789000000000001</v>
      </c>
      <c r="R697" s="3">
        <v>14.833</v>
      </c>
      <c r="S697" s="3">
        <v>99.33</v>
      </c>
      <c r="T697" s="3">
        <v>74.789000000000001</v>
      </c>
      <c r="U697" s="3">
        <v>-24.706</v>
      </c>
    </row>
    <row r="698" spans="1:22">
      <c r="A698" t="s">
        <v>1</v>
      </c>
      <c r="B698" s="5" t="s">
        <v>63</v>
      </c>
      <c r="C698" s="98" t="s">
        <v>9</v>
      </c>
      <c r="D698" s="2">
        <v>280</v>
      </c>
      <c r="E698" s="2">
        <v>290</v>
      </c>
      <c r="F698" s="2">
        <v>266</v>
      </c>
      <c r="G698" s="2">
        <v>276</v>
      </c>
      <c r="H698" s="2">
        <v>5</v>
      </c>
      <c r="I698" s="2">
        <v>15</v>
      </c>
      <c r="J698" s="2" t="s">
        <v>41</v>
      </c>
      <c r="K698" s="2" t="s">
        <v>80</v>
      </c>
      <c r="M698" s="3">
        <v>2.44</v>
      </c>
      <c r="N698" s="3">
        <v>0.52</v>
      </c>
      <c r="O698" s="3">
        <v>14.833</v>
      </c>
      <c r="P698" s="3">
        <v>2.44</v>
      </c>
      <c r="Q698" s="3">
        <v>2.4399999999999999E-4</v>
      </c>
      <c r="R698" s="3">
        <v>6.8333000000000004</v>
      </c>
      <c r="S698" s="3">
        <v>-1.92</v>
      </c>
      <c r="T698" s="3">
        <v>-2.4398</v>
      </c>
    </row>
    <row r="699" spans="1:22">
      <c r="A699" t="s">
        <v>1</v>
      </c>
      <c r="B699" s="5" t="s">
        <v>64</v>
      </c>
      <c r="C699" s="98" t="s">
        <v>8</v>
      </c>
      <c r="D699" s="2">
        <v>280</v>
      </c>
      <c r="E699" s="2">
        <v>296</v>
      </c>
      <c r="F699" s="2">
        <v>266</v>
      </c>
      <c r="G699" s="2">
        <v>277</v>
      </c>
      <c r="J699" s="2"/>
      <c r="K699" s="2"/>
      <c r="M699" s="3">
        <v>21</v>
      </c>
      <c r="V699" s="3" t="s">
        <v>268</v>
      </c>
    </row>
    <row r="700" spans="1:22">
      <c r="A700" t="s">
        <v>1</v>
      </c>
      <c r="B700" s="5" t="s">
        <v>65</v>
      </c>
      <c r="C700" s="98" t="s">
        <v>9</v>
      </c>
      <c r="D700" s="2">
        <v>280</v>
      </c>
      <c r="E700" s="2">
        <v>294</v>
      </c>
      <c r="F700" s="2">
        <v>266</v>
      </c>
      <c r="G700" s="2">
        <v>278</v>
      </c>
      <c r="H700" s="2">
        <v>5</v>
      </c>
      <c r="I700" s="2">
        <v>15</v>
      </c>
      <c r="J700" s="2" t="s">
        <v>41</v>
      </c>
      <c r="K700" s="2" t="s">
        <v>80</v>
      </c>
      <c r="M700" s="3">
        <v>1.1100000000000001</v>
      </c>
      <c r="N700" s="3">
        <v>0.59</v>
      </c>
      <c r="O700" s="3">
        <v>14.833</v>
      </c>
      <c r="P700" s="3">
        <v>2.4398</v>
      </c>
      <c r="Q700" s="3">
        <v>2.4399999999999999E-4</v>
      </c>
      <c r="R700" s="3">
        <v>6.8333000000000004</v>
      </c>
      <c r="S700" s="3">
        <v>-0.52</v>
      </c>
      <c r="T700" s="3">
        <v>-2.4394999999999998</v>
      </c>
    </row>
    <row r="701" spans="1:22">
      <c r="B701" s="5"/>
      <c r="J701" s="2"/>
      <c r="K701" s="2"/>
    </row>
    <row r="702" spans="1:22">
      <c r="A702" t="s">
        <v>283</v>
      </c>
      <c r="B702" s="5" t="s">
        <v>69</v>
      </c>
      <c r="C702" s="98">
        <v>1</v>
      </c>
    </row>
    <row r="703" spans="1:22">
      <c r="A703" t="s">
        <v>284</v>
      </c>
      <c r="B703" s="5" t="s">
        <v>69</v>
      </c>
      <c r="C703" s="98">
        <v>1</v>
      </c>
    </row>
    <row r="704" spans="1:22">
      <c r="B704" s="5"/>
      <c r="D704" s="2" t="s">
        <v>2</v>
      </c>
      <c r="E704" s="2" t="s">
        <v>3</v>
      </c>
      <c r="F704" s="2" t="s">
        <v>4</v>
      </c>
      <c r="G704" s="2" t="s">
        <v>5</v>
      </c>
      <c r="H704" s="2" t="s">
        <v>6</v>
      </c>
      <c r="I704" s="2" t="s">
        <v>7</v>
      </c>
      <c r="J704" s="2" t="s">
        <v>39</v>
      </c>
      <c r="K704" s="2" t="s">
        <v>79</v>
      </c>
      <c r="M704" s="3" t="s">
        <v>70</v>
      </c>
      <c r="N704" s="3" t="s">
        <v>76</v>
      </c>
      <c r="O704" s="3" t="s">
        <v>81</v>
      </c>
      <c r="P704" s="3" t="s">
        <v>71</v>
      </c>
      <c r="Q704" s="3" t="s">
        <v>77</v>
      </c>
      <c r="R704" s="3" t="s">
        <v>81</v>
      </c>
      <c r="S704" s="3" t="s">
        <v>82</v>
      </c>
      <c r="T704" s="3" t="s">
        <v>83</v>
      </c>
      <c r="U704" s="3" t="s">
        <v>78</v>
      </c>
    </row>
    <row r="705" spans="1:22">
      <c r="A705" t="s">
        <v>1</v>
      </c>
      <c r="B705" s="5" t="s">
        <v>58</v>
      </c>
      <c r="C705" s="98" t="s">
        <v>8</v>
      </c>
      <c r="D705" s="2">
        <v>331</v>
      </c>
      <c r="E705" s="2">
        <v>335</v>
      </c>
      <c r="F705" s="2">
        <v>313</v>
      </c>
      <c r="G705" s="2">
        <v>314</v>
      </c>
      <c r="H705" s="2">
        <v>5</v>
      </c>
      <c r="I705" s="2">
        <v>15</v>
      </c>
      <c r="J705" s="2" t="s">
        <v>40</v>
      </c>
      <c r="K705" s="2"/>
      <c r="M705" s="3">
        <v>22</v>
      </c>
      <c r="N705" s="3">
        <v>307.67</v>
      </c>
      <c r="O705" s="3">
        <v>13</v>
      </c>
      <c r="P705" s="3">
        <v>22</v>
      </c>
      <c r="Q705" s="3">
        <v>262.33</v>
      </c>
      <c r="R705" s="3">
        <v>14.833</v>
      </c>
      <c r="S705" s="3">
        <v>285.67</v>
      </c>
      <c r="T705" s="3">
        <v>240.33</v>
      </c>
      <c r="U705" s="3">
        <v>-15.872999999999999</v>
      </c>
      <c r="V705" s="3" t="s">
        <v>168</v>
      </c>
    </row>
    <row r="706" spans="1:22">
      <c r="A706" t="s">
        <v>1</v>
      </c>
      <c r="B706" s="5" t="s">
        <v>59</v>
      </c>
      <c r="C706" s="98" t="s">
        <v>9</v>
      </c>
      <c r="D706" s="2">
        <v>331</v>
      </c>
      <c r="E706" s="2">
        <v>333</v>
      </c>
      <c r="F706" s="2">
        <v>313</v>
      </c>
      <c r="G706" s="2">
        <v>315</v>
      </c>
      <c r="H706" s="2">
        <v>5</v>
      </c>
      <c r="I706" s="2">
        <v>15</v>
      </c>
      <c r="J706" s="2" t="s">
        <v>41</v>
      </c>
      <c r="K706" s="2"/>
      <c r="M706" s="3">
        <v>2.16</v>
      </c>
      <c r="N706" s="3">
        <v>0.82</v>
      </c>
      <c r="O706" s="3">
        <v>9.6667000000000005</v>
      </c>
      <c r="P706" s="3">
        <v>2.16</v>
      </c>
      <c r="Q706" s="3">
        <v>0.83962000000000003</v>
      </c>
      <c r="R706" s="3">
        <v>5.1666999999999996</v>
      </c>
      <c r="S706" s="3">
        <v>-1.34</v>
      </c>
      <c r="T706" s="3">
        <v>-1.3204</v>
      </c>
      <c r="U706" s="3">
        <v>-1.464</v>
      </c>
      <c r="V706" s="3" t="s">
        <v>167</v>
      </c>
    </row>
    <row r="707" spans="1:22">
      <c r="A707" t="s">
        <v>1</v>
      </c>
      <c r="B707" s="5" t="s">
        <v>60</v>
      </c>
      <c r="C707" s="98" t="s">
        <v>8</v>
      </c>
      <c r="D707" s="2">
        <v>331</v>
      </c>
      <c r="E707" s="2">
        <v>339</v>
      </c>
      <c r="F707" s="2">
        <v>313</v>
      </c>
      <c r="G707" s="2">
        <v>320</v>
      </c>
      <c r="H707" s="2">
        <v>5</v>
      </c>
      <c r="I707" s="2">
        <v>15</v>
      </c>
      <c r="J707" s="2" t="s">
        <v>40</v>
      </c>
      <c r="K707" s="2"/>
      <c r="M707" s="3">
        <v>22</v>
      </c>
      <c r="N707" s="3">
        <v>89.08</v>
      </c>
      <c r="O707" s="3">
        <v>14</v>
      </c>
      <c r="P707" s="3">
        <v>22</v>
      </c>
      <c r="Q707" s="3">
        <v>85.775999999999996</v>
      </c>
      <c r="R707" s="3">
        <v>14.833</v>
      </c>
      <c r="S707" s="3">
        <v>67.08</v>
      </c>
      <c r="T707" s="3">
        <v>63.776000000000003</v>
      </c>
      <c r="U707" s="3">
        <v>-4.9253</v>
      </c>
    </row>
    <row r="708" spans="1:22">
      <c r="A708" t="s">
        <v>1</v>
      </c>
      <c r="B708" s="5" t="s">
        <v>61</v>
      </c>
      <c r="C708" s="98" t="s">
        <v>9</v>
      </c>
      <c r="D708" s="2">
        <v>331</v>
      </c>
      <c r="E708" s="2">
        <v>337</v>
      </c>
      <c r="F708" s="2">
        <v>313</v>
      </c>
      <c r="G708" s="2">
        <v>321</v>
      </c>
      <c r="H708" s="2">
        <v>5</v>
      </c>
      <c r="I708" s="2">
        <v>15</v>
      </c>
      <c r="J708" s="2" t="s">
        <v>41</v>
      </c>
      <c r="K708" s="2"/>
      <c r="M708" s="3">
        <v>2.44</v>
      </c>
      <c r="N708" s="3">
        <v>1.27</v>
      </c>
      <c r="O708" s="3">
        <v>11.167</v>
      </c>
      <c r="P708" s="3">
        <v>2.44</v>
      </c>
      <c r="Q708" s="3">
        <v>0.92512000000000005</v>
      </c>
      <c r="R708" s="3">
        <v>5.3333000000000004</v>
      </c>
      <c r="S708" s="3">
        <v>-1.17</v>
      </c>
      <c r="T708" s="3">
        <v>-1.5148999999999999</v>
      </c>
      <c r="U708" s="3">
        <v>29.477</v>
      </c>
    </row>
    <row r="709" spans="1:22">
      <c r="A709" t="s">
        <v>1</v>
      </c>
      <c r="B709" s="5" t="s">
        <v>62</v>
      </c>
      <c r="C709" s="98" t="s">
        <v>8</v>
      </c>
      <c r="D709" s="2">
        <v>331</v>
      </c>
      <c r="E709" s="2">
        <v>343</v>
      </c>
      <c r="F709" s="2">
        <v>313</v>
      </c>
      <c r="G709" s="2">
        <v>322</v>
      </c>
      <c r="H709" s="2">
        <v>5</v>
      </c>
      <c r="I709" s="2">
        <v>15</v>
      </c>
      <c r="J709" s="2" t="s">
        <v>40</v>
      </c>
      <c r="K709" s="2"/>
      <c r="M709" s="3">
        <v>22</v>
      </c>
      <c r="N709" s="3">
        <v>89.22</v>
      </c>
      <c r="O709" s="3">
        <v>14.667</v>
      </c>
      <c r="P709" s="3">
        <v>22</v>
      </c>
      <c r="Q709" s="3">
        <v>85.775999999999996</v>
      </c>
      <c r="R709" s="3">
        <v>14.833</v>
      </c>
      <c r="S709" s="3">
        <v>67.22</v>
      </c>
      <c r="T709" s="3">
        <v>63.776000000000003</v>
      </c>
      <c r="U709" s="3">
        <v>-5.1233000000000004</v>
      </c>
    </row>
    <row r="710" spans="1:22">
      <c r="A710" t="s">
        <v>1</v>
      </c>
      <c r="B710" s="5" t="s">
        <v>63</v>
      </c>
      <c r="C710" s="98" t="s">
        <v>9</v>
      </c>
      <c r="D710" s="2">
        <v>331</v>
      </c>
      <c r="E710" s="2">
        <v>341</v>
      </c>
      <c r="F710" s="2">
        <v>313</v>
      </c>
      <c r="G710" s="2">
        <v>323</v>
      </c>
      <c r="H710" s="2">
        <v>5</v>
      </c>
      <c r="I710" s="2">
        <v>15</v>
      </c>
      <c r="J710" s="2" t="s">
        <v>41</v>
      </c>
      <c r="K710" s="2"/>
      <c r="M710" s="3">
        <v>2.44</v>
      </c>
      <c r="N710" s="3">
        <v>1.23</v>
      </c>
      <c r="O710" s="3">
        <v>12.333</v>
      </c>
      <c r="P710" s="3">
        <v>2.44</v>
      </c>
      <c r="Q710" s="3">
        <v>0.92512000000000005</v>
      </c>
      <c r="R710" s="3">
        <v>5.3333000000000004</v>
      </c>
      <c r="S710" s="3">
        <v>-1.21</v>
      </c>
      <c r="T710" s="3">
        <v>-1.5148999999999999</v>
      </c>
      <c r="U710" s="3">
        <v>25.196999999999999</v>
      </c>
    </row>
    <row r="711" spans="1:22">
      <c r="A711" t="s">
        <v>1</v>
      </c>
      <c r="B711" s="5" t="s">
        <v>67</v>
      </c>
      <c r="C711" s="98" t="s">
        <v>8</v>
      </c>
      <c r="D711" s="2">
        <v>331</v>
      </c>
      <c r="E711" s="2">
        <v>347</v>
      </c>
      <c r="F711" s="2">
        <v>313</v>
      </c>
      <c r="G711" s="2">
        <v>328</v>
      </c>
      <c r="H711" s="2">
        <v>5</v>
      </c>
      <c r="I711" s="2">
        <v>15</v>
      </c>
      <c r="J711" s="2" t="s">
        <v>40</v>
      </c>
      <c r="K711" s="2"/>
      <c r="M711" s="3">
        <v>22</v>
      </c>
      <c r="N711" s="3">
        <v>58.59</v>
      </c>
      <c r="O711" s="3">
        <v>14.833</v>
      </c>
      <c r="P711" s="3">
        <v>22</v>
      </c>
      <c r="Q711" s="3">
        <v>55.472999999999999</v>
      </c>
      <c r="R711" s="3">
        <v>14.833</v>
      </c>
      <c r="S711" s="3">
        <v>36.590000000000003</v>
      </c>
      <c r="T711" s="3">
        <v>33.472999999999999</v>
      </c>
      <c r="U711" s="3">
        <v>-8.5185999999999993</v>
      </c>
    </row>
    <row r="712" spans="1:22">
      <c r="A712" t="s">
        <v>1</v>
      </c>
      <c r="B712" s="5" t="s">
        <v>68</v>
      </c>
      <c r="C712" s="98" t="s">
        <v>9</v>
      </c>
      <c r="D712" s="2">
        <v>331</v>
      </c>
      <c r="E712" s="2">
        <v>345</v>
      </c>
      <c r="F712" s="2">
        <v>313</v>
      </c>
      <c r="G712" s="2">
        <v>329</v>
      </c>
      <c r="H712" s="2">
        <v>5</v>
      </c>
      <c r="I712" s="2">
        <v>15</v>
      </c>
      <c r="J712" s="2" t="s">
        <v>41</v>
      </c>
      <c r="K712" s="2"/>
      <c r="M712" s="3">
        <v>2.4300000000000002</v>
      </c>
      <c r="N712" s="3">
        <v>1.02</v>
      </c>
      <c r="O712" s="3">
        <v>9.6667000000000005</v>
      </c>
      <c r="P712" s="3">
        <v>2.4300000000000002</v>
      </c>
      <c r="Q712" s="3">
        <v>0.34733000000000003</v>
      </c>
      <c r="R712" s="3">
        <v>5.1666999999999996</v>
      </c>
      <c r="S712" s="3">
        <v>-1.41</v>
      </c>
      <c r="T712" s="3">
        <v>-2.0827</v>
      </c>
      <c r="U712" s="3">
        <v>47.707000000000001</v>
      </c>
    </row>
    <row r="713" spans="1:22">
      <c r="B713" s="5"/>
      <c r="J713" s="2"/>
      <c r="K713" s="2"/>
      <c r="L713"/>
    </row>
    <row r="714" spans="1:22">
      <c r="A714" t="s">
        <v>283</v>
      </c>
      <c r="B714" s="5" t="s">
        <v>226</v>
      </c>
      <c r="C714" s="98">
        <v>3</v>
      </c>
      <c r="J714" s="2"/>
      <c r="K714" s="2"/>
      <c r="L714"/>
    </row>
    <row r="715" spans="1:22">
      <c r="A715" t="s">
        <v>284</v>
      </c>
      <c r="B715" s="5" t="s">
        <v>226</v>
      </c>
      <c r="C715" s="98">
        <v>3</v>
      </c>
      <c r="J715" s="2"/>
      <c r="K715" s="2"/>
      <c r="L715"/>
    </row>
    <row r="716" spans="1:22">
      <c r="B716" s="5"/>
      <c r="D716" s="63" t="s">
        <v>2</v>
      </c>
      <c r="E716" s="63" t="s">
        <v>3</v>
      </c>
      <c r="F716" s="63" t="s">
        <v>4</v>
      </c>
      <c r="G716" s="63" t="s">
        <v>5</v>
      </c>
      <c r="H716" s="63" t="s">
        <v>6</v>
      </c>
      <c r="I716" s="63" t="s">
        <v>7</v>
      </c>
      <c r="J716" s="63" t="s">
        <v>39</v>
      </c>
      <c r="K716" s="63" t="s">
        <v>79</v>
      </c>
      <c r="M716" s="3" t="s">
        <v>70</v>
      </c>
      <c r="N716" s="3" t="s">
        <v>76</v>
      </c>
      <c r="O716" s="3" t="s">
        <v>81</v>
      </c>
      <c r="P716" s="3" t="s">
        <v>71</v>
      </c>
      <c r="Q716" s="3" t="s">
        <v>77</v>
      </c>
      <c r="R716" s="3" t="s">
        <v>81</v>
      </c>
      <c r="S716" s="3" t="s">
        <v>82</v>
      </c>
      <c r="T716" s="3" t="s">
        <v>83</v>
      </c>
      <c r="U716" s="3" t="s">
        <v>78</v>
      </c>
    </row>
    <row r="717" spans="1:22">
      <c r="A717" t="s">
        <v>1</v>
      </c>
      <c r="B717" s="5" t="s">
        <v>233</v>
      </c>
      <c r="C717" s="98" t="s">
        <v>8</v>
      </c>
      <c r="D717" s="63">
        <v>1</v>
      </c>
      <c r="E717" s="63">
        <v>2</v>
      </c>
      <c r="F717" s="63">
        <v>10</v>
      </c>
      <c r="G717" s="63">
        <v>11</v>
      </c>
      <c r="H717" s="63">
        <v>0</v>
      </c>
      <c r="I717" s="63">
        <v>30</v>
      </c>
      <c r="J717" s="63" t="s">
        <v>40</v>
      </c>
      <c r="K717" s="63"/>
      <c r="M717" s="3">
        <v>13.929</v>
      </c>
      <c r="N717" s="3">
        <v>168.47</v>
      </c>
      <c r="O717" s="3">
        <v>15.5</v>
      </c>
      <c r="P717" s="3">
        <v>15</v>
      </c>
      <c r="Q717" s="3">
        <v>181.63</v>
      </c>
      <c r="R717" s="3">
        <v>19.5</v>
      </c>
      <c r="S717" s="3">
        <v>154.54</v>
      </c>
      <c r="T717" s="3">
        <v>166.63</v>
      </c>
      <c r="U717" s="3">
        <v>7.8258000000000001</v>
      </c>
    </row>
    <row r="718" spans="1:22">
      <c r="A718" t="s">
        <v>1</v>
      </c>
      <c r="B718" s="5" t="s">
        <v>242</v>
      </c>
      <c r="C718" s="98" t="s">
        <v>9</v>
      </c>
      <c r="D718" s="63">
        <v>1</v>
      </c>
      <c r="E718" s="63"/>
      <c r="F718" s="63"/>
      <c r="G718" s="63"/>
      <c r="H718" s="63"/>
      <c r="I718" s="63"/>
      <c r="J718" s="63"/>
      <c r="K718" s="63"/>
      <c r="V718" s="3" t="s">
        <v>268</v>
      </c>
    </row>
    <row r="719" spans="1:22">
      <c r="A719" t="s">
        <v>1</v>
      </c>
      <c r="B719" s="5" t="s">
        <v>234</v>
      </c>
      <c r="C719" s="98" t="s">
        <v>8</v>
      </c>
      <c r="D719" s="63">
        <v>1</v>
      </c>
      <c r="E719" s="63">
        <v>3</v>
      </c>
      <c r="F719" s="63">
        <v>10</v>
      </c>
      <c r="G719" s="63">
        <v>12</v>
      </c>
      <c r="H719" s="63">
        <v>0</v>
      </c>
      <c r="I719" s="63">
        <v>30</v>
      </c>
      <c r="J719" s="63" t="s">
        <v>40</v>
      </c>
      <c r="K719" s="63"/>
      <c r="M719" s="3">
        <v>15.337999999999999</v>
      </c>
      <c r="N719" s="3">
        <v>439.36</v>
      </c>
      <c r="O719" s="3">
        <v>13.5</v>
      </c>
      <c r="P719" s="3">
        <v>15</v>
      </c>
      <c r="Q719" s="3">
        <v>402.76</v>
      </c>
      <c r="R719" s="3">
        <v>19.5</v>
      </c>
      <c r="S719" s="3">
        <v>424.02</v>
      </c>
      <c r="T719" s="3">
        <v>387.76</v>
      </c>
      <c r="U719" s="3">
        <v>-8.5527999999999995</v>
      </c>
    </row>
    <row r="720" spans="1:22">
      <c r="A720" t="s">
        <v>1</v>
      </c>
      <c r="B720" s="5" t="s">
        <v>235</v>
      </c>
      <c r="C720" s="98" t="s">
        <v>9</v>
      </c>
      <c r="D720" s="63">
        <v>1</v>
      </c>
      <c r="E720" s="63"/>
      <c r="F720" s="63"/>
      <c r="G720" s="63"/>
      <c r="H720" s="63"/>
      <c r="I720" s="63"/>
      <c r="J720" s="63"/>
      <c r="K720" s="63"/>
      <c r="V720" s="3" t="s">
        <v>268</v>
      </c>
    </row>
    <row r="721" spans="1:22">
      <c r="A721" t="s">
        <v>1</v>
      </c>
      <c r="B721" s="5" t="s">
        <v>236</v>
      </c>
      <c r="C721" s="98" t="s">
        <v>8</v>
      </c>
      <c r="D721" s="63">
        <v>1</v>
      </c>
      <c r="E721" s="63">
        <v>7</v>
      </c>
      <c r="F721" s="63">
        <v>10</v>
      </c>
      <c r="G721" s="63">
        <v>16</v>
      </c>
      <c r="H721" s="63">
        <v>0</v>
      </c>
      <c r="I721" s="63">
        <v>30</v>
      </c>
      <c r="J721" s="63" t="s">
        <v>40</v>
      </c>
      <c r="K721" s="63"/>
      <c r="M721" s="3">
        <v>14.586</v>
      </c>
      <c r="N721" s="3">
        <v>15.167999999999999</v>
      </c>
      <c r="O721" s="3">
        <v>24</v>
      </c>
      <c r="P721" s="3">
        <v>15</v>
      </c>
      <c r="Q721" s="3">
        <v>17.28</v>
      </c>
      <c r="R721" s="3">
        <v>19.5</v>
      </c>
      <c r="S721" s="3">
        <v>0.58199999999999996</v>
      </c>
      <c r="T721" s="3">
        <v>2.2803</v>
      </c>
      <c r="U721" s="3">
        <v>291.8</v>
      </c>
    </row>
    <row r="722" spans="1:22">
      <c r="A722" t="s">
        <v>1</v>
      </c>
      <c r="B722" s="5" t="s">
        <v>237</v>
      </c>
      <c r="C722" s="98" t="s">
        <v>9</v>
      </c>
      <c r="D722" s="63">
        <v>1</v>
      </c>
      <c r="E722" s="63"/>
      <c r="F722" s="63"/>
      <c r="G722" s="63"/>
      <c r="H722" s="63"/>
      <c r="I722" s="63"/>
      <c r="J722" s="63"/>
      <c r="K722" s="63"/>
      <c r="V722" s="3" t="s">
        <v>268</v>
      </c>
    </row>
    <row r="723" spans="1:22">
      <c r="A723" t="s">
        <v>1</v>
      </c>
      <c r="B723" s="5" t="s">
        <v>239</v>
      </c>
      <c r="C723" s="98" t="s">
        <v>11</v>
      </c>
      <c r="D723" s="63">
        <v>1</v>
      </c>
      <c r="E723" s="63">
        <v>4</v>
      </c>
      <c r="F723" s="63">
        <v>10</v>
      </c>
      <c r="G723" s="63">
        <v>13</v>
      </c>
      <c r="H723" s="63">
        <v>0</v>
      </c>
      <c r="I723" s="63">
        <v>30</v>
      </c>
      <c r="J723" s="63" t="s">
        <v>41</v>
      </c>
      <c r="K723" s="63"/>
      <c r="M723" s="3">
        <v>20.9</v>
      </c>
      <c r="N723" s="3">
        <v>9.8699999999999992</v>
      </c>
      <c r="O723" s="3">
        <v>14.5</v>
      </c>
      <c r="P723" s="3">
        <v>20.544</v>
      </c>
      <c r="Q723" s="3">
        <v>12.164999999999999</v>
      </c>
      <c r="R723" s="3">
        <v>19.5</v>
      </c>
      <c r="S723" s="3">
        <v>-11.03</v>
      </c>
      <c r="T723" s="3">
        <v>-8.3790999999999993</v>
      </c>
      <c r="U723" s="3">
        <v>-24.033999999999999</v>
      </c>
    </row>
    <row r="724" spans="1:22">
      <c r="A724" t="s">
        <v>1</v>
      </c>
      <c r="B724" s="5" t="s">
        <v>240</v>
      </c>
      <c r="C724" s="98" t="s">
        <v>12</v>
      </c>
      <c r="D724" s="63">
        <v>1</v>
      </c>
      <c r="E724" s="63">
        <v>6</v>
      </c>
      <c r="F724" s="63">
        <v>10</v>
      </c>
      <c r="G724" s="63">
        <v>15</v>
      </c>
      <c r="H724" s="63">
        <v>0</v>
      </c>
      <c r="I724" s="63">
        <v>30</v>
      </c>
      <c r="J724" s="63" t="s">
        <v>40</v>
      </c>
      <c r="K724" s="63"/>
      <c r="M724" s="3">
        <v>0</v>
      </c>
      <c r="N724" s="3">
        <v>4.03</v>
      </c>
      <c r="O724" s="3">
        <v>15</v>
      </c>
      <c r="P724" s="3">
        <v>0</v>
      </c>
      <c r="Q724" s="3">
        <v>2.8656999999999999</v>
      </c>
      <c r="R724" s="3">
        <v>19.5</v>
      </c>
      <c r="S724" s="3">
        <v>4.03</v>
      </c>
      <c r="T724" s="3">
        <v>2.8656999999999999</v>
      </c>
      <c r="U724" s="3">
        <v>-28.89</v>
      </c>
    </row>
    <row r="725" spans="1:22">
      <c r="A725" t="s">
        <v>1</v>
      </c>
      <c r="B725" s="5" t="s">
        <v>238</v>
      </c>
      <c r="C725" s="98" t="s">
        <v>14</v>
      </c>
      <c r="D725" s="63">
        <v>1</v>
      </c>
      <c r="E725" s="63">
        <v>8</v>
      </c>
      <c r="F725" s="63">
        <v>10</v>
      </c>
      <c r="G725" s="63">
        <v>17</v>
      </c>
      <c r="H725" s="63">
        <v>0</v>
      </c>
      <c r="I725" s="63">
        <v>30</v>
      </c>
      <c r="J725" s="63" t="s">
        <v>40</v>
      </c>
      <c r="K725" s="63"/>
      <c r="M725" s="3">
        <v>1.9892000000000001</v>
      </c>
      <c r="N725" s="3">
        <v>3.5834000000000001</v>
      </c>
      <c r="O725" s="3">
        <v>6.5</v>
      </c>
      <c r="P725" s="3">
        <v>9.5045999999999999</v>
      </c>
      <c r="Q725" s="3">
        <v>10.361000000000001</v>
      </c>
      <c r="R725" s="3">
        <v>19.5</v>
      </c>
      <c r="S725" s="3">
        <v>1.5942000000000001</v>
      </c>
      <c r="T725" s="3">
        <v>0.85682999999999998</v>
      </c>
      <c r="U725" s="3">
        <v>-46.253</v>
      </c>
    </row>
    <row r="726" spans="1:22">
      <c r="B726" s="5"/>
      <c r="D726" s="63"/>
      <c r="E726" s="63"/>
      <c r="F726" s="63"/>
      <c r="G726" s="63"/>
      <c r="H726" s="63"/>
      <c r="I726" s="63"/>
      <c r="J726" s="63"/>
      <c r="K726" s="63"/>
    </row>
    <row r="727" spans="1:22">
      <c r="A727" t="s">
        <v>283</v>
      </c>
      <c r="B727" s="5" t="s">
        <v>241</v>
      </c>
      <c r="C727" s="98">
        <v>5</v>
      </c>
      <c r="D727" s="63"/>
      <c r="E727" s="63"/>
      <c r="F727" s="63"/>
      <c r="G727" s="63"/>
      <c r="H727" s="63"/>
      <c r="I727" s="63"/>
      <c r="J727" s="63"/>
      <c r="K727" s="63"/>
    </row>
    <row r="728" spans="1:22">
      <c r="A728" t="s">
        <v>284</v>
      </c>
      <c r="B728" s="5" t="s">
        <v>241</v>
      </c>
      <c r="C728" s="98">
        <v>5</v>
      </c>
      <c r="D728" s="63"/>
      <c r="E728" s="63"/>
      <c r="F728" s="63"/>
      <c r="G728" s="63"/>
      <c r="H728" s="63"/>
      <c r="I728" s="63"/>
      <c r="J728" s="63"/>
      <c r="K728" s="63"/>
    </row>
    <row r="729" spans="1:22">
      <c r="B729" s="5"/>
      <c r="D729" s="63" t="s">
        <v>2</v>
      </c>
      <c r="E729" s="63" t="s">
        <v>3</v>
      </c>
      <c r="F729" s="63" t="s">
        <v>4</v>
      </c>
      <c r="G729" s="63" t="s">
        <v>5</v>
      </c>
      <c r="H729" s="63" t="s">
        <v>6</v>
      </c>
      <c r="I729" s="63" t="s">
        <v>7</v>
      </c>
      <c r="J729" s="63" t="s">
        <v>39</v>
      </c>
      <c r="K729" s="63" t="s">
        <v>79</v>
      </c>
      <c r="M729" s="3" t="s">
        <v>70</v>
      </c>
      <c r="N729" s="3" t="s">
        <v>76</v>
      </c>
      <c r="O729" s="3" t="s">
        <v>81</v>
      </c>
      <c r="P729" s="3" t="s">
        <v>71</v>
      </c>
      <c r="Q729" s="3" t="s">
        <v>77</v>
      </c>
      <c r="R729" s="3" t="s">
        <v>81</v>
      </c>
      <c r="S729" s="3" t="s">
        <v>82</v>
      </c>
      <c r="T729" s="3" t="s">
        <v>83</v>
      </c>
      <c r="U729" s="3" t="s">
        <v>78</v>
      </c>
    </row>
    <row r="730" spans="1:22">
      <c r="A730" t="s">
        <v>1</v>
      </c>
      <c r="B730" s="5" t="s">
        <v>227</v>
      </c>
      <c r="C730" s="98" t="s">
        <v>8</v>
      </c>
      <c r="D730" s="63">
        <v>123</v>
      </c>
      <c r="E730" s="63">
        <v>114</v>
      </c>
      <c r="F730" s="63">
        <v>126</v>
      </c>
      <c r="G730" s="63">
        <v>127</v>
      </c>
      <c r="H730" s="63">
        <v>0</v>
      </c>
      <c r="I730" s="63">
        <v>8</v>
      </c>
      <c r="J730" s="63" t="s">
        <v>40</v>
      </c>
      <c r="K730" s="63"/>
      <c r="M730" s="3">
        <v>21.7</v>
      </c>
      <c r="N730" s="3">
        <v>265.83</v>
      </c>
      <c r="O730" s="3">
        <v>7.8333000000000004</v>
      </c>
      <c r="P730" s="3">
        <v>15</v>
      </c>
      <c r="Q730" s="3">
        <v>305.8</v>
      </c>
      <c r="R730" s="3">
        <v>6.6666999999999996</v>
      </c>
      <c r="S730" s="3">
        <v>244.13</v>
      </c>
      <c r="T730" s="3">
        <v>290.8</v>
      </c>
      <c r="U730" s="3">
        <v>19.114000000000001</v>
      </c>
    </row>
    <row r="731" spans="1:22">
      <c r="A731" t="s">
        <v>1</v>
      </c>
      <c r="B731" s="5" t="s">
        <v>228</v>
      </c>
      <c r="C731" s="98" t="s">
        <v>9</v>
      </c>
      <c r="D731" s="63">
        <v>123</v>
      </c>
      <c r="E731" s="63">
        <v>14</v>
      </c>
      <c r="F731" s="63">
        <v>126</v>
      </c>
      <c r="G731" s="63">
        <v>128</v>
      </c>
      <c r="H731" s="63">
        <v>0</v>
      </c>
      <c r="I731" s="63">
        <v>8</v>
      </c>
      <c r="J731" s="65" t="s">
        <v>41</v>
      </c>
      <c r="K731" s="63"/>
      <c r="M731" s="3">
        <v>2.4500000000000002</v>
      </c>
      <c r="N731" s="3">
        <v>0.48849999999999999</v>
      </c>
      <c r="O731" s="3">
        <v>3.1667000000000001</v>
      </c>
      <c r="P731" s="3">
        <v>2.4498000000000002</v>
      </c>
      <c r="Q731" s="3">
        <v>1.0327999999999999</v>
      </c>
      <c r="R731" s="3">
        <v>8</v>
      </c>
      <c r="S731" s="3">
        <v>-1.9615</v>
      </c>
      <c r="T731" s="3">
        <v>-1.417</v>
      </c>
      <c r="U731" s="3">
        <v>-27.759</v>
      </c>
    </row>
    <row r="732" spans="1:22">
      <c r="A732" t="s">
        <v>1</v>
      </c>
      <c r="B732" s="5" t="s">
        <v>243</v>
      </c>
      <c r="C732" s="98" t="s">
        <v>11</v>
      </c>
      <c r="D732" s="63">
        <v>123</v>
      </c>
      <c r="E732" s="63">
        <v>20</v>
      </c>
      <c r="F732" s="63">
        <v>126</v>
      </c>
      <c r="G732" s="63">
        <v>130</v>
      </c>
      <c r="H732" s="63">
        <v>0</v>
      </c>
      <c r="I732" s="63">
        <v>8</v>
      </c>
      <c r="J732" s="63" t="s">
        <v>41</v>
      </c>
      <c r="K732" s="63"/>
      <c r="M732" s="3">
        <v>20.8</v>
      </c>
      <c r="N732" s="3">
        <v>17.7</v>
      </c>
      <c r="O732" s="3">
        <v>5.6666999999999996</v>
      </c>
      <c r="P732" s="3">
        <v>20.545000000000002</v>
      </c>
      <c r="Q732" s="3">
        <v>15.718</v>
      </c>
      <c r="R732" s="3">
        <v>8</v>
      </c>
      <c r="S732" s="3">
        <v>-3.1</v>
      </c>
      <c r="T732" s="3">
        <v>-4.8272000000000004</v>
      </c>
      <c r="U732" s="3">
        <v>55.716000000000001</v>
      </c>
    </row>
    <row r="733" spans="1:22">
      <c r="A733" t="s">
        <v>1</v>
      </c>
      <c r="B733" s="5" t="s">
        <v>244</v>
      </c>
      <c r="C733" s="98" t="s">
        <v>12</v>
      </c>
      <c r="D733" s="63">
        <v>123</v>
      </c>
      <c r="E733" s="63">
        <v>2</v>
      </c>
      <c r="F733" s="63">
        <v>126</v>
      </c>
      <c r="G733" s="63">
        <v>131</v>
      </c>
      <c r="H733" s="63">
        <v>0</v>
      </c>
      <c r="I733" s="63">
        <v>8</v>
      </c>
      <c r="J733" s="63" t="s">
        <v>40</v>
      </c>
      <c r="K733" s="63"/>
      <c r="M733" s="3">
        <v>0</v>
      </c>
      <c r="N733" s="3">
        <v>2.2917000000000001</v>
      </c>
      <c r="O733" s="3">
        <v>5.6666999999999996</v>
      </c>
      <c r="P733" s="3">
        <v>0</v>
      </c>
      <c r="Q733" s="3">
        <v>2.5145</v>
      </c>
      <c r="R733" s="3">
        <v>8</v>
      </c>
      <c r="S733" s="3">
        <v>2.2917000000000001</v>
      </c>
      <c r="T733" s="3">
        <v>2.5145</v>
      </c>
      <c r="U733" s="3">
        <v>9.7246000000000006</v>
      </c>
    </row>
    <row r="734" spans="1:22">
      <c r="A734" t="s">
        <v>1</v>
      </c>
      <c r="B734" s="5" t="s">
        <v>245</v>
      </c>
      <c r="C734" s="98" t="s">
        <v>14</v>
      </c>
      <c r="D734" s="63">
        <v>123</v>
      </c>
      <c r="E734" s="63"/>
      <c r="F734" s="63">
        <v>126</v>
      </c>
      <c r="G734" s="63">
        <v>129</v>
      </c>
      <c r="H734" s="63"/>
      <c r="I734" s="63"/>
      <c r="J734" s="63"/>
      <c r="K734" s="63"/>
      <c r="V734" s="3" t="s">
        <v>268</v>
      </c>
    </row>
    <row r="735" spans="1:22">
      <c r="A735" t="s">
        <v>1</v>
      </c>
      <c r="B735" s="5" t="s">
        <v>229</v>
      </c>
      <c r="C735" s="98" t="s">
        <v>8</v>
      </c>
      <c r="D735" s="63">
        <v>123</v>
      </c>
      <c r="E735" s="63">
        <v>115</v>
      </c>
      <c r="F735" s="63">
        <v>126</v>
      </c>
      <c r="G735" s="63">
        <v>132</v>
      </c>
      <c r="H735" s="63">
        <v>0</v>
      </c>
      <c r="I735" s="63">
        <v>8</v>
      </c>
      <c r="J735" s="63" t="s">
        <v>40</v>
      </c>
      <c r="K735" s="63"/>
      <c r="M735" s="3">
        <v>16.7</v>
      </c>
      <c r="N735" s="3">
        <v>74.2</v>
      </c>
      <c r="O735" s="3">
        <v>8</v>
      </c>
      <c r="P735" s="3">
        <v>15</v>
      </c>
      <c r="Q735" s="3">
        <v>102.37</v>
      </c>
      <c r="R735" s="3">
        <v>4.8333000000000004</v>
      </c>
      <c r="S735" s="3">
        <v>57.5</v>
      </c>
      <c r="T735" s="3">
        <v>87.372</v>
      </c>
      <c r="U735" s="3">
        <v>51.951000000000001</v>
      </c>
    </row>
    <row r="736" spans="1:22">
      <c r="A736" t="s">
        <v>1</v>
      </c>
      <c r="B736" s="5" t="s">
        <v>230</v>
      </c>
      <c r="C736" s="98" t="s">
        <v>9</v>
      </c>
      <c r="D736" s="63">
        <v>123</v>
      </c>
      <c r="E736" s="63">
        <v>11</v>
      </c>
      <c r="F736" s="63">
        <v>126</v>
      </c>
      <c r="G736" s="63">
        <v>133</v>
      </c>
      <c r="H736" s="63">
        <v>0</v>
      </c>
      <c r="I736" s="63">
        <v>8</v>
      </c>
      <c r="J736" s="65" t="s">
        <v>41</v>
      </c>
      <c r="K736" s="63"/>
      <c r="M736" s="3">
        <v>2.4300000000000002</v>
      </c>
      <c r="N736" s="3">
        <v>0.44</v>
      </c>
      <c r="O736" s="3">
        <v>3.5</v>
      </c>
      <c r="P736" s="3">
        <v>2.4298000000000002</v>
      </c>
      <c r="Q736" s="3">
        <v>0.13258</v>
      </c>
      <c r="R736" s="3">
        <v>8</v>
      </c>
      <c r="S736" s="3">
        <v>-1.99</v>
      </c>
      <c r="T736" s="3">
        <v>-2.2972000000000001</v>
      </c>
      <c r="U736" s="3">
        <v>15.436</v>
      </c>
    </row>
    <row r="737" spans="1:22">
      <c r="A737" t="s">
        <v>1</v>
      </c>
      <c r="B737" s="5" t="s">
        <v>229</v>
      </c>
      <c r="C737" s="98" t="s">
        <v>8</v>
      </c>
      <c r="D737" s="63">
        <v>123</v>
      </c>
      <c r="E737" s="63">
        <v>116</v>
      </c>
      <c r="F737" s="63">
        <v>126</v>
      </c>
      <c r="G737" s="63">
        <v>132</v>
      </c>
      <c r="H737" s="63">
        <v>0</v>
      </c>
      <c r="I737" s="63">
        <v>8</v>
      </c>
      <c r="J737" s="63" t="s">
        <v>40</v>
      </c>
      <c r="K737" s="63"/>
      <c r="M737" s="3">
        <v>16.399999999999999</v>
      </c>
      <c r="N737" s="3">
        <v>78.7</v>
      </c>
      <c r="O737" s="3">
        <v>8</v>
      </c>
      <c r="P737" s="3">
        <v>15</v>
      </c>
      <c r="Q737" s="3">
        <v>102.37</v>
      </c>
      <c r="R737" s="3">
        <v>4.8333000000000004</v>
      </c>
      <c r="S737" s="3">
        <v>62.3</v>
      </c>
      <c r="T737" s="3">
        <v>87.372</v>
      </c>
      <c r="U737" s="3">
        <v>40.244</v>
      </c>
    </row>
    <row r="738" spans="1:22">
      <c r="A738" t="s">
        <v>1</v>
      </c>
      <c r="B738" s="5" t="s">
        <v>230</v>
      </c>
      <c r="C738" s="98" t="s">
        <v>9</v>
      </c>
      <c r="D738" s="63">
        <v>123</v>
      </c>
      <c r="E738" s="63">
        <v>12</v>
      </c>
      <c r="F738" s="63">
        <v>126</v>
      </c>
      <c r="G738" s="63">
        <v>133</v>
      </c>
      <c r="H738" s="63">
        <v>0</v>
      </c>
      <c r="I738" s="63">
        <v>8</v>
      </c>
      <c r="J738" s="65" t="s">
        <v>41</v>
      </c>
      <c r="K738" s="63"/>
      <c r="M738" s="3">
        <v>2.4300000000000002</v>
      </c>
      <c r="N738" s="3">
        <v>0.43901000000000001</v>
      </c>
      <c r="O738" s="3">
        <v>2</v>
      </c>
      <c r="P738" s="3">
        <v>2.4298000000000002</v>
      </c>
      <c r="Q738" s="3">
        <v>0.13258</v>
      </c>
      <c r="R738" s="3">
        <v>8</v>
      </c>
      <c r="S738" s="3">
        <v>-1.9910000000000001</v>
      </c>
      <c r="T738" s="3">
        <v>-2.2972000000000001</v>
      </c>
      <c r="U738" s="3">
        <v>15.379</v>
      </c>
    </row>
    <row r="739" spans="1:22">
      <c r="A739" t="s">
        <v>1</v>
      </c>
      <c r="B739" s="5" t="s">
        <v>229</v>
      </c>
      <c r="C739" s="98" t="s">
        <v>8</v>
      </c>
      <c r="D739" s="63">
        <v>123</v>
      </c>
      <c r="E739" s="63">
        <v>117</v>
      </c>
      <c r="F739" s="63">
        <v>126</v>
      </c>
      <c r="G739" s="63">
        <v>132</v>
      </c>
      <c r="H739" s="63">
        <v>0</v>
      </c>
      <c r="I739" s="63">
        <v>8</v>
      </c>
      <c r="J739" s="63" t="s">
        <v>40</v>
      </c>
      <c r="K739" s="63"/>
      <c r="M739" s="3">
        <v>17.2</v>
      </c>
      <c r="N739" s="3">
        <v>97.3</v>
      </c>
      <c r="O739" s="3">
        <v>8</v>
      </c>
      <c r="P739" s="3">
        <v>15</v>
      </c>
      <c r="Q739" s="3">
        <v>102.37</v>
      </c>
      <c r="R739" s="3">
        <v>4.8333000000000004</v>
      </c>
      <c r="S739" s="3">
        <v>80.099999999999994</v>
      </c>
      <c r="T739" s="3">
        <v>87.372</v>
      </c>
      <c r="U739" s="3">
        <v>9.0789000000000009</v>
      </c>
    </row>
    <row r="740" spans="1:22">
      <c r="A740" t="s">
        <v>1</v>
      </c>
      <c r="B740" s="5" t="s">
        <v>230</v>
      </c>
      <c r="C740" s="98" t="s">
        <v>9</v>
      </c>
      <c r="D740" s="63">
        <v>123</v>
      </c>
      <c r="E740" s="63">
        <v>13</v>
      </c>
      <c r="F740" s="63">
        <v>126</v>
      </c>
      <c r="G740" s="63">
        <v>133</v>
      </c>
      <c r="H740" s="63">
        <v>0</v>
      </c>
      <c r="I740" s="63">
        <v>8</v>
      </c>
      <c r="J740" s="65" t="s">
        <v>41</v>
      </c>
      <c r="K740" s="63"/>
      <c r="M740" s="3">
        <v>2.4300000000000002</v>
      </c>
      <c r="N740" s="3">
        <v>0.499</v>
      </c>
      <c r="O740" s="3">
        <v>0</v>
      </c>
      <c r="P740" s="3">
        <v>2.4298000000000002</v>
      </c>
      <c r="Q740" s="3">
        <v>0.13258</v>
      </c>
      <c r="R740" s="3">
        <v>8</v>
      </c>
      <c r="S740" s="3">
        <v>-1.931</v>
      </c>
      <c r="T740" s="3">
        <v>-2.2972000000000001</v>
      </c>
      <c r="U740" s="3">
        <v>18.963000000000001</v>
      </c>
    </row>
    <row r="741" spans="1:22">
      <c r="A741" t="s">
        <v>1</v>
      </c>
      <c r="B741" s="5" t="s">
        <v>231</v>
      </c>
      <c r="C741" s="98" t="s">
        <v>11</v>
      </c>
      <c r="D741" s="63">
        <v>123</v>
      </c>
      <c r="E741" s="63">
        <v>19</v>
      </c>
      <c r="F741" s="63">
        <v>126</v>
      </c>
      <c r="G741" s="63">
        <v>135</v>
      </c>
      <c r="H741" s="63">
        <v>0</v>
      </c>
      <c r="I741" s="63">
        <v>8</v>
      </c>
      <c r="J741" s="63" t="s">
        <v>41</v>
      </c>
      <c r="K741" s="63"/>
      <c r="M741" s="3">
        <v>20.6</v>
      </c>
      <c r="N741" s="3">
        <v>16.899999999999999</v>
      </c>
      <c r="O741" s="3">
        <v>7.8333000000000004</v>
      </c>
      <c r="P741" s="3">
        <v>20.544</v>
      </c>
      <c r="Q741" s="3">
        <v>17.376999999999999</v>
      </c>
      <c r="R741" s="3">
        <v>8</v>
      </c>
      <c r="S741" s="3">
        <v>-3.7</v>
      </c>
      <c r="T741" s="3">
        <v>-3.1678999999999999</v>
      </c>
      <c r="U741" s="3">
        <v>-14.381</v>
      </c>
    </row>
    <row r="742" spans="1:22">
      <c r="A742" t="s">
        <v>1</v>
      </c>
      <c r="B742" s="5" t="s">
        <v>232</v>
      </c>
      <c r="C742" s="98" t="s">
        <v>12</v>
      </c>
      <c r="D742" s="63">
        <v>123</v>
      </c>
      <c r="E742" s="63">
        <v>1</v>
      </c>
      <c r="F742" s="63">
        <v>126</v>
      </c>
      <c r="G742" s="63">
        <v>136</v>
      </c>
      <c r="H742" s="63">
        <v>0</v>
      </c>
      <c r="I742" s="63">
        <v>8</v>
      </c>
      <c r="J742" s="63" t="s">
        <v>40</v>
      </c>
      <c r="K742" s="63"/>
      <c r="M742" s="3">
        <v>0</v>
      </c>
      <c r="N742" s="3">
        <v>2.0499999999999998</v>
      </c>
      <c r="O742" s="3">
        <v>8</v>
      </c>
      <c r="P742" s="3">
        <v>0</v>
      </c>
      <c r="Q742" s="3">
        <v>1.6479999999999999</v>
      </c>
      <c r="R742" s="3">
        <v>8</v>
      </c>
      <c r="S742" s="3">
        <v>2.0499999999999998</v>
      </c>
      <c r="T742" s="3">
        <v>1.6479999999999999</v>
      </c>
      <c r="U742" s="3">
        <v>-19.611000000000001</v>
      </c>
    </row>
    <row r="743" spans="1:22">
      <c r="A743" t="s">
        <v>1</v>
      </c>
      <c r="B743" s="5" t="s">
        <v>246</v>
      </c>
      <c r="C743" s="98" t="s">
        <v>14</v>
      </c>
      <c r="D743" s="63">
        <v>123</v>
      </c>
      <c r="E743" s="63"/>
      <c r="F743" s="63">
        <v>126</v>
      </c>
      <c r="G743" s="63">
        <v>134</v>
      </c>
      <c r="H743" s="63"/>
      <c r="I743" s="63"/>
      <c r="J743" s="63"/>
      <c r="K743" s="63"/>
      <c r="V743" s="3" t="s">
        <v>268</v>
      </c>
    </row>
    <row r="744" spans="1:22">
      <c r="A744" t="s">
        <v>1</v>
      </c>
      <c r="B744" s="5" t="s">
        <v>247</v>
      </c>
      <c r="C744" s="98" t="s">
        <v>8</v>
      </c>
      <c r="D744" s="63">
        <v>123</v>
      </c>
      <c r="E744" s="63">
        <v>118</v>
      </c>
      <c r="F744" s="63">
        <v>126</v>
      </c>
      <c r="G744" s="63">
        <v>137</v>
      </c>
      <c r="H744" s="63">
        <v>0</v>
      </c>
      <c r="I744" s="63">
        <v>8</v>
      </c>
      <c r="J744" s="63" t="s">
        <v>40</v>
      </c>
      <c r="K744" s="63"/>
      <c r="M744" s="3">
        <v>15.2</v>
      </c>
      <c r="N744" s="3">
        <v>67.5</v>
      </c>
      <c r="O744" s="3">
        <v>8</v>
      </c>
      <c r="P744" s="3">
        <v>15</v>
      </c>
      <c r="Q744" s="3">
        <v>58.359000000000002</v>
      </c>
      <c r="R744" s="3">
        <v>8</v>
      </c>
      <c r="S744" s="3">
        <v>52.3</v>
      </c>
      <c r="T744" s="3">
        <v>43.359000000000002</v>
      </c>
      <c r="U744" s="3">
        <v>-17.094999999999999</v>
      </c>
    </row>
    <row r="745" spans="1:22">
      <c r="A745" t="s">
        <v>1</v>
      </c>
      <c r="B745" s="5" t="s">
        <v>248</v>
      </c>
      <c r="C745" s="98" t="s">
        <v>9</v>
      </c>
      <c r="D745" s="63">
        <v>123</v>
      </c>
      <c r="E745" s="63">
        <v>15</v>
      </c>
      <c r="F745" s="63">
        <v>126</v>
      </c>
      <c r="G745" s="63">
        <v>138</v>
      </c>
      <c r="H745" s="63">
        <v>0</v>
      </c>
      <c r="I745" s="63">
        <v>8</v>
      </c>
      <c r="J745" s="65" t="s">
        <v>41</v>
      </c>
      <c r="K745" s="63"/>
      <c r="M745" s="3">
        <v>2.4500000000000002</v>
      </c>
      <c r="N745" s="3">
        <v>0.46333000000000002</v>
      </c>
      <c r="O745" s="3">
        <v>2.8332999999999999</v>
      </c>
      <c r="P745" s="3">
        <v>2.4497</v>
      </c>
      <c r="Q745" s="3">
        <v>2.7278E-2</v>
      </c>
      <c r="R745" s="3">
        <v>8</v>
      </c>
      <c r="S745" s="3">
        <v>-1.9866999999999999</v>
      </c>
      <c r="T745" s="3">
        <v>-2.4224999999999999</v>
      </c>
      <c r="U745" s="3">
        <v>21.937000000000001</v>
      </c>
    </row>
    <row r="746" spans="1:22">
      <c r="A746" t="s">
        <v>1</v>
      </c>
      <c r="B746" s="5" t="s">
        <v>249</v>
      </c>
      <c r="C746" s="98" t="s">
        <v>12</v>
      </c>
      <c r="D746" s="63">
        <v>123</v>
      </c>
      <c r="E746" s="63">
        <v>3</v>
      </c>
      <c r="F746" s="63">
        <v>126</v>
      </c>
      <c r="G746" s="63">
        <v>141</v>
      </c>
      <c r="H746" s="63">
        <v>0</v>
      </c>
      <c r="I746" s="63">
        <v>8</v>
      </c>
      <c r="J746" s="63" t="s">
        <v>40</v>
      </c>
      <c r="K746" s="63"/>
      <c r="M746" s="3">
        <v>0</v>
      </c>
      <c r="N746" s="3">
        <v>1.82</v>
      </c>
      <c r="O746" s="3">
        <v>8</v>
      </c>
      <c r="P746" s="3">
        <v>0</v>
      </c>
      <c r="Q746" s="3">
        <v>1.4857</v>
      </c>
      <c r="R746" s="3">
        <v>8</v>
      </c>
      <c r="S746" s="3">
        <v>1.82</v>
      </c>
      <c r="T746" s="3">
        <v>1.4857</v>
      </c>
      <c r="U746" s="3">
        <v>-18.367999999999999</v>
      </c>
    </row>
    <row r="747" spans="1:22">
      <c r="A747" t="s">
        <v>1</v>
      </c>
      <c r="B747" s="5" t="s">
        <v>250</v>
      </c>
      <c r="C747" s="98" t="s">
        <v>14</v>
      </c>
      <c r="D747" s="63">
        <v>123</v>
      </c>
      <c r="E747" s="63"/>
      <c r="F747" s="63">
        <v>126</v>
      </c>
      <c r="G747" s="63">
        <v>139</v>
      </c>
      <c r="H747" s="63"/>
      <c r="I747" s="63"/>
      <c r="J747" s="63"/>
      <c r="K747" s="63"/>
      <c r="V747" s="3" t="s">
        <v>268</v>
      </c>
    </row>
    <row r="748" spans="1:22">
      <c r="A748" t="s">
        <v>1</v>
      </c>
      <c r="B748" s="5" t="s">
        <v>251</v>
      </c>
      <c r="C748" s="98" t="s">
        <v>8</v>
      </c>
      <c r="D748" s="63">
        <v>123</v>
      </c>
      <c r="E748" s="63">
        <v>119</v>
      </c>
      <c r="F748" s="63">
        <v>126</v>
      </c>
      <c r="G748" s="63">
        <v>142</v>
      </c>
      <c r="H748" s="63">
        <v>0</v>
      </c>
      <c r="I748" s="63">
        <v>8</v>
      </c>
      <c r="J748" s="63" t="s">
        <v>40</v>
      </c>
      <c r="K748" s="63"/>
      <c r="M748" s="3">
        <v>15.3</v>
      </c>
      <c r="N748" s="3">
        <v>52</v>
      </c>
      <c r="O748" s="3">
        <v>8</v>
      </c>
      <c r="P748" s="3">
        <v>15</v>
      </c>
      <c r="Q748" s="3">
        <v>59.145000000000003</v>
      </c>
      <c r="R748" s="3">
        <v>8</v>
      </c>
      <c r="S748" s="3">
        <v>36.700000000000003</v>
      </c>
      <c r="T748" s="3">
        <v>44.145000000000003</v>
      </c>
      <c r="U748" s="3">
        <v>20.286999999999999</v>
      </c>
    </row>
    <row r="749" spans="1:22">
      <c r="A749" t="s">
        <v>1</v>
      </c>
      <c r="B749" s="5" t="s">
        <v>252</v>
      </c>
      <c r="C749" s="98" t="s">
        <v>9</v>
      </c>
      <c r="D749" s="63">
        <v>123</v>
      </c>
      <c r="E749" s="63">
        <v>16</v>
      </c>
      <c r="F749" s="63">
        <v>126</v>
      </c>
      <c r="G749" s="63">
        <v>143</v>
      </c>
      <c r="H749" s="63">
        <v>0</v>
      </c>
      <c r="I749" s="63">
        <v>8</v>
      </c>
      <c r="J749" s="65" t="s">
        <v>41</v>
      </c>
      <c r="K749" s="63"/>
      <c r="M749" s="3">
        <v>2.4300000000000002</v>
      </c>
      <c r="N749" s="3">
        <v>0.38</v>
      </c>
      <c r="O749" s="3">
        <v>1</v>
      </c>
      <c r="P749" s="3">
        <v>2.4298000000000002</v>
      </c>
      <c r="Q749" s="3">
        <v>2.5524000000000002E-2</v>
      </c>
      <c r="R749" s="3">
        <v>8</v>
      </c>
      <c r="S749" s="3">
        <v>-2.0499999999999998</v>
      </c>
      <c r="T749" s="3">
        <v>-2.4041999999999999</v>
      </c>
      <c r="U749" s="3">
        <v>17.28</v>
      </c>
    </row>
    <row r="750" spans="1:22">
      <c r="A750" t="s">
        <v>1</v>
      </c>
      <c r="B750" s="5" t="s">
        <v>253</v>
      </c>
      <c r="C750" s="98" t="s">
        <v>12</v>
      </c>
      <c r="D750" s="63">
        <v>123</v>
      </c>
      <c r="E750" s="63">
        <v>4</v>
      </c>
      <c r="F750" s="63">
        <v>126</v>
      </c>
      <c r="G750" s="63">
        <v>146</v>
      </c>
      <c r="H750" s="63">
        <v>0</v>
      </c>
      <c r="I750" s="63">
        <v>8</v>
      </c>
      <c r="J750" s="63" t="s">
        <v>40</v>
      </c>
      <c r="K750" s="63"/>
      <c r="M750" s="3">
        <v>0</v>
      </c>
      <c r="N750" s="3">
        <v>1.94</v>
      </c>
      <c r="O750" s="3">
        <v>8</v>
      </c>
      <c r="P750" s="3">
        <v>0</v>
      </c>
      <c r="Q750" s="3">
        <v>1.4965999999999999</v>
      </c>
      <c r="R750" s="3">
        <v>8</v>
      </c>
      <c r="S750" s="3">
        <v>1.94</v>
      </c>
      <c r="T750" s="3">
        <v>1.4965999999999999</v>
      </c>
      <c r="U750" s="3">
        <v>-22.856000000000002</v>
      </c>
    </row>
    <row r="751" spans="1:22">
      <c r="A751" t="s">
        <v>1</v>
      </c>
      <c r="B751" s="5" t="s">
        <v>254</v>
      </c>
      <c r="C751" s="98" t="s">
        <v>14</v>
      </c>
      <c r="D751" s="63">
        <v>123</v>
      </c>
      <c r="E751" s="63"/>
      <c r="F751" s="63">
        <v>126</v>
      </c>
      <c r="G751" s="63">
        <v>144</v>
      </c>
      <c r="H751" s="63"/>
      <c r="I751" s="63"/>
      <c r="J751" s="63"/>
      <c r="K751" s="63"/>
      <c r="V751" s="3" t="s">
        <v>268</v>
      </c>
    </row>
    <row r="752" spans="1:22">
      <c r="B752" s="5"/>
      <c r="D752" s="63"/>
      <c r="E752" s="63"/>
      <c r="F752" s="63"/>
      <c r="G752" s="63"/>
      <c r="H752" s="63"/>
      <c r="I752" s="63"/>
      <c r="J752" s="63"/>
      <c r="K752" s="63"/>
    </row>
    <row r="753" spans="1:22">
      <c r="A753" t="s">
        <v>283</v>
      </c>
      <c r="B753" s="5" t="s">
        <v>255</v>
      </c>
      <c r="C753" s="98">
        <v>5</v>
      </c>
      <c r="D753" s="63"/>
      <c r="E753" s="63"/>
      <c r="F753" s="63"/>
      <c r="G753" s="63"/>
      <c r="H753" s="63"/>
      <c r="I753" s="63"/>
      <c r="J753" s="63"/>
      <c r="K753" s="63"/>
    </row>
    <row r="754" spans="1:22">
      <c r="A754" t="s">
        <v>284</v>
      </c>
      <c r="B754" s="5" t="s">
        <v>255</v>
      </c>
      <c r="C754" s="98">
        <v>5</v>
      </c>
      <c r="D754" s="63"/>
      <c r="E754" s="63"/>
      <c r="F754" s="63"/>
      <c r="G754" s="63"/>
      <c r="H754" s="63"/>
      <c r="I754" s="63"/>
      <c r="J754" s="63"/>
      <c r="K754" s="63"/>
    </row>
    <row r="755" spans="1:22">
      <c r="B755" s="5"/>
      <c r="D755" s="63" t="s">
        <v>2</v>
      </c>
      <c r="E755" s="63" t="s">
        <v>3</v>
      </c>
      <c r="F755" s="63" t="s">
        <v>4</v>
      </c>
      <c r="G755" s="63" t="s">
        <v>5</v>
      </c>
      <c r="H755" s="63" t="s">
        <v>6</v>
      </c>
      <c r="I755" s="63" t="s">
        <v>7</v>
      </c>
      <c r="J755" s="63" t="s">
        <v>39</v>
      </c>
      <c r="K755" s="63" t="s">
        <v>79</v>
      </c>
      <c r="M755" s="3" t="s">
        <v>70</v>
      </c>
      <c r="N755" s="3" t="s">
        <v>76</v>
      </c>
      <c r="O755" s="3" t="s">
        <v>81</v>
      </c>
      <c r="P755" s="3" t="s">
        <v>71</v>
      </c>
      <c r="Q755" s="3" t="s">
        <v>77</v>
      </c>
      <c r="R755" s="3" t="s">
        <v>81</v>
      </c>
      <c r="S755" s="3" t="s">
        <v>82</v>
      </c>
      <c r="T755" s="3" t="s">
        <v>83</v>
      </c>
      <c r="U755" s="3" t="s">
        <v>78</v>
      </c>
    </row>
    <row r="756" spans="1:22">
      <c r="A756" t="s">
        <v>1</v>
      </c>
      <c r="B756" s="5" t="s">
        <v>227</v>
      </c>
      <c r="C756" s="98" t="s">
        <v>8</v>
      </c>
      <c r="D756" s="63">
        <v>125</v>
      </c>
      <c r="E756" s="63">
        <v>116</v>
      </c>
      <c r="F756" s="63">
        <v>128</v>
      </c>
      <c r="G756" s="63">
        <v>129</v>
      </c>
      <c r="H756" s="63">
        <v>0</v>
      </c>
      <c r="I756" s="63">
        <v>8</v>
      </c>
      <c r="J756" s="63" t="s">
        <v>40</v>
      </c>
      <c r="K756" s="63"/>
      <c r="M756" s="3">
        <v>15.5</v>
      </c>
      <c r="N756" s="3">
        <v>360.83</v>
      </c>
      <c r="O756" s="3">
        <v>7.8333000000000004</v>
      </c>
      <c r="P756" s="3">
        <v>15</v>
      </c>
      <c r="Q756" s="3">
        <v>342.71</v>
      </c>
      <c r="R756" s="3">
        <v>8</v>
      </c>
      <c r="S756" s="3">
        <v>345.33</v>
      </c>
      <c r="T756" s="3">
        <v>327.71</v>
      </c>
      <c r="U756" s="3">
        <v>-5.1039000000000003</v>
      </c>
    </row>
    <row r="757" spans="1:22">
      <c r="A757" t="s">
        <v>1</v>
      </c>
      <c r="B757" s="5" t="s">
        <v>228</v>
      </c>
      <c r="C757" s="98" t="s">
        <v>9</v>
      </c>
      <c r="D757" s="63">
        <v>125</v>
      </c>
      <c r="E757" s="63">
        <v>16</v>
      </c>
      <c r="F757" s="63">
        <v>128</v>
      </c>
      <c r="G757" s="63">
        <v>130</v>
      </c>
      <c r="H757" s="63">
        <v>0</v>
      </c>
      <c r="I757" s="63">
        <v>8</v>
      </c>
      <c r="J757" s="65" t="s">
        <v>41</v>
      </c>
      <c r="K757" s="63"/>
      <c r="M757" s="3">
        <v>2.4500000000000002</v>
      </c>
      <c r="N757" s="3">
        <v>0.73099999999999998</v>
      </c>
      <c r="O757" s="3">
        <v>4.8333000000000004</v>
      </c>
      <c r="P757" s="3">
        <v>2.4498000000000002</v>
      </c>
      <c r="Q757" s="3">
        <v>0.16286999999999999</v>
      </c>
      <c r="R757" s="3">
        <v>8</v>
      </c>
      <c r="S757" s="3">
        <v>-1.7190000000000001</v>
      </c>
      <c r="T757" s="3">
        <v>-2.2869000000000002</v>
      </c>
      <c r="U757" s="3">
        <v>33.036000000000001</v>
      </c>
    </row>
    <row r="758" spans="1:22">
      <c r="A758" t="s">
        <v>1</v>
      </c>
      <c r="B758" s="5" t="s">
        <v>243</v>
      </c>
      <c r="C758" s="98" t="s">
        <v>11</v>
      </c>
      <c r="D758" s="63">
        <v>125</v>
      </c>
      <c r="E758" s="63">
        <v>22</v>
      </c>
      <c r="F758" s="63">
        <v>128</v>
      </c>
      <c r="G758" s="63">
        <v>132</v>
      </c>
      <c r="H758" s="63">
        <v>0</v>
      </c>
      <c r="I758" s="63">
        <v>8</v>
      </c>
      <c r="J758" s="63" t="s">
        <v>41</v>
      </c>
      <c r="K758" s="63"/>
      <c r="M758" s="3">
        <v>22.5</v>
      </c>
      <c r="N758" s="3">
        <v>16.5</v>
      </c>
      <c r="O758" s="3">
        <v>7.8333000000000004</v>
      </c>
      <c r="P758" s="3">
        <v>20.545000000000002</v>
      </c>
      <c r="Q758" s="3">
        <v>11.805</v>
      </c>
      <c r="R758" s="3">
        <v>8</v>
      </c>
      <c r="S758" s="3">
        <v>-6</v>
      </c>
      <c r="T758" s="3">
        <v>-8.7408000000000001</v>
      </c>
      <c r="U758" s="3">
        <v>45.68</v>
      </c>
    </row>
    <row r="759" spans="1:22">
      <c r="A759" t="s">
        <v>1</v>
      </c>
      <c r="B759" s="5" t="s">
        <v>244</v>
      </c>
      <c r="C759" s="98" t="s">
        <v>12</v>
      </c>
      <c r="D759" s="63">
        <v>125</v>
      </c>
      <c r="E759" s="63">
        <v>4</v>
      </c>
      <c r="F759" s="63">
        <v>128</v>
      </c>
      <c r="G759" s="63">
        <v>133</v>
      </c>
      <c r="H759" s="63">
        <v>0</v>
      </c>
      <c r="I759" s="63">
        <v>8</v>
      </c>
      <c r="J759" s="63" t="s">
        <v>40</v>
      </c>
      <c r="K759" s="63"/>
      <c r="M759" s="3">
        <v>0</v>
      </c>
      <c r="N759" s="3">
        <v>3.41</v>
      </c>
      <c r="O759" s="3">
        <v>8</v>
      </c>
      <c r="P759" s="3">
        <v>0</v>
      </c>
      <c r="Q759" s="3">
        <v>4.5008999999999997</v>
      </c>
      <c r="R759" s="3">
        <v>8</v>
      </c>
      <c r="S759" s="3">
        <v>3.41</v>
      </c>
      <c r="T759" s="3">
        <v>4.5008999999999997</v>
      </c>
      <c r="U759" s="3">
        <v>31.991</v>
      </c>
    </row>
    <row r="760" spans="1:22">
      <c r="A760" t="s">
        <v>1</v>
      </c>
      <c r="B760" s="5" t="s">
        <v>245</v>
      </c>
      <c r="C760" s="98" t="s">
        <v>14</v>
      </c>
      <c r="D760" s="63">
        <v>125</v>
      </c>
      <c r="E760" s="63"/>
      <c r="F760" s="63">
        <v>128</v>
      </c>
      <c r="G760" s="63">
        <v>131</v>
      </c>
      <c r="H760" s="63"/>
      <c r="I760" s="63"/>
      <c r="J760" s="63"/>
      <c r="K760" s="63"/>
      <c r="V760" s="3" t="s">
        <v>268</v>
      </c>
    </row>
    <row r="761" spans="1:22">
      <c r="A761" t="s">
        <v>1</v>
      </c>
      <c r="B761" s="5" t="s">
        <v>229</v>
      </c>
      <c r="C761" s="98" t="s">
        <v>8</v>
      </c>
      <c r="D761" s="63">
        <v>125</v>
      </c>
      <c r="E761" s="63">
        <v>117</v>
      </c>
      <c r="F761" s="63">
        <v>128</v>
      </c>
      <c r="G761" s="63">
        <v>134</v>
      </c>
      <c r="H761" s="63">
        <v>0</v>
      </c>
      <c r="I761" s="63">
        <v>8</v>
      </c>
      <c r="J761" s="63" t="s">
        <v>40</v>
      </c>
      <c r="K761" s="63"/>
      <c r="M761" s="3">
        <v>13.2</v>
      </c>
      <c r="N761" s="3">
        <v>97</v>
      </c>
      <c r="O761" s="3">
        <v>8</v>
      </c>
      <c r="P761" s="3">
        <v>15</v>
      </c>
      <c r="Q761" s="3">
        <v>118.64</v>
      </c>
      <c r="R761" s="3">
        <v>8</v>
      </c>
      <c r="S761" s="3">
        <v>83.8</v>
      </c>
      <c r="T761" s="3">
        <v>103.64</v>
      </c>
      <c r="U761" s="3">
        <v>23.672000000000001</v>
      </c>
    </row>
    <row r="762" spans="1:22">
      <c r="A762" t="s">
        <v>1</v>
      </c>
      <c r="B762" s="5" t="s">
        <v>230</v>
      </c>
      <c r="C762" s="98" t="s">
        <v>9</v>
      </c>
      <c r="D762" s="63">
        <v>125</v>
      </c>
      <c r="E762" s="63">
        <v>13</v>
      </c>
      <c r="F762" s="63">
        <v>128</v>
      </c>
      <c r="G762" s="63">
        <v>135</v>
      </c>
      <c r="H762" s="63">
        <v>0</v>
      </c>
      <c r="I762" s="63">
        <v>8</v>
      </c>
      <c r="J762" s="65" t="s">
        <v>41</v>
      </c>
      <c r="K762" s="63"/>
      <c r="M762" s="3">
        <v>2.4300000000000002</v>
      </c>
      <c r="N762" s="3">
        <v>0.32118000000000002</v>
      </c>
      <c r="O762" s="3">
        <v>0.83333000000000002</v>
      </c>
      <c r="P762" s="3">
        <v>2.4298000000000002</v>
      </c>
      <c r="Q762" s="3">
        <v>1.8211999999999999E-2</v>
      </c>
      <c r="R762" s="3">
        <v>8</v>
      </c>
      <c r="S762" s="3">
        <v>-2.1088</v>
      </c>
      <c r="T762" s="3">
        <v>-2.4115000000000002</v>
      </c>
      <c r="U762" s="3">
        <v>14.355</v>
      </c>
    </row>
    <row r="763" spans="1:22">
      <c r="A763" t="s">
        <v>1</v>
      </c>
      <c r="B763" s="5" t="s">
        <v>229</v>
      </c>
      <c r="C763" s="98" t="s">
        <v>8</v>
      </c>
      <c r="D763" s="63">
        <v>125</v>
      </c>
      <c r="E763" s="63">
        <v>118</v>
      </c>
      <c r="F763" s="63">
        <v>128</v>
      </c>
      <c r="G763" s="63">
        <v>134</v>
      </c>
      <c r="H763" s="63">
        <v>0</v>
      </c>
      <c r="I763" s="63">
        <v>8</v>
      </c>
      <c r="J763" s="63" t="s">
        <v>40</v>
      </c>
      <c r="K763" s="63"/>
      <c r="M763" s="3">
        <v>13.1</v>
      </c>
      <c r="N763" s="3">
        <v>106</v>
      </c>
      <c r="O763" s="3">
        <v>8</v>
      </c>
      <c r="P763" s="3">
        <v>15</v>
      </c>
      <c r="Q763" s="3">
        <v>118.64</v>
      </c>
      <c r="R763" s="3">
        <v>8</v>
      </c>
      <c r="S763" s="3">
        <v>92.9</v>
      </c>
      <c r="T763" s="3">
        <v>103.64</v>
      </c>
      <c r="U763" s="3">
        <v>11.557</v>
      </c>
    </row>
    <row r="764" spans="1:22">
      <c r="A764" t="s">
        <v>1</v>
      </c>
      <c r="B764" s="5" t="s">
        <v>230</v>
      </c>
      <c r="C764" s="98" t="s">
        <v>9</v>
      </c>
      <c r="D764" s="63">
        <v>125</v>
      </c>
      <c r="E764" s="63">
        <v>14</v>
      </c>
      <c r="F764" s="63">
        <v>128</v>
      </c>
      <c r="G764" s="63">
        <v>135</v>
      </c>
      <c r="H764" s="63">
        <v>0</v>
      </c>
      <c r="I764" s="63">
        <v>8</v>
      </c>
      <c r="J764" s="65" t="s">
        <v>41</v>
      </c>
      <c r="K764" s="63"/>
      <c r="M764" s="3">
        <v>2.4300000000000002</v>
      </c>
      <c r="N764" s="3">
        <v>0.36</v>
      </c>
      <c r="O764" s="3">
        <v>2.5</v>
      </c>
      <c r="P764" s="3">
        <v>2.4298000000000002</v>
      </c>
      <c r="Q764" s="3">
        <v>1.8211999999999999E-2</v>
      </c>
      <c r="R764" s="3">
        <v>8</v>
      </c>
      <c r="S764" s="3">
        <v>-2.0699999999999998</v>
      </c>
      <c r="T764" s="3">
        <v>-2.4115000000000002</v>
      </c>
      <c r="U764" s="3">
        <v>16.5</v>
      </c>
    </row>
    <row r="765" spans="1:22">
      <c r="A765" t="s">
        <v>1</v>
      </c>
      <c r="B765" s="5" t="s">
        <v>229</v>
      </c>
      <c r="C765" s="98" t="s">
        <v>8</v>
      </c>
      <c r="D765" s="63">
        <v>125</v>
      </c>
      <c r="E765" s="63">
        <v>119</v>
      </c>
      <c r="F765" s="63">
        <v>128</v>
      </c>
      <c r="G765" s="63">
        <v>134</v>
      </c>
      <c r="H765" s="63">
        <v>0</v>
      </c>
      <c r="I765" s="63">
        <v>8</v>
      </c>
      <c r="J765" s="63" t="s">
        <v>40</v>
      </c>
      <c r="K765" s="63"/>
      <c r="M765" s="3">
        <v>13.4</v>
      </c>
      <c r="N765" s="3">
        <v>130</v>
      </c>
      <c r="O765" s="3">
        <v>8</v>
      </c>
      <c r="P765" s="3">
        <v>15</v>
      </c>
      <c r="Q765" s="3">
        <v>118.64</v>
      </c>
      <c r="R765" s="3">
        <v>8</v>
      </c>
      <c r="S765" s="3">
        <v>116.6</v>
      </c>
      <c r="T765" s="3">
        <v>103.64</v>
      </c>
      <c r="U765" s="3">
        <v>-11.117000000000001</v>
      </c>
    </row>
    <row r="766" spans="1:22">
      <c r="A766" t="s">
        <v>1</v>
      </c>
      <c r="B766" s="5" t="s">
        <v>230</v>
      </c>
      <c r="C766" s="98" t="s">
        <v>9</v>
      </c>
      <c r="D766" s="63">
        <v>125</v>
      </c>
      <c r="E766" s="63">
        <v>15</v>
      </c>
      <c r="F766" s="63">
        <v>128</v>
      </c>
      <c r="G766" s="63">
        <v>135</v>
      </c>
      <c r="H766" s="63">
        <v>0</v>
      </c>
      <c r="I766" s="63">
        <v>8</v>
      </c>
      <c r="J766" s="65" t="s">
        <v>41</v>
      </c>
      <c r="K766" s="63"/>
      <c r="M766" s="3">
        <v>2.4300000000000002</v>
      </c>
      <c r="N766" s="3">
        <v>0.40333000000000002</v>
      </c>
      <c r="O766" s="3">
        <v>2.6667000000000001</v>
      </c>
      <c r="P766" s="3">
        <v>2.4298000000000002</v>
      </c>
      <c r="Q766" s="3">
        <v>1.8211999999999999E-2</v>
      </c>
      <c r="R766" s="3">
        <v>8</v>
      </c>
      <c r="S766" s="3">
        <v>-2.0266999999999999</v>
      </c>
      <c r="T766" s="3">
        <v>-2.4115000000000002</v>
      </c>
      <c r="U766" s="3">
        <v>18.991</v>
      </c>
    </row>
    <row r="767" spans="1:22">
      <c r="A767" t="s">
        <v>1</v>
      </c>
      <c r="B767" s="5" t="s">
        <v>231</v>
      </c>
      <c r="C767" s="98" t="s">
        <v>11</v>
      </c>
      <c r="D767" s="63">
        <v>125</v>
      </c>
      <c r="E767" s="63">
        <v>21</v>
      </c>
      <c r="F767" s="63">
        <v>128</v>
      </c>
      <c r="G767" s="63">
        <v>137</v>
      </c>
      <c r="H767" s="63">
        <v>0</v>
      </c>
      <c r="I767" s="63">
        <v>8</v>
      </c>
      <c r="J767" s="63" t="s">
        <v>41</v>
      </c>
      <c r="K767" s="63"/>
      <c r="M767" s="3">
        <v>20.8</v>
      </c>
      <c r="N767" s="3">
        <v>16.2</v>
      </c>
      <c r="O767" s="3">
        <v>8</v>
      </c>
      <c r="P767" s="3">
        <v>20.544</v>
      </c>
      <c r="Q767" s="3">
        <v>14.917</v>
      </c>
      <c r="R767" s="3">
        <v>8</v>
      </c>
      <c r="S767" s="3">
        <v>-4.5999999999999996</v>
      </c>
      <c r="T767" s="3">
        <v>-5.6277999999999997</v>
      </c>
      <c r="U767" s="3">
        <v>22.343</v>
      </c>
    </row>
    <row r="768" spans="1:22">
      <c r="A768" t="s">
        <v>1</v>
      </c>
      <c r="B768" s="5" t="s">
        <v>232</v>
      </c>
      <c r="C768" s="98" t="s">
        <v>12</v>
      </c>
      <c r="D768" s="63">
        <v>125</v>
      </c>
      <c r="E768" s="63">
        <v>1</v>
      </c>
      <c r="F768" s="63">
        <v>128</v>
      </c>
      <c r="G768" s="63">
        <v>138</v>
      </c>
      <c r="H768" s="63">
        <v>0</v>
      </c>
      <c r="I768" s="63">
        <v>8</v>
      </c>
      <c r="J768" s="63" t="s">
        <v>40</v>
      </c>
      <c r="K768" s="63"/>
      <c r="M768" s="3">
        <v>0</v>
      </c>
      <c r="N768" s="3">
        <v>3.1</v>
      </c>
      <c r="O768" s="3">
        <v>8</v>
      </c>
      <c r="P768" s="3">
        <v>0</v>
      </c>
      <c r="Q768" s="3">
        <v>2.8982000000000001</v>
      </c>
      <c r="R768" s="3">
        <v>8</v>
      </c>
      <c r="S768" s="3">
        <v>3.1</v>
      </c>
      <c r="T768" s="3">
        <v>2.8982000000000001</v>
      </c>
      <c r="U768" s="3">
        <v>-6.5087999999999999</v>
      </c>
    </row>
    <row r="769" spans="1:22">
      <c r="A769" t="s">
        <v>1</v>
      </c>
      <c r="B769" s="5" t="s">
        <v>232</v>
      </c>
      <c r="C769" s="98" t="s">
        <v>12</v>
      </c>
      <c r="D769" s="63">
        <v>125</v>
      </c>
      <c r="E769" s="63">
        <v>2</v>
      </c>
      <c r="F769" s="63">
        <v>128</v>
      </c>
      <c r="G769" s="63">
        <v>138</v>
      </c>
      <c r="H769" s="63">
        <v>0</v>
      </c>
      <c r="I769" s="63">
        <v>8</v>
      </c>
      <c r="J769" s="63" t="s">
        <v>40</v>
      </c>
      <c r="K769" s="63"/>
      <c r="M769" s="3">
        <v>0</v>
      </c>
      <c r="N769" s="3">
        <v>3.28</v>
      </c>
      <c r="O769" s="3">
        <v>8</v>
      </c>
      <c r="P769" s="3">
        <v>0</v>
      </c>
      <c r="Q769" s="3">
        <v>2.8982000000000001</v>
      </c>
      <c r="R769" s="3">
        <v>8</v>
      </c>
      <c r="S769" s="3">
        <v>3.28</v>
      </c>
      <c r="T769" s="3">
        <v>2.8982000000000001</v>
      </c>
      <c r="U769" s="3">
        <v>-11.638999999999999</v>
      </c>
    </row>
    <row r="770" spans="1:22">
      <c r="A770" t="s">
        <v>1</v>
      </c>
      <c r="B770" s="5" t="s">
        <v>246</v>
      </c>
      <c r="C770" s="98" t="s">
        <v>14</v>
      </c>
      <c r="D770" s="63">
        <v>125</v>
      </c>
      <c r="E770" s="63"/>
      <c r="F770" s="63">
        <v>128</v>
      </c>
      <c r="G770" s="63">
        <v>136</v>
      </c>
      <c r="H770" s="63"/>
      <c r="I770" s="63"/>
      <c r="J770" s="63"/>
      <c r="K770" s="63"/>
      <c r="V770" s="3" t="s">
        <v>268</v>
      </c>
    </row>
    <row r="771" spans="1:22">
      <c r="A771" t="s">
        <v>1</v>
      </c>
      <c r="B771" s="5" t="s">
        <v>247</v>
      </c>
      <c r="C771" s="98" t="s">
        <v>8</v>
      </c>
      <c r="D771" s="63">
        <v>125</v>
      </c>
      <c r="E771" s="63">
        <v>120</v>
      </c>
      <c r="F771" s="63">
        <v>128</v>
      </c>
      <c r="G771" s="63">
        <v>139</v>
      </c>
      <c r="H771" s="63">
        <v>0</v>
      </c>
      <c r="I771" s="63">
        <v>8</v>
      </c>
      <c r="J771" s="63" t="s">
        <v>40</v>
      </c>
      <c r="K771" s="63"/>
      <c r="M771" s="3">
        <v>13.2</v>
      </c>
      <c r="N771" s="3">
        <v>88.4</v>
      </c>
      <c r="O771" s="3">
        <v>8</v>
      </c>
      <c r="P771" s="3">
        <v>15</v>
      </c>
      <c r="Q771" s="3">
        <v>74.688000000000002</v>
      </c>
      <c r="R771" s="3">
        <v>8</v>
      </c>
      <c r="S771" s="3">
        <v>75.2</v>
      </c>
      <c r="T771" s="3">
        <v>59.688000000000002</v>
      </c>
      <c r="U771" s="3">
        <v>-20.626999999999999</v>
      </c>
    </row>
    <row r="772" spans="1:22">
      <c r="A772" t="s">
        <v>1</v>
      </c>
      <c r="B772" s="5" t="s">
        <v>248</v>
      </c>
      <c r="C772" s="98" t="s">
        <v>9</v>
      </c>
      <c r="D772" s="63">
        <v>125</v>
      </c>
      <c r="E772" s="63">
        <v>17</v>
      </c>
      <c r="F772" s="63">
        <v>128</v>
      </c>
      <c r="G772" s="63">
        <v>140</v>
      </c>
      <c r="H772" s="63">
        <v>0</v>
      </c>
      <c r="I772" s="63">
        <v>8</v>
      </c>
      <c r="J772" s="65" t="s">
        <v>41</v>
      </c>
      <c r="K772" s="63"/>
      <c r="M772" s="3">
        <v>2.4500000000000002</v>
      </c>
      <c r="N772" s="3">
        <v>0.34</v>
      </c>
      <c r="O772" s="3">
        <v>2.5</v>
      </c>
      <c r="P772" s="3">
        <v>2.4497</v>
      </c>
      <c r="Q772" s="3">
        <v>4.2219000000000002E-4</v>
      </c>
      <c r="R772" s="3">
        <v>8</v>
      </c>
      <c r="S772" s="3">
        <v>-2.11</v>
      </c>
      <c r="T772" s="3">
        <v>-2.4493</v>
      </c>
      <c r="U772" s="3">
        <v>16.082000000000001</v>
      </c>
    </row>
    <row r="773" spans="1:22">
      <c r="A773" t="s">
        <v>1</v>
      </c>
      <c r="B773" s="5" t="s">
        <v>249</v>
      </c>
      <c r="C773" s="98" t="s">
        <v>12</v>
      </c>
      <c r="D773" s="63">
        <v>125</v>
      </c>
      <c r="E773" s="63">
        <v>5</v>
      </c>
      <c r="F773" s="63">
        <v>128</v>
      </c>
      <c r="G773" s="63">
        <v>143</v>
      </c>
      <c r="H773" s="63">
        <v>0</v>
      </c>
      <c r="I773" s="63">
        <v>8</v>
      </c>
      <c r="J773" s="63" t="s">
        <v>40</v>
      </c>
      <c r="K773" s="63"/>
      <c r="M773" s="3">
        <v>0</v>
      </c>
      <c r="N773" s="3">
        <v>2.87</v>
      </c>
      <c r="O773" s="3">
        <v>8</v>
      </c>
      <c r="P773" s="3">
        <v>0</v>
      </c>
      <c r="Q773" s="3">
        <v>2.4276</v>
      </c>
      <c r="R773" s="3">
        <v>8</v>
      </c>
      <c r="S773" s="3">
        <v>2.87</v>
      </c>
      <c r="T773" s="3">
        <v>2.4276</v>
      </c>
      <c r="U773" s="3">
        <v>-15.414999999999999</v>
      </c>
    </row>
    <row r="774" spans="1:22">
      <c r="A774" t="s">
        <v>1</v>
      </c>
      <c r="B774" s="5" t="s">
        <v>250</v>
      </c>
      <c r="C774" s="98" t="s">
        <v>14</v>
      </c>
      <c r="D774" s="63">
        <v>125</v>
      </c>
      <c r="E774" s="63"/>
      <c r="F774" s="63">
        <v>128</v>
      </c>
      <c r="G774" s="63">
        <v>141</v>
      </c>
      <c r="H774" s="63"/>
      <c r="I774" s="63"/>
      <c r="J774" s="63"/>
      <c r="K774" s="63"/>
      <c r="V774" s="3" t="s">
        <v>268</v>
      </c>
    </row>
    <row r="775" spans="1:22">
      <c r="A775" t="s">
        <v>1</v>
      </c>
      <c r="B775" s="5" t="s">
        <v>251</v>
      </c>
      <c r="C775" s="98" t="s">
        <v>8</v>
      </c>
      <c r="D775" s="63">
        <v>125</v>
      </c>
      <c r="E775" s="63">
        <v>120</v>
      </c>
      <c r="F775" s="63">
        <v>128</v>
      </c>
      <c r="G775" s="63">
        <v>144</v>
      </c>
      <c r="H775" s="63">
        <v>0</v>
      </c>
      <c r="I775" s="63">
        <v>8</v>
      </c>
      <c r="J775" s="63" t="s">
        <v>40</v>
      </c>
      <c r="K775" s="63"/>
      <c r="M775" s="3">
        <v>13.2</v>
      </c>
      <c r="N775" s="3">
        <v>88.4</v>
      </c>
      <c r="O775" s="3">
        <v>8</v>
      </c>
      <c r="P775" s="3">
        <v>15</v>
      </c>
      <c r="Q775" s="3">
        <v>75.760000000000005</v>
      </c>
      <c r="R775" s="3">
        <v>8</v>
      </c>
      <c r="S775" s="3">
        <v>75.2</v>
      </c>
      <c r="T775" s="3">
        <v>60.76</v>
      </c>
      <c r="U775" s="3">
        <v>-19.202000000000002</v>
      </c>
    </row>
    <row r="776" spans="1:22">
      <c r="A776" t="s">
        <v>1</v>
      </c>
      <c r="B776" s="5" t="s">
        <v>252</v>
      </c>
      <c r="C776" s="98" t="s">
        <v>9</v>
      </c>
      <c r="D776" s="63">
        <v>125</v>
      </c>
      <c r="E776" s="63">
        <v>18</v>
      </c>
      <c r="F776" s="63">
        <v>128</v>
      </c>
      <c r="G776" s="63">
        <v>145</v>
      </c>
      <c r="H776" s="63">
        <v>0</v>
      </c>
      <c r="I776" s="63">
        <v>8</v>
      </c>
      <c r="J776" s="65" t="s">
        <v>41</v>
      </c>
      <c r="K776" s="63"/>
      <c r="M776" s="3">
        <v>2.4300000000000002</v>
      </c>
      <c r="N776" s="3">
        <v>0.32</v>
      </c>
      <c r="O776" s="3">
        <v>1.5</v>
      </c>
      <c r="P776" s="3">
        <v>2.4298000000000002</v>
      </c>
      <c r="Q776" s="3">
        <v>3.1082000000000001E-4</v>
      </c>
      <c r="R776" s="3">
        <v>8</v>
      </c>
      <c r="S776" s="3">
        <v>-2.11</v>
      </c>
      <c r="T776" s="3">
        <v>-2.4293999999999998</v>
      </c>
      <c r="U776" s="3">
        <v>15.14</v>
      </c>
    </row>
    <row r="777" spans="1:22">
      <c r="A777" t="s">
        <v>1</v>
      </c>
      <c r="B777" s="5" t="s">
        <v>253</v>
      </c>
      <c r="C777" s="98" t="s">
        <v>12</v>
      </c>
      <c r="D777" s="63">
        <v>125</v>
      </c>
      <c r="E777" s="63">
        <v>6</v>
      </c>
      <c r="F777" s="63">
        <v>128</v>
      </c>
      <c r="G777" s="63">
        <v>148</v>
      </c>
      <c r="H777" s="63">
        <v>0</v>
      </c>
      <c r="I777" s="63">
        <v>8</v>
      </c>
      <c r="J777" s="63" t="s">
        <v>40</v>
      </c>
      <c r="K777" s="63"/>
      <c r="M777" s="3">
        <v>0</v>
      </c>
      <c r="N777" s="3">
        <v>2.88</v>
      </c>
      <c r="O777" s="3">
        <v>8</v>
      </c>
      <c r="P777" s="3">
        <v>0</v>
      </c>
      <c r="Q777" s="3">
        <v>2.4548999999999999</v>
      </c>
      <c r="R777" s="3">
        <v>8</v>
      </c>
      <c r="S777" s="3">
        <v>2.88</v>
      </c>
      <c r="T777" s="3">
        <v>2.4548999999999999</v>
      </c>
      <c r="U777" s="3">
        <v>-14.762</v>
      </c>
    </row>
    <row r="778" spans="1:22">
      <c r="A778" t="s">
        <v>1</v>
      </c>
      <c r="B778" s="5" t="s">
        <v>254</v>
      </c>
      <c r="C778" s="98" t="s">
        <v>14</v>
      </c>
      <c r="D778" s="63">
        <v>125</v>
      </c>
      <c r="E778" s="63"/>
      <c r="F778" s="63">
        <v>128</v>
      </c>
      <c r="G778" s="63">
        <v>146</v>
      </c>
      <c r="H778" s="63"/>
      <c r="I778" s="63"/>
      <c r="J778" s="63"/>
      <c r="K778" s="63"/>
      <c r="V778" s="3" t="s">
        <v>268</v>
      </c>
    </row>
    <row r="779" spans="1:22">
      <c r="B779" s="5"/>
      <c r="D779" s="63"/>
      <c r="E779" s="63"/>
      <c r="F779" s="63"/>
      <c r="G779" s="63"/>
      <c r="H779" s="63"/>
      <c r="I779" s="63"/>
      <c r="J779" s="63"/>
      <c r="K779" s="63"/>
    </row>
    <row r="780" spans="1:22">
      <c r="A780" t="s">
        <v>283</v>
      </c>
      <c r="B780" s="5" t="s">
        <v>256</v>
      </c>
      <c r="C780" s="98">
        <v>5</v>
      </c>
      <c r="D780" s="63"/>
      <c r="E780" s="63"/>
      <c r="F780" s="63"/>
      <c r="G780" s="63"/>
      <c r="H780" s="63"/>
      <c r="I780" s="63"/>
      <c r="J780" s="63"/>
      <c r="K780" s="63"/>
    </row>
    <row r="781" spans="1:22">
      <c r="A781" t="s">
        <v>284</v>
      </c>
      <c r="B781" s="5" t="s">
        <v>256</v>
      </c>
      <c r="C781" s="98">
        <v>5</v>
      </c>
      <c r="D781" s="63"/>
      <c r="E781" s="63"/>
      <c r="F781" s="63"/>
      <c r="G781" s="63"/>
      <c r="H781" s="63"/>
      <c r="I781" s="63"/>
      <c r="J781" s="63"/>
      <c r="K781" s="63"/>
    </row>
    <row r="782" spans="1:22">
      <c r="B782" s="5"/>
      <c r="D782" s="63" t="s">
        <v>2</v>
      </c>
      <c r="E782" s="63" t="s">
        <v>3</v>
      </c>
      <c r="F782" s="63" t="s">
        <v>4</v>
      </c>
      <c r="G782" s="63" t="s">
        <v>5</v>
      </c>
      <c r="H782" s="63" t="s">
        <v>6</v>
      </c>
      <c r="I782" s="63" t="s">
        <v>7</v>
      </c>
      <c r="J782" s="63" t="s">
        <v>39</v>
      </c>
      <c r="K782" s="63" t="s">
        <v>79</v>
      </c>
      <c r="M782" s="3" t="s">
        <v>70</v>
      </c>
      <c r="N782" s="3" t="s">
        <v>76</v>
      </c>
      <c r="O782" s="3" t="s">
        <v>81</v>
      </c>
      <c r="P782" s="3" t="s">
        <v>71</v>
      </c>
      <c r="Q782" s="3" t="s">
        <v>77</v>
      </c>
      <c r="R782" s="3" t="s">
        <v>81</v>
      </c>
      <c r="S782" s="3" t="s">
        <v>82</v>
      </c>
      <c r="T782" s="3" t="s">
        <v>83</v>
      </c>
      <c r="U782" s="3" t="s">
        <v>78</v>
      </c>
    </row>
    <row r="783" spans="1:22">
      <c r="A783" t="s">
        <v>1</v>
      </c>
      <c r="B783" s="5" t="s">
        <v>257</v>
      </c>
      <c r="C783" s="98" t="s">
        <v>8</v>
      </c>
      <c r="D783" s="63">
        <v>87</v>
      </c>
      <c r="E783" s="63">
        <v>85</v>
      </c>
      <c r="F783" s="63">
        <v>109</v>
      </c>
      <c r="G783" s="63">
        <v>110</v>
      </c>
      <c r="H783" s="63">
        <v>0</v>
      </c>
      <c r="I783" s="63">
        <v>30</v>
      </c>
      <c r="J783" s="63" t="s">
        <v>40</v>
      </c>
      <c r="K783" s="63"/>
      <c r="M783" s="3">
        <v>22</v>
      </c>
      <c r="N783" s="3">
        <v>791.85</v>
      </c>
      <c r="O783" s="3">
        <v>8.3332999999999995</v>
      </c>
      <c r="P783" s="3">
        <v>27</v>
      </c>
      <c r="Q783" s="3">
        <v>754.93</v>
      </c>
      <c r="R783" s="3">
        <v>8.5</v>
      </c>
      <c r="S783" s="3">
        <v>769.85</v>
      </c>
      <c r="T783" s="3">
        <v>727.93</v>
      </c>
      <c r="U783" s="3">
        <v>-5.4458000000000002</v>
      </c>
    </row>
    <row r="784" spans="1:22">
      <c r="A784" t="s">
        <v>1</v>
      </c>
      <c r="B784" s="5" t="s">
        <v>258</v>
      </c>
      <c r="C784" s="98" t="s">
        <v>9</v>
      </c>
      <c r="D784" s="63">
        <v>87</v>
      </c>
      <c r="E784" s="63">
        <v>11</v>
      </c>
      <c r="F784" s="63">
        <v>109</v>
      </c>
      <c r="G784" s="63">
        <v>111</v>
      </c>
      <c r="H784" s="63">
        <v>0</v>
      </c>
      <c r="I784" s="63">
        <v>30</v>
      </c>
      <c r="J784" s="65" t="s">
        <v>41</v>
      </c>
      <c r="K784" s="63"/>
      <c r="M784" s="3">
        <v>2.31</v>
      </c>
      <c r="N784" s="3">
        <v>0.23857999999999999</v>
      </c>
      <c r="O784" s="3">
        <v>7</v>
      </c>
      <c r="P784" s="3">
        <v>2.3098000000000001</v>
      </c>
      <c r="Q784" s="3">
        <v>0.34277999999999997</v>
      </c>
      <c r="R784" s="3">
        <v>8</v>
      </c>
      <c r="S784" s="3">
        <v>-2.0714000000000001</v>
      </c>
      <c r="T784" s="3">
        <v>-1.9670000000000001</v>
      </c>
      <c r="U784" s="3">
        <v>-5.0415000000000001</v>
      </c>
    </row>
    <row r="785" spans="1:22">
      <c r="A785" t="s">
        <v>1</v>
      </c>
      <c r="B785" s="5" t="s">
        <v>259</v>
      </c>
      <c r="C785" s="98" t="s">
        <v>8</v>
      </c>
      <c r="D785" s="63">
        <v>87</v>
      </c>
      <c r="E785" s="63">
        <v>86</v>
      </c>
      <c r="F785" s="63">
        <v>109</v>
      </c>
      <c r="G785" s="63">
        <v>110</v>
      </c>
      <c r="H785" s="63">
        <v>0</v>
      </c>
      <c r="I785" s="63">
        <v>30</v>
      </c>
      <c r="J785" s="63" t="s">
        <v>40</v>
      </c>
      <c r="K785" s="63"/>
      <c r="M785" s="3">
        <v>23.58</v>
      </c>
      <c r="N785" s="3">
        <v>919.25</v>
      </c>
      <c r="O785" s="3">
        <v>7.5</v>
      </c>
      <c r="P785" s="3">
        <v>27</v>
      </c>
      <c r="Q785" s="3">
        <v>754.93</v>
      </c>
      <c r="R785" s="3">
        <v>8.5</v>
      </c>
      <c r="S785" s="3">
        <v>895.67</v>
      </c>
      <c r="T785" s="3">
        <v>727.93</v>
      </c>
      <c r="U785" s="3">
        <v>-18.728000000000002</v>
      </c>
    </row>
    <row r="786" spans="1:22">
      <c r="A786" t="s">
        <v>1</v>
      </c>
      <c r="B786" s="5" t="s">
        <v>260</v>
      </c>
      <c r="C786" s="98" t="s">
        <v>9</v>
      </c>
      <c r="D786" s="63">
        <v>87</v>
      </c>
      <c r="E786" s="63">
        <v>12</v>
      </c>
      <c r="F786" s="63">
        <v>109</v>
      </c>
      <c r="G786" s="63">
        <v>111</v>
      </c>
      <c r="H786" s="63">
        <v>0</v>
      </c>
      <c r="I786" s="63">
        <v>30</v>
      </c>
      <c r="J786" s="65" t="s">
        <v>41</v>
      </c>
      <c r="K786" s="63"/>
      <c r="M786" s="3">
        <v>2.31</v>
      </c>
      <c r="N786" s="3">
        <v>8.1517000000000006E-2</v>
      </c>
      <c r="O786" s="3">
        <v>7</v>
      </c>
      <c r="P786" s="3">
        <v>2.3098000000000001</v>
      </c>
      <c r="Q786" s="3">
        <v>0.34277999999999997</v>
      </c>
      <c r="R786" s="3">
        <v>8</v>
      </c>
      <c r="S786" s="3">
        <v>-2.2284999999999999</v>
      </c>
      <c r="T786" s="3">
        <v>-1.9670000000000001</v>
      </c>
      <c r="U786" s="3">
        <v>-11.734</v>
      </c>
    </row>
    <row r="787" spans="1:22">
      <c r="A787" t="s">
        <v>1</v>
      </c>
      <c r="B787" s="5" t="s">
        <v>261</v>
      </c>
      <c r="C787" s="98" t="s">
        <v>11</v>
      </c>
      <c r="D787" s="63">
        <v>87</v>
      </c>
      <c r="E787" s="63">
        <v>21</v>
      </c>
      <c r="F787" s="63">
        <v>109</v>
      </c>
      <c r="G787" s="63">
        <v>113</v>
      </c>
      <c r="H787" s="63">
        <v>0</v>
      </c>
      <c r="I787" s="63">
        <v>30</v>
      </c>
      <c r="J787" s="63" t="s">
        <v>41</v>
      </c>
      <c r="K787" s="63"/>
      <c r="M787" s="3">
        <v>20.9</v>
      </c>
      <c r="N787" s="3">
        <v>0</v>
      </c>
      <c r="O787" s="3">
        <v>8.1667000000000005</v>
      </c>
      <c r="P787" s="3">
        <v>20.355</v>
      </c>
      <c r="Q787" s="3">
        <v>6.4442000000000004</v>
      </c>
      <c r="R787" s="3">
        <v>8.1667000000000005</v>
      </c>
      <c r="S787" s="3">
        <v>-20.9</v>
      </c>
      <c r="T787" s="3">
        <v>-13.911</v>
      </c>
      <c r="U787" s="3">
        <v>-33.442</v>
      </c>
    </row>
    <row r="788" spans="1:22">
      <c r="A788" t="s">
        <v>1</v>
      </c>
      <c r="B788" s="5" t="s">
        <v>263</v>
      </c>
      <c r="C788" s="98" t="s">
        <v>12</v>
      </c>
      <c r="D788" s="63">
        <v>87</v>
      </c>
      <c r="E788" s="63">
        <v>3</v>
      </c>
      <c r="F788" s="63">
        <v>109</v>
      </c>
      <c r="G788" s="63">
        <v>114</v>
      </c>
      <c r="H788" s="63">
        <v>0</v>
      </c>
      <c r="I788" s="63">
        <v>30</v>
      </c>
      <c r="J788" s="63" t="s">
        <v>40</v>
      </c>
      <c r="K788" s="63"/>
      <c r="M788" s="3">
        <v>0</v>
      </c>
      <c r="N788" s="3">
        <v>16.911000000000001</v>
      </c>
      <c r="O788" s="3">
        <v>8</v>
      </c>
      <c r="P788" s="3">
        <v>0</v>
      </c>
      <c r="Q788" s="3">
        <v>5.3876999999999997</v>
      </c>
      <c r="R788" s="3">
        <v>8.1667000000000005</v>
      </c>
      <c r="S788" s="3">
        <v>16.911000000000001</v>
      </c>
      <c r="T788" s="3">
        <v>5.3876999999999997</v>
      </c>
      <c r="U788" s="3">
        <v>-68.141000000000005</v>
      </c>
    </row>
    <row r="789" spans="1:22">
      <c r="A789" t="s">
        <v>1</v>
      </c>
      <c r="B789" s="5" t="s">
        <v>264</v>
      </c>
      <c r="C789" s="98" t="s">
        <v>11</v>
      </c>
      <c r="D789" s="63">
        <v>87</v>
      </c>
      <c r="E789" s="63">
        <v>22</v>
      </c>
      <c r="F789" s="63">
        <v>109</v>
      </c>
      <c r="G789" s="63">
        <v>113</v>
      </c>
      <c r="H789" s="63">
        <v>0</v>
      </c>
      <c r="I789" s="63">
        <v>30</v>
      </c>
      <c r="J789" s="63" t="s">
        <v>41</v>
      </c>
      <c r="K789" s="63"/>
      <c r="M789" s="3">
        <v>20.9</v>
      </c>
      <c r="N789" s="3">
        <v>1.3682000000000001</v>
      </c>
      <c r="O789" s="3">
        <v>8.1667000000000005</v>
      </c>
      <c r="P789" s="3">
        <v>20.355</v>
      </c>
      <c r="Q789" s="3">
        <v>6.4442000000000004</v>
      </c>
      <c r="R789" s="3">
        <v>8.1667000000000005</v>
      </c>
      <c r="S789" s="3">
        <v>-19.532</v>
      </c>
      <c r="T789" s="3">
        <v>-13.911</v>
      </c>
      <c r="U789" s="3">
        <v>-28.779</v>
      </c>
    </row>
    <row r="790" spans="1:22">
      <c r="A790" t="s">
        <v>1</v>
      </c>
      <c r="B790" s="5" t="s">
        <v>262</v>
      </c>
      <c r="C790" s="98" t="s">
        <v>12</v>
      </c>
      <c r="D790" s="63">
        <v>87</v>
      </c>
      <c r="E790" s="63">
        <v>4</v>
      </c>
      <c r="F790" s="63">
        <v>109</v>
      </c>
      <c r="G790" s="63">
        <v>114</v>
      </c>
      <c r="H790" s="63">
        <v>0</v>
      </c>
      <c r="I790" s="63">
        <v>30</v>
      </c>
      <c r="J790" s="63" t="s">
        <v>40</v>
      </c>
      <c r="K790" s="63"/>
      <c r="M790" s="3">
        <v>0</v>
      </c>
      <c r="N790" s="3">
        <v>16.152999999999999</v>
      </c>
      <c r="O790" s="3">
        <v>8.1667000000000005</v>
      </c>
      <c r="P790" s="3">
        <v>0</v>
      </c>
      <c r="Q790" s="3">
        <v>5.3876999999999997</v>
      </c>
      <c r="R790" s="3">
        <v>8.1667000000000005</v>
      </c>
      <c r="S790" s="3">
        <v>16.152999999999999</v>
      </c>
      <c r="T790" s="3">
        <v>5.3876999999999997</v>
      </c>
      <c r="U790" s="3">
        <v>-66.646000000000001</v>
      </c>
    </row>
    <row r="791" spans="1:22">
      <c r="A791" t="s">
        <v>1</v>
      </c>
      <c r="B791" s="5" t="s">
        <v>245</v>
      </c>
      <c r="C791" s="98" t="s">
        <v>14</v>
      </c>
      <c r="D791" s="63">
        <v>87</v>
      </c>
      <c r="E791" s="63"/>
      <c r="F791" s="63">
        <v>109</v>
      </c>
      <c r="G791" s="63">
        <v>112</v>
      </c>
      <c r="H791" s="63"/>
      <c r="I791" s="63"/>
      <c r="J791" s="63"/>
      <c r="K791" s="63"/>
      <c r="V791" s="3" t="s">
        <v>268</v>
      </c>
    </row>
    <row r="792" spans="1:22">
      <c r="B792" s="5"/>
      <c r="D792" s="63"/>
      <c r="E792" s="63"/>
      <c r="F792" s="63"/>
      <c r="G792" s="63"/>
      <c r="H792" s="63"/>
      <c r="I792" s="63"/>
      <c r="J792" s="63"/>
      <c r="K792" s="63"/>
    </row>
    <row r="793" spans="1:22">
      <c r="A793" t="s">
        <v>283</v>
      </c>
      <c r="B793" s="5" t="s">
        <v>265</v>
      </c>
      <c r="C793" s="98">
        <v>5</v>
      </c>
      <c r="D793" s="63"/>
      <c r="E793" s="63"/>
      <c r="F793" s="63"/>
      <c r="G793" s="63"/>
      <c r="H793" s="63"/>
      <c r="I793" s="63"/>
      <c r="J793" s="63"/>
      <c r="K793" s="63"/>
    </row>
    <row r="794" spans="1:22">
      <c r="A794" t="s">
        <v>284</v>
      </c>
      <c r="B794" s="5" t="s">
        <v>265</v>
      </c>
      <c r="C794" s="98">
        <v>5</v>
      </c>
      <c r="D794" s="63"/>
      <c r="E794" s="63"/>
      <c r="F794" s="63"/>
      <c r="G794" s="63"/>
      <c r="H794" s="63"/>
      <c r="I794" s="63"/>
      <c r="J794" s="63"/>
      <c r="K794" s="63"/>
    </row>
    <row r="795" spans="1:22">
      <c r="B795" s="5"/>
      <c r="D795" s="63" t="s">
        <v>2</v>
      </c>
      <c r="E795" s="63" t="s">
        <v>3</v>
      </c>
      <c r="F795" s="63" t="s">
        <v>4</v>
      </c>
      <c r="G795" s="63" t="s">
        <v>5</v>
      </c>
      <c r="H795" s="63" t="s">
        <v>6</v>
      </c>
      <c r="I795" s="63" t="s">
        <v>7</v>
      </c>
      <c r="J795" s="63" t="s">
        <v>39</v>
      </c>
      <c r="K795" s="63" t="s">
        <v>79</v>
      </c>
      <c r="M795" s="3" t="s">
        <v>70</v>
      </c>
      <c r="N795" s="3" t="s">
        <v>76</v>
      </c>
      <c r="O795" s="3" t="s">
        <v>81</v>
      </c>
      <c r="P795" s="3" t="s">
        <v>71</v>
      </c>
      <c r="Q795" s="3" t="s">
        <v>77</v>
      </c>
      <c r="R795" s="3" t="s">
        <v>81</v>
      </c>
      <c r="S795" s="3" t="s">
        <v>82</v>
      </c>
      <c r="T795" s="3" t="s">
        <v>83</v>
      </c>
      <c r="U795" s="3" t="s">
        <v>78</v>
      </c>
    </row>
    <row r="796" spans="1:22">
      <c r="A796" t="s">
        <v>1</v>
      </c>
      <c r="B796" s="5" t="s">
        <v>257</v>
      </c>
      <c r="C796" s="98" t="s">
        <v>8</v>
      </c>
      <c r="D796" s="63">
        <v>87</v>
      </c>
      <c r="E796" s="63">
        <v>85</v>
      </c>
      <c r="F796" s="63">
        <v>113</v>
      </c>
      <c r="G796" s="63">
        <v>114</v>
      </c>
      <c r="H796" s="63">
        <v>0</v>
      </c>
      <c r="I796" s="63">
        <v>30</v>
      </c>
      <c r="J796" s="63" t="s">
        <v>40</v>
      </c>
      <c r="K796" s="63"/>
      <c r="M796" s="3">
        <v>23.43</v>
      </c>
      <c r="N796" s="3">
        <v>587.35</v>
      </c>
      <c r="O796" s="3">
        <v>8.5</v>
      </c>
      <c r="P796" s="3">
        <v>27</v>
      </c>
      <c r="Q796" s="3">
        <v>636.34</v>
      </c>
      <c r="R796" s="3">
        <v>8.6667000000000005</v>
      </c>
      <c r="S796" s="3">
        <v>563.91999999999996</v>
      </c>
      <c r="T796" s="3">
        <v>609.34</v>
      </c>
      <c r="U796" s="3">
        <v>8.0549999999999997</v>
      </c>
    </row>
    <row r="797" spans="1:22">
      <c r="A797" t="s">
        <v>1</v>
      </c>
      <c r="B797" s="5" t="s">
        <v>258</v>
      </c>
      <c r="C797" s="98" t="s">
        <v>9</v>
      </c>
      <c r="D797" s="63">
        <v>87</v>
      </c>
      <c r="E797" s="63">
        <v>11</v>
      </c>
      <c r="F797" s="63">
        <v>113</v>
      </c>
      <c r="G797" s="63">
        <v>115</v>
      </c>
      <c r="H797" s="63">
        <v>0</v>
      </c>
      <c r="I797" s="63">
        <v>30</v>
      </c>
      <c r="J797" s="65" t="s">
        <v>41</v>
      </c>
      <c r="K797" s="63"/>
      <c r="M797" s="3">
        <v>2.31</v>
      </c>
      <c r="N797" s="3">
        <v>7.6498999999999998E-2</v>
      </c>
      <c r="O797" s="3">
        <v>0.16667000000000001</v>
      </c>
      <c r="P797" s="3">
        <v>2.3098000000000001</v>
      </c>
      <c r="Q797" s="3">
        <v>0.49368000000000001</v>
      </c>
      <c r="R797" s="3">
        <v>8.5</v>
      </c>
      <c r="S797" s="3">
        <v>-2.2334999999999998</v>
      </c>
      <c r="T797" s="3">
        <v>-1.8161</v>
      </c>
      <c r="U797" s="3">
        <v>-18.689</v>
      </c>
    </row>
    <row r="798" spans="1:22">
      <c r="A798" t="s">
        <v>1</v>
      </c>
      <c r="B798" s="5" t="s">
        <v>259</v>
      </c>
      <c r="C798" s="98" t="s">
        <v>8</v>
      </c>
      <c r="D798" s="63">
        <v>87</v>
      </c>
      <c r="E798" s="63">
        <v>86</v>
      </c>
      <c r="F798" s="63">
        <v>113</v>
      </c>
      <c r="G798" s="63">
        <v>114</v>
      </c>
      <c r="H798" s="63">
        <v>0</v>
      </c>
      <c r="I798" s="63">
        <v>30</v>
      </c>
      <c r="J798" s="63" t="s">
        <v>40</v>
      </c>
      <c r="K798" s="63"/>
      <c r="M798" s="3">
        <v>25.88</v>
      </c>
      <c r="N798" s="3">
        <v>901.75</v>
      </c>
      <c r="O798" s="3">
        <v>8.5</v>
      </c>
      <c r="P798" s="3">
        <v>27</v>
      </c>
      <c r="Q798" s="3">
        <v>636.34</v>
      </c>
      <c r="R798" s="3">
        <v>8.6667000000000005</v>
      </c>
      <c r="S798" s="3">
        <v>875.87</v>
      </c>
      <c r="T798" s="3">
        <v>609.34</v>
      </c>
      <c r="U798" s="3">
        <v>-30.43</v>
      </c>
    </row>
    <row r="799" spans="1:22">
      <c r="A799" t="s">
        <v>1</v>
      </c>
      <c r="B799" s="5" t="s">
        <v>260</v>
      </c>
      <c r="C799" s="98" t="s">
        <v>9</v>
      </c>
      <c r="D799" s="63">
        <v>87</v>
      </c>
      <c r="E799" s="63">
        <v>12</v>
      </c>
      <c r="F799" s="63">
        <v>113</v>
      </c>
      <c r="G799" s="63">
        <v>115</v>
      </c>
      <c r="H799" s="63">
        <v>0</v>
      </c>
      <c r="I799" s="63">
        <v>30</v>
      </c>
      <c r="J799" s="65" t="s">
        <v>41</v>
      </c>
      <c r="K799" s="63"/>
      <c r="M799" s="3">
        <v>2.31</v>
      </c>
      <c r="N799" s="3">
        <v>0.86982000000000004</v>
      </c>
      <c r="O799" s="3">
        <v>7.6666999999999996</v>
      </c>
      <c r="P799" s="3">
        <v>2.3098000000000001</v>
      </c>
      <c r="Q799" s="3">
        <v>0.49368000000000001</v>
      </c>
      <c r="R799" s="3">
        <v>8.5</v>
      </c>
      <c r="S799" s="3">
        <v>-1.4401999999999999</v>
      </c>
      <c r="T799" s="3">
        <v>-1.8161</v>
      </c>
      <c r="U799" s="3">
        <v>26.102</v>
      </c>
    </row>
    <row r="800" spans="1:22">
      <c r="A800" t="s">
        <v>1</v>
      </c>
      <c r="B800" s="5" t="s">
        <v>261</v>
      </c>
      <c r="C800" s="98" t="s">
        <v>11</v>
      </c>
      <c r="D800" s="63">
        <v>87</v>
      </c>
      <c r="E800" s="63">
        <v>21</v>
      </c>
      <c r="F800" s="63">
        <v>113</v>
      </c>
      <c r="G800" s="63">
        <v>117</v>
      </c>
      <c r="H800" s="63">
        <v>0</v>
      </c>
      <c r="I800" s="63">
        <v>30</v>
      </c>
      <c r="J800" s="63" t="s">
        <v>41</v>
      </c>
      <c r="K800" s="63"/>
      <c r="M800" s="3">
        <v>20.9</v>
      </c>
      <c r="N800" s="3">
        <v>6.8712999999999997</v>
      </c>
      <c r="O800" s="3">
        <v>8.1667000000000005</v>
      </c>
      <c r="P800" s="3">
        <v>20.355</v>
      </c>
      <c r="Q800" s="3">
        <v>10.262</v>
      </c>
      <c r="R800" s="3">
        <v>8.5</v>
      </c>
      <c r="S800" s="3">
        <v>-14.029</v>
      </c>
      <c r="T800" s="3">
        <v>-10.093</v>
      </c>
      <c r="U800" s="3">
        <v>-28.053000000000001</v>
      </c>
    </row>
    <row r="801" spans="1:22">
      <c r="A801" t="s">
        <v>1</v>
      </c>
      <c r="B801" s="5" t="s">
        <v>263</v>
      </c>
      <c r="C801" s="98" t="s">
        <v>12</v>
      </c>
      <c r="D801" s="63">
        <v>87</v>
      </c>
      <c r="E801" s="63">
        <v>3</v>
      </c>
      <c r="F801" s="63">
        <v>113</v>
      </c>
      <c r="G801" s="63">
        <v>118</v>
      </c>
      <c r="H801" s="63">
        <v>0</v>
      </c>
      <c r="I801" s="63">
        <v>30</v>
      </c>
      <c r="J801" s="63" t="s">
        <v>40</v>
      </c>
      <c r="K801" s="63"/>
      <c r="M801" s="3">
        <v>0</v>
      </c>
      <c r="N801" s="3">
        <v>10.602</v>
      </c>
      <c r="O801" s="3">
        <v>8.1667000000000005</v>
      </c>
      <c r="P801" s="3">
        <v>0</v>
      </c>
      <c r="Q801" s="3">
        <v>3.9470999999999998</v>
      </c>
      <c r="R801" s="3">
        <v>8.5</v>
      </c>
      <c r="S801" s="3">
        <v>10.602</v>
      </c>
      <c r="T801" s="3">
        <v>3.9470999999999998</v>
      </c>
      <c r="U801" s="3">
        <v>-62.77</v>
      </c>
    </row>
    <row r="802" spans="1:22">
      <c r="A802" t="s">
        <v>1</v>
      </c>
      <c r="B802" s="5" t="s">
        <v>264</v>
      </c>
      <c r="C802" s="98" t="s">
        <v>11</v>
      </c>
      <c r="D802" s="63">
        <v>87</v>
      </c>
      <c r="E802" s="63">
        <v>22</v>
      </c>
      <c r="F802" s="63">
        <v>113</v>
      </c>
      <c r="G802" s="63">
        <v>117</v>
      </c>
      <c r="H802" s="63">
        <v>0</v>
      </c>
      <c r="I802" s="63">
        <v>30</v>
      </c>
      <c r="J802" s="63" t="s">
        <v>41</v>
      </c>
      <c r="K802" s="63"/>
      <c r="M802" s="3">
        <v>20.9</v>
      </c>
      <c r="N802" s="3">
        <v>10.994999999999999</v>
      </c>
      <c r="O802" s="3">
        <v>8.1667000000000005</v>
      </c>
      <c r="P802" s="3">
        <v>20.355</v>
      </c>
      <c r="Q802" s="3">
        <v>10.262</v>
      </c>
      <c r="R802" s="3">
        <v>8.5</v>
      </c>
      <c r="S802" s="3">
        <v>-9.9049999999999994</v>
      </c>
      <c r="T802" s="3">
        <v>-10.093</v>
      </c>
      <c r="U802" s="3">
        <v>1.9000999999999999</v>
      </c>
    </row>
    <row r="803" spans="1:22">
      <c r="A803" t="s">
        <v>1</v>
      </c>
      <c r="B803" s="5" t="s">
        <v>262</v>
      </c>
      <c r="C803" s="98" t="s">
        <v>12</v>
      </c>
      <c r="D803" s="63">
        <v>87</v>
      </c>
      <c r="E803" s="63">
        <v>4</v>
      </c>
      <c r="F803" s="63">
        <v>113</v>
      </c>
      <c r="G803" s="63">
        <v>118</v>
      </c>
      <c r="H803" s="63">
        <v>0</v>
      </c>
      <c r="I803" s="63">
        <v>30</v>
      </c>
      <c r="J803" s="63" t="s">
        <v>40</v>
      </c>
      <c r="K803" s="63"/>
      <c r="M803" s="3">
        <v>0</v>
      </c>
      <c r="N803" s="3">
        <v>8.1104000000000003</v>
      </c>
      <c r="O803" s="3">
        <v>8</v>
      </c>
      <c r="P803" s="3">
        <v>0</v>
      </c>
      <c r="Q803" s="3">
        <v>3.9470999999999998</v>
      </c>
      <c r="R803" s="3">
        <v>8.5</v>
      </c>
      <c r="S803" s="3">
        <v>8.1104000000000003</v>
      </c>
      <c r="T803" s="3">
        <v>3.9470999999999998</v>
      </c>
      <c r="U803" s="3">
        <v>-51.332999999999998</v>
      </c>
    </row>
    <row r="804" spans="1:22">
      <c r="A804" t="s">
        <v>1</v>
      </c>
      <c r="B804" s="5" t="s">
        <v>245</v>
      </c>
      <c r="C804" s="98" t="s">
        <v>14</v>
      </c>
      <c r="D804" s="63">
        <v>87</v>
      </c>
      <c r="E804" s="63"/>
      <c r="F804" s="63">
        <v>113</v>
      </c>
      <c r="G804" s="63">
        <v>116</v>
      </c>
      <c r="H804" s="63"/>
      <c r="I804" s="63"/>
      <c r="J804" s="63"/>
      <c r="K804" s="63"/>
      <c r="V804" s="3" t="s">
        <v>268</v>
      </c>
    </row>
    <row r="805" spans="1:22">
      <c r="B805" s="5"/>
      <c r="D805" s="63"/>
      <c r="E805" s="63"/>
      <c r="F805" s="63"/>
      <c r="G805" s="63"/>
      <c r="H805" s="63"/>
      <c r="I805" s="63"/>
      <c r="J805" s="63"/>
      <c r="K805" s="63"/>
    </row>
    <row r="806" spans="1:22">
      <c r="A806" t="s">
        <v>283</v>
      </c>
      <c r="B806" s="5" t="s">
        <v>266</v>
      </c>
      <c r="C806" s="98">
        <v>5</v>
      </c>
      <c r="D806" s="63"/>
      <c r="E806" s="63"/>
      <c r="F806" s="63"/>
      <c r="G806" s="63"/>
      <c r="H806" s="63"/>
      <c r="I806" s="63"/>
      <c r="J806" s="63"/>
      <c r="K806" s="63"/>
    </row>
    <row r="807" spans="1:22">
      <c r="A807" t="s">
        <v>284</v>
      </c>
      <c r="B807" s="5" t="s">
        <v>266</v>
      </c>
      <c r="C807" s="98">
        <v>5</v>
      </c>
      <c r="D807" s="63"/>
      <c r="E807" s="63"/>
      <c r="F807" s="63"/>
      <c r="G807" s="63"/>
      <c r="H807" s="63"/>
      <c r="I807" s="63"/>
      <c r="J807" s="63"/>
      <c r="K807" s="63"/>
    </row>
    <row r="808" spans="1:22">
      <c r="B808" s="5"/>
      <c r="D808" s="63" t="s">
        <v>2</v>
      </c>
      <c r="E808" s="63" t="s">
        <v>3</v>
      </c>
      <c r="F808" s="63" t="s">
        <v>4</v>
      </c>
      <c r="G808" s="63" t="s">
        <v>5</v>
      </c>
      <c r="H808" s="63" t="s">
        <v>6</v>
      </c>
      <c r="I808" s="63" t="s">
        <v>7</v>
      </c>
      <c r="J808" s="63" t="s">
        <v>39</v>
      </c>
      <c r="K808" s="63" t="s">
        <v>79</v>
      </c>
      <c r="M808" s="3" t="s">
        <v>70</v>
      </c>
      <c r="N808" s="3" t="s">
        <v>76</v>
      </c>
      <c r="O808" s="3" t="s">
        <v>81</v>
      </c>
      <c r="P808" s="3" t="s">
        <v>71</v>
      </c>
      <c r="Q808" s="3" t="s">
        <v>77</v>
      </c>
      <c r="R808" s="3" t="s">
        <v>81</v>
      </c>
      <c r="S808" s="3" t="s">
        <v>82</v>
      </c>
      <c r="T808" s="3" t="s">
        <v>83</v>
      </c>
      <c r="U808" s="3" t="s">
        <v>78</v>
      </c>
    </row>
    <row r="809" spans="1:22">
      <c r="A809" t="s">
        <v>1</v>
      </c>
      <c r="B809" s="5" t="s">
        <v>227</v>
      </c>
      <c r="C809" s="98" t="s">
        <v>8</v>
      </c>
      <c r="D809" s="63">
        <v>83</v>
      </c>
      <c r="E809" s="63">
        <v>82</v>
      </c>
      <c r="F809" s="63">
        <v>110</v>
      </c>
      <c r="G809" s="63">
        <v>111</v>
      </c>
      <c r="H809" s="63">
        <v>0</v>
      </c>
      <c r="I809" s="63">
        <v>30</v>
      </c>
      <c r="J809" s="63" t="s">
        <v>40</v>
      </c>
      <c r="K809" s="63"/>
      <c r="M809" s="3">
        <v>24.5</v>
      </c>
      <c r="N809" s="3">
        <v>801.5</v>
      </c>
      <c r="O809" s="3">
        <v>11.833</v>
      </c>
      <c r="P809" s="3">
        <v>22</v>
      </c>
      <c r="Q809" s="3">
        <v>611.37</v>
      </c>
      <c r="R809" s="3">
        <v>3.8332999999999999</v>
      </c>
      <c r="S809" s="3">
        <v>777</v>
      </c>
      <c r="T809" s="3">
        <v>589.37</v>
      </c>
      <c r="U809" s="3">
        <v>-24.148</v>
      </c>
    </row>
    <row r="810" spans="1:22">
      <c r="A810" t="s">
        <v>1</v>
      </c>
      <c r="B810" s="5" t="s">
        <v>228</v>
      </c>
      <c r="C810" s="98" t="s">
        <v>9</v>
      </c>
      <c r="D810" s="63">
        <v>83</v>
      </c>
      <c r="E810" s="63">
        <v>8</v>
      </c>
      <c r="F810" s="63">
        <v>110</v>
      </c>
      <c r="G810" s="63">
        <v>112</v>
      </c>
      <c r="H810" s="63">
        <v>0</v>
      </c>
      <c r="I810" s="63">
        <v>30</v>
      </c>
      <c r="J810" s="65" t="s">
        <v>41</v>
      </c>
      <c r="K810" s="63"/>
      <c r="M810" s="3">
        <v>2.44</v>
      </c>
      <c r="N810" s="3">
        <v>0.20882999999999999</v>
      </c>
      <c r="O810" s="3">
        <v>11.833</v>
      </c>
      <c r="P810" s="3">
        <v>2.4398</v>
      </c>
      <c r="Q810" s="3">
        <v>0.72896000000000005</v>
      </c>
      <c r="R810" s="3">
        <v>3.6667000000000001</v>
      </c>
      <c r="S810" s="3">
        <v>-2.2311999999999999</v>
      </c>
      <c r="T810" s="3">
        <v>-1.7108000000000001</v>
      </c>
      <c r="U810" s="3">
        <v>-23.323</v>
      </c>
    </row>
    <row r="811" spans="1:22">
      <c r="A811" t="s">
        <v>1</v>
      </c>
      <c r="B811" s="5" t="s">
        <v>243</v>
      </c>
      <c r="C811" s="98" t="s">
        <v>11</v>
      </c>
      <c r="D811" s="63">
        <v>83</v>
      </c>
      <c r="E811" s="63"/>
      <c r="F811" s="63">
        <v>110</v>
      </c>
      <c r="G811" s="63">
        <v>114</v>
      </c>
      <c r="H811" s="63"/>
      <c r="I811" s="63"/>
      <c r="J811" s="63"/>
      <c r="K811" s="63"/>
    </row>
    <row r="812" spans="1:22">
      <c r="A812" t="s">
        <v>1</v>
      </c>
      <c r="B812" s="5" t="s">
        <v>244</v>
      </c>
      <c r="C812" s="98" t="s">
        <v>12</v>
      </c>
      <c r="D812" s="63">
        <v>83</v>
      </c>
      <c r="E812" s="63"/>
      <c r="F812" s="63">
        <v>110</v>
      </c>
      <c r="G812" s="63">
        <v>115</v>
      </c>
      <c r="H812" s="63"/>
      <c r="I812" s="63"/>
      <c r="J812" s="63"/>
      <c r="K812" s="63"/>
      <c r="M812" s="3">
        <v>0</v>
      </c>
      <c r="P812" s="3">
        <v>0</v>
      </c>
    </row>
    <row r="813" spans="1:22">
      <c r="A813" t="s">
        <v>1</v>
      </c>
      <c r="B813" s="5" t="s">
        <v>245</v>
      </c>
      <c r="C813" s="98" t="s">
        <v>14</v>
      </c>
      <c r="D813" s="63">
        <v>83</v>
      </c>
      <c r="E813" s="63">
        <v>32</v>
      </c>
      <c r="F813" s="63">
        <v>110</v>
      </c>
      <c r="G813" s="63">
        <v>113</v>
      </c>
      <c r="H813" s="63">
        <v>0</v>
      </c>
      <c r="I813" s="63">
        <v>30</v>
      </c>
      <c r="J813" s="65" t="s">
        <v>41</v>
      </c>
      <c r="K813" s="63"/>
      <c r="M813" s="3">
        <v>-2.4899999999999999E-2</v>
      </c>
      <c r="N813" s="3">
        <v>-1.865</v>
      </c>
      <c r="O813" s="3">
        <v>12.167</v>
      </c>
      <c r="P813" s="3">
        <v>0</v>
      </c>
      <c r="Q813" s="3">
        <v>-4.6890000000000001</v>
      </c>
      <c r="R813" s="3">
        <v>3.8332999999999999</v>
      </c>
      <c r="S813" s="3">
        <v>-1.8401000000000001</v>
      </c>
      <c r="T813" s="3">
        <v>-4.6890000000000001</v>
      </c>
      <c r="U813" s="3">
        <v>154.82</v>
      </c>
    </row>
    <row r="814" spans="1:22">
      <c r="B814" s="5"/>
      <c r="D814" s="63"/>
      <c r="E814" s="63"/>
      <c r="F814" s="63"/>
      <c r="G814" s="63"/>
      <c r="H814" s="63"/>
      <c r="I814" s="63"/>
      <c r="J814" s="63"/>
      <c r="K814" s="63"/>
    </row>
    <row r="815" spans="1:22">
      <c r="A815" t="s">
        <v>283</v>
      </c>
      <c r="B815" s="101" t="s">
        <v>267</v>
      </c>
      <c r="C815" s="98">
        <v>5</v>
      </c>
      <c r="D815" s="63"/>
      <c r="E815" s="63"/>
      <c r="F815" s="63"/>
      <c r="G815" s="63"/>
      <c r="H815" s="63"/>
      <c r="I815" s="63"/>
      <c r="J815" s="63"/>
      <c r="K815" s="63"/>
    </row>
    <row r="816" spans="1:22">
      <c r="A816" t="s">
        <v>284</v>
      </c>
      <c r="B816" s="101" t="s">
        <v>267</v>
      </c>
      <c r="C816" s="98">
        <v>5</v>
      </c>
      <c r="D816" s="63"/>
      <c r="E816" s="63"/>
      <c r="F816" s="63"/>
      <c r="G816" s="63"/>
      <c r="H816" s="63"/>
      <c r="I816" s="63"/>
      <c r="J816" s="63"/>
      <c r="K816" s="63"/>
    </row>
    <row r="817" spans="1:21">
      <c r="B817" s="5"/>
      <c r="D817" s="63" t="s">
        <v>2</v>
      </c>
      <c r="E817" s="63" t="s">
        <v>3</v>
      </c>
      <c r="F817" s="63" t="s">
        <v>4</v>
      </c>
      <c r="G817" s="63" t="s">
        <v>5</v>
      </c>
      <c r="H817" s="63" t="s">
        <v>6</v>
      </c>
      <c r="I817" s="63" t="s">
        <v>7</v>
      </c>
      <c r="J817" s="63" t="s">
        <v>39</v>
      </c>
      <c r="K817" s="63" t="s">
        <v>79</v>
      </c>
      <c r="M817" s="3" t="s">
        <v>70</v>
      </c>
      <c r="N817" s="3" t="s">
        <v>76</v>
      </c>
      <c r="O817" s="3" t="s">
        <v>81</v>
      </c>
      <c r="P817" s="3" t="s">
        <v>71</v>
      </c>
      <c r="Q817" s="3" t="s">
        <v>77</v>
      </c>
      <c r="R817" s="3" t="s">
        <v>81</v>
      </c>
      <c r="S817" s="3" t="s">
        <v>82</v>
      </c>
      <c r="T817" s="3" t="s">
        <v>83</v>
      </c>
      <c r="U817" s="3" t="s">
        <v>78</v>
      </c>
    </row>
    <row r="818" spans="1:21">
      <c r="A818" t="s">
        <v>1</v>
      </c>
      <c r="B818" s="5" t="s">
        <v>227</v>
      </c>
      <c r="C818" s="98" t="s">
        <v>8</v>
      </c>
      <c r="D818" s="63">
        <v>105</v>
      </c>
      <c r="E818" s="63">
        <v>104</v>
      </c>
      <c r="F818" s="63">
        <v>133</v>
      </c>
      <c r="G818" s="63">
        <v>134</v>
      </c>
      <c r="H818" s="63">
        <v>0</v>
      </c>
      <c r="I818" s="63">
        <v>10</v>
      </c>
      <c r="J818" s="63" t="s">
        <v>40</v>
      </c>
      <c r="K818" s="63"/>
      <c r="M818" s="3">
        <v>23.37</v>
      </c>
      <c r="N818" s="3">
        <v>806.75</v>
      </c>
      <c r="O818" s="3">
        <v>8.6667000000000005</v>
      </c>
      <c r="P818" s="3">
        <v>22</v>
      </c>
      <c r="Q818" s="3">
        <v>1215.0999999999999</v>
      </c>
      <c r="R818" s="3">
        <v>7.3333000000000004</v>
      </c>
      <c r="S818" s="3">
        <v>783.38</v>
      </c>
      <c r="T818" s="3">
        <v>1193.0999999999999</v>
      </c>
      <c r="U818" s="3">
        <v>52.305</v>
      </c>
    </row>
    <row r="819" spans="1:21">
      <c r="A819" t="s">
        <v>1</v>
      </c>
      <c r="B819" s="5" t="s">
        <v>228</v>
      </c>
      <c r="C819" s="98" t="s">
        <v>9</v>
      </c>
      <c r="D819" s="63">
        <v>105</v>
      </c>
      <c r="E819" s="63">
        <v>8</v>
      </c>
      <c r="F819" s="63">
        <v>133</v>
      </c>
      <c r="G819" s="63">
        <v>135</v>
      </c>
      <c r="H819" s="63">
        <v>0</v>
      </c>
      <c r="I819" s="63">
        <v>10</v>
      </c>
      <c r="J819" s="65" t="s">
        <v>41</v>
      </c>
      <c r="K819" s="63"/>
      <c r="M819" s="3">
        <v>2.44</v>
      </c>
      <c r="N819" s="3">
        <v>0.11027000000000001</v>
      </c>
      <c r="O819" s="3">
        <v>8.3332999999999995</v>
      </c>
      <c r="P819" s="3">
        <v>2.4398</v>
      </c>
      <c r="Q819" s="3">
        <v>0.62360000000000004</v>
      </c>
      <c r="R819" s="3">
        <v>6.5</v>
      </c>
      <c r="S819" s="3">
        <v>-2.3296999999999999</v>
      </c>
      <c r="T819" s="3">
        <v>-1.8162</v>
      </c>
      <c r="U819" s="3">
        <v>-22.044</v>
      </c>
    </row>
    <row r="820" spans="1:21">
      <c r="A820" t="s">
        <v>1</v>
      </c>
      <c r="B820" s="5" t="s">
        <v>243</v>
      </c>
      <c r="C820" s="98" t="s">
        <v>11</v>
      </c>
      <c r="D820" s="63">
        <v>105</v>
      </c>
      <c r="E820" s="63"/>
      <c r="F820" s="63">
        <v>133</v>
      </c>
      <c r="G820" s="63">
        <v>137</v>
      </c>
      <c r="H820" s="63"/>
      <c r="I820" s="63"/>
      <c r="J820" s="63"/>
      <c r="K820" s="63"/>
    </row>
    <row r="821" spans="1:21">
      <c r="A821" t="s">
        <v>1</v>
      </c>
      <c r="B821" s="5" t="s">
        <v>244</v>
      </c>
      <c r="C821" s="98" t="s">
        <v>12</v>
      </c>
      <c r="D821" s="63">
        <v>105</v>
      </c>
      <c r="E821" s="63"/>
      <c r="F821" s="63">
        <v>133</v>
      </c>
      <c r="G821" s="63">
        <v>138</v>
      </c>
      <c r="H821" s="63"/>
      <c r="I821" s="63"/>
      <c r="J821" s="63"/>
      <c r="K821" s="63"/>
      <c r="M821" s="3">
        <v>0</v>
      </c>
      <c r="P821" s="3">
        <v>0</v>
      </c>
    </row>
    <row r="822" spans="1:21">
      <c r="A822" t="s">
        <v>1</v>
      </c>
      <c r="B822" s="5" t="s">
        <v>245</v>
      </c>
      <c r="C822" s="98" t="s">
        <v>14</v>
      </c>
      <c r="D822" s="63">
        <v>105</v>
      </c>
      <c r="E822" s="63">
        <v>32</v>
      </c>
      <c r="F822" s="63">
        <v>133</v>
      </c>
      <c r="G822" s="63">
        <v>136</v>
      </c>
      <c r="H822" s="63">
        <v>0</v>
      </c>
      <c r="I822" s="63">
        <v>10</v>
      </c>
      <c r="J822" s="65" t="s">
        <v>41</v>
      </c>
      <c r="K822" s="63"/>
      <c r="M822" s="3">
        <v>-0.17408999999999999</v>
      </c>
      <c r="N822" s="3">
        <v>-1.8900999999999999</v>
      </c>
      <c r="O822" s="3">
        <v>8.6667000000000005</v>
      </c>
      <c r="P822" s="3">
        <v>0</v>
      </c>
      <c r="Q822" s="3">
        <v>-6.5486000000000004</v>
      </c>
      <c r="R822" s="3">
        <v>7.6666999999999996</v>
      </c>
      <c r="S822" s="3">
        <v>-1.716</v>
      </c>
      <c r="T822" s="3">
        <v>-6.5486000000000004</v>
      </c>
      <c r="U822" s="3">
        <v>281.62</v>
      </c>
    </row>
    <row r="823" spans="1:21">
      <c r="B823" s="5"/>
      <c r="D823" s="63"/>
      <c r="E823" s="63"/>
      <c r="F823" s="63"/>
      <c r="G823" s="63"/>
      <c r="H823" s="63"/>
      <c r="I823" s="63"/>
      <c r="J823" s="63"/>
      <c r="K823" s="63"/>
    </row>
    <row r="824" spans="1:21">
      <c r="A824" t="s">
        <v>38</v>
      </c>
      <c r="B824" s="5"/>
      <c r="L824"/>
    </row>
    <row r="836" spans="12:12">
      <c r="L836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184"/>
  <sheetViews>
    <sheetView tabSelected="1" workbookViewId="0">
      <pane xSplit="1" ySplit="2" topLeftCell="U3" activePane="bottomRight" state="frozen"/>
      <selection pane="topRight" activeCell="B1" sqref="B1"/>
      <selection pane="bottomLeft" activeCell="A3" sqref="A3"/>
      <selection pane="bottomRight" activeCell="AC14" sqref="AC14"/>
    </sheetView>
  </sheetViews>
  <sheetFormatPr defaultRowHeight="12.75"/>
  <cols>
    <col min="1" max="16384" width="9.140625" style="76"/>
  </cols>
  <sheetData>
    <row r="1" spans="1:39" s="74" customFormat="1">
      <c r="AD1" s="2"/>
      <c r="AE1" s="60">
        <v>0.14000000000000001</v>
      </c>
      <c r="AF1" s="60">
        <v>0.13</v>
      </c>
      <c r="AG1" s="60">
        <v>0.16</v>
      </c>
      <c r="AH1" s="60">
        <v>0.14000000000000001</v>
      </c>
      <c r="AI1" s="60">
        <v>0.09</v>
      </c>
      <c r="AJ1" s="60">
        <v>0.33</v>
      </c>
      <c r="AK1" s="60">
        <v>0.4</v>
      </c>
      <c r="AL1" s="60">
        <v>0.2</v>
      </c>
      <c r="AM1" s="60">
        <v>0.14000000000000001</v>
      </c>
    </row>
    <row r="2" spans="1:39" s="75" customFormat="1" ht="38.25">
      <c r="A2" s="97" t="s">
        <v>85</v>
      </c>
      <c r="B2" s="75" t="s">
        <v>179</v>
      </c>
      <c r="C2" s="75" t="s">
        <v>180</v>
      </c>
      <c r="D2" s="75" t="s">
        <v>181</v>
      </c>
      <c r="E2" s="75" t="s">
        <v>182</v>
      </c>
      <c r="F2" s="75" t="s">
        <v>183</v>
      </c>
      <c r="G2" s="75" t="s">
        <v>184</v>
      </c>
      <c r="H2" s="75" t="s">
        <v>185</v>
      </c>
      <c r="I2" s="75" t="s">
        <v>186</v>
      </c>
      <c r="J2" s="75" t="s">
        <v>187</v>
      </c>
      <c r="K2" s="75" t="s">
        <v>188</v>
      </c>
      <c r="L2" s="75" t="s">
        <v>189</v>
      </c>
      <c r="M2" s="75" t="s">
        <v>190</v>
      </c>
      <c r="N2" s="75" t="s">
        <v>191</v>
      </c>
      <c r="O2" s="75" t="s">
        <v>192</v>
      </c>
      <c r="P2" s="75" t="s">
        <v>193</v>
      </c>
      <c r="Q2" s="75" t="s">
        <v>194</v>
      </c>
      <c r="R2" s="75" t="s">
        <v>195</v>
      </c>
      <c r="S2" s="75" t="s">
        <v>196</v>
      </c>
      <c r="T2" s="75" t="s">
        <v>197</v>
      </c>
      <c r="U2" s="75" t="s">
        <v>198</v>
      </c>
      <c r="V2" s="75" t="s">
        <v>199</v>
      </c>
      <c r="W2" s="75" t="s">
        <v>200</v>
      </c>
      <c r="X2" s="75" t="s">
        <v>201</v>
      </c>
      <c r="Y2" s="75" t="s">
        <v>202</v>
      </c>
      <c r="Z2" s="75" t="s">
        <v>203</v>
      </c>
      <c r="AA2" s="75" t="s">
        <v>353</v>
      </c>
      <c r="AC2" s="59" t="s">
        <v>204</v>
      </c>
      <c r="AD2" s="59" t="s">
        <v>205</v>
      </c>
      <c r="AE2" s="59" t="s">
        <v>206</v>
      </c>
      <c r="AF2" s="59" t="s">
        <v>207</v>
      </c>
      <c r="AG2" s="59" t="s">
        <v>208</v>
      </c>
      <c r="AH2" s="59" t="s">
        <v>209</v>
      </c>
      <c r="AI2" s="59" t="s">
        <v>210</v>
      </c>
      <c r="AJ2" s="59" t="s">
        <v>211</v>
      </c>
      <c r="AK2" s="59" t="s">
        <v>212</v>
      </c>
      <c r="AL2" s="59" t="s">
        <v>214</v>
      </c>
      <c r="AM2" s="59" t="s">
        <v>213</v>
      </c>
    </row>
    <row r="3" spans="1:39">
      <c r="A3" s="236" t="s">
        <v>338</v>
      </c>
      <c r="B3" s="77">
        <f>'HGT &amp; HGL'!D5</f>
        <v>54.8</v>
      </c>
      <c r="C3" s="77">
        <f>'HGT &amp; HGL'!E5</f>
        <v>62.3</v>
      </c>
      <c r="D3" s="77" t="str">
        <f>IF('HGT &amp; HGL'!G5&lt;&gt;"",'HGT &amp; HGL'!G5,"")</f>
        <v/>
      </c>
      <c r="E3" s="77" t="str">
        <f>IF('HGT &amp; HGL'!H5&lt;&gt;"",'HGT &amp; HGL'!H5,"")</f>
        <v/>
      </c>
      <c r="F3" s="77"/>
      <c r="G3" s="77"/>
      <c r="H3" s="77">
        <f>IF('Plume Temp'!D5&lt;&gt;"",'Plume Temp'!D5,"")</f>
        <v>166</v>
      </c>
      <c r="I3" s="77">
        <f>IF('Plume Temp'!E5&lt;&gt;"",'Plume Temp'!E5,"")</f>
        <v>161</v>
      </c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8"/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>
      <c r="A4" s="162"/>
      <c r="B4" s="76">
        <f>'HGT &amp; HGL'!D6</f>
        <v>86</v>
      </c>
      <c r="C4" s="76">
        <f>'HGT &amp; HGL'!E6</f>
        <v>99</v>
      </c>
      <c r="D4" s="76" t="str">
        <f>IF('HGT &amp; HGL'!G6&lt;&gt;"",'HGT &amp; HGL'!G6,"")</f>
        <v/>
      </c>
      <c r="E4" s="76" t="str">
        <f>IF('HGT &amp; HGL'!H6&lt;&gt;"",'HGT &amp; HGL'!H6,"")</f>
        <v/>
      </c>
      <c r="H4" s="76">
        <f>IF('Plume Temp'!D6&lt;&gt;"",'Plume Temp'!D6,"")</f>
        <v>77</v>
      </c>
      <c r="I4" s="76">
        <f>IF('Plume Temp'!E6&lt;&gt;"",'Plume Temp'!E6,"")</f>
        <v>100</v>
      </c>
      <c r="AA4" s="79"/>
      <c r="AC4">
        <v>1300</v>
      </c>
      <c r="AD4">
        <v>1300</v>
      </c>
      <c r="AE4">
        <f t="shared" ref="AE4:AM4" si="0">$AC4*(1+AE1)</f>
        <v>1482.0000000000002</v>
      </c>
      <c r="AF4">
        <f t="shared" si="0"/>
        <v>1468.9999999999998</v>
      </c>
      <c r="AG4">
        <f t="shared" si="0"/>
        <v>1508</v>
      </c>
      <c r="AH4">
        <f t="shared" si="0"/>
        <v>1482.0000000000002</v>
      </c>
      <c r="AI4">
        <f t="shared" si="0"/>
        <v>1417</v>
      </c>
      <c r="AJ4">
        <f t="shared" si="0"/>
        <v>1729</v>
      </c>
      <c r="AK4">
        <f t="shared" si="0"/>
        <v>1819.9999999999998</v>
      </c>
      <c r="AL4">
        <f t="shared" si="0"/>
        <v>1560</v>
      </c>
      <c r="AM4">
        <f t="shared" si="0"/>
        <v>1482.0000000000002</v>
      </c>
    </row>
    <row r="5" spans="1:39">
      <c r="A5" s="162"/>
      <c r="H5" s="76">
        <f>IF('Plume Temp'!D7&lt;&gt;"",'Plume Temp'!D7,"")</f>
        <v>288</v>
      </c>
      <c r="I5" s="76">
        <f>IF('Plume Temp'!E7&lt;&gt;"",'Plume Temp'!E7,"")</f>
        <v>229</v>
      </c>
      <c r="AA5" s="79"/>
      <c r="AC5"/>
      <c r="AD5"/>
      <c r="AE5"/>
      <c r="AF5"/>
      <c r="AG5"/>
      <c r="AH5"/>
      <c r="AI5"/>
      <c r="AJ5"/>
      <c r="AK5"/>
      <c r="AL5"/>
      <c r="AM5"/>
    </row>
    <row r="6" spans="1:39">
      <c r="A6" s="162"/>
      <c r="H6" s="76">
        <f>IF('Plume Temp'!D8&lt;&gt;"",'Plume Temp'!D8,"")</f>
        <v>128</v>
      </c>
      <c r="I6" s="76">
        <f>IF('Plume Temp'!E8&lt;&gt;"",'Plume Temp'!E8,"")</f>
        <v>155</v>
      </c>
      <c r="AA6" s="79"/>
      <c r="AC6">
        <v>0</v>
      </c>
      <c r="AD6"/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</row>
    <row r="7" spans="1:39">
      <c r="A7" s="162"/>
      <c r="H7" s="76">
        <f>IF('Plume Temp'!D9&lt;&gt;"",'Plume Temp'!D9,"")</f>
        <v>252</v>
      </c>
      <c r="I7" s="76">
        <f>IF('Plume Temp'!E9&lt;&gt;"",'Plume Temp'!E9,"")</f>
        <v>225</v>
      </c>
      <c r="AA7" s="79"/>
      <c r="AC7">
        <v>1300</v>
      </c>
      <c r="AD7"/>
      <c r="AE7">
        <f>$AC7*(1-AE1)</f>
        <v>1118</v>
      </c>
      <c r="AF7">
        <f>$AC7*(1-AF1)</f>
        <v>1131</v>
      </c>
      <c r="AG7">
        <f>$AC7*(1-AG1)</f>
        <v>1092</v>
      </c>
      <c r="AH7">
        <f>$AC7*(1-AH1)</f>
        <v>1118</v>
      </c>
      <c r="AI7">
        <f>$AC7*(1-AI1)</f>
        <v>1183</v>
      </c>
      <c r="AJ7">
        <f>$AC7*(1-AJ1)</f>
        <v>870.99999999999989</v>
      </c>
      <c r="AK7">
        <f>$AC7*(1-AK1)</f>
        <v>780</v>
      </c>
      <c r="AL7">
        <f>$AC7*(1-AL1)</f>
        <v>1040</v>
      </c>
      <c r="AM7">
        <f>$AC7*(1-AM1)</f>
        <v>1118</v>
      </c>
    </row>
    <row r="8" spans="1:39">
      <c r="A8" s="163"/>
      <c r="B8" s="80">
        <f>'HGT &amp; HGL'!D7</f>
        <v>82.5</v>
      </c>
      <c r="C8" s="80">
        <f>'HGT &amp; HGL'!E7</f>
        <v>91</v>
      </c>
      <c r="D8" s="80">
        <f>IF('HGT &amp; HGL'!G7&lt;&gt;"",'HGT &amp; HGL'!G7,"")</f>
        <v>13.86</v>
      </c>
      <c r="E8" s="80">
        <f>IF('HGT &amp; HGL'!H7&lt;&gt;"",'HGT &amp; HGL'!H7,"")</f>
        <v>14.94</v>
      </c>
      <c r="F8" s="80"/>
      <c r="G8" s="80"/>
      <c r="H8" s="80">
        <f>IF('Plume Temp'!D10&lt;&gt;"",'Plume Temp'!D10,"")</f>
        <v>128</v>
      </c>
      <c r="I8" s="80">
        <f>IF('Plume Temp'!E10&lt;&gt;"",'Plume Temp'!E10,"")</f>
        <v>135</v>
      </c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1"/>
    </row>
    <row r="9" spans="1:39">
      <c r="A9" s="236" t="s">
        <v>361</v>
      </c>
      <c r="B9" s="77">
        <f>'HGT &amp; HGL'!D8</f>
        <v>122.89</v>
      </c>
      <c r="C9" s="77">
        <f>'HGT &amp; HGL'!E8</f>
        <v>135.47999999999999</v>
      </c>
      <c r="D9" s="77" t="str">
        <f>IF('HGT &amp; HGL'!G8&lt;&gt;"",'HGT &amp; HGL'!G8,"")</f>
        <v/>
      </c>
      <c r="E9" s="77" t="str">
        <f>IF('HGT &amp; HGL'!H8&lt;&gt;"",'HGT &amp; HGL'!H8,"")</f>
        <v/>
      </c>
      <c r="F9" s="77">
        <f>IF('Ceiling Jet'!D6&lt;&gt;"",'Ceiling Jet'!D6,"")</f>
        <v>154.9</v>
      </c>
      <c r="G9" s="77">
        <f>IF('Ceiling Jet'!E6&lt;&gt;"",'Ceiling Jet'!E6,"")</f>
        <v>135.47999999999999</v>
      </c>
      <c r="H9" s="77"/>
      <c r="I9" s="77"/>
      <c r="J9" s="77">
        <f>IF('Gas Concentration'!G5&lt;&gt;"",'Gas Concentration'!G5,"")</f>
        <v>3.8399999999999997E-2</v>
      </c>
      <c r="K9" s="77">
        <f>IF('Gas Concentration'!H5&lt;&gt;"",'Gas Concentration'!H5,"")</f>
        <v>4.4424999999999999E-2</v>
      </c>
      <c r="L9" s="77">
        <f>IF('Gas Concentration'!D5&lt;&gt;"",'Gas Concentration'!D5,"")</f>
        <v>6.5000000000000002E-2</v>
      </c>
      <c r="M9" s="77">
        <f>IF('Gas Concentration'!E5&lt;&gt;"",'Gas Concentration'!E5,"")</f>
        <v>7.6106999999999994E-2</v>
      </c>
      <c r="N9" s="77">
        <f>IF('Smoke Concentration'!C5&lt;&gt;"",'Smoke Concentration'!C5,"")</f>
        <v>41.5</v>
      </c>
      <c r="O9" s="77">
        <f>IF('Smoke Concentration'!D5&lt;&gt;"",'Smoke Concentration'!D5,"")</f>
        <v>320.43</v>
      </c>
      <c r="P9" s="77">
        <f>IF(Pressure!C5&lt;&gt;"",Pressure!C5,"")</f>
        <v>57.6</v>
      </c>
      <c r="Q9" s="77">
        <f>IF(Pressure!D5&lt;&gt;"",Pressure!D5,"")</f>
        <v>42.398000000000003</v>
      </c>
      <c r="R9" s="77">
        <f>IF('Target Flux and Temperature'!J5&lt;&gt;"",'Target Flux and Temperature'!J5,"")</f>
        <v>106.4</v>
      </c>
      <c r="S9" s="77">
        <f>IF('Target Flux and Temperature'!K5&lt;&gt;"",'Target Flux and Temperature'!K5,"")</f>
        <v>102.77</v>
      </c>
      <c r="T9" s="77">
        <f>IF('Target Flux and Temperature'!D5&lt;&gt;"",'Target Flux and Temperature'!D5,"")</f>
        <v>1.1214999999999999</v>
      </c>
      <c r="U9" s="77">
        <f>IF('Target Flux and Temperature'!E5&lt;&gt;"",'Target Flux and Temperature'!E5,"")</f>
        <v>1.5319</v>
      </c>
      <c r="V9" s="77">
        <f>IF('Target Flux and Temperature'!G5&lt;&gt;"",'Target Flux and Temperature'!G5,"")</f>
        <v>1.853</v>
      </c>
      <c r="W9" s="77">
        <f>IF('Target Flux and Temperature'!H5&lt;&gt;"",'Target Flux and Temperature'!H5,"")</f>
        <v>1.6738</v>
      </c>
      <c r="X9" s="77">
        <f>IF('Surface Flux and Temperature'!G5&lt;&gt;"",'Surface Flux and Temperature'!G5,"")</f>
        <v>54.2</v>
      </c>
      <c r="Y9" s="77">
        <f>IF('Surface Flux and Temperature'!H5&lt;&gt;"",'Surface Flux and Temperature'!H5,"")</f>
        <v>88.944999999999993</v>
      </c>
      <c r="Z9" s="77">
        <f>IF('Surface Flux and Temperature'!D5&lt;&gt;"",'Surface Flux and Temperature'!D5,"")</f>
        <v>1.3849</v>
      </c>
      <c r="AA9" s="78">
        <f>IF('Surface Flux and Temperature'!E5&lt;&gt;"",'Surface Flux and Temperature'!E5,"")</f>
        <v>1.6716</v>
      </c>
      <c r="AC9" s="133">
        <v>0</v>
      </c>
      <c r="AK9" s="76">
        <f>AK3</f>
        <v>0</v>
      </c>
    </row>
    <row r="10" spans="1:39">
      <c r="A10" s="162"/>
      <c r="B10" s="76">
        <f>'HGT &amp; HGL'!D9</f>
        <v>116.81</v>
      </c>
      <c r="C10" s="76">
        <f>'HGT &amp; HGL'!E9</f>
        <v>132.52000000000001</v>
      </c>
      <c r="D10" s="76" t="str">
        <f>IF('HGT &amp; HGL'!G9&lt;&gt;"",'HGT &amp; HGL'!G9,"")</f>
        <v/>
      </c>
      <c r="E10" s="76" t="str">
        <f>IF('HGT &amp; HGL'!H9&lt;&gt;"",'HGT &amp; HGL'!H9,"")</f>
        <v/>
      </c>
      <c r="F10" s="76">
        <f>IF('Ceiling Jet'!D7&lt;&gt;"",'Ceiling Jet'!D7,"")</f>
        <v>139.31</v>
      </c>
      <c r="G10" s="76">
        <f>IF('Ceiling Jet'!E7&lt;&gt;"",'Ceiling Jet'!E7,"")</f>
        <v>132.52000000000001</v>
      </c>
      <c r="J10" s="76">
        <f>IF('Gas Concentration'!G6&lt;&gt;"",'Gas Concentration'!G6,"")</f>
        <v>3.7977999999999998E-2</v>
      </c>
      <c r="K10" s="76">
        <f>IF('Gas Concentration'!H6&lt;&gt;"",'Gas Concentration'!H6,"")</f>
        <v>4.2644000000000001E-2</v>
      </c>
      <c r="L10" s="76">
        <f>IF('Gas Concentration'!D6&lt;&gt;"",'Gas Concentration'!D6,"")</f>
        <v>6.3915E-2</v>
      </c>
      <c r="M10" s="76">
        <f>IF('Gas Concentration'!E6&lt;&gt;"",'Gas Concentration'!E6,"")</f>
        <v>7.2998999999999994E-2</v>
      </c>
      <c r="N10" s="76">
        <f>IF('Smoke Concentration'!C6&lt;&gt;"",'Smoke Concentration'!C6,"")</f>
        <v>55.051000000000002</v>
      </c>
      <c r="O10" s="76">
        <f>IF('Smoke Concentration'!D6&lt;&gt;"",'Smoke Concentration'!D6,"")</f>
        <v>306.75</v>
      </c>
      <c r="P10" s="76">
        <f>IF(Pressure!C6&lt;&gt;"",Pressure!C6,"")</f>
        <v>45.871000000000002</v>
      </c>
      <c r="Q10" s="76">
        <f>IF(Pressure!D6&lt;&gt;"",Pressure!D6,"")</f>
        <v>28.841999999999999</v>
      </c>
      <c r="R10" s="76" t="str">
        <f>IF('Target Flux and Temperature'!J6&lt;&gt;"",'Target Flux and Temperature'!J6,"")</f>
        <v/>
      </c>
      <c r="S10" s="76" t="str">
        <f>IF('Target Flux and Temperature'!K6&lt;&gt;"",'Target Flux and Temperature'!K6,"")</f>
        <v/>
      </c>
      <c r="T10" s="76">
        <f>IF('Target Flux and Temperature'!D6&lt;&gt;"",'Target Flux and Temperature'!D6,"")</f>
        <v>1.4394</v>
      </c>
      <c r="U10" s="76">
        <f>IF('Target Flux and Temperature'!E6&lt;&gt;"",'Target Flux and Temperature'!E6,"")</f>
        <v>1.5831999999999999</v>
      </c>
      <c r="V10" s="76" t="str">
        <f>IF('Target Flux and Temperature'!G6&lt;&gt;"",'Target Flux and Temperature'!G6,"")</f>
        <v/>
      </c>
      <c r="W10" s="76" t="str">
        <f>IF('Target Flux and Temperature'!H6&lt;&gt;"",'Target Flux and Temperature'!H6,"")</f>
        <v/>
      </c>
      <c r="X10" s="76">
        <f>IF('Surface Flux and Temperature'!G6&lt;&gt;"",'Surface Flux and Temperature'!G6,"")</f>
        <v>68</v>
      </c>
      <c r="Y10" s="76">
        <f>IF('Surface Flux and Temperature'!H6&lt;&gt;"",'Surface Flux and Temperature'!H6,"")</f>
        <v>88.994</v>
      </c>
      <c r="Z10" s="76">
        <f>IF('Surface Flux and Temperature'!D6&lt;&gt;"",'Surface Flux and Temperature'!D6,"")</f>
        <v>1.7657</v>
      </c>
      <c r="AA10" s="79">
        <f>IF('Surface Flux and Temperature'!E6&lt;&gt;"",'Surface Flux and Temperature'!E6,"")</f>
        <v>1.6525000000000001</v>
      </c>
      <c r="AC10" s="133">
        <v>-1300</v>
      </c>
      <c r="AK10" s="76">
        <f>-AK4</f>
        <v>-1819.9999999999998</v>
      </c>
    </row>
    <row r="11" spans="1:39">
      <c r="A11" s="162"/>
      <c r="B11" s="76">
        <f>'HGT &amp; HGL'!D10</f>
        <v>229.21</v>
      </c>
      <c r="C11" s="76">
        <f>'HGT &amp; HGL'!E10</f>
        <v>234.57</v>
      </c>
      <c r="D11" s="76" t="str">
        <f>IF('HGT &amp; HGL'!G10&lt;&gt;"",'HGT &amp; HGL'!G10,"")</f>
        <v/>
      </c>
      <c r="E11" s="76" t="str">
        <f>IF('HGT &amp; HGL'!H10&lt;&gt;"",'HGT &amp; HGL'!H10,"")</f>
        <v/>
      </c>
      <c r="F11" s="76">
        <f>IF('Ceiling Jet'!D8&lt;&gt;"",'Ceiling Jet'!D8,"")</f>
        <v>270.60000000000002</v>
      </c>
      <c r="G11" s="76">
        <f>IF('Ceiling Jet'!E8&lt;&gt;"",'Ceiling Jet'!E8,"")</f>
        <v>234.57</v>
      </c>
      <c r="J11" s="76">
        <f>IF('Gas Concentration'!G7&lt;&gt;"",'Gas Concentration'!G7,"")</f>
        <v>5.4300000000000001E-2</v>
      </c>
      <c r="K11" s="76">
        <f>IF('Gas Concentration'!H7&lt;&gt;"",'Gas Concentration'!H7,"")</f>
        <v>5.8652999999999997E-2</v>
      </c>
      <c r="L11" s="76">
        <f>IF('Gas Concentration'!D7&lt;&gt;"",'Gas Concentration'!D7,"")</f>
        <v>9.1999999999999998E-2</v>
      </c>
      <c r="M11" s="76">
        <f>IF('Gas Concentration'!E7&lt;&gt;"",'Gas Concentration'!E7,"")</f>
        <v>0.10048</v>
      </c>
      <c r="N11" s="76">
        <f>IF('Smoke Concentration'!C7&lt;&gt;"",'Smoke Concentration'!C7,"")</f>
        <v>128</v>
      </c>
      <c r="O11" s="76">
        <f>IF('Smoke Concentration'!D7&lt;&gt;"",'Smoke Concentration'!D7,"")</f>
        <v>419.47</v>
      </c>
      <c r="P11" s="76">
        <f>IF(Pressure!C7&lt;&gt;"",Pressure!C7,"")</f>
        <v>290</v>
      </c>
      <c r="Q11" s="76">
        <f>IF(Pressure!D7&lt;&gt;"",Pressure!D7,"")</f>
        <v>266.01</v>
      </c>
      <c r="R11" s="76">
        <f>IF('Target Flux and Temperature'!J7&lt;&gt;"",'Target Flux and Temperature'!J7,"")</f>
        <v>82.6</v>
      </c>
      <c r="S11" s="76">
        <f>IF('Target Flux and Temperature'!K7&lt;&gt;"",'Target Flux and Temperature'!K7,"")</f>
        <v>67.864000000000004</v>
      </c>
      <c r="T11" s="76">
        <f>IF('Target Flux and Temperature'!D7&lt;&gt;"",'Target Flux and Temperature'!D7,"")</f>
        <v>0.86692000000000002</v>
      </c>
      <c r="U11" s="76">
        <f>IF('Target Flux and Temperature'!E7&lt;&gt;"",'Target Flux and Temperature'!E7,"")</f>
        <v>1.4341999999999999</v>
      </c>
      <c r="V11" s="76">
        <f>IF('Target Flux and Temperature'!G7&lt;&gt;"",'Target Flux and Temperature'!G7,"")</f>
        <v>1.6043000000000001</v>
      </c>
      <c r="W11" s="76">
        <f>IF('Target Flux and Temperature'!H7&lt;&gt;"",'Target Flux and Temperature'!H7,"")</f>
        <v>1.7999000000000001</v>
      </c>
      <c r="X11" s="76">
        <f>IF('Surface Flux and Temperature'!G7&lt;&gt;"",'Surface Flux and Temperature'!G7,"")</f>
        <v>55.4</v>
      </c>
      <c r="Y11" s="76">
        <f>IF('Surface Flux and Temperature'!H7&lt;&gt;"",'Surface Flux and Temperature'!H7,"")</f>
        <v>88.51</v>
      </c>
      <c r="Z11" s="76">
        <f>IF('Surface Flux and Temperature'!D7&lt;&gt;"",'Surface Flux and Temperature'!D7,"")</f>
        <v>1.2583</v>
      </c>
      <c r="AA11" s="79">
        <f>IF('Surface Flux and Temperature'!E7&lt;&gt;"",'Surface Flux and Temperature'!E7,"")</f>
        <v>1.6706000000000001</v>
      </c>
    </row>
    <row r="12" spans="1:39">
      <c r="A12" s="162"/>
      <c r="B12" s="76">
        <f>'HGT &amp; HGL'!D11</f>
        <v>217.68</v>
      </c>
      <c r="C12" s="76">
        <f>'HGT &amp; HGL'!E11</f>
        <v>234.06</v>
      </c>
      <c r="D12" s="76" t="str">
        <f>IF('HGT &amp; HGL'!G11&lt;&gt;"",'HGT &amp; HGL'!G11,"")</f>
        <v/>
      </c>
      <c r="E12" s="76" t="str">
        <f>IF('HGT &amp; HGL'!H11&lt;&gt;"",'HGT &amp; HGL'!H11,"")</f>
        <v/>
      </c>
      <c r="F12" s="76">
        <f>IF('Ceiling Jet'!D9&lt;&gt;"",'Ceiling Jet'!D9,"")</f>
        <v>246.93</v>
      </c>
      <c r="G12" s="76">
        <f>IF('Ceiling Jet'!E9&lt;&gt;"",'Ceiling Jet'!E9,"")</f>
        <v>234.06</v>
      </c>
      <c r="J12" s="76">
        <f>IF('Gas Concentration'!G8&lt;&gt;"",'Gas Concentration'!G8,"")</f>
        <v>5.7882999999999997E-2</v>
      </c>
      <c r="K12" s="76">
        <f>IF('Gas Concentration'!H8&lt;&gt;"",'Gas Concentration'!H8,"")</f>
        <v>5.7376999999999997E-2</v>
      </c>
      <c r="L12" s="76">
        <f>IF('Gas Concentration'!D8&lt;&gt;"",'Gas Concentration'!D8,"")</f>
        <v>9.6061999999999995E-2</v>
      </c>
      <c r="M12" s="76">
        <f>IF('Gas Concentration'!E8&lt;&gt;"",'Gas Concentration'!E8,"")</f>
        <v>9.8239999999999994E-2</v>
      </c>
      <c r="N12" s="76">
        <f>IF('Smoke Concentration'!C8&lt;&gt;"",'Smoke Concentration'!C8,"")</f>
        <v>99.528000000000006</v>
      </c>
      <c r="O12" s="76">
        <f>IF('Smoke Concentration'!D8&lt;&gt;"",'Smoke Concentration'!D8,"")</f>
        <v>411.23</v>
      </c>
      <c r="P12" s="76">
        <f>IF(Pressure!C8&lt;&gt;"",Pressure!C8,"")</f>
        <v>189.34</v>
      </c>
      <c r="Q12" s="76">
        <f>IF(Pressure!D8&lt;&gt;"",Pressure!D8,"")</f>
        <v>213.95</v>
      </c>
      <c r="R12" s="76">
        <f>IF('Target Flux and Temperature'!J8&lt;&gt;"",'Target Flux and Temperature'!J8,"")</f>
        <v>64.400000000000006</v>
      </c>
      <c r="S12" s="76">
        <f>IF('Target Flux and Temperature'!K8&lt;&gt;"",'Target Flux and Temperature'!K8,"")</f>
        <v>95.956000000000003</v>
      </c>
      <c r="T12" s="76">
        <f>IF('Target Flux and Temperature'!D8&lt;&gt;"",'Target Flux and Temperature'!D8,"")</f>
        <v>1.5111000000000001</v>
      </c>
      <c r="U12" s="76">
        <f>IF('Target Flux and Temperature'!E8&lt;&gt;"",'Target Flux and Temperature'!E8,"")</f>
        <v>1.5881000000000001</v>
      </c>
      <c r="V12" s="76" t="str">
        <f>IF('Target Flux and Temperature'!G8&lt;&gt;"",'Target Flux and Temperature'!G8,"")</f>
        <v/>
      </c>
      <c r="W12" s="76" t="str">
        <f>IF('Target Flux and Temperature'!H8&lt;&gt;"",'Target Flux and Temperature'!H8,"")</f>
        <v/>
      </c>
      <c r="X12" s="76">
        <f>IF('Surface Flux and Temperature'!G8&lt;&gt;"",'Surface Flux and Temperature'!G8,"")</f>
        <v>71</v>
      </c>
      <c r="Y12" s="76">
        <f>IF('Surface Flux and Temperature'!H8&lt;&gt;"",'Surface Flux and Temperature'!H8,"")</f>
        <v>89.117999999999995</v>
      </c>
      <c r="Z12" s="76">
        <f>IF('Surface Flux and Temperature'!D8&lt;&gt;"",'Surface Flux and Temperature'!D8,"")</f>
        <v>1.7222</v>
      </c>
      <c r="AA12" s="79">
        <f>IF('Surface Flux and Temperature'!E8&lt;&gt;"",'Surface Flux and Temperature'!E8,"")</f>
        <v>1.6669</v>
      </c>
      <c r="AC12" s="133">
        <v>0</v>
      </c>
      <c r="AK12" s="76">
        <f>AK6</f>
        <v>0</v>
      </c>
    </row>
    <row r="13" spans="1:39">
      <c r="A13" s="162"/>
      <c r="B13" s="76">
        <f>'HGT &amp; HGL'!D12</f>
        <v>204.28</v>
      </c>
      <c r="C13" s="76">
        <f>'HGT &amp; HGL'!E12</f>
        <v>221.67</v>
      </c>
      <c r="D13" s="76" t="str">
        <f>IF('HGT &amp; HGL'!G12&lt;&gt;"",'HGT &amp; HGL'!G12,"")</f>
        <v/>
      </c>
      <c r="E13" s="76" t="str">
        <f>IF('HGT &amp; HGL'!H12&lt;&gt;"",'HGT &amp; HGL'!H12,"")</f>
        <v/>
      </c>
      <c r="F13" s="76">
        <f>IF('Ceiling Jet'!D10&lt;&gt;"",'Ceiling Jet'!D10,"")</f>
        <v>228.69</v>
      </c>
      <c r="G13" s="76">
        <f>IF('Ceiling Jet'!E10&lt;&gt;"",'Ceiling Jet'!E10,"")</f>
        <v>221.67</v>
      </c>
      <c r="J13" s="76">
        <f>IF('Gas Concentration'!G9&lt;&gt;"",'Gas Concentration'!G9,"")</f>
        <v>4.7370000000000002E-2</v>
      </c>
      <c r="K13" s="76">
        <f>IF('Gas Concentration'!H9&lt;&gt;"",'Gas Concentration'!H9,"")</f>
        <v>3.4985000000000002E-2</v>
      </c>
      <c r="L13" s="76">
        <f>IF('Gas Concentration'!D9&lt;&gt;"",'Gas Concentration'!D9,"")</f>
        <v>7.8604999999999994E-2</v>
      </c>
      <c r="M13" s="76">
        <f>IF('Gas Concentration'!E9&lt;&gt;"",'Gas Concentration'!E9,"")</f>
        <v>5.9864000000000001E-2</v>
      </c>
      <c r="N13" s="76">
        <f>IF('Smoke Concentration'!C9&lt;&gt;"",'Smoke Concentration'!C9,"")</f>
        <v>79.897999999999996</v>
      </c>
      <c r="O13" s="76">
        <f>IF('Smoke Concentration'!D9&lt;&gt;"",'Smoke Concentration'!D9,"")</f>
        <v>177.26</v>
      </c>
      <c r="P13" s="76">
        <f>IF(Pressure!C9&lt;&gt;"",Pressure!C9,"")</f>
        <v>56.604999999999997</v>
      </c>
      <c r="Q13" s="76">
        <f>IF(Pressure!D9&lt;&gt;"",Pressure!D9,"")</f>
        <v>76.775999999999996</v>
      </c>
      <c r="R13" s="76">
        <f>IF('Target Flux and Temperature'!J9&lt;&gt;"",'Target Flux and Temperature'!J9,"")</f>
        <v>109.22</v>
      </c>
      <c r="S13" s="76">
        <f>IF('Target Flux and Temperature'!K9&lt;&gt;"",'Target Flux and Temperature'!K9,"")</f>
        <v>101.95</v>
      </c>
      <c r="T13" s="76">
        <f>IF('Target Flux and Temperature'!D9&lt;&gt;"",'Target Flux and Temperature'!D9,"")</f>
        <v>1.2040999999999999</v>
      </c>
      <c r="U13" s="76">
        <f>IF('Target Flux and Temperature'!E9&lt;&gt;"",'Target Flux and Temperature'!E9,"")</f>
        <v>1.5004</v>
      </c>
      <c r="V13" s="76">
        <f>IF('Target Flux and Temperature'!G9&lt;&gt;"",'Target Flux and Temperature'!G9,"")</f>
        <v>1.84</v>
      </c>
      <c r="W13" s="76">
        <f>IF('Target Flux and Temperature'!H9&lt;&gt;"",'Target Flux and Temperature'!H9,"")</f>
        <v>1.6273</v>
      </c>
      <c r="X13" s="76">
        <f>IF('Surface Flux and Temperature'!G9&lt;&gt;"",'Surface Flux and Temperature'!G9,"")</f>
        <v>38.200000000000003</v>
      </c>
      <c r="Y13" s="76">
        <f>IF('Surface Flux and Temperature'!H9&lt;&gt;"",'Surface Flux and Temperature'!H9,"")</f>
        <v>70.94</v>
      </c>
      <c r="Z13" s="76">
        <f>IF('Surface Flux and Temperature'!D9&lt;&gt;"",'Surface Flux and Temperature'!D9,"")</f>
        <v>0.92440999999999995</v>
      </c>
      <c r="AA13" s="79">
        <f>IF('Surface Flux and Temperature'!E9&lt;&gt;"",'Surface Flux and Temperature'!E9,"")</f>
        <v>1.3694999999999999</v>
      </c>
      <c r="AC13" s="133">
        <v>-1300</v>
      </c>
      <c r="AK13" s="76">
        <f>-AK7</f>
        <v>-780</v>
      </c>
    </row>
    <row r="14" spans="1:39">
      <c r="A14" s="162"/>
      <c r="B14" s="76">
        <f>'HGT &amp; HGL'!D13</f>
        <v>197.83</v>
      </c>
      <c r="C14" s="76">
        <f>'HGT &amp; HGL'!E13</f>
        <v>221.01</v>
      </c>
      <c r="D14" s="76" t="str">
        <f>IF('HGT &amp; HGL'!G13&lt;&gt;"",'HGT &amp; HGL'!G13,"")</f>
        <v/>
      </c>
      <c r="E14" s="76" t="str">
        <f>IF('HGT &amp; HGL'!H13&lt;&gt;"",'HGT &amp; HGL'!H13,"")</f>
        <v/>
      </c>
      <c r="F14" s="76">
        <f>IF('Ceiling Jet'!D11&lt;&gt;"",'Ceiling Jet'!D11,"")</f>
        <v>217.55</v>
      </c>
      <c r="G14" s="76">
        <f>IF('Ceiling Jet'!E11&lt;&gt;"",'Ceiling Jet'!E11,"")</f>
        <v>221.01</v>
      </c>
      <c r="J14" s="76">
        <f>IF('Gas Concentration'!G10&lt;&gt;"",'Gas Concentration'!G10,"")</f>
        <v>4.6545000000000003E-2</v>
      </c>
      <c r="K14" s="76">
        <f>IF('Gas Concentration'!H10&lt;&gt;"",'Gas Concentration'!H10,"")</f>
        <v>3.4729999999999997E-2</v>
      </c>
      <c r="L14" s="76">
        <f>IF('Gas Concentration'!D10&lt;&gt;"",'Gas Concentration'!D10,"")</f>
        <v>7.9242999999999994E-2</v>
      </c>
      <c r="M14" s="76">
        <f>IF('Gas Concentration'!E10&lt;&gt;"",'Gas Concentration'!E10,"")</f>
        <v>5.9368999999999998E-2</v>
      </c>
      <c r="N14" s="76">
        <f>IF('Smoke Concentration'!C10&lt;&gt;"",'Smoke Concentration'!C10,"")</f>
        <v>70.747</v>
      </c>
      <c r="O14" s="76">
        <f>IF('Smoke Concentration'!D10&lt;&gt;"",'Smoke Concentration'!D10,"")</f>
        <v>176.72</v>
      </c>
      <c r="P14" s="76">
        <f>IF(Pressure!C10&lt;&gt;"",Pressure!C10,"")</f>
        <v>49.326000000000001</v>
      </c>
      <c r="Q14" s="76">
        <f>IF(Pressure!D10&lt;&gt;"",Pressure!D10,"")</f>
        <v>45.703000000000003</v>
      </c>
      <c r="R14" s="76">
        <f>IF('Target Flux and Temperature'!J10&lt;&gt;"",'Target Flux and Temperature'!J10,"")</f>
        <v>87.263999999999996</v>
      </c>
      <c r="S14" s="76">
        <f>IF('Target Flux and Temperature'!K10&lt;&gt;"",'Target Flux and Temperature'!K10,"")</f>
        <v>102.25</v>
      </c>
      <c r="T14" s="76">
        <f>IF('Target Flux and Temperature'!D10&lt;&gt;"",'Target Flux and Temperature'!D10,"")</f>
        <v>1.3489</v>
      </c>
      <c r="U14" s="76">
        <f>IF('Target Flux and Temperature'!E10&lt;&gt;"",'Target Flux and Temperature'!E10,"")</f>
        <v>1.5507</v>
      </c>
      <c r="V14" s="76">
        <f>IF('Target Flux and Temperature'!G10&lt;&gt;"",'Target Flux and Temperature'!G10,"")</f>
        <v>2.5179</v>
      </c>
      <c r="W14" s="76">
        <f>IF('Target Flux and Temperature'!H10&lt;&gt;"",'Target Flux and Temperature'!H10,"")</f>
        <v>1.6752</v>
      </c>
      <c r="X14" s="76">
        <f>IF('Surface Flux and Temperature'!G10&lt;&gt;"",'Surface Flux and Temperature'!G10,"")</f>
        <v>77.400000000000006</v>
      </c>
      <c r="Y14" s="76">
        <f>IF('Surface Flux and Temperature'!H10&lt;&gt;"",'Surface Flux and Temperature'!H10,"")</f>
        <v>69.213999999999999</v>
      </c>
      <c r="Z14" s="76">
        <f>IF('Surface Flux and Temperature'!D10&lt;&gt;"",'Surface Flux and Temperature'!D10,"")</f>
        <v>2.3828</v>
      </c>
      <c r="AA14" s="79">
        <f>IF('Surface Flux and Temperature'!E10&lt;&gt;"",'Surface Flux and Temperature'!E10,"")</f>
        <v>1.3363</v>
      </c>
    </row>
    <row r="15" spans="1:39">
      <c r="A15" s="162"/>
      <c r="B15" s="76">
        <f>'HGT &amp; HGL'!D14</f>
        <v>290.49</v>
      </c>
      <c r="C15" s="76">
        <f>'HGT &amp; HGL'!E14</f>
        <v>310.87</v>
      </c>
      <c r="D15" s="76" t="str">
        <f>IF('HGT &amp; HGL'!G14&lt;&gt;"",'HGT &amp; HGL'!G14,"")</f>
        <v/>
      </c>
      <c r="E15" s="76" t="str">
        <f>IF('HGT &amp; HGL'!H14&lt;&gt;"",'HGT &amp; HGL'!H14,"")</f>
        <v/>
      </c>
      <c r="F15" s="76">
        <f>IF('Ceiling Jet'!D12&lt;&gt;"",'Ceiling Jet'!D12,"")</f>
        <v>330.42</v>
      </c>
      <c r="G15" s="76">
        <f>IF('Ceiling Jet'!E12&lt;&gt;"",'Ceiling Jet'!E12,"")</f>
        <v>310.87</v>
      </c>
      <c r="J15" s="76">
        <f>IF('Gas Concentration'!G11&lt;&gt;"",'Gas Concentration'!G11,"")</f>
        <v>6.0082000000000003E-2</v>
      </c>
      <c r="K15" s="76">
        <f>IF('Gas Concentration'!H11&lt;&gt;"",'Gas Concentration'!H11,"")</f>
        <v>6.4363000000000004E-2</v>
      </c>
      <c r="L15" s="76">
        <f>IF('Gas Concentration'!D11&lt;&gt;"",'Gas Concentration'!D11,"")</f>
        <v>0.10059</v>
      </c>
      <c r="M15" s="76">
        <f>IF('Gas Concentration'!E11&lt;&gt;"",'Gas Concentration'!E11,"")</f>
        <v>0.11017</v>
      </c>
      <c r="N15" s="76">
        <f>IF('Smoke Concentration'!C11&lt;&gt;"",'Smoke Concentration'!C11,"")</f>
        <v>223.51</v>
      </c>
      <c r="O15" s="76">
        <f>IF('Smoke Concentration'!D11&lt;&gt;"",'Smoke Concentration'!D11,"")</f>
        <v>480.2</v>
      </c>
      <c r="P15" s="76">
        <f>IF(Pressure!C11&lt;&gt;"",Pressure!C11,"")</f>
        <v>231.54</v>
      </c>
      <c r="Q15" s="76">
        <f>IF(Pressure!D11&lt;&gt;"",Pressure!D11,"")</f>
        <v>335.6</v>
      </c>
      <c r="R15" s="76">
        <f>IF('Target Flux and Temperature'!J11&lt;&gt;"",'Target Flux and Temperature'!J11,"")</f>
        <v>90.106999999999999</v>
      </c>
      <c r="S15" s="76">
        <f>IF('Target Flux and Temperature'!K11&lt;&gt;"",'Target Flux and Temperature'!K11,"")</f>
        <v>73.313000000000002</v>
      </c>
      <c r="T15" s="76">
        <f>IF('Target Flux and Temperature'!D11&lt;&gt;"",'Target Flux and Temperature'!D11,"")</f>
        <v>0.82047000000000003</v>
      </c>
      <c r="U15" s="76">
        <f>IF('Target Flux and Temperature'!E11&lt;&gt;"",'Target Flux and Temperature'!E11,"")</f>
        <v>1.4046000000000001</v>
      </c>
      <c r="V15" s="76">
        <f>IF('Target Flux and Temperature'!G11&lt;&gt;"",'Target Flux and Temperature'!G11,"")</f>
        <v>1.5087999999999999</v>
      </c>
      <c r="W15" s="76">
        <f>IF('Target Flux and Temperature'!H11&lt;&gt;"",'Target Flux and Temperature'!H11,"")</f>
        <v>1.7076</v>
      </c>
      <c r="X15" s="76">
        <f>IF('Surface Flux and Temperature'!G11&lt;&gt;"",'Surface Flux and Temperature'!G11,"")</f>
        <v>80.7</v>
      </c>
      <c r="Y15" s="76">
        <f>IF('Surface Flux and Temperature'!H11&lt;&gt;"",'Surface Flux and Temperature'!H11,"")</f>
        <v>91.93</v>
      </c>
      <c r="Z15" s="76">
        <f>IF('Surface Flux and Temperature'!D11&lt;&gt;"",'Surface Flux and Temperature'!D11,"")</f>
        <v>1.9286000000000001</v>
      </c>
      <c r="AA15" s="79">
        <f>IF('Surface Flux and Temperature'!E11&lt;&gt;"",'Surface Flux and Temperature'!E11,"")</f>
        <v>1.7032</v>
      </c>
    </row>
    <row r="16" spans="1:39">
      <c r="A16" s="162"/>
      <c r="B16" s="76">
        <f>'HGT &amp; HGL'!D15</f>
        <v>268.44</v>
      </c>
      <c r="C16" s="76">
        <f>'HGT &amp; HGL'!E15</f>
        <v>289.68</v>
      </c>
      <c r="D16" s="76" t="str">
        <f>IF('HGT &amp; HGL'!G15&lt;&gt;"",'HGT &amp; HGL'!G15,"")</f>
        <v/>
      </c>
      <c r="E16" s="76" t="str">
        <f>IF('HGT &amp; HGL'!H15&lt;&gt;"",'HGT &amp; HGL'!H15,"")</f>
        <v/>
      </c>
      <c r="F16" s="76">
        <f>IF('Ceiling Jet'!D13&lt;&gt;"",'Ceiling Jet'!D13,"")</f>
        <v>277.66000000000003</v>
      </c>
      <c r="G16" s="76">
        <f>IF('Ceiling Jet'!E13&lt;&gt;"",'Ceiling Jet'!E13,"")</f>
        <v>289.68</v>
      </c>
      <c r="J16" s="76">
        <f>IF('Gas Concentration'!G12&lt;&gt;"",'Gas Concentration'!G12,"")</f>
        <v>5.5209000000000001E-2</v>
      </c>
      <c r="K16" s="76">
        <f>IF('Gas Concentration'!H12&lt;&gt;"",'Gas Concentration'!H12,"")</f>
        <v>4.3607E-2</v>
      </c>
      <c r="L16" s="76">
        <f>IF('Gas Concentration'!D12&lt;&gt;"",'Gas Concentration'!D12,"")</f>
        <v>9.1444999999999999E-2</v>
      </c>
      <c r="M16" s="76">
        <f>IF('Gas Concentration'!E12&lt;&gt;"",'Gas Concentration'!E12,"")</f>
        <v>7.4638999999999997E-2</v>
      </c>
      <c r="N16" s="76">
        <f>IF('Smoke Concentration'!C12&lt;&gt;"",'Smoke Concentration'!C12,"")</f>
        <v>139.07</v>
      </c>
      <c r="O16" s="76">
        <f>IF('Smoke Concentration'!D12&lt;&gt;"",'Smoke Concentration'!D12,"")</f>
        <v>204.2</v>
      </c>
      <c r="P16" s="76">
        <f>IF(Pressure!C12&lt;&gt;"",Pressure!C12,"")</f>
        <v>80.58</v>
      </c>
      <c r="Q16" s="76">
        <f>IF(Pressure!D12&lt;&gt;"",Pressure!D12,"")</f>
        <v>308.54000000000002</v>
      </c>
      <c r="R16" s="76">
        <f>IF('Target Flux and Temperature'!J12&lt;&gt;"",'Target Flux and Temperature'!J12,"")</f>
        <v>78.052999999999997</v>
      </c>
      <c r="S16" s="76">
        <f>IF('Target Flux and Temperature'!K12&lt;&gt;"",'Target Flux and Temperature'!K12,"")</f>
        <v>93.242000000000004</v>
      </c>
      <c r="T16" s="76">
        <f>IF('Target Flux and Temperature'!D12&lt;&gt;"",'Target Flux and Temperature'!D12,"")</f>
        <v>1.4703999999999999</v>
      </c>
      <c r="U16" s="76">
        <f>IF('Target Flux and Temperature'!E12&lt;&gt;"",'Target Flux and Temperature'!E12,"")</f>
        <v>1.5558000000000001</v>
      </c>
      <c r="V16" s="76">
        <f>IF('Target Flux and Temperature'!G12&lt;&gt;"",'Target Flux and Temperature'!G12,"")</f>
        <v>1.8915999999999999</v>
      </c>
      <c r="W16" s="76">
        <f>IF('Target Flux and Temperature'!H12&lt;&gt;"",'Target Flux and Temperature'!H12,"")</f>
        <v>1.6908000000000001</v>
      </c>
      <c r="X16" s="76">
        <f>IF('Surface Flux and Temperature'!G12&lt;&gt;"",'Surface Flux and Temperature'!G12,"")</f>
        <v>176.3</v>
      </c>
      <c r="Y16" s="76">
        <f>IF('Surface Flux and Temperature'!H12&lt;&gt;"",'Surface Flux and Temperature'!H12,"")</f>
        <v>90.61</v>
      </c>
      <c r="Z16" s="76">
        <f>IF('Surface Flux and Temperature'!D12&lt;&gt;"",'Surface Flux and Temperature'!D12,"")</f>
        <v>3.7541000000000002</v>
      </c>
      <c r="AA16" s="79">
        <f>IF('Surface Flux and Temperature'!E12&lt;&gt;"",'Surface Flux and Temperature'!E12,"")</f>
        <v>1.6687000000000001</v>
      </c>
    </row>
    <row r="17" spans="1:27">
      <c r="A17" s="164"/>
      <c r="B17" s="76">
        <f>'HGT &amp; HGL'!D16</f>
        <v>135.33000000000001</v>
      </c>
      <c r="C17" s="76">
        <f>'HGT &amp; HGL'!E16</f>
        <v>143.19</v>
      </c>
      <c r="D17" s="76" t="str">
        <f>IF('HGT &amp; HGL'!G16&lt;&gt;"",'HGT &amp; HGL'!G16,"")</f>
        <v/>
      </c>
      <c r="E17" s="76" t="str">
        <f>IF('HGT &amp; HGL'!H16&lt;&gt;"",'HGT &amp; HGL'!H16,"")</f>
        <v/>
      </c>
      <c r="F17" s="76">
        <f>IF('Ceiling Jet'!D14&lt;&gt;"",'Ceiling Jet'!D14,"")</f>
        <v>155.85</v>
      </c>
      <c r="G17" s="76">
        <f>IF('Ceiling Jet'!E14&lt;&gt;"",'Ceiling Jet'!E14,"")</f>
        <v>143.19</v>
      </c>
      <c r="J17" s="76">
        <f>IF('Gas Concentration'!G13&lt;&gt;"",'Gas Concentration'!G13,"")</f>
        <v>2.1632999999999999E-2</v>
      </c>
      <c r="K17" s="76">
        <f>IF('Gas Concentration'!H13&lt;&gt;"",'Gas Concentration'!H13,"")</f>
        <v>1.6648E-2</v>
      </c>
      <c r="L17" s="76">
        <f>IF('Gas Concentration'!D13&lt;&gt;"",'Gas Concentration'!D13,"")</f>
        <v>3.3432000000000003E-2</v>
      </c>
      <c r="M17" s="76">
        <f>IF('Gas Concentration'!E13&lt;&gt;"",'Gas Concentration'!E13,"")</f>
        <v>3.1083E-2</v>
      </c>
      <c r="N17" s="76">
        <f>IF('Smoke Concentration'!C13&lt;&gt;"",'Smoke Concentration'!C13,"")</f>
        <v>353.09</v>
      </c>
      <c r="O17" s="76">
        <f>IF('Smoke Concentration'!D13&lt;&gt;"",'Smoke Concentration'!D13,"")</f>
        <v>1589.9</v>
      </c>
      <c r="P17" s="76">
        <f>IF(Pressure!C13&lt;&gt;"",Pressure!C13,"")</f>
        <v>194.86</v>
      </c>
      <c r="Q17" s="76">
        <f>IF(Pressure!D13&lt;&gt;"",Pressure!D13,"")</f>
        <v>137.44999999999999</v>
      </c>
      <c r="R17" s="76">
        <f>IF('Target Flux and Temperature'!J13&lt;&gt;"",'Target Flux and Temperature'!J13,"")</f>
        <v>175.7</v>
      </c>
      <c r="S17" s="76">
        <f>IF('Target Flux and Temperature'!K13&lt;&gt;"",'Target Flux and Temperature'!K13,"")</f>
        <v>143.97999999999999</v>
      </c>
      <c r="T17" s="76">
        <f>IF('Target Flux and Temperature'!D13&lt;&gt;"",'Target Flux and Temperature'!D13,"")</f>
        <v>2.8824000000000001</v>
      </c>
      <c r="U17" s="76">
        <f>IF('Target Flux and Temperature'!E13&lt;&gt;"",'Target Flux and Temperature'!E13,"")</f>
        <v>4.1844999999999999</v>
      </c>
      <c r="V17" s="76">
        <f>IF('Target Flux and Temperature'!G13&lt;&gt;"",'Target Flux and Temperature'!G13,"")</f>
        <v>5.2605000000000004</v>
      </c>
      <c r="W17" s="76">
        <f>IF('Target Flux and Temperature'!H13&lt;&gt;"",'Target Flux and Temperature'!H13,"")</f>
        <v>4.6139000000000001</v>
      </c>
      <c r="X17" s="76">
        <f>IF('Surface Flux and Temperature'!G13&lt;&gt;"",'Surface Flux and Temperature'!G13,"")</f>
        <v>53.134</v>
      </c>
      <c r="Y17" s="76">
        <f>IF('Surface Flux and Temperature'!H13&lt;&gt;"",'Surface Flux and Temperature'!H13,"")</f>
        <v>86.5</v>
      </c>
      <c r="Z17" s="76">
        <f>IF('Surface Flux and Temperature'!D13&lt;&gt;"",'Surface Flux and Temperature'!D13,"")</f>
        <v>1.379</v>
      </c>
      <c r="AA17" s="79">
        <f>IF('Surface Flux and Temperature'!E13&lt;&gt;"",'Surface Flux and Temperature'!E13,"")</f>
        <v>1.6396999999999999</v>
      </c>
    </row>
    <row r="18" spans="1:27">
      <c r="A18" s="164"/>
      <c r="B18" s="76">
        <f>'HGT &amp; HGL'!D17</f>
        <v>207.25</v>
      </c>
      <c r="C18" s="76">
        <f>'HGT &amp; HGL'!E17</f>
        <v>243.33</v>
      </c>
      <c r="D18" s="76">
        <f>IF('HGT &amp; HGL'!G17&lt;&gt;"",'HGT &amp; HGL'!G17,"")</f>
        <v>2.91</v>
      </c>
      <c r="E18" s="76">
        <f>IF('HGT &amp; HGL'!H17&lt;&gt;"",'HGT &amp; HGL'!H17,"")</f>
        <v>2.8132000000000001</v>
      </c>
      <c r="F18" s="76">
        <f>IF('Ceiling Jet'!D15&lt;&gt;"",'Ceiling Jet'!D15,"")</f>
        <v>240.67</v>
      </c>
      <c r="G18" s="76">
        <f>IF('Ceiling Jet'!E15&lt;&gt;"",'Ceiling Jet'!E15,"")</f>
        <v>243.33</v>
      </c>
      <c r="J18" s="76">
        <f>IF('Gas Concentration'!G14&lt;&gt;"",'Gas Concentration'!G14,"")</f>
        <v>3.1099000000000002E-2</v>
      </c>
      <c r="K18" s="76">
        <f>IF('Gas Concentration'!H14&lt;&gt;"",'Gas Concentration'!H14,"")</f>
        <v>2.7337E-2</v>
      </c>
      <c r="L18" s="76">
        <f>IF('Gas Concentration'!D14&lt;&gt;"",'Gas Concentration'!D14,"")</f>
        <v>5.2124999999999998E-2</v>
      </c>
      <c r="M18" s="76">
        <f>IF('Gas Concentration'!E14&lt;&gt;"",'Gas Concentration'!E14,"")</f>
        <v>4.4054000000000003E-2</v>
      </c>
      <c r="N18" s="76">
        <f>IF('Smoke Concentration'!C14&lt;&gt;"",'Smoke Concentration'!C14,"")</f>
        <v>118.03</v>
      </c>
      <c r="O18" s="76">
        <f>IF('Smoke Concentration'!D14&lt;&gt;"",'Smoke Concentration'!D14,"")</f>
        <v>139.61000000000001</v>
      </c>
      <c r="P18" s="76">
        <f>IF(Pressure!C14&lt;&gt;"",Pressure!C14,"")</f>
        <v>-1.907</v>
      </c>
      <c r="Q18" s="76">
        <f>IF(Pressure!D14&lt;&gt;"",Pressure!D14,"")</f>
        <v>-2.1025999999999998</v>
      </c>
      <c r="R18" s="76">
        <f>IF('Target Flux and Temperature'!J14&lt;&gt;"",'Target Flux and Temperature'!J14,"")</f>
        <v>126.3</v>
      </c>
      <c r="S18" s="76">
        <f>IF('Target Flux and Temperature'!K14&lt;&gt;"",'Target Flux and Temperature'!K14,"")</f>
        <v>145.47</v>
      </c>
      <c r="T18" s="76">
        <f>IF('Target Flux and Temperature'!D14&lt;&gt;"",'Target Flux and Temperature'!D14,"")</f>
        <v>4.1562000000000001</v>
      </c>
      <c r="U18" s="76">
        <f>IF('Target Flux and Temperature'!E14&lt;&gt;"",'Target Flux and Temperature'!E14,"")</f>
        <v>4.3326000000000002</v>
      </c>
      <c r="V18" s="76">
        <f>IF('Target Flux and Temperature'!G14&lt;&gt;"",'Target Flux and Temperature'!G14,"")</f>
        <v>9.8272999999999993</v>
      </c>
      <c r="W18" s="76">
        <f>IF('Target Flux and Temperature'!H14&lt;&gt;"",'Target Flux and Temperature'!H14,"")</f>
        <v>4.7519</v>
      </c>
      <c r="X18" s="76">
        <f>IF('Surface Flux and Temperature'!G14&lt;&gt;"",'Surface Flux and Temperature'!G14,"")</f>
        <v>70.290000000000006</v>
      </c>
      <c r="Y18" s="76">
        <f>IF('Surface Flux and Temperature'!H14&lt;&gt;"",'Surface Flux and Temperature'!H14,"")</f>
        <v>86.57</v>
      </c>
      <c r="Z18" s="76">
        <f>IF('Surface Flux and Temperature'!D14&lt;&gt;"",'Surface Flux and Temperature'!D14,"")</f>
        <v>1.8768</v>
      </c>
      <c r="AA18" s="79">
        <f>IF('Surface Flux and Temperature'!E14&lt;&gt;"",'Surface Flux and Temperature'!E14,"")</f>
        <v>1.6195999999999999</v>
      </c>
    </row>
    <row r="19" spans="1:27">
      <c r="A19" s="164"/>
      <c r="B19" s="76">
        <f>'HGT &amp; HGL'!D18</f>
        <v>203.99</v>
      </c>
      <c r="C19" s="76">
        <f>'HGT &amp; HGL'!E18</f>
        <v>240.56</v>
      </c>
      <c r="D19" s="76">
        <f>IF('HGT &amp; HGL'!G18&lt;&gt;"",'HGT &amp; HGL'!G18,"")</f>
        <v>2.92</v>
      </c>
      <c r="E19" s="76">
        <f>IF('HGT &amp; HGL'!H18&lt;&gt;"",'HGT &amp; HGL'!H18,"")</f>
        <v>2.8014999999999999</v>
      </c>
      <c r="F19" s="76">
        <f>IF('Ceiling Jet'!D16&lt;&gt;"",'Ceiling Jet'!D16,"")</f>
        <v>234.6</v>
      </c>
      <c r="G19" s="76">
        <f>IF('Ceiling Jet'!E16&lt;&gt;"",'Ceiling Jet'!E16,"")</f>
        <v>240.56</v>
      </c>
      <c r="J19" s="76">
        <f>IF('Gas Concentration'!G15&lt;&gt;"",'Gas Concentration'!G15,"")</f>
        <v>3.1300000000000001E-2</v>
      </c>
      <c r="K19" s="76">
        <f>IF('Gas Concentration'!H15&lt;&gt;"",'Gas Concentration'!H15,"")</f>
        <v>2.6939000000000001E-2</v>
      </c>
      <c r="L19" s="76">
        <f>IF('Gas Concentration'!D15&lt;&gt;"",'Gas Concentration'!D15,"")</f>
        <v>5.3999999999999999E-2</v>
      </c>
      <c r="M19" s="76">
        <f>IF('Gas Concentration'!E15&lt;&gt;"",'Gas Concentration'!E15,"")</f>
        <v>4.1929000000000001E-2</v>
      </c>
      <c r="N19" s="76">
        <f>IF('Smoke Concentration'!C15&lt;&gt;"",'Smoke Concentration'!C15,"")</f>
        <v>117</v>
      </c>
      <c r="O19" s="76">
        <f>IF('Smoke Concentration'!D15&lt;&gt;"",'Smoke Concentration'!D15,"")</f>
        <v>138.81</v>
      </c>
      <c r="P19" s="76">
        <f>IF(Pressure!C15&lt;&gt;"",Pressure!C15,"")</f>
        <v>-1.96</v>
      </c>
      <c r="Q19" s="76">
        <f>IF(Pressure!D15&lt;&gt;"",Pressure!D15,"")</f>
        <v>-2.0985999999999998</v>
      </c>
      <c r="R19" s="76">
        <f>IF('Target Flux and Temperature'!J15&lt;&gt;"",'Target Flux and Temperature'!J15,"")</f>
        <v>128.9</v>
      </c>
      <c r="S19" s="76">
        <f>IF('Target Flux and Temperature'!K15&lt;&gt;"",'Target Flux and Temperature'!K15,"")</f>
        <v>112.25</v>
      </c>
      <c r="T19" s="76">
        <f>IF('Target Flux and Temperature'!D15&lt;&gt;"",'Target Flux and Temperature'!D15,"")</f>
        <v>1.99</v>
      </c>
      <c r="U19" s="76">
        <f>IF('Target Flux and Temperature'!E15&lt;&gt;"",'Target Flux and Temperature'!E15,"")</f>
        <v>3.903</v>
      </c>
      <c r="V19" s="76">
        <f>IF('Target Flux and Temperature'!G15&lt;&gt;"",'Target Flux and Temperature'!G15,"")</f>
        <v>4.7729999999999997</v>
      </c>
      <c r="W19" s="76">
        <f>IF('Target Flux and Temperature'!H15&lt;&gt;"",'Target Flux and Temperature'!H15,"")</f>
        <v>4.5654000000000003</v>
      </c>
      <c r="X19" s="76">
        <f>IF('Surface Flux and Temperature'!G15&lt;&gt;"",'Surface Flux and Temperature'!G15,"")</f>
        <v>54.624000000000002</v>
      </c>
      <c r="Y19" s="76">
        <f>IF('Surface Flux and Temperature'!H15&lt;&gt;"",'Surface Flux and Temperature'!H15,"")</f>
        <v>86.122</v>
      </c>
      <c r="Z19" s="76">
        <f>IF('Surface Flux and Temperature'!D15&lt;&gt;"",'Surface Flux and Temperature'!D15,"")</f>
        <v>1.2216</v>
      </c>
      <c r="AA19" s="79">
        <f>IF('Surface Flux and Temperature'!E15&lt;&gt;"",'Surface Flux and Temperature'!E15,"")</f>
        <v>1.6403000000000001</v>
      </c>
    </row>
    <row r="20" spans="1:27">
      <c r="A20" s="164"/>
      <c r="B20" s="76">
        <f>'HGT &amp; HGL'!D19</f>
        <v>175.49</v>
      </c>
      <c r="C20" s="76">
        <f>'HGT &amp; HGL'!E19</f>
        <v>198.17</v>
      </c>
      <c r="D20" s="76">
        <f>IF('HGT &amp; HGL'!G19&lt;&gt;"",'HGT &amp; HGL'!G19,"")</f>
        <v>2.95</v>
      </c>
      <c r="E20" s="76">
        <f>IF('HGT &amp; HGL'!H19&lt;&gt;"",'HGT &amp; HGL'!H19,"")</f>
        <v>2.6629999999999998</v>
      </c>
      <c r="F20" s="76">
        <f>IF('Ceiling Jet'!D17&lt;&gt;"",'Ceiling Jet'!D17,"")</f>
        <v>207.74</v>
      </c>
      <c r="G20" s="76">
        <f>IF('Ceiling Jet'!E17&lt;&gt;"",'Ceiling Jet'!E17,"")</f>
        <v>198.17</v>
      </c>
      <c r="J20" s="76">
        <f>IF('Gas Concentration'!G16&lt;&gt;"",'Gas Concentration'!G16,"")</f>
        <v>1.7468000000000001E-2</v>
      </c>
      <c r="K20" s="76">
        <f>IF('Gas Concentration'!H16&lt;&gt;"",'Gas Concentration'!H16,"")</f>
        <v>1.6122000000000001E-2</v>
      </c>
      <c r="L20" s="76">
        <f>IF('Gas Concentration'!D16&lt;&gt;"",'Gas Concentration'!D16,"")</f>
        <v>3.0366000000000001E-2</v>
      </c>
      <c r="M20" s="76">
        <f>IF('Gas Concentration'!E16&lt;&gt;"",'Gas Concentration'!E16,"")</f>
        <v>2.6030000000000001E-2</v>
      </c>
      <c r="N20" s="76">
        <f>IF('Smoke Concentration'!C16&lt;&gt;"",'Smoke Concentration'!C16,"")</f>
        <v>87.334999999999994</v>
      </c>
      <c r="O20" s="76">
        <f>IF('Smoke Concentration'!D16&lt;&gt;"",'Smoke Concentration'!D16,"")</f>
        <v>90.567999999999998</v>
      </c>
      <c r="P20" s="76">
        <f>IF(Pressure!C16&lt;&gt;"",Pressure!C16,"")</f>
        <v>-1.8097000000000001</v>
      </c>
      <c r="Q20" s="76">
        <f>IF(Pressure!D16&lt;&gt;"",Pressure!D16,"")</f>
        <v>-1.9599</v>
      </c>
      <c r="R20" s="76">
        <f>IF('Target Flux and Temperature'!J16&lt;&gt;"",'Target Flux and Temperature'!J16,"")</f>
        <v>106.6</v>
      </c>
      <c r="S20" s="76">
        <f>IF('Target Flux and Temperature'!K16&lt;&gt;"",'Target Flux and Temperature'!K16,"")</f>
        <v>138.22</v>
      </c>
      <c r="T20" s="76">
        <f>IF('Target Flux and Temperature'!D16&lt;&gt;"",'Target Flux and Temperature'!D16,"")</f>
        <v>5.9679000000000002</v>
      </c>
      <c r="U20" s="76">
        <f>IF('Target Flux and Temperature'!E16&lt;&gt;"",'Target Flux and Temperature'!E16,"")</f>
        <v>4.3407</v>
      </c>
      <c r="V20" s="76" t="str">
        <f>IF('Target Flux and Temperature'!G16&lt;&gt;"",'Target Flux and Temperature'!G16,"")</f>
        <v/>
      </c>
      <c r="W20" s="76" t="str">
        <f>IF('Target Flux and Temperature'!H16&lt;&gt;"",'Target Flux and Temperature'!H16,"")</f>
        <v/>
      </c>
      <c r="X20" s="76">
        <f>IF('Surface Flux and Temperature'!G16&lt;&gt;"",'Surface Flux and Temperature'!G16,"")</f>
        <v>70.155000000000001</v>
      </c>
      <c r="Y20" s="76">
        <f>IF('Surface Flux and Temperature'!H16&lt;&gt;"",'Surface Flux and Temperature'!H16,"")</f>
        <v>86.703999999999994</v>
      </c>
      <c r="Z20" s="76">
        <f>IF('Surface Flux and Temperature'!D16&lt;&gt;"",'Surface Flux and Temperature'!D16,"")</f>
        <v>1.7870999999999999</v>
      </c>
      <c r="AA20" s="79">
        <f>IF('Surface Flux and Temperature'!E16&lt;&gt;"",'Surface Flux and Temperature'!E16,"")</f>
        <v>1.6349</v>
      </c>
    </row>
    <row r="21" spans="1:27">
      <c r="A21" s="164"/>
      <c r="B21" s="76">
        <f>'HGT &amp; HGL'!D20</f>
        <v>208.23</v>
      </c>
      <c r="C21" s="76">
        <f>'HGT &amp; HGL'!E20</f>
        <v>241.62</v>
      </c>
      <c r="D21" s="76">
        <f>IF('HGT &amp; HGL'!G20&lt;&gt;"",'HGT &amp; HGL'!G20,"")</f>
        <v>2.91</v>
      </c>
      <c r="E21" s="76">
        <f>IF('HGT &amp; HGL'!H20&lt;&gt;"",'HGT &amp; HGL'!H20,"")</f>
        <v>2.8058000000000001</v>
      </c>
      <c r="F21" s="76">
        <f>IF('Ceiling Jet'!D18&lt;&gt;"",'Ceiling Jet'!D18,"")</f>
        <v>240.8</v>
      </c>
      <c r="G21" s="76">
        <f>IF('Ceiling Jet'!E18&lt;&gt;"",'Ceiling Jet'!E18,"")</f>
        <v>241.62</v>
      </c>
      <c r="J21" s="76">
        <f>IF('Gas Concentration'!G17&lt;&gt;"",'Gas Concentration'!G17,"")</f>
        <v>3.2199999999999999E-2</v>
      </c>
      <c r="K21" s="76">
        <f>IF('Gas Concentration'!H17&lt;&gt;"",'Gas Concentration'!H17,"")</f>
        <v>2.7097E-2</v>
      </c>
      <c r="L21" s="76">
        <f>IF('Gas Concentration'!D17&lt;&gt;"",'Gas Concentration'!D17,"")</f>
        <v>5.5E-2</v>
      </c>
      <c r="M21" s="76">
        <f>IF('Gas Concentration'!E17&lt;&gt;"",'Gas Concentration'!E17,"")</f>
        <v>4.2021000000000003E-2</v>
      </c>
      <c r="N21" s="76">
        <f>IF('Smoke Concentration'!C17&lt;&gt;"",'Smoke Concentration'!C17,"")</f>
        <v>91.3</v>
      </c>
      <c r="O21" s="76">
        <f>IF('Smoke Concentration'!D17&lt;&gt;"",'Smoke Concentration'!D17,"")</f>
        <v>139.24</v>
      </c>
      <c r="P21" s="76">
        <f>IF(Pressure!C17&lt;&gt;"",Pressure!C17,"")</f>
        <v>-2.0499999999999998</v>
      </c>
      <c r="Q21" s="76">
        <f>IF(Pressure!D17&lt;&gt;"",Pressure!D17,"")</f>
        <v>-2.1193</v>
      </c>
      <c r="R21" s="76">
        <f>IF('Target Flux and Temperature'!J17&lt;&gt;"",'Target Flux and Temperature'!J17,"")</f>
        <v>183.31</v>
      </c>
      <c r="S21" s="76">
        <f>IF('Target Flux and Temperature'!K17&lt;&gt;"",'Target Flux and Temperature'!K17,"")</f>
        <v>142</v>
      </c>
      <c r="T21" s="76">
        <f>IF('Target Flux and Temperature'!D17&lt;&gt;"",'Target Flux and Temperature'!D17,"")</f>
        <v>2.9117000000000002</v>
      </c>
      <c r="U21" s="76">
        <f>IF('Target Flux and Temperature'!E17&lt;&gt;"",'Target Flux and Temperature'!E17,"")</f>
        <v>4.1378000000000004</v>
      </c>
      <c r="V21" s="76">
        <f>IF('Target Flux and Temperature'!G17&lt;&gt;"",'Target Flux and Temperature'!G17,"")</f>
        <v>5.5838999999999999</v>
      </c>
      <c r="W21" s="76">
        <f>IF('Target Flux and Temperature'!H17&lt;&gt;"",'Target Flux and Temperature'!H17,"")</f>
        <v>4.5785</v>
      </c>
      <c r="X21" s="76">
        <f>IF('Surface Flux and Temperature'!G17&lt;&gt;"",'Surface Flux and Temperature'!G17,"")</f>
        <v>36.356999999999999</v>
      </c>
      <c r="Y21" s="76">
        <f>IF('Surface Flux and Temperature'!H17&lt;&gt;"",'Surface Flux and Temperature'!H17,"")</f>
        <v>68.635000000000005</v>
      </c>
      <c r="Z21" s="76">
        <f>IF('Surface Flux and Temperature'!D17&lt;&gt;"",'Surface Flux and Temperature'!D17,"")</f>
        <v>0.90253000000000005</v>
      </c>
      <c r="AA21" s="79">
        <f>IF('Surface Flux and Temperature'!E17&lt;&gt;"",'Surface Flux and Temperature'!E17,"")</f>
        <v>1.3406</v>
      </c>
    </row>
    <row r="22" spans="1:27">
      <c r="A22" s="164"/>
      <c r="B22" s="76">
        <f>'HGT &amp; HGL'!D21</f>
        <v>210.57</v>
      </c>
      <c r="C22" s="76">
        <f>'HGT &amp; HGL'!E21</f>
        <v>241.94</v>
      </c>
      <c r="D22" s="76">
        <f>IF('HGT &amp; HGL'!G21&lt;&gt;"",'HGT &amp; HGL'!G21,"")</f>
        <v>2.89</v>
      </c>
      <c r="E22" s="76">
        <f>IF('HGT &amp; HGL'!H21&lt;&gt;"",'HGT &amp; HGL'!H21,"")</f>
        <v>2.7892999999999999</v>
      </c>
      <c r="F22" s="76">
        <f>IF('Ceiling Jet'!D19&lt;&gt;"",'Ceiling Jet'!D19,"")</f>
        <v>243.66</v>
      </c>
      <c r="G22" s="76">
        <f>IF('Ceiling Jet'!E19&lt;&gt;"",'Ceiling Jet'!E19,"")</f>
        <v>241.94</v>
      </c>
      <c r="J22" s="76">
        <f>IF('Gas Concentration'!G18&lt;&gt;"",'Gas Concentration'!G18,"")</f>
        <v>3.1216000000000001E-2</v>
      </c>
      <c r="K22" s="76">
        <f>IF('Gas Concentration'!H18&lt;&gt;"",'Gas Concentration'!H18,"")</f>
        <v>2.6688E-2</v>
      </c>
      <c r="L22" s="76">
        <f>IF('Gas Concentration'!D18&lt;&gt;"",'Gas Concentration'!D18,"")</f>
        <v>5.1638000000000003E-2</v>
      </c>
      <c r="M22" s="76">
        <f>IF('Gas Concentration'!E18&lt;&gt;"",'Gas Concentration'!E18,"")</f>
        <v>4.1968999999999999E-2</v>
      </c>
      <c r="N22" s="76">
        <f>IF('Smoke Concentration'!C18&lt;&gt;"",'Smoke Concentration'!C18,"")</f>
        <v>123.71</v>
      </c>
      <c r="O22" s="76">
        <f>IF('Smoke Concentration'!D18&lt;&gt;"",'Smoke Concentration'!D18,"")</f>
        <v>139.52000000000001</v>
      </c>
      <c r="P22" s="76">
        <f>IF(Pressure!C18&lt;&gt;"",Pressure!C18,"")</f>
        <v>-2.3509000000000002</v>
      </c>
      <c r="Q22" s="76">
        <f>IF(Pressure!D18&lt;&gt;"",Pressure!D18,"")</f>
        <v>-2.1996000000000002</v>
      </c>
      <c r="R22" s="76">
        <f>IF('Target Flux and Temperature'!J18&lt;&gt;"",'Target Flux and Temperature'!J18,"")</f>
        <v>149.63</v>
      </c>
      <c r="S22" s="76">
        <f>IF('Target Flux and Temperature'!K18&lt;&gt;"",'Target Flux and Temperature'!K18,"")</f>
        <v>143.53</v>
      </c>
      <c r="T22" s="76">
        <f>IF('Target Flux and Temperature'!D18&lt;&gt;"",'Target Flux and Temperature'!D18,"")</f>
        <v>3.5529000000000002</v>
      </c>
      <c r="U22" s="76">
        <f>IF('Target Flux and Temperature'!E18&lt;&gt;"",'Target Flux and Temperature'!E18,"")</f>
        <v>4.2859999999999996</v>
      </c>
      <c r="V22" s="76">
        <f>IF('Target Flux and Temperature'!G18&lt;&gt;"",'Target Flux and Temperature'!G18,"")</f>
        <v>8.5136000000000003</v>
      </c>
      <c r="W22" s="76">
        <f>IF('Target Flux and Temperature'!H18&lt;&gt;"",'Target Flux and Temperature'!H18,"")</f>
        <v>4.7163000000000004</v>
      </c>
      <c r="X22" s="76">
        <f>IF('Surface Flux and Temperature'!G18&lt;&gt;"",'Surface Flux and Temperature'!G18,"")</f>
        <v>78.206000000000003</v>
      </c>
      <c r="Y22" s="76">
        <f>IF('Surface Flux and Temperature'!H18&lt;&gt;"",'Surface Flux and Temperature'!H18,"")</f>
        <v>66.936000000000007</v>
      </c>
      <c r="Z22" s="76">
        <f>IF('Surface Flux and Temperature'!D18&lt;&gt;"",'Surface Flux and Temperature'!D18,"")</f>
        <v>2.3193999999999999</v>
      </c>
      <c r="AA22" s="79">
        <f>IF('Surface Flux and Temperature'!E18&lt;&gt;"",'Surface Flux and Temperature'!E18,"")</f>
        <v>1.3078000000000001</v>
      </c>
    </row>
    <row r="23" spans="1:27">
      <c r="A23" s="164"/>
      <c r="B23" s="76">
        <f>'HGT &amp; HGL'!D22</f>
        <v>193.43</v>
      </c>
      <c r="C23" s="76">
        <f>'HGT &amp; HGL'!E22</f>
        <v>242.79</v>
      </c>
      <c r="D23" s="76">
        <f>IF('HGT &amp; HGL'!G22&lt;&gt;"",'HGT &amp; HGL'!G22,"")</f>
        <v>2.91</v>
      </c>
      <c r="E23" s="76">
        <f>IF('HGT &amp; HGL'!H22&lt;&gt;"",'HGT &amp; HGL'!H22,"")</f>
        <v>-2.8071999999999999</v>
      </c>
      <c r="F23" s="76">
        <f>IF('Ceiling Jet'!D20&lt;&gt;"",'Ceiling Jet'!D20,"")</f>
        <v>235.01</v>
      </c>
      <c r="G23" s="76">
        <f>IF('Ceiling Jet'!E20&lt;&gt;"",'Ceiling Jet'!E20,"")</f>
        <v>242.79</v>
      </c>
      <c r="J23" s="76">
        <f>IF('Gas Concentration'!G19&lt;&gt;"",'Gas Concentration'!G19,"")</f>
        <v>3.0641999999999999E-2</v>
      </c>
      <c r="K23" s="76">
        <f>IF('Gas Concentration'!H19&lt;&gt;"",'Gas Concentration'!H19,"")</f>
        <v>2.7184E-2</v>
      </c>
      <c r="L23" s="76">
        <f>IF('Gas Concentration'!D19&lt;&gt;"",'Gas Concentration'!D19,"")</f>
        <v>5.0738999999999999E-2</v>
      </c>
      <c r="M23" s="76">
        <f>IF('Gas Concentration'!E19&lt;&gt;"",'Gas Concentration'!E19,"")</f>
        <v>4.3820999999999999E-2</v>
      </c>
      <c r="N23" s="76">
        <f>IF('Smoke Concentration'!C19&lt;&gt;"",'Smoke Concentration'!C19,"")</f>
        <v>110.18</v>
      </c>
      <c r="O23" s="76">
        <f>IF('Smoke Concentration'!D19&lt;&gt;"",'Smoke Concentration'!D19,"")</f>
        <v>139.69999999999999</v>
      </c>
      <c r="P23" s="76">
        <f>IF(Pressure!C19&lt;&gt;"",Pressure!C19,"")</f>
        <v>-2.0059</v>
      </c>
      <c r="Q23" s="76">
        <f>IF(Pressure!D19&lt;&gt;"",Pressure!D19,"")</f>
        <v>-2.1448999999999998</v>
      </c>
      <c r="R23" s="76">
        <f>IF('Target Flux and Temperature'!J19&lt;&gt;"",'Target Flux and Temperature'!J19,"")</f>
        <v>131.4</v>
      </c>
      <c r="S23" s="76">
        <f>IF('Target Flux and Temperature'!K19&lt;&gt;"",'Target Flux and Temperature'!K19,"")</f>
        <v>110.95</v>
      </c>
      <c r="T23" s="76">
        <f>IF('Target Flux and Temperature'!D19&lt;&gt;"",'Target Flux and Temperature'!D19,"")</f>
        <v>1.931</v>
      </c>
      <c r="U23" s="76">
        <f>IF('Target Flux and Temperature'!E19&lt;&gt;"",'Target Flux and Temperature'!E19,"")</f>
        <v>3.8559999999999999</v>
      </c>
      <c r="V23" s="76">
        <f>IF('Target Flux and Temperature'!G19&lt;&gt;"",'Target Flux and Temperature'!G19,"")</f>
        <v>4.9269999999999996</v>
      </c>
      <c r="W23" s="76">
        <f>IF('Target Flux and Temperature'!H19&lt;&gt;"",'Target Flux and Temperature'!H19,"")</f>
        <v>4.5267999999999997</v>
      </c>
      <c r="X23" s="76">
        <f>IF('Surface Flux and Temperature'!G19&lt;&gt;"",'Surface Flux and Temperature'!G19,"")</f>
        <v>79.891000000000005</v>
      </c>
      <c r="Y23" s="76">
        <f>IF('Surface Flux and Temperature'!H19&lt;&gt;"",'Surface Flux and Temperature'!H19,"")</f>
        <v>89.486999999999995</v>
      </c>
      <c r="Z23" s="76">
        <f>IF('Surface Flux and Temperature'!D19&lt;&gt;"",'Surface Flux and Temperature'!D19,"")</f>
        <v>1.9418</v>
      </c>
      <c r="AA23" s="79">
        <f>IF('Surface Flux and Temperature'!E19&lt;&gt;"",'Surface Flux and Temperature'!E19,"")</f>
        <v>1.6704000000000001</v>
      </c>
    </row>
    <row r="24" spans="1:27">
      <c r="A24" s="164"/>
      <c r="R24" s="76">
        <f>IF('Target Flux and Temperature'!J20&lt;&gt;"",'Target Flux and Temperature'!J20,"")</f>
        <v>106.86</v>
      </c>
      <c r="S24" s="76">
        <f>IF('Target Flux and Temperature'!K20&lt;&gt;"",'Target Flux and Temperature'!K20,"")</f>
        <v>136.41999999999999</v>
      </c>
      <c r="T24" s="76">
        <f>IF('Target Flux and Temperature'!D20&lt;&gt;"",'Target Flux and Temperature'!D20,"")</f>
        <v>6.0251999999999999</v>
      </c>
      <c r="U24" s="76">
        <f>IF('Target Flux and Temperature'!E20&lt;&gt;"",'Target Flux and Temperature'!E20,"")</f>
        <v>4.2945000000000002</v>
      </c>
      <c r="V24" s="76">
        <f>IF('Target Flux and Temperature'!G20&lt;&gt;"",'Target Flux and Temperature'!G20,"")</f>
        <v>5.98</v>
      </c>
      <c r="W24" s="76">
        <f>IF('Target Flux and Temperature'!H20&lt;&gt;"",'Target Flux and Temperature'!H20,"")</f>
        <v>4.6570999999999998</v>
      </c>
      <c r="X24" s="76">
        <f>IF('Surface Flux and Temperature'!G20&lt;&gt;"",'Surface Flux and Temperature'!G20,"")</f>
        <v>191.41</v>
      </c>
      <c r="Y24" s="76">
        <f>IF('Surface Flux and Temperature'!H20&lt;&gt;"",'Surface Flux and Temperature'!H20,"")</f>
        <v>88.149000000000001</v>
      </c>
      <c r="Z24" s="76" t="str">
        <f>IF('Surface Flux and Temperature'!D20&lt;&gt;"",'Surface Flux and Temperature'!D20,"")</f>
        <v/>
      </c>
      <c r="AA24" s="79" t="str">
        <f>IF('Surface Flux and Temperature'!E20&lt;&gt;"",'Surface Flux and Temperature'!E20,"")</f>
        <v/>
      </c>
    </row>
    <row r="25" spans="1:27">
      <c r="A25" s="164"/>
      <c r="R25" s="76">
        <f>IF('Target Flux and Temperature'!J21&lt;&gt;"",'Target Flux and Temperature'!J21,"")</f>
        <v>148.76</v>
      </c>
      <c r="S25" s="76">
        <f>IF('Target Flux and Temperature'!K21&lt;&gt;"",'Target Flux and Temperature'!K21,"")</f>
        <v>155.53</v>
      </c>
      <c r="T25" s="76">
        <f>IF('Target Flux and Temperature'!D21&lt;&gt;"",'Target Flux and Temperature'!D21,"")</f>
        <v>2.9161999999999999</v>
      </c>
      <c r="U25" s="76">
        <f>IF('Target Flux and Temperature'!E21&lt;&gt;"",'Target Flux and Temperature'!E21,"")</f>
        <v>3.859</v>
      </c>
      <c r="V25" s="76">
        <f>IF('Target Flux and Temperature'!G21&lt;&gt;"",'Target Flux and Temperature'!G21,"")</f>
        <v>5.5227000000000004</v>
      </c>
      <c r="W25" s="76">
        <f>IF('Target Flux and Temperature'!H21&lt;&gt;"",'Target Flux and Temperature'!H21,"")</f>
        <v>4.1410999999999998</v>
      </c>
      <c r="X25" s="76">
        <f>IF('Surface Flux and Temperature'!G21&lt;&gt;"",'Surface Flux and Temperature'!G21,"")</f>
        <v>95.6</v>
      </c>
      <c r="Y25" s="76">
        <f>IF('Surface Flux and Temperature'!H21&lt;&gt;"",'Surface Flux and Temperature'!H21,"")</f>
        <v>150.35</v>
      </c>
      <c r="Z25" s="76">
        <f>IF('Surface Flux and Temperature'!D21&lt;&gt;"",'Surface Flux and Temperature'!D21,"")</f>
        <v>3.7749999999999999</v>
      </c>
      <c r="AA25" s="79">
        <f>IF('Surface Flux and Temperature'!E21&lt;&gt;"",'Surface Flux and Temperature'!E21,"")</f>
        <v>4.4025999999999996</v>
      </c>
    </row>
    <row r="26" spans="1:27">
      <c r="A26" s="164"/>
      <c r="R26" s="76">
        <f>IF('Target Flux and Temperature'!J22&lt;&gt;"",'Target Flux and Temperature'!J22,"")</f>
        <v>113.13</v>
      </c>
      <c r="S26" s="76">
        <f>IF('Target Flux and Temperature'!K22&lt;&gt;"",'Target Flux and Temperature'!K22,"")</f>
        <v>156.78</v>
      </c>
      <c r="T26" s="76">
        <f>IF('Target Flux and Temperature'!D22&lt;&gt;"",'Target Flux and Temperature'!D22,"")</f>
        <v>3.2549999999999999</v>
      </c>
      <c r="U26" s="76">
        <f>IF('Target Flux and Temperature'!E22&lt;&gt;"",'Target Flux and Temperature'!E22,"")</f>
        <v>3.9958</v>
      </c>
      <c r="V26" s="76">
        <f>IF('Target Flux and Temperature'!G22&lt;&gt;"",'Target Flux and Temperature'!G22,"")</f>
        <v>7.2295999999999996</v>
      </c>
      <c r="W26" s="76">
        <f>IF('Target Flux and Temperature'!H22&lt;&gt;"",'Target Flux and Temperature'!H22,"")</f>
        <v>4.2705000000000002</v>
      </c>
      <c r="X26" s="76">
        <f>IF('Surface Flux and Temperature'!G22&lt;&gt;"",'Surface Flux and Temperature'!G22,"")</f>
        <v>120.1</v>
      </c>
      <c r="Y26" s="76">
        <f>IF('Surface Flux and Temperature'!H22&lt;&gt;"",'Surface Flux and Temperature'!H22,"")</f>
        <v>151.34</v>
      </c>
      <c r="Z26" s="76">
        <f>IF('Surface Flux and Temperature'!D22&lt;&gt;"",'Surface Flux and Temperature'!D22,"")</f>
        <v>4.5124000000000004</v>
      </c>
      <c r="AA26" s="79">
        <f>IF('Surface Flux and Temperature'!E22&lt;&gt;"",'Surface Flux and Temperature'!E22,"")</f>
        <v>4.3434999999999997</v>
      </c>
    </row>
    <row r="27" spans="1:27">
      <c r="A27" s="164"/>
      <c r="R27" s="76">
        <f>IF('Target Flux and Temperature'!J23&lt;&gt;"",'Target Flux and Temperature'!J23,"")</f>
        <v>148.55000000000001</v>
      </c>
      <c r="S27" s="76">
        <f>IF('Target Flux and Temperature'!K23&lt;&gt;"",'Target Flux and Temperature'!K23,"")</f>
        <v>115.26</v>
      </c>
      <c r="T27" s="76">
        <f>IF('Target Flux and Temperature'!D23&lt;&gt;"",'Target Flux and Temperature'!D23,"")</f>
        <v>2.0226999999999999</v>
      </c>
      <c r="U27" s="76">
        <f>IF('Target Flux and Temperature'!E23&lt;&gt;"",'Target Flux and Temperature'!E23,"")</f>
        <v>3.6031</v>
      </c>
      <c r="V27" s="76">
        <f>IF('Target Flux and Temperature'!G23&lt;&gt;"",'Target Flux and Temperature'!G23,"")</f>
        <v>5.0236000000000001</v>
      </c>
      <c r="W27" s="76">
        <f>IF('Target Flux and Temperature'!H23&lt;&gt;"",'Target Flux and Temperature'!H23,"")</f>
        <v>4.1578999999999997</v>
      </c>
      <c r="X27" s="76">
        <f>IF('Surface Flux and Temperature'!G23&lt;&gt;"",'Surface Flux and Temperature'!G23,"")</f>
        <v>109.6</v>
      </c>
      <c r="Y27" s="76">
        <f>IF('Surface Flux and Temperature'!H23&lt;&gt;"",'Surface Flux and Temperature'!H23,"")</f>
        <v>149.77000000000001</v>
      </c>
      <c r="Z27" s="76">
        <f>IF('Surface Flux and Temperature'!D23&lt;&gt;"",'Surface Flux and Temperature'!D23,"")</f>
        <v>3.6206999999999998</v>
      </c>
      <c r="AA27" s="79">
        <f>IF('Surface Flux and Temperature'!E23&lt;&gt;"",'Surface Flux and Temperature'!E23,"")</f>
        <v>4.3970000000000002</v>
      </c>
    </row>
    <row r="28" spans="1:27">
      <c r="A28" s="164"/>
      <c r="R28" s="76">
        <f>IF('Target Flux and Temperature'!J24&lt;&gt;"",'Target Flux and Temperature'!J24,"")</f>
        <v>124.93</v>
      </c>
      <c r="S28" s="76">
        <f>IF('Target Flux and Temperature'!K24&lt;&gt;"",'Target Flux and Temperature'!K24,"")</f>
        <v>148.54</v>
      </c>
      <c r="T28" s="76">
        <f>IF('Target Flux and Temperature'!D24&lt;&gt;"",'Target Flux and Temperature'!D24,"")</f>
        <v>5.9962</v>
      </c>
      <c r="U28" s="76">
        <f>IF('Target Flux and Temperature'!E24&lt;&gt;"",'Target Flux and Temperature'!E24,"")</f>
        <v>3.9824000000000002</v>
      </c>
      <c r="V28" s="76">
        <f>IF('Target Flux and Temperature'!G24&lt;&gt;"",'Target Flux and Temperature'!G24,"")</f>
        <v>6.4245000000000001</v>
      </c>
      <c r="W28" s="76">
        <f>IF('Target Flux and Temperature'!H24&lt;&gt;"",'Target Flux and Temperature'!H24,"")</f>
        <v>4.2281000000000004</v>
      </c>
      <c r="X28" s="76">
        <f>IF('Surface Flux and Temperature'!G24&lt;&gt;"",'Surface Flux and Temperature'!G24,"")</f>
        <v>125.4</v>
      </c>
      <c r="Y28" s="76">
        <f>IF('Surface Flux and Temperature'!H24&lt;&gt;"",'Surface Flux and Temperature'!H24,"")</f>
        <v>150.61000000000001</v>
      </c>
      <c r="Z28" s="76">
        <f>IF('Surface Flux and Temperature'!D24&lt;&gt;"",'Surface Flux and Temperature'!D24,"")</f>
        <v>4.62</v>
      </c>
      <c r="AA28" s="79">
        <f>IF('Surface Flux and Temperature'!E24&lt;&gt;"",'Surface Flux and Temperature'!E24,"")</f>
        <v>4.3910999999999998</v>
      </c>
    </row>
    <row r="29" spans="1:27">
      <c r="A29" s="164"/>
      <c r="R29" s="76">
        <f>IF('Target Flux and Temperature'!J25&lt;&gt;"",'Target Flux and Temperature'!J25,"")</f>
        <v>143.76</v>
      </c>
      <c r="S29" s="76">
        <f>IF('Target Flux and Temperature'!K25&lt;&gt;"",'Target Flux and Temperature'!K25,"")</f>
        <v>161.74</v>
      </c>
      <c r="T29" s="76">
        <f>IF('Target Flux and Temperature'!D25&lt;&gt;"",'Target Flux and Temperature'!D25,"")</f>
        <v>2.6898</v>
      </c>
      <c r="U29" s="76">
        <f>IF('Target Flux and Temperature'!E25&lt;&gt;"",'Target Flux and Temperature'!E25,"")</f>
        <v>3.8372999999999999</v>
      </c>
      <c r="V29" s="76">
        <f>IF('Target Flux and Temperature'!G25&lt;&gt;"",'Target Flux and Temperature'!G25,"")</f>
        <v>4.9051999999999998</v>
      </c>
      <c r="W29" s="76">
        <f>IF('Target Flux and Temperature'!H25&lt;&gt;"",'Target Flux and Temperature'!H25,"")</f>
        <v>4.0796000000000001</v>
      </c>
      <c r="X29" s="76">
        <f>IF('Surface Flux and Temperature'!G25&lt;&gt;"",'Surface Flux and Temperature'!G25,"")</f>
        <v>74.2</v>
      </c>
      <c r="Y29" s="76">
        <f>IF('Surface Flux and Temperature'!H25&lt;&gt;"",'Surface Flux and Temperature'!H25,"")</f>
        <v>127.01</v>
      </c>
      <c r="Z29" s="76">
        <f>IF('Surface Flux and Temperature'!D25&lt;&gt;"",'Surface Flux and Temperature'!D25,"")</f>
        <v>2.5918999999999999</v>
      </c>
      <c r="AA29" s="79">
        <f>IF('Surface Flux and Temperature'!E25&lt;&gt;"",'Surface Flux and Temperature'!E25,"")</f>
        <v>3.6516999999999999</v>
      </c>
    </row>
    <row r="30" spans="1:27">
      <c r="A30" s="164"/>
      <c r="R30" s="76">
        <f>IF('Target Flux and Temperature'!J26&lt;&gt;"",'Target Flux and Temperature'!J26,"")</f>
        <v>132.44999999999999</v>
      </c>
      <c r="S30" s="76">
        <f>IF('Target Flux and Temperature'!K26&lt;&gt;"",'Target Flux and Temperature'!K26,"")</f>
        <v>163.53</v>
      </c>
      <c r="T30" s="76">
        <f>IF('Target Flux and Temperature'!D26&lt;&gt;"",'Target Flux and Temperature'!D26,"")</f>
        <v>2.9129999999999998</v>
      </c>
      <c r="U30" s="76">
        <f>IF('Target Flux and Temperature'!E26&lt;&gt;"",'Target Flux and Temperature'!E26,"")</f>
        <v>3.9729000000000001</v>
      </c>
      <c r="V30" s="76">
        <f>IF('Target Flux and Temperature'!G26&lt;&gt;"",'Target Flux and Temperature'!G26,"")</f>
        <v>6.7148000000000003</v>
      </c>
      <c r="W30" s="76">
        <f>IF('Target Flux and Temperature'!H26&lt;&gt;"",'Target Flux and Temperature'!H26,"")</f>
        <v>4.2051999999999996</v>
      </c>
      <c r="X30" s="76">
        <f>IF('Surface Flux and Temperature'!G26&lt;&gt;"",'Surface Flux and Temperature'!G26,"")</f>
        <v>156.19999999999999</v>
      </c>
      <c r="Y30" s="76">
        <f>IF('Surface Flux and Temperature'!H26&lt;&gt;"",'Surface Flux and Temperature'!H26,"")</f>
        <v>123.53</v>
      </c>
      <c r="Z30" s="76">
        <f>IF('Surface Flux and Temperature'!D26&lt;&gt;"",'Surface Flux and Temperature'!D26,"")</f>
        <v>8.9024999999999999</v>
      </c>
      <c r="AA30" s="79">
        <f>IF('Surface Flux and Temperature'!E26&lt;&gt;"",'Surface Flux and Temperature'!E26,"")</f>
        <v>3.5445000000000002</v>
      </c>
    </row>
    <row r="31" spans="1:27">
      <c r="A31" s="164"/>
      <c r="R31" s="76">
        <f>IF('Target Flux and Temperature'!J27&lt;&gt;"",'Target Flux and Temperature'!J27,"")</f>
        <v>150.46</v>
      </c>
      <c r="S31" s="76">
        <f>IF('Target Flux and Temperature'!K27&lt;&gt;"",'Target Flux and Temperature'!K27,"")</f>
        <v>128.55000000000001</v>
      </c>
      <c r="T31" s="76">
        <f>IF('Target Flux and Temperature'!D27&lt;&gt;"",'Target Flux and Temperature'!D27,"")</f>
        <v>1.9278</v>
      </c>
      <c r="U31" s="76">
        <f>IF('Target Flux and Temperature'!E27&lt;&gt;"",'Target Flux and Temperature'!E27,"")</f>
        <v>3.5834000000000001</v>
      </c>
      <c r="V31" s="76">
        <f>IF('Target Flux and Temperature'!G27&lt;&gt;"",'Target Flux and Temperature'!G27,"")</f>
        <v>4.3612000000000002</v>
      </c>
      <c r="W31" s="76">
        <f>IF('Target Flux and Temperature'!H27&lt;&gt;"",'Target Flux and Temperature'!H27,"")</f>
        <v>4.0372000000000003</v>
      </c>
      <c r="X31" s="76">
        <f>IF('Surface Flux and Temperature'!G27&lt;&gt;"",'Surface Flux and Temperature'!G27,"")</f>
        <v>147.80000000000001</v>
      </c>
      <c r="Y31" s="76">
        <f>IF('Surface Flux and Temperature'!H27&lt;&gt;"",'Surface Flux and Temperature'!H27,"")</f>
        <v>154.13999999999999</v>
      </c>
      <c r="Z31" s="76">
        <f>IF('Surface Flux and Temperature'!D27&lt;&gt;"",'Surface Flux and Temperature'!D27,"")</f>
        <v>5.6471999999999998</v>
      </c>
      <c r="AA31" s="79">
        <f>IF('Surface Flux and Temperature'!E27&lt;&gt;"",'Surface Flux and Temperature'!E27,"")</f>
        <v>4.4656000000000002</v>
      </c>
    </row>
    <row r="32" spans="1:27">
      <c r="A32" s="164"/>
      <c r="R32" s="76">
        <f>IF('Target Flux and Temperature'!J28&lt;&gt;"",'Target Flux and Temperature'!J28,"")</f>
        <v>148.30000000000001</v>
      </c>
      <c r="S32" s="76">
        <f>IF('Target Flux and Temperature'!K28&lt;&gt;"",'Target Flux and Temperature'!K28,"")</f>
        <v>148.87</v>
      </c>
      <c r="T32" s="76">
        <f>IF('Target Flux and Temperature'!D28&lt;&gt;"",'Target Flux and Temperature'!D28,"")</f>
        <v>5.4241000000000001</v>
      </c>
      <c r="U32" s="76">
        <f>IF('Target Flux and Temperature'!E28&lt;&gt;"",'Target Flux and Temperature'!E28,"")</f>
        <v>3.9598</v>
      </c>
      <c r="V32" s="76">
        <f>IF('Target Flux and Temperature'!G28&lt;&gt;"",'Target Flux and Temperature'!G28,"")</f>
        <v>6.2034000000000002</v>
      </c>
      <c r="W32" s="76">
        <f>IF('Target Flux and Temperature'!H28&lt;&gt;"",'Target Flux and Temperature'!H28,"")</f>
        <v>4.2012</v>
      </c>
      <c r="X32" s="76">
        <f>IF('Surface Flux and Temperature'!G28&lt;&gt;"",'Surface Flux and Temperature'!G28,"")</f>
        <v>308.2</v>
      </c>
      <c r="Y32" s="76">
        <f>IF('Surface Flux and Temperature'!H28&lt;&gt;"",'Surface Flux and Temperature'!H28,"")</f>
        <v>152.01</v>
      </c>
      <c r="Z32" s="76">
        <f>IF('Surface Flux and Temperature'!D28&lt;&gt;"",'Surface Flux and Temperature'!D28,"")</f>
        <v>14.507</v>
      </c>
      <c r="AA32" s="79">
        <f>IF('Surface Flux and Temperature'!E28&lt;&gt;"",'Surface Flux and Temperature'!E28,"")</f>
        <v>4.3414999999999999</v>
      </c>
    </row>
    <row r="33" spans="1:27">
      <c r="A33" s="164"/>
      <c r="R33" s="76">
        <f>IF('Target Flux and Temperature'!J29&lt;&gt;"",'Target Flux and Temperature'!J29,"")</f>
        <v>185.88</v>
      </c>
      <c r="S33" s="76">
        <f>IF('Target Flux and Temperature'!K29&lt;&gt;"",'Target Flux and Temperature'!K29,"")</f>
        <v>164.68</v>
      </c>
      <c r="T33" s="76">
        <f>IF('Target Flux and Temperature'!D29&lt;&gt;"",'Target Flux and Temperature'!D29,"")</f>
        <v>4.7724000000000002</v>
      </c>
      <c r="U33" s="76">
        <f>IF('Target Flux and Temperature'!E29&lt;&gt;"",'Target Flux and Temperature'!E29,"")</f>
        <v>7.6938000000000004</v>
      </c>
      <c r="V33" s="76">
        <f>IF('Target Flux and Temperature'!G29&lt;&gt;"",'Target Flux and Temperature'!G29,"")</f>
        <v>8.2646999999999995</v>
      </c>
      <c r="W33" s="76">
        <f>IF('Target Flux and Temperature'!H29&lt;&gt;"",'Target Flux and Temperature'!H29,"")</f>
        <v>8.4281000000000006</v>
      </c>
      <c r="X33" s="76">
        <f>IF('Surface Flux and Temperature'!G29&lt;&gt;"",'Surface Flux and Temperature'!G29,"")</f>
        <v>94.561000000000007</v>
      </c>
      <c r="Y33" s="76">
        <f>IF('Surface Flux and Temperature'!H29&lt;&gt;"",'Surface Flux and Temperature'!H29,"")</f>
        <v>148.58000000000001</v>
      </c>
      <c r="Z33" s="76">
        <f>IF('Surface Flux and Temperature'!D29&lt;&gt;"",'Surface Flux and Temperature'!D29,"")</f>
        <v>3.8376999999999999</v>
      </c>
      <c r="AA33" s="79">
        <f>IF('Surface Flux and Temperature'!E29&lt;&gt;"",'Surface Flux and Temperature'!E29,"")</f>
        <v>4.3630000000000004</v>
      </c>
    </row>
    <row r="34" spans="1:27">
      <c r="A34" s="164"/>
      <c r="R34" s="76">
        <f>IF('Target Flux and Temperature'!J30&lt;&gt;"",'Target Flux and Temperature'!J30,"")</f>
        <v>173.4</v>
      </c>
      <c r="S34" s="76">
        <f>IF('Target Flux and Temperature'!K30&lt;&gt;"",'Target Flux and Temperature'!K30,"")</f>
        <v>168.37</v>
      </c>
      <c r="T34" s="76">
        <f>IF('Target Flux and Temperature'!D30&lt;&gt;"",'Target Flux and Temperature'!D30,"")</f>
        <v>6.5796000000000001</v>
      </c>
      <c r="U34" s="76">
        <f>IF('Target Flux and Temperature'!E30&lt;&gt;"",'Target Flux and Temperature'!E30,"")</f>
        <v>7.9836999999999998</v>
      </c>
      <c r="V34" s="76">
        <f>IF('Target Flux and Temperature'!G30&lt;&gt;"",'Target Flux and Temperature'!G30,"")</f>
        <v>11.221</v>
      </c>
      <c r="W34" s="76">
        <f>IF('Target Flux and Temperature'!H30&lt;&gt;"",'Target Flux and Temperature'!H30,"")</f>
        <v>8.6912000000000003</v>
      </c>
      <c r="X34" s="76">
        <f>IF('Surface Flux and Temperature'!G30&lt;&gt;"",'Surface Flux and Temperature'!G30,"")</f>
        <v>131.97</v>
      </c>
      <c r="Y34" s="76">
        <f>IF('Surface Flux and Temperature'!H30&lt;&gt;"",'Surface Flux and Temperature'!H30,"")</f>
        <v>149.86000000000001</v>
      </c>
      <c r="Z34" s="76">
        <f>IF('Surface Flux and Temperature'!D30&lt;&gt;"",'Surface Flux and Temperature'!D30,"")</f>
        <v>3.2551000000000001</v>
      </c>
      <c r="AA34" s="79">
        <f>IF('Surface Flux and Temperature'!E30&lt;&gt;"",'Surface Flux and Temperature'!E30,"")</f>
        <v>4.3026999999999997</v>
      </c>
    </row>
    <row r="35" spans="1:27">
      <c r="A35" s="164"/>
      <c r="R35" s="76">
        <f>IF('Target Flux and Temperature'!J31&lt;&gt;"",'Target Flux and Temperature'!J31,"")</f>
        <v>143.38</v>
      </c>
      <c r="S35" s="76">
        <f>IF('Target Flux and Temperature'!K31&lt;&gt;"",'Target Flux and Temperature'!K31,"")</f>
        <v>142.65</v>
      </c>
      <c r="T35" s="76">
        <f>IF('Target Flux and Temperature'!D31&lt;&gt;"",'Target Flux and Temperature'!D31,"")</f>
        <v>2.8973</v>
      </c>
      <c r="U35" s="76">
        <f>IF('Target Flux and Temperature'!E31&lt;&gt;"",'Target Flux and Temperature'!E31,"")</f>
        <v>7.1425000000000001</v>
      </c>
      <c r="V35" s="76">
        <f>IF('Target Flux and Temperature'!G31&lt;&gt;"",'Target Flux and Temperature'!G31,"")</f>
        <v>7.2846000000000002</v>
      </c>
      <c r="W35" s="76">
        <f>IF('Target Flux and Temperature'!H31&lt;&gt;"",'Target Flux and Temperature'!H31,"")</f>
        <v>8.0455000000000005</v>
      </c>
      <c r="X35" s="76">
        <f>IF('Surface Flux and Temperature'!G31&lt;&gt;"",'Surface Flux and Temperature'!G31,"")</f>
        <v>109.05</v>
      </c>
      <c r="Y35" s="76">
        <f>IF('Surface Flux and Temperature'!H31&lt;&gt;"",'Surface Flux and Temperature'!H31,"")</f>
        <v>147.97999999999999</v>
      </c>
      <c r="Z35" s="76">
        <f>IF('Surface Flux and Temperature'!D31&lt;&gt;"",'Surface Flux and Temperature'!D31,"")</f>
        <v>2.4634999999999998</v>
      </c>
      <c r="AA35" s="79">
        <f>IF('Surface Flux and Temperature'!E31&lt;&gt;"",'Surface Flux and Temperature'!E31,"")</f>
        <v>4.3574000000000002</v>
      </c>
    </row>
    <row r="36" spans="1:27">
      <c r="A36" s="164"/>
      <c r="R36" s="76">
        <f>IF('Target Flux and Temperature'!J32&lt;&gt;"",'Target Flux and Temperature'!J32,"")</f>
        <v>133.32</v>
      </c>
      <c r="S36" s="76">
        <f>IF('Target Flux and Temperature'!K32&lt;&gt;"",'Target Flux and Temperature'!K32,"")</f>
        <v>163.96</v>
      </c>
      <c r="T36" s="76">
        <f>IF('Target Flux and Temperature'!D32&lt;&gt;"",'Target Flux and Temperature'!D32,"")</f>
        <v>10.063000000000001</v>
      </c>
      <c r="U36" s="76">
        <f>IF('Target Flux and Temperature'!E32&lt;&gt;"",'Target Flux and Temperature'!E32,"")</f>
        <v>7.9966999999999997</v>
      </c>
      <c r="V36" s="76">
        <f>IF('Target Flux and Temperature'!G32&lt;&gt;"",'Target Flux and Temperature'!G32,"")</f>
        <v>12.176</v>
      </c>
      <c r="W36" s="76">
        <f>IF('Target Flux and Temperature'!H32&lt;&gt;"",'Target Flux and Temperature'!H32,"")</f>
        <v>8.5561000000000007</v>
      </c>
      <c r="X36" s="76">
        <f>IF('Surface Flux and Temperature'!G32&lt;&gt;"",'Surface Flux and Temperature'!G32,"")</f>
        <v>124.67</v>
      </c>
      <c r="Y36" s="76">
        <f>IF('Surface Flux and Temperature'!H32&lt;&gt;"",'Surface Flux and Temperature'!H32,"")</f>
        <v>148.84</v>
      </c>
      <c r="Z36" s="76">
        <f>IF('Surface Flux and Temperature'!D32&lt;&gt;"",'Surface Flux and Temperature'!D32,"")</f>
        <v>4.6996000000000002</v>
      </c>
      <c r="AA36" s="79">
        <f>IF('Surface Flux and Temperature'!E32&lt;&gt;"",'Surface Flux and Temperature'!E32,"")</f>
        <v>4.3513999999999999</v>
      </c>
    </row>
    <row r="37" spans="1:27">
      <c r="A37" s="164"/>
      <c r="R37" s="76">
        <f>IF('Target Flux and Temperature'!J33&lt;&gt;"",'Target Flux and Temperature'!J33,"")</f>
        <v>160.44999999999999</v>
      </c>
      <c r="S37" s="76">
        <f>IF('Target Flux and Temperature'!K33&lt;&gt;"",'Target Flux and Temperature'!K33,"")</f>
        <v>165.29</v>
      </c>
      <c r="T37" s="76">
        <f>IF('Target Flux and Temperature'!D33&lt;&gt;"",'Target Flux and Temperature'!D33,"")</f>
        <v>4.1166999999999998</v>
      </c>
      <c r="U37" s="76">
        <f>IF('Target Flux and Temperature'!E33&lt;&gt;"",'Target Flux and Temperature'!E33,"")</f>
        <v>6.5385</v>
      </c>
      <c r="V37" s="76">
        <f>IF('Target Flux and Temperature'!G33&lt;&gt;"",'Target Flux and Temperature'!G33,"")</f>
        <v>8.3661999999999992</v>
      </c>
      <c r="W37" s="76">
        <f>IF('Target Flux and Temperature'!H33&lt;&gt;"",'Target Flux and Temperature'!H33,"")</f>
        <v>7.1471</v>
      </c>
      <c r="X37" s="76">
        <f>IF('Surface Flux and Temperature'!G33&lt;&gt;"",'Surface Flux and Temperature'!G33,"")</f>
        <v>71.210999999999999</v>
      </c>
      <c r="Y37" s="76">
        <f>IF('Surface Flux and Temperature'!H33&lt;&gt;"",'Surface Flux and Temperature'!H33,"")</f>
        <v>125.18</v>
      </c>
      <c r="Z37" s="76">
        <f>IF('Surface Flux and Temperature'!D33&lt;&gt;"",'Surface Flux and Temperature'!D33,"")</f>
        <v>2.5552000000000001</v>
      </c>
      <c r="AA37" s="79">
        <f>IF('Surface Flux and Temperature'!E33&lt;&gt;"",'Surface Flux and Temperature'!E33,"")</f>
        <v>3.6042000000000001</v>
      </c>
    </row>
    <row r="38" spans="1:27">
      <c r="A38" s="164"/>
      <c r="R38" s="76">
        <f>IF('Target Flux and Temperature'!J34&lt;&gt;"",'Target Flux and Temperature'!J34,"")</f>
        <v>155.88</v>
      </c>
      <c r="S38" s="76">
        <f>IF('Target Flux and Temperature'!K34&lt;&gt;"",'Target Flux and Temperature'!K34,"")</f>
        <v>169.63</v>
      </c>
      <c r="T38" s="76">
        <f>IF('Target Flux and Temperature'!D34&lt;&gt;"",'Target Flux and Temperature'!D34,"")</f>
        <v>4.8319000000000001</v>
      </c>
      <c r="U38" s="76">
        <f>IF('Target Flux and Temperature'!E34&lt;&gt;"",'Target Flux and Temperature'!E34,"")</f>
        <v>6.8064</v>
      </c>
      <c r="V38" s="76">
        <f>IF('Target Flux and Temperature'!G34&lt;&gt;"",'Target Flux and Temperature'!G34,"")</f>
        <v>11.666</v>
      </c>
      <c r="W38" s="76">
        <f>IF('Target Flux and Temperature'!H34&lt;&gt;"",'Target Flux and Temperature'!H34,"")</f>
        <v>7.3845999999999998</v>
      </c>
      <c r="X38" s="76">
        <f>IF('Surface Flux and Temperature'!G34&lt;&gt;"",'Surface Flux and Temperature'!G34,"")</f>
        <v>148.16</v>
      </c>
      <c r="Y38" s="76">
        <f>IF('Surface Flux and Temperature'!H34&lt;&gt;"",'Surface Flux and Temperature'!H34,"")</f>
        <v>121.54</v>
      </c>
      <c r="Z38" s="76">
        <f>IF('Surface Flux and Temperature'!D34&lt;&gt;"",'Surface Flux and Temperature'!D34,"")</f>
        <v>8.6334</v>
      </c>
      <c r="AA38" s="79">
        <f>IF('Surface Flux and Temperature'!E34&lt;&gt;"",'Surface Flux and Temperature'!E34,"")</f>
        <v>3.4969000000000001</v>
      </c>
    </row>
    <row r="39" spans="1:27">
      <c r="A39" s="164"/>
      <c r="R39" s="76">
        <f>IF('Target Flux and Temperature'!J35&lt;&gt;"",'Target Flux and Temperature'!J35,"")</f>
        <v>168.47</v>
      </c>
      <c r="S39" s="76">
        <f>IF('Target Flux and Temperature'!K35&lt;&gt;"",'Target Flux and Temperature'!K35,"")</f>
        <v>147.4</v>
      </c>
      <c r="T39" s="76">
        <f>IF('Target Flux and Temperature'!D35&lt;&gt;"",'Target Flux and Temperature'!D35,"")</f>
        <v>2.7578999999999998</v>
      </c>
      <c r="U39" s="76">
        <f>IF('Target Flux and Temperature'!E35&lt;&gt;"",'Target Flux and Temperature'!E35,"")</f>
        <v>6.0350999999999999</v>
      </c>
      <c r="V39" s="76">
        <f>IF('Target Flux and Temperature'!G35&lt;&gt;"",'Target Flux and Temperature'!G35,"")</f>
        <v>6.1348000000000003</v>
      </c>
      <c r="W39" s="76">
        <f>IF('Target Flux and Temperature'!H35&lt;&gt;"",'Target Flux and Temperature'!H35,"")</f>
        <v>6.7754000000000003</v>
      </c>
      <c r="X39" s="76">
        <f>IF('Surface Flux and Temperature'!G35&lt;&gt;"",'Surface Flux and Temperature'!G35,"")</f>
        <v>147.82</v>
      </c>
      <c r="Y39" s="76">
        <f>IF('Surface Flux and Temperature'!H35&lt;&gt;"",'Surface Flux and Temperature'!H35,"")</f>
        <v>152.53</v>
      </c>
      <c r="Z39" s="76">
        <f>IF('Surface Flux and Temperature'!D35&lt;&gt;"",'Surface Flux and Temperature'!D35,"")</f>
        <v>6.1414999999999997</v>
      </c>
      <c r="AA39" s="79">
        <f>IF('Surface Flux and Temperature'!E35&lt;&gt;"",'Surface Flux and Temperature'!E35,"")</f>
        <v>4.4272999999999998</v>
      </c>
    </row>
    <row r="40" spans="1:27">
      <c r="A40" s="164"/>
      <c r="R40" s="76">
        <f>IF('Target Flux and Temperature'!J36&lt;&gt;"",'Target Flux and Temperature'!J36,"")</f>
        <v>169.15</v>
      </c>
      <c r="S40" s="76">
        <f>IF('Target Flux and Temperature'!K36&lt;&gt;"",'Target Flux and Temperature'!K36,"")</f>
        <v>149.79</v>
      </c>
      <c r="T40" s="76">
        <f>IF('Target Flux and Temperature'!D36&lt;&gt;"",'Target Flux and Temperature'!D36,"")</f>
        <v>11.962999999999999</v>
      </c>
      <c r="U40" s="76">
        <f>IF('Target Flux and Temperature'!E36&lt;&gt;"",'Target Flux and Temperature'!E36,"")</f>
        <v>6.7876000000000003</v>
      </c>
      <c r="V40" s="76">
        <f>IF('Target Flux and Temperature'!G36&lt;&gt;"",'Target Flux and Temperature'!G36,"")</f>
        <v>12.228</v>
      </c>
      <c r="W40" s="76">
        <f>IF('Target Flux and Temperature'!H36&lt;&gt;"",'Target Flux and Temperature'!H36,"")</f>
        <v>7.3335999999999997</v>
      </c>
      <c r="X40" s="76">
        <f>IF('Surface Flux and Temperature'!G36&lt;&gt;"",'Surface Flux and Temperature'!G36,"")</f>
        <v>325.27</v>
      </c>
      <c r="Y40" s="76">
        <f>IF('Surface Flux and Temperature'!H36&lt;&gt;"",'Surface Flux and Temperature'!H36,"")</f>
        <v>150.56</v>
      </c>
      <c r="Z40" s="76">
        <f>IF('Surface Flux and Temperature'!D36&lt;&gt;"",'Surface Flux and Temperature'!D36,"")</f>
        <v>12.923</v>
      </c>
      <c r="AA40" s="79">
        <f>IF('Surface Flux and Temperature'!E36&lt;&gt;"",'Surface Flux and Temperature'!E36,"")</f>
        <v>4.3021000000000003</v>
      </c>
    </row>
    <row r="41" spans="1:27">
      <c r="A41" s="164"/>
      <c r="R41" s="76" t="str">
        <f>IF('Target Flux and Temperature'!J37&lt;&gt;"",'Target Flux and Temperature'!J37,"")</f>
        <v/>
      </c>
      <c r="S41" s="76" t="str">
        <f>IF('Target Flux and Temperature'!K37&lt;&gt;"",'Target Flux and Temperature'!K37,"")</f>
        <v/>
      </c>
      <c r="T41" s="76">
        <f>IF('Target Flux and Temperature'!D37&lt;&gt;"",'Target Flux and Temperature'!D37,"")</f>
        <v>1.2989999999999999</v>
      </c>
      <c r="U41" s="76">
        <f>IF('Target Flux and Temperature'!E37&lt;&gt;"",'Target Flux and Temperature'!E37,"")</f>
        <v>2.0804</v>
      </c>
      <c r="V41" s="76">
        <f>IF('Target Flux and Temperature'!G37&lt;&gt;"",'Target Flux and Temperature'!G37,"")</f>
        <v>2.3620999999999999</v>
      </c>
      <c r="W41" s="76">
        <f>IF('Target Flux and Temperature'!H37&lt;&gt;"",'Target Flux and Temperature'!H37,"")</f>
        <v>2.5836999999999999</v>
      </c>
      <c r="X41" s="76">
        <f>IF('Surface Flux and Temperature'!G37&lt;&gt;"",'Surface Flux and Temperature'!G37,"")</f>
        <v>96.933000000000007</v>
      </c>
      <c r="Y41" s="76">
        <f>IF('Surface Flux and Temperature'!H37&lt;&gt;"",'Surface Flux and Temperature'!H37,"")</f>
        <v>149.61000000000001</v>
      </c>
      <c r="Z41" s="76">
        <f>IF('Surface Flux and Temperature'!D37&lt;&gt;"",'Surface Flux and Temperature'!D37,"")</f>
        <v>3.4102000000000001</v>
      </c>
      <c r="AA41" s="79">
        <f>IF('Surface Flux and Temperature'!E37&lt;&gt;"",'Surface Flux and Temperature'!E37,"")</f>
        <v>3.9546000000000001</v>
      </c>
    </row>
    <row r="42" spans="1:27">
      <c r="A42" s="164"/>
      <c r="R42" s="76" t="str">
        <f>IF('Target Flux and Temperature'!J38&lt;&gt;"",'Target Flux and Temperature'!J38,"")</f>
        <v/>
      </c>
      <c r="S42" s="76" t="str">
        <f>IF('Target Flux and Temperature'!K38&lt;&gt;"",'Target Flux and Temperature'!K38,"")</f>
        <v/>
      </c>
      <c r="T42" s="76">
        <f>IF('Target Flux and Temperature'!D38&lt;&gt;"",'Target Flux and Temperature'!D38,"")</f>
        <v>1.5215000000000001</v>
      </c>
      <c r="U42" s="76">
        <f>IF('Target Flux and Temperature'!E38&lt;&gt;"",'Target Flux and Temperature'!E38,"")</f>
        <v>2.2010999999999998</v>
      </c>
      <c r="V42" s="76">
        <f>IF('Target Flux and Temperature'!G38&lt;&gt;"",'Target Flux and Temperature'!G38,"")</f>
        <v>3.2863000000000002</v>
      </c>
      <c r="W42" s="76">
        <f>IF('Target Flux and Temperature'!H38&lt;&gt;"",'Target Flux and Temperature'!H38,"")</f>
        <v>2.6865000000000001</v>
      </c>
      <c r="X42" s="76">
        <f>IF('Surface Flux and Temperature'!G38&lt;&gt;"",'Surface Flux and Temperature'!G38,"")</f>
        <v>145.5</v>
      </c>
      <c r="Y42" s="76">
        <f>IF('Surface Flux and Temperature'!H38&lt;&gt;"",'Surface Flux and Temperature'!H38,"")</f>
        <v>151.51</v>
      </c>
      <c r="Z42" s="76">
        <f>IF('Surface Flux and Temperature'!D38&lt;&gt;"",'Surface Flux and Temperature'!D38,"")</f>
        <v>3.5068000000000001</v>
      </c>
      <c r="AA42" s="79">
        <f>IF('Surface Flux and Temperature'!E38&lt;&gt;"",'Surface Flux and Temperature'!E38,"")</f>
        <v>3.9523000000000001</v>
      </c>
    </row>
    <row r="43" spans="1:27">
      <c r="A43" s="164"/>
      <c r="R43" s="76" t="str">
        <f>IF('Target Flux and Temperature'!J39&lt;&gt;"",'Target Flux and Temperature'!J39,"")</f>
        <v/>
      </c>
      <c r="S43" s="76" t="str">
        <f>IF('Target Flux and Temperature'!K39&lt;&gt;"",'Target Flux and Temperature'!K39,"")</f>
        <v/>
      </c>
      <c r="T43" s="76">
        <f>IF('Target Flux and Temperature'!D39&lt;&gt;"",'Target Flux and Temperature'!D39,"")</f>
        <v>0.88131000000000004</v>
      </c>
      <c r="U43" s="76">
        <f>IF('Target Flux and Temperature'!E39&lt;&gt;"",'Target Flux and Temperature'!E39,"")</f>
        <v>1.8561000000000001</v>
      </c>
      <c r="V43" s="76">
        <f>IF('Target Flux and Temperature'!G39&lt;&gt;"",'Target Flux and Temperature'!G39,"")</f>
        <v>1.8520000000000001</v>
      </c>
      <c r="W43" s="76">
        <f>IF('Target Flux and Temperature'!H39&lt;&gt;"",'Target Flux and Temperature'!H39,"")</f>
        <v>2.4060999999999999</v>
      </c>
      <c r="X43" s="76">
        <f>IF('Surface Flux and Temperature'!G39&lt;&gt;"",'Surface Flux and Temperature'!G39,"")</f>
        <v>105.81</v>
      </c>
      <c r="Y43" s="76">
        <f>IF('Surface Flux and Temperature'!H39&lt;&gt;"",'Surface Flux and Temperature'!H39,"")</f>
        <v>149.18</v>
      </c>
      <c r="Z43" s="76">
        <f>IF('Surface Flux and Temperature'!D39&lt;&gt;"",'Surface Flux and Temperature'!D39,"")</f>
        <v>3.2605</v>
      </c>
      <c r="AA43" s="79">
        <f>IF('Surface Flux and Temperature'!E39&lt;&gt;"",'Surface Flux and Temperature'!E39,"")</f>
        <v>3.9493</v>
      </c>
    </row>
    <row r="44" spans="1:27">
      <c r="A44" s="164"/>
      <c r="R44" s="76" t="str">
        <f>IF('Target Flux and Temperature'!J40&lt;&gt;"",'Target Flux and Temperature'!J40,"")</f>
        <v/>
      </c>
      <c r="S44" s="76" t="str">
        <f>IF('Target Flux and Temperature'!K40&lt;&gt;"",'Target Flux and Temperature'!K40,"")</f>
        <v/>
      </c>
      <c r="T44" s="76">
        <f>IF('Target Flux and Temperature'!D40&lt;&gt;"",'Target Flux and Temperature'!D40,"")</f>
        <v>2.4163999999999999</v>
      </c>
      <c r="U44" s="76">
        <f>IF('Target Flux and Temperature'!E40&lt;&gt;"",'Target Flux and Temperature'!E40,"")</f>
        <v>2.2961</v>
      </c>
      <c r="V44" s="76">
        <f>IF('Target Flux and Temperature'!G40&lt;&gt;"",'Target Flux and Temperature'!G40,"")</f>
        <v>3.0661999999999998</v>
      </c>
      <c r="W44" s="76">
        <f>IF('Target Flux and Temperature'!H40&lt;&gt;"",'Target Flux and Temperature'!H40,"")</f>
        <v>2.6604000000000001</v>
      </c>
      <c r="X44" s="76">
        <f>IF('Surface Flux and Temperature'!G40&lt;&gt;"",'Surface Flux and Temperature'!G40,"")</f>
        <v>120.85</v>
      </c>
      <c r="Y44" s="76">
        <f>IF('Surface Flux and Temperature'!H40&lt;&gt;"",'Surface Flux and Temperature'!H40,"")</f>
        <v>149.69</v>
      </c>
      <c r="Z44" s="76">
        <f>IF('Surface Flux and Temperature'!D40&lt;&gt;"",'Surface Flux and Temperature'!D40,"")</f>
        <v>3.9741</v>
      </c>
      <c r="AA44" s="79">
        <f>IF('Surface Flux and Temperature'!E40&lt;&gt;"",'Surface Flux and Temperature'!E40,"")</f>
        <v>3.9457</v>
      </c>
    </row>
    <row r="45" spans="1:27">
      <c r="A45" s="164"/>
      <c r="R45" s="76">
        <f>IF('Target Flux and Temperature'!J41&lt;&gt;"",'Target Flux and Temperature'!J41,"")</f>
        <v>225.93</v>
      </c>
      <c r="S45" s="76">
        <f>IF('Target Flux and Temperature'!K41&lt;&gt;"",'Target Flux and Temperature'!K41,"")</f>
        <v>221.37</v>
      </c>
      <c r="T45" s="76">
        <f>IF('Target Flux and Temperature'!D41&lt;&gt;"",'Target Flux and Temperature'!D41,"")</f>
        <v>4.4473000000000003</v>
      </c>
      <c r="U45" s="76">
        <f>IF('Target Flux and Temperature'!E41&lt;&gt;"",'Target Flux and Temperature'!E41,"")</f>
        <v>4.8761000000000001</v>
      </c>
      <c r="V45" s="76">
        <f>IF('Target Flux and Temperature'!G41&lt;&gt;"",'Target Flux and Temperature'!G41,"")</f>
        <v>7.1029999999999998</v>
      </c>
      <c r="W45" s="76">
        <f>IF('Target Flux and Temperature'!H41&lt;&gt;"",'Target Flux and Temperature'!H41,"")</f>
        <v>4.9383999999999997</v>
      </c>
      <c r="X45" s="76">
        <f>IF('Surface Flux and Temperature'!G41&lt;&gt;"",'Surface Flux and Temperature'!G41,"")</f>
        <v>76.361000000000004</v>
      </c>
      <c r="Y45" s="76">
        <f>IF('Surface Flux and Temperature'!H41&lt;&gt;"",'Surface Flux and Temperature'!H41,"")</f>
        <v>129.75</v>
      </c>
      <c r="Z45" s="76">
        <f>IF('Surface Flux and Temperature'!D41&lt;&gt;"",'Surface Flux and Temperature'!D41,"")</f>
        <v>2.4658000000000002</v>
      </c>
      <c r="AA45" s="79">
        <f>IF('Surface Flux and Temperature'!E41&lt;&gt;"",'Surface Flux and Temperature'!E41,"")</f>
        <v>3.3260999999999998</v>
      </c>
    </row>
    <row r="46" spans="1:27">
      <c r="A46" s="164"/>
      <c r="R46" s="76">
        <f>IF('Target Flux and Temperature'!J42&lt;&gt;"",'Target Flux and Temperature'!J42,"")</f>
        <v>209.68</v>
      </c>
      <c r="S46" s="76">
        <f>IF('Target Flux and Temperature'!K42&lt;&gt;"",'Target Flux and Temperature'!K42,"")</f>
        <v>222.55</v>
      </c>
      <c r="T46" s="76" t="str">
        <f>IF('Target Flux and Temperature'!D42&lt;&gt;"",'Target Flux and Temperature'!D42,"")</f>
        <v/>
      </c>
      <c r="U46" s="76" t="str">
        <f>IF('Target Flux and Temperature'!E42&lt;&gt;"",'Target Flux and Temperature'!E42,"")</f>
        <v/>
      </c>
      <c r="V46" s="76">
        <f>IF('Target Flux and Temperature'!G42&lt;&gt;"",'Target Flux and Temperature'!G42,"")</f>
        <v>9.4537999999999993</v>
      </c>
      <c r="W46" s="76">
        <f>IF('Target Flux and Temperature'!H42&lt;&gt;"",'Target Flux and Temperature'!H42,"")</f>
        <v>5.1082000000000001</v>
      </c>
      <c r="X46" s="76">
        <f>IF('Surface Flux and Temperature'!G42&lt;&gt;"",'Surface Flux and Temperature'!G42,"")</f>
        <v>151.69999999999999</v>
      </c>
      <c r="Y46" s="76">
        <f>IF('Surface Flux and Temperature'!H42&lt;&gt;"",'Surface Flux and Temperature'!H42,"")</f>
        <v>126.84</v>
      </c>
      <c r="Z46" s="76">
        <f>IF('Surface Flux and Temperature'!D42&lt;&gt;"",'Surface Flux and Temperature'!D42,"")</f>
        <v>8.5107999999999997</v>
      </c>
      <c r="AA46" s="79">
        <f>IF('Surface Flux and Temperature'!E42&lt;&gt;"",'Surface Flux and Temperature'!E42,"")</f>
        <v>3.2435</v>
      </c>
    </row>
    <row r="47" spans="1:27">
      <c r="A47" s="164"/>
      <c r="R47" s="76">
        <f>IF('Target Flux and Temperature'!J43&lt;&gt;"",'Target Flux and Temperature'!J43,"")</f>
        <v>195.36</v>
      </c>
      <c r="S47" s="76">
        <f>IF('Target Flux and Temperature'!K43&lt;&gt;"",'Target Flux and Temperature'!K43,"")</f>
        <v>159.54</v>
      </c>
      <c r="T47" s="76">
        <f>IF('Target Flux and Temperature'!D43&lt;&gt;"",'Target Flux and Temperature'!D43,"")</f>
        <v>2.9529000000000001</v>
      </c>
      <c r="U47" s="76">
        <f>IF('Target Flux and Temperature'!E43&lt;&gt;"",'Target Flux and Temperature'!E43,"")</f>
        <v>4.5263999999999998</v>
      </c>
      <c r="V47" s="76">
        <f>IF('Target Flux and Temperature'!G43&lt;&gt;"",'Target Flux and Temperature'!G43,"")</f>
        <v>5.5484999999999998</v>
      </c>
      <c r="W47" s="76">
        <f>IF('Target Flux and Temperature'!H43&lt;&gt;"",'Target Flux and Temperature'!H43,"")</f>
        <v>4.9039000000000001</v>
      </c>
      <c r="X47" s="76">
        <f>IF('Surface Flux and Temperature'!G43&lt;&gt;"",'Surface Flux and Temperature'!G43,"")</f>
        <v>147.25</v>
      </c>
      <c r="Y47" s="76">
        <f>IF('Surface Flux and Temperature'!H43&lt;&gt;"",'Surface Flux and Temperature'!H43,"")</f>
        <v>152.88999999999999</v>
      </c>
      <c r="Z47" s="76">
        <f>IF('Surface Flux and Temperature'!D43&lt;&gt;"",'Surface Flux and Temperature'!D43,"")</f>
        <v>5.0837000000000003</v>
      </c>
      <c r="AA47" s="79">
        <f>IF('Surface Flux and Temperature'!E43&lt;&gt;"",'Surface Flux and Temperature'!E43,"")</f>
        <v>4.0064000000000002</v>
      </c>
    </row>
    <row r="48" spans="1:27">
      <c r="A48" s="164"/>
      <c r="R48" s="76">
        <f>IF('Target Flux and Temperature'!J44&lt;&gt;"",'Target Flux and Temperature'!J44,"")</f>
        <v>168.72</v>
      </c>
      <c r="S48" s="76">
        <f>IF('Target Flux and Temperature'!K44&lt;&gt;"",'Target Flux and Temperature'!K44,"")</f>
        <v>224.18</v>
      </c>
      <c r="T48" s="76">
        <f>IF('Target Flux and Temperature'!D44&lt;&gt;"",'Target Flux and Temperature'!D44,"")</f>
        <v>5.3628999999999998</v>
      </c>
      <c r="U48" s="76">
        <f>IF('Target Flux and Temperature'!E44&lt;&gt;"",'Target Flux and Temperature'!E44,"")</f>
        <v>5.4724000000000004</v>
      </c>
      <c r="V48" s="76">
        <f>IF('Target Flux and Temperature'!G44&lt;&gt;"",'Target Flux and Temperature'!G44,"")</f>
        <v>6.4500999999999999</v>
      </c>
      <c r="W48" s="76">
        <f>IF('Target Flux and Temperature'!H44&lt;&gt;"",'Target Flux and Temperature'!H44,"")</f>
        <v>5.5110999999999999</v>
      </c>
      <c r="X48" s="76">
        <f>IF('Surface Flux and Temperature'!G44&lt;&gt;"",'Surface Flux and Temperature'!G44,"")</f>
        <v>180.03</v>
      </c>
      <c r="Y48" s="76">
        <f>IF('Surface Flux and Temperature'!H44&lt;&gt;"",'Surface Flux and Temperature'!H44,"")</f>
        <v>152.66999999999999</v>
      </c>
      <c r="Z48" s="76">
        <f>IF('Surface Flux and Temperature'!D44&lt;&gt;"",'Surface Flux and Temperature'!D44,"")</f>
        <v>6.0191999999999997</v>
      </c>
      <c r="AA48" s="79">
        <f>IF('Surface Flux and Temperature'!E44&lt;&gt;"",'Surface Flux and Temperature'!E44,"")</f>
        <v>3.9622999999999999</v>
      </c>
    </row>
    <row r="49" spans="1:27">
      <c r="A49" s="164"/>
      <c r="R49" s="76">
        <f>IF('Target Flux and Temperature'!J45&lt;&gt;"",'Target Flux and Temperature'!J45,"")</f>
        <v>227.5</v>
      </c>
      <c r="S49" s="76">
        <f>IF('Target Flux and Temperature'!K45&lt;&gt;"",'Target Flux and Temperature'!K45,"")</f>
        <v>218.03</v>
      </c>
      <c r="T49" s="76">
        <f>IF('Target Flux and Temperature'!D45&lt;&gt;"",'Target Flux and Temperature'!D45,"")</f>
        <v>4.2937000000000003</v>
      </c>
      <c r="U49" s="76">
        <f>IF('Target Flux and Temperature'!E45&lt;&gt;"",'Target Flux and Temperature'!E45,"")</f>
        <v>4.6837999999999997</v>
      </c>
      <c r="V49" s="76">
        <f>IF('Target Flux and Temperature'!G45&lt;&gt;"",'Target Flux and Temperature'!G45,"")</f>
        <v>6.5842999999999998</v>
      </c>
      <c r="W49" s="76">
        <f>IF('Target Flux and Temperature'!H45&lt;&gt;"",'Target Flux and Temperature'!H45,"")</f>
        <v>4.7497999999999996</v>
      </c>
      <c r="X49" s="76">
        <f>IF('Surface Flux and Temperature'!G45&lt;&gt;"",'Surface Flux and Temperature'!G45,"")</f>
        <v>93.966999999999999</v>
      </c>
      <c r="Y49" s="76">
        <f>IF('Surface Flux and Temperature'!H45&lt;&gt;"",'Surface Flux and Temperature'!H45,"")</f>
        <v>149.75</v>
      </c>
      <c r="Z49" s="76">
        <f>IF('Surface Flux and Temperature'!D45&lt;&gt;"",'Surface Flux and Temperature'!D45,"")</f>
        <v>3.3458000000000001</v>
      </c>
      <c r="AA49" s="79">
        <f>IF('Surface Flux and Temperature'!E45&lt;&gt;"",'Surface Flux and Temperature'!E45,"")</f>
        <v>3.9315000000000002</v>
      </c>
    </row>
    <row r="50" spans="1:27">
      <c r="A50" s="164"/>
      <c r="R50" s="76">
        <f>IF('Target Flux and Temperature'!J46&lt;&gt;"",'Target Flux and Temperature'!J46,"")</f>
        <v>220.4</v>
      </c>
      <c r="S50" s="76">
        <f>IF('Target Flux and Temperature'!K46&lt;&gt;"",'Target Flux and Temperature'!K46,"")</f>
        <v>219.21</v>
      </c>
      <c r="T50" s="76">
        <f>IF('Target Flux and Temperature'!D46&lt;&gt;"",'Target Flux and Temperature'!D46,"")</f>
        <v>5.2580999999999998</v>
      </c>
      <c r="U50" s="76">
        <f>IF('Target Flux and Temperature'!E46&lt;&gt;"",'Target Flux and Temperature'!E46,"")</f>
        <v>4.8548999999999998</v>
      </c>
      <c r="V50" s="76">
        <f>IF('Target Flux and Temperature'!G46&lt;&gt;"",'Target Flux and Temperature'!G46,"")</f>
        <v>9.0579000000000001</v>
      </c>
      <c r="W50" s="76">
        <f>IF('Target Flux and Temperature'!H46&lt;&gt;"",'Target Flux and Temperature'!H46,"")</f>
        <v>4.9161999999999999</v>
      </c>
      <c r="X50" s="76">
        <f>IF('Surface Flux and Temperature'!G46&lt;&gt;"",'Surface Flux and Temperature'!G46,"")</f>
        <v>162.69</v>
      </c>
      <c r="Y50" s="76">
        <f>IF('Surface Flux and Temperature'!H46&lt;&gt;"",'Surface Flux and Temperature'!H46,"")</f>
        <v>151.38999999999999</v>
      </c>
      <c r="Z50" s="76">
        <f>IF('Surface Flux and Temperature'!D46&lt;&gt;"",'Surface Flux and Temperature'!D46,"")</f>
        <v>3.4815999999999998</v>
      </c>
      <c r="AA50" s="79">
        <f>IF('Surface Flux and Temperature'!E46&lt;&gt;"",'Surface Flux and Temperature'!E46,"")</f>
        <v>3.9295</v>
      </c>
    </row>
    <row r="51" spans="1:27">
      <c r="A51" s="164"/>
      <c r="R51" s="76">
        <f>IF('Target Flux and Temperature'!J47&lt;&gt;"",'Target Flux and Temperature'!J47,"")</f>
        <v>194.6</v>
      </c>
      <c r="S51" s="76">
        <f>IF('Target Flux and Temperature'!K47&lt;&gt;"",'Target Flux and Temperature'!K47,"")</f>
        <v>156.22</v>
      </c>
      <c r="T51" s="76">
        <f>IF('Target Flux and Temperature'!D47&lt;&gt;"",'Target Flux and Temperature'!D47,"")</f>
        <v>2.7315</v>
      </c>
      <c r="U51" s="76">
        <f>IF('Target Flux and Temperature'!E47&lt;&gt;"",'Target Flux and Temperature'!E47,"")</f>
        <v>4.3380000000000001</v>
      </c>
      <c r="V51" s="76">
        <f>IF('Target Flux and Temperature'!G47&lt;&gt;"",'Target Flux and Temperature'!G47,"")</f>
        <v>5.08</v>
      </c>
      <c r="W51" s="76">
        <f>IF('Target Flux and Temperature'!H47&lt;&gt;"",'Target Flux and Temperature'!H47,"")</f>
        <v>4.7241999999999997</v>
      </c>
      <c r="X51" s="76">
        <f>IF('Surface Flux and Temperature'!G47&lt;&gt;"",'Surface Flux and Temperature'!G47,"")</f>
        <v>105.68</v>
      </c>
      <c r="Y51" s="76">
        <f>IF('Surface Flux and Temperature'!H47&lt;&gt;"",'Surface Flux and Temperature'!H47,"")</f>
        <v>149.44</v>
      </c>
      <c r="Z51" s="76">
        <f>IF('Surface Flux and Temperature'!D47&lt;&gt;"",'Surface Flux and Temperature'!D47,"")</f>
        <v>3.1225000000000001</v>
      </c>
      <c r="AA51" s="79">
        <f>IF('Surface Flux and Temperature'!E47&lt;&gt;"",'Surface Flux and Temperature'!E47,"")</f>
        <v>3.9300999999999999</v>
      </c>
    </row>
    <row r="52" spans="1:27">
      <c r="A52" s="164"/>
      <c r="R52" s="76">
        <f>IF('Target Flux and Temperature'!J48&lt;&gt;"",'Target Flux and Temperature'!J48,"")</f>
        <v>166.4</v>
      </c>
      <c r="S52" s="76">
        <f>IF('Target Flux and Temperature'!K48&lt;&gt;"",'Target Flux and Temperature'!K48,"")</f>
        <v>220.94</v>
      </c>
      <c r="T52" s="76">
        <f>IF('Target Flux and Temperature'!D48&lt;&gt;"",'Target Flux and Temperature'!D48,"")</f>
        <v>5.1547000000000001</v>
      </c>
      <c r="U52" s="76">
        <f>IF('Target Flux and Temperature'!E48&lt;&gt;"",'Target Flux and Temperature'!E48,"")</f>
        <v>5.2786</v>
      </c>
      <c r="V52" s="76">
        <f>IF('Target Flux and Temperature'!G48&lt;&gt;"",'Target Flux and Temperature'!G48,"")</f>
        <v>6.3723000000000001</v>
      </c>
      <c r="W52" s="76">
        <f>IF('Target Flux and Temperature'!H48&lt;&gt;"",'Target Flux and Temperature'!H48,"")</f>
        <v>5.3196000000000003</v>
      </c>
      <c r="X52" s="76">
        <f>IF('Surface Flux and Temperature'!G48&lt;&gt;"",'Surface Flux and Temperature'!G48,"")</f>
        <v>117.19</v>
      </c>
      <c r="Y52" s="76">
        <f>IF('Surface Flux and Temperature'!H48&lt;&gt;"",'Surface Flux and Temperature'!H48,"")</f>
        <v>149.84</v>
      </c>
      <c r="Z52" s="76">
        <f>IF('Surface Flux and Temperature'!D48&lt;&gt;"",'Surface Flux and Temperature'!D48,"")</f>
        <v>3.8794</v>
      </c>
      <c r="AA52" s="79">
        <f>IF('Surface Flux and Temperature'!E48&lt;&gt;"",'Surface Flux and Temperature'!E48,"")</f>
        <v>3.9226999999999999</v>
      </c>
    </row>
    <row r="53" spans="1:27">
      <c r="A53" s="164"/>
      <c r="R53" s="76">
        <f>IF('Target Flux and Temperature'!J49&lt;&gt;"",'Target Flux and Temperature'!J49,"")</f>
        <v>150.34</v>
      </c>
      <c r="S53" s="76">
        <f>IF('Target Flux and Temperature'!K49&lt;&gt;"",'Target Flux and Temperature'!K49,"")</f>
        <v>182.78</v>
      </c>
      <c r="T53" s="76">
        <f>IF('Target Flux and Temperature'!D49&lt;&gt;"",'Target Flux and Temperature'!D49,"")</f>
        <v>3.8843000000000001</v>
      </c>
      <c r="U53" s="76">
        <f>IF('Target Flux and Temperature'!E49&lt;&gt;"",'Target Flux and Temperature'!E49,"")</f>
        <v>3.605</v>
      </c>
      <c r="V53" s="76">
        <f>IF('Target Flux and Temperature'!G49&lt;&gt;"",'Target Flux and Temperature'!G49,"")</f>
        <v>6.8597000000000001</v>
      </c>
      <c r="W53" s="76">
        <f>IF('Target Flux and Temperature'!H49&lt;&gt;"",'Target Flux and Temperature'!H49,"")</f>
        <v>3.6469999999999998</v>
      </c>
      <c r="X53" s="76">
        <f>IF('Surface Flux and Temperature'!G49&lt;&gt;"",'Surface Flux and Temperature'!G49,"")</f>
        <v>71.046999999999997</v>
      </c>
      <c r="Y53" s="76">
        <f>IF('Surface Flux and Temperature'!H49&lt;&gt;"",'Surface Flux and Temperature'!H49,"")</f>
        <v>129.65</v>
      </c>
      <c r="Z53" s="76">
        <f>IF('Surface Flux and Temperature'!D49&lt;&gt;"",'Surface Flux and Temperature'!D49,"")</f>
        <v>2.2749000000000001</v>
      </c>
      <c r="AA53" s="79">
        <f>IF('Surface Flux and Temperature'!E49&lt;&gt;"",'Surface Flux and Temperature'!E49,"")</f>
        <v>3.3052000000000001</v>
      </c>
    </row>
    <row r="54" spans="1:27">
      <c r="A54" s="164"/>
      <c r="R54" s="76">
        <f>IF('Target Flux and Temperature'!J50&lt;&gt;"",'Target Flux and Temperature'!J50,"")</f>
        <v>132.38999999999999</v>
      </c>
      <c r="S54" s="76">
        <f>IF('Target Flux and Temperature'!K50&lt;&gt;"",'Target Flux and Temperature'!K50,"")</f>
        <v>184.24</v>
      </c>
      <c r="T54" s="76">
        <f>IF('Target Flux and Temperature'!D50&lt;&gt;"",'Target Flux and Temperature'!D50,"")</f>
        <v>4.7816000000000001</v>
      </c>
      <c r="U54" s="76">
        <f>IF('Target Flux and Temperature'!E50&lt;&gt;"",'Target Flux and Temperature'!E50,"")</f>
        <v>3.7431999999999999</v>
      </c>
      <c r="V54" s="76">
        <f>IF('Target Flux and Temperature'!G50&lt;&gt;"",'Target Flux and Temperature'!G50,"")</f>
        <v>8.5151000000000003</v>
      </c>
      <c r="W54" s="76">
        <f>IF('Target Flux and Temperature'!H50&lt;&gt;"",'Target Flux and Temperature'!H50,"")</f>
        <v>3.78</v>
      </c>
      <c r="X54" s="76">
        <f>IF('Surface Flux and Temperature'!G50&lt;&gt;"",'Surface Flux and Temperature'!G50,"")</f>
        <v>157.88999999999999</v>
      </c>
      <c r="Y54" s="76">
        <f>IF('Surface Flux and Temperature'!H50&lt;&gt;"",'Surface Flux and Temperature'!H50,"")</f>
        <v>126.74</v>
      </c>
      <c r="Z54" s="76">
        <f>IF('Surface Flux and Temperature'!D50&lt;&gt;"",'Surface Flux and Temperature'!D50,"")</f>
        <v>7.8926999999999996</v>
      </c>
      <c r="AA54" s="79">
        <f>IF('Surface Flux and Temperature'!E50&lt;&gt;"",'Surface Flux and Temperature'!E50,"")</f>
        <v>3.2235999999999998</v>
      </c>
    </row>
    <row r="55" spans="1:27">
      <c r="A55" s="164"/>
      <c r="R55" s="76">
        <f>IF('Target Flux and Temperature'!J51&lt;&gt;"",'Target Flux and Temperature'!J51,"")</f>
        <v>174.88</v>
      </c>
      <c r="S55" s="76">
        <f>IF('Target Flux and Temperature'!K51&lt;&gt;"",'Target Flux and Temperature'!K51,"")</f>
        <v>127.91</v>
      </c>
      <c r="T55" s="76">
        <f>IF('Target Flux and Temperature'!D51&lt;&gt;"",'Target Flux and Temperature'!D51,"")</f>
        <v>2.6461999999999999</v>
      </c>
      <c r="U55" s="76">
        <f>IF('Target Flux and Temperature'!E51&lt;&gt;"",'Target Flux and Temperature'!E51,"")</f>
        <v>3.3153999999999999</v>
      </c>
      <c r="V55" s="76">
        <f>IF('Target Flux and Temperature'!G51&lt;&gt;"",'Target Flux and Temperature'!G51,"")</f>
        <v>6.4486999999999997</v>
      </c>
      <c r="W55" s="76">
        <f>IF('Target Flux and Temperature'!H51&lt;&gt;"",'Target Flux and Temperature'!H51,"")</f>
        <v>3.6387</v>
      </c>
      <c r="X55" s="76">
        <f>IF('Surface Flux and Temperature'!G51&lt;&gt;"",'Surface Flux and Temperature'!G51,"")</f>
        <v>137.86000000000001</v>
      </c>
      <c r="Y55" s="76">
        <f>IF('Surface Flux and Temperature'!H51&lt;&gt;"",'Surface Flux and Temperature'!H51,"")</f>
        <v>152.96</v>
      </c>
      <c r="Z55" s="76">
        <f>IF('Surface Flux and Temperature'!D51&lt;&gt;"",'Surface Flux and Temperature'!D51,"")</f>
        <v>4.7915000000000001</v>
      </c>
      <c r="AA55" s="79">
        <f>IF('Surface Flux and Temperature'!E51&lt;&gt;"",'Surface Flux and Temperature'!E51,"")</f>
        <v>3.9828000000000001</v>
      </c>
    </row>
    <row r="56" spans="1:27">
      <c r="A56" s="164"/>
      <c r="R56" s="76">
        <f>IF('Target Flux and Temperature'!J52&lt;&gt;"",'Target Flux and Temperature'!J52,"")</f>
        <v>161</v>
      </c>
      <c r="S56" s="76">
        <f>IF('Target Flux and Temperature'!K52&lt;&gt;"",'Target Flux and Temperature'!K52,"")</f>
        <v>190.26</v>
      </c>
      <c r="T56" s="76">
        <f>IF('Target Flux and Temperature'!D52&lt;&gt;"",'Target Flux and Temperature'!D52,"")</f>
        <v>5.4463999999999997</v>
      </c>
      <c r="U56" s="76">
        <f>IF('Target Flux and Temperature'!E52&lt;&gt;"",'Target Flux and Temperature'!E52,"")</f>
        <v>4.22</v>
      </c>
      <c r="V56" s="76">
        <f>IF('Target Flux and Temperature'!G52&lt;&gt;"",'Target Flux and Temperature'!G52,"")</f>
        <v>6.6852</v>
      </c>
      <c r="W56" s="76">
        <f>IF('Target Flux and Temperature'!H52&lt;&gt;"",'Target Flux and Temperature'!H52,"")</f>
        <v>4.2337999999999996</v>
      </c>
      <c r="X56" s="76">
        <f>IF('Surface Flux and Temperature'!G52&lt;&gt;"",'Surface Flux and Temperature'!G52,"")</f>
        <v>221.12</v>
      </c>
      <c r="Y56" s="76">
        <f>IF('Surface Flux and Temperature'!H52&lt;&gt;"",'Surface Flux and Temperature'!H52,"")</f>
        <v>152.56</v>
      </c>
      <c r="Z56" s="76" t="str">
        <f>IF('Surface Flux and Temperature'!D52&lt;&gt;"",'Surface Flux and Temperature'!D52,"")</f>
        <v/>
      </c>
      <c r="AA56" s="79" t="str">
        <f>IF('Surface Flux and Temperature'!E52&lt;&gt;"",'Surface Flux and Temperature'!E52,"")</f>
        <v/>
      </c>
    </row>
    <row r="57" spans="1:27">
      <c r="A57" s="164"/>
      <c r="R57" s="76">
        <f>IF('Target Flux and Temperature'!J53&lt;&gt;"",'Target Flux and Temperature'!J53,"")</f>
        <v>199</v>
      </c>
      <c r="S57" s="76">
        <f>IF('Target Flux and Temperature'!K53&lt;&gt;"",'Target Flux and Temperature'!K53,"")</f>
        <v>206.71</v>
      </c>
      <c r="T57" s="76">
        <f>IF('Target Flux and Temperature'!D53&lt;&gt;"",'Target Flux and Temperature'!D53,"")</f>
        <v>2.8397999999999999</v>
      </c>
      <c r="U57" s="76">
        <f>IF('Target Flux and Temperature'!E53&lt;&gt;"",'Target Flux and Temperature'!E53,"")</f>
        <v>4.1451000000000002</v>
      </c>
      <c r="V57" s="76">
        <f>IF('Target Flux and Temperature'!G53&lt;&gt;"",'Target Flux and Temperature'!G53,"")</f>
        <v>3.8193000000000001</v>
      </c>
      <c r="W57" s="76">
        <f>IF('Target Flux and Temperature'!H53&lt;&gt;"",'Target Flux and Temperature'!H53,"")</f>
        <v>4.2643000000000004</v>
      </c>
      <c r="X57" s="76">
        <f>IF('Surface Flux and Temperature'!G53&lt;&gt;"",'Surface Flux and Temperature'!G53,"")</f>
        <v>110.36</v>
      </c>
      <c r="Y57" s="76">
        <f>IF('Surface Flux and Temperature'!H53&lt;&gt;"",'Surface Flux and Temperature'!H53,"")</f>
        <v>194.7</v>
      </c>
      <c r="Z57" s="76" t="str">
        <f>IF('Surface Flux and Temperature'!D53&lt;&gt;"",'Surface Flux and Temperature'!D53,"")</f>
        <v/>
      </c>
      <c r="AA57" s="79" t="str">
        <f>IF('Surface Flux and Temperature'!E53&lt;&gt;"",'Surface Flux and Temperature'!E53,"")</f>
        <v/>
      </c>
    </row>
    <row r="58" spans="1:27">
      <c r="A58" s="164"/>
      <c r="R58" s="76">
        <f>IF('Target Flux and Temperature'!J54&lt;&gt;"",'Target Flux and Temperature'!J54,"")</f>
        <v>178.3</v>
      </c>
      <c r="S58" s="76">
        <f>IF('Target Flux and Temperature'!K54&lt;&gt;"",'Target Flux and Temperature'!K54,"")</f>
        <v>207.77</v>
      </c>
      <c r="T58" s="76" t="str">
        <f>IF('Target Flux and Temperature'!D54&lt;&gt;"",'Target Flux and Temperature'!D54,"")</f>
        <v/>
      </c>
      <c r="U58" s="76" t="str">
        <f>IF('Target Flux and Temperature'!E54&lt;&gt;"",'Target Flux and Temperature'!E54,"")</f>
        <v/>
      </c>
      <c r="V58" s="76">
        <f>IF('Target Flux and Temperature'!G54&lt;&gt;"",'Target Flux and Temperature'!G54,"")</f>
        <v>6.0731999999999999</v>
      </c>
      <c r="W58" s="76">
        <f>IF('Target Flux and Temperature'!H54&lt;&gt;"",'Target Flux and Temperature'!H54,"")</f>
        <v>4.4282000000000004</v>
      </c>
      <c r="X58" s="76">
        <f>IF('Surface Flux and Temperature'!G54&lt;&gt;"",'Surface Flux and Temperature'!G54,"")</f>
        <v>199.43</v>
      </c>
      <c r="Y58" s="76">
        <f>IF('Surface Flux and Temperature'!H54&lt;&gt;"",'Surface Flux and Temperature'!H54,"")</f>
        <v>197.84</v>
      </c>
      <c r="Z58" s="76" t="str">
        <f>IF('Surface Flux and Temperature'!D54&lt;&gt;"",'Surface Flux and Temperature'!D54,"")</f>
        <v/>
      </c>
      <c r="AA58" s="79" t="str">
        <f>IF('Surface Flux and Temperature'!E54&lt;&gt;"",'Surface Flux and Temperature'!E54,"")</f>
        <v/>
      </c>
    </row>
    <row r="59" spans="1:27">
      <c r="A59" s="164"/>
      <c r="R59" s="76">
        <f>IF('Target Flux and Temperature'!J55&lt;&gt;"",'Target Flux and Temperature'!J55,"")</f>
        <v>171.2</v>
      </c>
      <c r="S59" s="76">
        <f>IF('Target Flux and Temperature'!K55&lt;&gt;"",'Target Flux and Temperature'!K55,"")</f>
        <v>144.81</v>
      </c>
      <c r="T59" s="76">
        <f>IF('Target Flux and Temperature'!D55&lt;&gt;"",'Target Flux and Temperature'!D55,"")</f>
        <v>2.1187999999999998</v>
      </c>
      <c r="U59" s="76">
        <f>IF('Target Flux and Temperature'!E55&lt;&gt;"",'Target Flux and Temperature'!E55,"")</f>
        <v>3.8778999999999999</v>
      </c>
      <c r="V59" s="76">
        <f>IF('Target Flux and Temperature'!G55&lt;&gt;"",'Target Flux and Temperature'!G55,"")</f>
        <v>3.4636</v>
      </c>
      <c r="W59" s="76">
        <f>IF('Target Flux and Temperature'!H55&lt;&gt;"",'Target Flux and Temperature'!H55,"")</f>
        <v>4.3475999999999999</v>
      </c>
      <c r="X59" s="76">
        <f>IF('Surface Flux and Temperature'!G55&lt;&gt;"",'Surface Flux and Temperature'!G55,"")</f>
        <v>126.58</v>
      </c>
      <c r="Y59" s="76">
        <f>IF('Surface Flux and Temperature'!H55&lt;&gt;"",'Surface Flux and Temperature'!H55,"")</f>
        <v>193.88</v>
      </c>
      <c r="Z59" s="76" t="str">
        <f>IF('Surface Flux and Temperature'!D55&lt;&gt;"",'Surface Flux and Temperature'!D55,"")</f>
        <v/>
      </c>
      <c r="AA59" s="79" t="str">
        <f>IF('Surface Flux and Temperature'!E55&lt;&gt;"",'Surface Flux and Temperature'!E55,"")</f>
        <v/>
      </c>
    </row>
    <row r="60" spans="1:27">
      <c r="A60" s="164"/>
      <c r="R60" s="76">
        <f>IF('Target Flux and Temperature'!J56&lt;&gt;"",'Target Flux and Temperature'!J56,"")</f>
        <v>269.89999999999998</v>
      </c>
      <c r="S60" s="76">
        <f>IF('Target Flux and Temperature'!K56&lt;&gt;"",'Target Flux and Temperature'!K56,"")</f>
        <v>261.89999999999998</v>
      </c>
      <c r="T60" s="76">
        <f>IF('Target Flux and Temperature'!D56&lt;&gt;"",'Target Flux and Temperature'!D56,"")</f>
        <v>10.500999999999999</v>
      </c>
      <c r="U60" s="76">
        <f>IF('Target Flux and Temperature'!E56&lt;&gt;"",'Target Flux and Temperature'!E56,"")</f>
        <v>7.2915000000000001</v>
      </c>
      <c r="V60" s="76">
        <f>IF('Target Flux and Temperature'!G56&lt;&gt;"",'Target Flux and Temperature'!G56,"")</f>
        <v>10.901</v>
      </c>
      <c r="W60" s="76">
        <f>IF('Target Flux and Temperature'!H56&lt;&gt;"",'Target Flux and Temperature'!H56,"")</f>
        <v>7.2527999999999997</v>
      </c>
      <c r="X60" s="76">
        <f>IF('Surface Flux and Temperature'!G56&lt;&gt;"",'Surface Flux and Temperature'!G56,"")</f>
        <v>144.91</v>
      </c>
      <c r="Y60" s="76">
        <f>IF('Surface Flux and Temperature'!H56&lt;&gt;"",'Surface Flux and Temperature'!H56,"")</f>
        <v>195.3</v>
      </c>
      <c r="Z60" s="76" t="str">
        <f>IF('Surface Flux and Temperature'!D56&lt;&gt;"",'Surface Flux and Temperature'!D56,"")</f>
        <v/>
      </c>
      <c r="AA60" s="79" t="str">
        <f>IF('Surface Flux and Temperature'!E56&lt;&gt;"",'Surface Flux and Temperature'!E56,"")</f>
        <v/>
      </c>
    </row>
    <row r="61" spans="1:27">
      <c r="A61" s="164"/>
      <c r="R61" s="76">
        <f>IF('Target Flux and Temperature'!J57&lt;&gt;"",'Target Flux and Temperature'!J57,"")</f>
        <v>415.57</v>
      </c>
      <c r="S61" s="76">
        <f>IF('Target Flux and Temperature'!K57&lt;&gt;"",'Target Flux and Temperature'!K57,"")</f>
        <v>207.01</v>
      </c>
      <c r="T61" s="76">
        <f>IF('Target Flux and Temperature'!D57&lt;&gt;"",'Target Flux and Temperature'!D57,"")</f>
        <v>46.487000000000002</v>
      </c>
      <c r="U61" s="76">
        <f>IF('Target Flux and Temperature'!E57&lt;&gt;"",'Target Flux and Temperature'!E57,"")</f>
        <v>3.8822999999999999</v>
      </c>
      <c r="V61" s="76">
        <f>IF('Target Flux and Temperature'!G57&lt;&gt;"",'Target Flux and Temperature'!G57,"")</f>
        <v>57.720999999999997</v>
      </c>
      <c r="W61" s="76">
        <f>IF('Target Flux and Temperature'!H57&lt;&gt;"",'Target Flux and Temperature'!H57,"")</f>
        <v>4.0022000000000002</v>
      </c>
      <c r="X61" s="76">
        <f>IF('Surface Flux and Temperature'!G57&lt;&gt;"",'Surface Flux and Temperature'!G57,"")</f>
        <v>89.207999999999998</v>
      </c>
      <c r="Y61" s="76">
        <f>IF('Surface Flux and Temperature'!H57&lt;&gt;"",'Surface Flux and Temperature'!H57,"")</f>
        <v>166</v>
      </c>
      <c r="Z61" s="76" t="str">
        <f>IF('Surface Flux and Temperature'!D57&lt;&gt;"",'Surface Flux and Temperature'!D57,"")</f>
        <v/>
      </c>
      <c r="AA61" s="79" t="str">
        <f>IF('Surface Flux and Temperature'!E57&lt;&gt;"",'Surface Flux and Temperature'!E57,"")</f>
        <v/>
      </c>
    </row>
    <row r="62" spans="1:27">
      <c r="A62" s="164"/>
      <c r="R62" s="76">
        <f>IF('Target Flux and Temperature'!J58&lt;&gt;"",'Target Flux and Temperature'!J58,"")</f>
        <v>243.37</v>
      </c>
      <c r="S62" s="76">
        <f>IF('Target Flux and Temperature'!K58&lt;&gt;"",'Target Flux and Temperature'!K58,"")</f>
        <v>208.74</v>
      </c>
      <c r="T62" s="76" t="str">
        <f>IF('Target Flux and Temperature'!D58&lt;&gt;"",'Target Flux and Temperature'!D58,"")</f>
        <v/>
      </c>
      <c r="U62" s="76" t="str">
        <f>IF('Target Flux and Temperature'!E58&lt;&gt;"",'Target Flux and Temperature'!E58,"")</f>
        <v/>
      </c>
      <c r="V62" s="76">
        <f>IF('Target Flux and Temperature'!G58&lt;&gt;"",'Target Flux and Temperature'!G58,"")</f>
        <v>20.872</v>
      </c>
      <c r="W62" s="76">
        <f>IF('Target Flux and Temperature'!H58&lt;&gt;"",'Target Flux and Temperature'!H58,"")</f>
        <v>4.1609999999999996</v>
      </c>
      <c r="X62" s="76">
        <f>IF('Surface Flux and Temperature'!G58&lt;&gt;"",'Surface Flux and Temperature'!G58,"")</f>
        <v>148.76</v>
      </c>
      <c r="Y62" s="76">
        <f>IF('Surface Flux and Temperature'!H58&lt;&gt;"",'Surface Flux and Temperature'!H58,"")</f>
        <v>160.85</v>
      </c>
      <c r="Z62" s="76" t="str">
        <f>IF('Surface Flux and Temperature'!D58&lt;&gt;"",'Surface Flux and Temperature'!D58,"")</f>
        <v/>
      </c>
      <c r="AA62" s="79" t="str">
        <f>IF('Surface Flux and Temperature'!E58&lt;&gt;"",'Surface Flux and Temperature'!E58,"")</f>
        <v/>
      </c>
    </row>
    <row r="63" spans="1:27">
      <c r="A63" s="164"/>
      <c r="R63" s="76">
        <f>IF('Target Flux and Temperature'!J59&lt;&gt;"",'Target Flux and Temperature'!J59,"")</f>
        <v>669.41</v>
      </c>
      <c r="S63" s="76">
        <f>IF('Target Flux and Temperature'!K59&lt;&gt;"",'Target Flux and Temperature'!K59,"")</f>
        <v>154.81</v>
      </c>
      <c r="T63" s="76">
        <f>IF('Target Flux and Temperature'!D59&lt;&gt;"",'Target Flux and Temperature'!D59,"")</f>
        <v>18.286999999999999</v>
      </c>
      <c r="U63" s="76">
        <f>IF('Target Flux and Temperature'!E59&lt;&gt;"",'Target Flux and Temperature'!E59,"")</f>
        <v>3.6166999999999998</v>
      </c>
      <c r="V63" s="76">
        <f>IF('Target Flux and Temperature'!G59&lt;&gt;"",'Target Flux and Temperature'!G59,"")</f>
        <v>23.943999999999999</v>
      </c>
      <c r="W63" s="76">
        <f>IF('Target Flux and Temperature'!H59&lt;&gt;"",'Target Flux and Temperature'!H59,"")</f>
        <v>4.0277000000000003</v>
      </c>
      <c r="X63" s="76">
        <f>IF('Surface Flux and Temperature'!G59&lt;&gt;"",'Surface Flux and Temperature'!G59,"")</f>
        <v>319.27999999999997</v>
      </c>
      <c r="Y63" s="76">
        <f>IF('Surface Flux and Temperature'!H59&lt;&gt;"",'Surface Flux and Temperature'!H59,"")</f>
        <v>196.23</v>
      </c>
      <c r="Z63" s="76" t="str">
        <f>IF('Surface Flux and Temperature'!D59&lt;&gt;"",'Surface Flux and Temperature'!D59,"")</f>
        <v/>
      </c>
      <c r="AA63" s="79" t="str">
        <f>IF('Surface Flux and Temperature'!E59&lt;&gt;"",'Surface Flux and Temperature'!E59,"")</f>
        <v/>
      </c>
    </row>
    <row r="64" spans="1:27">
      <c r="A64" s="164"/>
      <c r="R64" s="76">
        <f>IF('Target Flux and Temperature'!J60&lt;&gt;"",'Target Flux and Temperature'!J60,"")</f>
        <v>161.06</v>
      </c>
      <c r="S64" s="76">
        <f>IF('Target Flux and Temperature'!K60&lt;&gt;"",'Target Flux and Temperature'!K60,"")</f>
        <v>263.33999999999997</v>
      </c>
      <c r="T64" s="76">
        <f>IF('Target Flux and Temperature'!D60&lt;&gt;"",'Target Flux and Temperature'!D60,"")</f>
        <v>3.7305000000000001</v>
      </c>
      <c r="U64" s="76">
        <f>IF('Target Flux and Temperature'!E60&lt;&gt;"",'Target Flux and Temperature'!E60,"")</f>
        <v>7.0608000000000004</v>
      </c>
      <c r="V64" s="76">
        <f>IF('Target Flux and Temperature'!G60&lt;&gt;"",'Target Flux and Temperature'!G60,"")</f>
        <v>5.1239999999999997</v>
      </c>
      <c r="W64" s="76">
        <f>IF('Target Flux and Temperature'!H60&lt;&gt;"",'Target Flux and Temperature'!H60,"")</f>
        <v>7.0182000000000002</v>
      </c>
      <c r="X64" s="76">
        <f>IF('Surface Flux and Temperature'!G60&lt;&gt;"",'Surface Flux and Temperature'!G60,"")</f>
        <v>498.07</v>
      </c>
      <c r="Y64" s="76">
        <f>IF('Surface Flux and Temperature'!H60&lt;&gt;"",'Surface Flux and Temperature'!H60,"")</f>
        <v>196.62</v>
      </c>
      <c r="Z64" s="76" t="str">
        <f>IF('Surface Flux and Temperature'!D60&lt;&gt;"",'Surface Flux and Temperature'!D60,"")</f>
        <v/>
      </c>
      <c r="AA64" s="79" t="str">
        <f>IF('Surface Flux and Temperature'!E60&lt;&gt;"",'Surface Flux and Temperature'!E60,"")</f>
        <v/>
      </c>
    </row>
    <row r="65" spans="1:27">
      <c r="A65" s="164"/>
      <c r="R65" s="76">
        <f>IF('Target Flux and Temperature'!J61&lt;&gt;"",'Target Flux and Temperature'!J61,"")</f>
        <v>235.69</v>
      </c>
      <c r="S65" s="76">
        <f>IF('Target Flux and Temperature'!K61&lt;&gt;"",'Target Flux and Temperature'!K61,"")</f>
        <v>227.05</v>
      </c>
      <c r="T65" s="76">
        <f>IF('Target Flux and Temperature'!D61&lt;&gt;"",'Target Flux and Temperature'!D61,"")</f>
        <v>5.2342000000000004</v>
      </c>
      <c r="U65" s="76">
        <f>IF('Target Flux and Temperature'!E61&lt;&gt;"",'Target Flux and Temperature'!E61,"")</f>
        <v>5.1001000000000003</v>
      </c>
      <c r="V65" s="76">
        <f>IF('Target Flux and Temperature'!G61&lt;&gt;"",'Target Flux and Temperature'!G61,"")</f>
        <v>7.6097000000000001</v>
      </c>
      <c r="W65" s="76">
        <f>IF('Target Flux and Temperature'!H61&lt;&gt;"",'Target Flux and Temperature'!H61,"")</f>
        <v>5.1401000000000003</v>
      </c>
      <c r="X65" s="76">
        <f>IF('Surface Flux and Temperature'!G61&lt;&gt;"",'Surface Flux and Temperature'!G61,"")</f>
        <v>106.85</v>
      </c>
      <c r="Y65" s="76">
        <f>IF('Surface Flux and Temperature'!H61&lt;&gt;"",'Surface Flux and Temperature'!H61,"")</f>
        <v>175.1</v>
      </c>
      <c r="Z65" s="76" t="str">
        <f>IF('Surface Flux and Temperature'!D61&lt;&gt;"",'Surface Flux and Temperature'!D61,"")</f>
        <v/>
      </c>
      <c r="AA65" s="79" t="str">
        <f>IF('Surface Flux and Temperature'!E61&lt;&gt;"",'Surface Flux and Temperature'!E61,"")</f>
        <v/>
      </c>
    </row>
    <row r="66" spans="1:27">
      <c r="A66" s="164"/>
      <c r="R66" s="76">
        <f>IF('Target Flux and Temperature'!J62&lt;&gt;"",'Target Flux and Temperature'!J62,"")</f>
        <v>217.21</v>
      </c>
      <c r="S66" s="76">
        <f>IF('Target Flux and Temperature'!K62&lt;&gt;"",'Target Flux and Temperature'!K62,"")</f>
        <v>221.5</v>
      </c>
      <c r="T66" s="76" t="str">
        <f>IF('Target Flux and Temperature'!D62&lt;&gt;"",'Target Flux and Temperature'!D62,"")</f>
        <v/>
      </c>
      <c r="U66" s="76" t="str">
        <f>IF('Target Flux and Temperature'!E62&lt;&gt;"",'Target Flux and Temperature'!E62,"")</f>
        <v/>
      </c>
      <c r="V66" s="76">
        <f>IF('Target Flux and Temperature'!G62&lt;&gt;"",'Target Flux and Temperature'!G62,"")</f>
        <v>7.8345000000000002</v>
      </c>
      <c r="W66" s="76">
        <f>IF('Target Flux and Temperature'!H62&lt;&gt;"",'Target Flux and Temperature'!H62,"")</f>
        <v>5.0065</v>
      </c>
      <c r="X66" s="76">
        <f>IF('Surface Flux and Temperature'!G62&lt;&gt;"",'Surface Flux and Temperature'!G62,"")</f>
        <v>217.13</v>
      </c>
      <c r="Y66" s="76">
        <f>IF('Surface Flux and Temperature'!H62&lt;&gt;"",'Surface Flux and Temperature'!H62,"")</f>
        <v>179.81</v>
      </c>
      <c r="Z66" s="76" t="str">
        <f>IF('Surface Flux and Temperature'!D62&lt;&gt;"",'Surface Flux and Temperature'!D62,"")</f>
        <v/>
      </c>
      <c r="AA66" s="79" t="str">
        <f>IF('Surface Flux and Temperature'!E62&lt;&gt;"",'Surface Flux and Temperature'!E62,"")</f>
        <v/>
      </c>
    </row>
    <row r="67" spans="1:27">
      <c r="A67" s="164"/>
      <c r="R67" s="76">
        <f>IF('Target Flux and Temperature'!J63&lt;&gt;"",'Target Flux and Temperature'!J63,"")</f>
        <v>231.5</v>
      </c>
      <c r="S67" s="76">
        <f>IF('Target Flux and Temperature'!K63&lt;&gt;"",'Target Flux and Temperature'!K63,"")</f>
        <v>188.15</v>
      </c>
      <c r="T67" s="76">
        <f>IF('Target Flux and Temperature'!D63&lt;&gt;"",'Target Flux and Temperature'!D63,"")</f>
        <v>5.1807999999999996</v>
      </c>
      <c r="U67" s="76">
        <f>IF('Target Flux and Temperature'!E63&lt;&gt;"",'Target Flux and Temperature'!E63,"")</f>
        <v>5.7080000000000002</v>
      </c>
      <c r="V67" s="76">
        <f>IF('Target Flux and Temperature'!G63&lt;&gt;"",'Target Flux and Temperature'!G63,"")</f>
        <v>8.7350999999999992</v>
      </c>
      <c r="W67" s="76">
        <f>IF('Target Flux and Temperature'!H63&lt;&gt;"",'Target Flux and Temperature'!H63,"")</f>
        <v>5.9157000000000002</v>
      </c>
      <c r="X67" s="76">
        <f>IF('Surface Flux and Temperature'!G63&lt;&gt;"",'Surface Flux and Temperature'!G63,"")</f>
        <v>123.22</v>
      </c>
      <c r="Y67" s="76">
        <f>IF('Surface Flux and Temperature'!H63&lt;&gt;"",'Surface Flux and Temperature'!H63,"")</f>
        <v>174.44</v>
      </c>
      <c r="Z67" s="76" t="str">
        <f>IF('Surface Flux and Temperature'!D63&lt;&gt;"",'Surface Flux and Temperature'!D63,"")</f>
        <v/>
      </c>
      <c r="AA67" s="79" t="str">
        <f>IF('Surface Flux and Temperature'!E63&lt;&gt;"",'Surface Flux and Temperature'!E63,"")</f>
        <v/>
      </c>
    </row>
    <row r="68" spans="1:27">
      <c r="A68" s="164"/>
      <c r="R68" s="76" t="str">
        <f>IF('Target Flux and Temperature'!J64&lt;&gt;"",'Target Flux and Temperature'!J64,"")</f>
        <v/>
      </c>
      <c r="S68" s="76" t="str">
        <f>IF('Target Flux and Temperature'!K64&lt;&gt;"",'Target Flux and Temperature'!K64,"")</f>
        <v/>
      </c>
      <c r="T68" s="76">
        <f>IF('Target Flux and Temperature'!D64&lt;&gt;"",'Target Flux and Temperature'!D64,"")</f>
        <v>2.8460999999999999</v>
      </c>
      <c r="U68" s="76">
        <f>IF('Target Flux and Temperature'!E64&lt;&gt;"",'Target Flux and Temperature'!E64,"")</f>
        <v>4.3872</v>
      </c>
      <c r="V68" s="76">
        <f>IF('Target Flux and Temperature'!G64&lt;&gt;"",'Target Flux and Temperature'!G64,"")</f>
        <v>4.4494999999999996</v>
      </c>
      <c r="W68" s="76">
        <f>IF('Target Flux and Temperature'!H64&lt;&gt;"",'Target Flux and Temperature'!H64,"")</f>
        <v>4.4939</v>
      </c>
      <c r="X68" s="76">
        <f>IF('Surface Flux and Temperature'!G64&lt;&gt;"",'Surface Flux and Temperature'!G64,"")</f>
        <v>141.16</v>
      </c>
      <c r="Y68" s="76">
        <f>IF('Surface Flux and Temperature'!H64&lt;&gt;"",'Surface Flux and Temperature'!H64,"")</f>
        <v>175.28</v>
      </c>
      <c r="Z68" s="76" t="str">
        <f>IF('Surface Flux and Temperature'!D64&lt;&gt;"",'Surface Flux and Temperature'!D64,"")</f>
        <v/>
      </c>
      <c r="AA68" s="79" t="str">
        <f>IF('Surface Flux and Temperature'!E64&lt;&gt;"",'Surface Flux and Temperature'!E64,"")</f>
        <v/>
      </c>
    </row>
    <row r="69" spans="1:27">
      <c r="A69" s="164"/>
      <c r="T69" s="76" t="str">
        <f>IF('Target Flux and Temperature'!D65&lt;&gt;"",'Target Flux and Temperature'!D65,"")</f>
        <v/>
      </c>
      <c r="U69" s="76" t="str">
        <f>IF('Target Flux and Temperature'!E65&lt;&gt;"",'Target Flux and Temperature'!E65,"")</f>
        <v/>
      </c>
      <c r="V69" s="76">
        <f>IF('Target Flux and Temperature'!G65&lt;&gt;"",'Target Flux and Temperature'!G65,"")</f>
        <v>27.18</v>
      </c>
      <c r="W69" s="76">
        <f>IF('Target Flux and Temperature'!H65&lt;&gt;"",'Target Flux and Temperature'!H65,"")</f>
        <v>36.531999999999996</v>
      </c>
      <c r="X69" s="76">
        <f>IF('Surface Flux and Temperature'!G65&lt;&gt;"",'Surface Flux and Temperature'!G65,"")</f>
        <v>80.012</v>
      </c>
      <c r="Y69" s="76">
        <f>IF('Surface Flux and Temperature'!H65&lt;&gt;"",'Surface Flux and Temperature'!H65,"")</f>
        <v>147.78</v>
      </c>
      <c r="Z69" s="76" t="str">
        <f>IF('Surface Flux and Temperature'!D65&lt;&gt;"",'Surface Flux and Temperature'!D65,"")</f>
        <v/>
      </c>
      <c r="AA69" s="79" t="str">
        <f>IF('Surface Flux and Temperature'!E65&lt;&gt;"",'Surface Flux and Temperature'!E65,"")</f>
        <v/>
      </c>
    </row>
    <row r="70" spans="1:27">
      <c r="A70" s="164"/>
      <c r="T70" s="76" t="str">
        <f>IF('Target Flux and Temperature'!D66&lt;&gt;"",'Target Flux and Temperature'!D66,"")</f>
        <v/>
      </c>
      <c r="U70" s="76" t="str">
        <f>IF('Target Flux and Temperature'!E66&lt;&gt;"",'Target Flux and Temperature'!E66,"")</f>
        <v/>
      </c>
      <c r="V70" s="76">
        <f>IF('Target Flux and Temperature'!G66&lt;&gt;"",'Target Flux and Temperature'!G66,"")</f>
        <v>46.555</v>
      </c>
      <c r="W70" s="76">
        <f>IF('Target Flux and Temperature'!H66&lt;&gt;"",'Target Flux and Temperature'!H66,"")</f>
        <v>37.268999999999998</v>
      </c>
      <c r="X70" s="76">
        <f>IF('Surface Flux and Temperature'!G66&lt;&gt;"",'Surface Flux and Temperature'!G66,"")</f>
        <v>145.87</v>
      </c>
      <c r="Y70" s="76">
        <f>IF('Surface Flux and Temperature'!H66&lt;&gt;"",'Surface Flux and Temperature'!H66,"")</f>
        <v>143.28</v>
      </c>
      <c r="Z70" s="76" t="str">
        <f>IF('Surface Flux and Temperature'!D66&lt;&gt;"",'Surface Flux and Temperature'!D66,"")</f>
        <v/>
      </c>
      <c r="AA70" s="79" t="str">
        <f>IF('Surface Flux and Temperature'!E66&lt;&gt;"",'Surface Flux and Temperature'!E66,"")</f>
        <v/>
      </c>
    </row>
    <row r="71" spans="1:27">
      <c r="A71" s="164"/>
      <c r="T71" s="76" t="str">
        <f>IF('Target Flux and Temperature'!D67&lt;&gt;"",'Target Flux and Temperature'!D67,"")</f>
        <v/>
      </c>
      <c r="U71" s="76" t="str">
        <f>IF('Target Flux and Temperature'!E67&lt;&gt;"",'Target Flux and Temperature'!E67,"")</f>
        <v/>
      </c>
      <c r="V71" s="76">
        <f>IF('Target Flux and Temperature'!G67&lt;&gt;"",'Target Flux and Temperature'!G67,"")</f>
        <v>32.411000000000001</v>
      </c>
      <c r="W71" s="76">
        <f>IF('Target Flux and Temperature'!H67&lt;&gt;"",'Target Flux and Temperature'!H67,"")</f>
        <v>35.759</v>
      </c>
      <c r="X71" s="76">
        <f>IF('Surface Flux and Temperature'!G67&lt;&gt;"",'Surface Flux and Temperature'!G67,"")</f>
        <v>283.68</v>
      </c>
      <c r="Y71" s="76">
        <f>IF('Surface Flux and Temperature'!H67&lt;&gt;"",'Surface Flux and Temperature'!H67,"")</f>
        <v>177.65</v>
      </c>
      <c r="Z71" s="76" t="str">
        <f>IF('Surface Flux and Temperature'!D67&lt;&gt;"",'Surface Flux and Temperature'!D67,"")</f>
        <v/>
      </c>
      <c r="AA71" s="79" t="str">
        <f>IF('Surface Flux and Temperature'!E67&lt;&gt;"",'Surface Flux and Temperature'!E67,"")</f>
        <v/>
      </c>
    </row>
    <row r="72" spans="1:27">
      <c r="A72" s="164"/>
      <c r="T72" s="76" t="str">
        <f>IF('Target Flux and Temperature'!D68&lt;&gt;"",'Target Flux and Temperature'!D68,"")</f>
        <v/>
      </c>
      <c r="U72" s="76" t="str">
        <f>IF('Target Flux and Temperature'!E68&lt;&gt;"",'Target Flux and Temperature'!E68,"")</f>
        <v/>
      </c>
      <c r="V72" s="76">
        <f>IF('Target Flux and Temperature'!G68&lt;&gt;"",'Target Flux and Temperature'!G68,"")</f>
        <v>3.61</v>
      </c>
      <c r="W72" s="76">
        <f>IF('Target Flux and Temperature'!H68&lt;&gt;"",'Target Flux and Temperature'!H68,"")</f>
        <v>1.6214</v>
      </c>
      <c r="X72" s="76">
        <f>IF('Surface Flux and Temperature'!G68&lt;&gt;"",'Surface Flux and Temperature'!G68,"")</f>
        <v>441.38</v>
      </c>
      <c r="Y72" s="76">
        <f>IF('Surface Flux and Temperature'!H68&lt;&gt;"",'Surface Flux and Temperature'!H68,"")</f>
        <v>179.19</v>
      </c>
      <c r="Z72" s="76" t="str">
        <f>IF('Surface Flux and Temperature'!D68&lt;&gt;"",'Surface Flux and Temperature'!D68,"")</f>
        <v/>
      </c>
      <c r="AA72" s="79" t="str">
        <f>IF('Surface Flux and Temperature'!E68&lt;&gt;"",'Surface Flux and Temperature'!E68,"")</f>
        <v/>
      </c>
    </row>
    <row r="73" spans="1:27">
      <c r="A73" s="164"/>
      <c r="T73" s="76" t="str">
        <f>IF('Target Flux and Temperature'!D69&lt;&gt;"",'Target Flux and Temperature'!D69,"")</f>
        <v/>
      </c>
      <c r="U73" s="76" t="str">
        <f>IF('Target Flux and Temperature'!E69&lt;&gt;"",'Target Flux and Temperature'!E69,"")</f>
        <v/>
      </c>
      <c r="V73" s="76" t="str">
        <f>IF('Target Flux and Temperature'!G69&lt;&gt;"",'Target Flux and Temperature'!G69,"")</f>
        <v/>
      </c>
      <c r="W73" s="76" t="str">
        <f>IF('Target Flux and Temperature'!H69&lt;&gt;"",'Target Flux and Temperature'!H69,"")</f>
        <v/>
      </c>
      <c r="X73" s="76">
        <f>IF('Surface Flux and Temperature'!G69&lt;&gt;"",'Surface Flux and Temperature'!G69,"")</f>
        <v>39.006</v>
      </c>
      <c r="Y73" s="76">
        <f>IF('Surface Flux and Temperature'!H69&lt;&gt;"",'Surface Flux and Temperature'!H69,"")</f>
        <v>52.895000000000003</v>
      </c>
      <c r="Z73" s="76">
        <f>IF('Surface Flux and Temperature'!D69&lt;&gt;"",'Surface Flux and Temperature'!D69,"")</f>
        <v>1.4618</v>
      </c>
      <c r="AA73" s="79">
        <f>IF('Surface Flux and Temperature'!E69&lt;&gt;"",'Surface Flux and Temperature'!E69,"")</f>
        <v>2.1086</v>
      </c>
    </row>
    <row r="74" spans="1:27">
      <c r="A74" s="164"/>
      <c r="T74" s="76" t="str">
        <f>IF('Target Flux and Temperature'!D70&lt;&gt;"",'Target Flux and Temperature'!D70,"")</f>
        <v/>
      </c>
      <c r="U74" s="76" t="str">
        <f>IF('Target Flux and Temperature'!E70&lt;&gt;"",'Target Flux and Temperature'!E70,"")</f>
        <v/>
      </c>
      <c r="V74" s="76">
        <f>IF('Target Flux and Temperature'!G70&lt;&gt;"",'Target Flux and Temperature'!G70,"")</f>
        <v>96.92</v>
      </c>
      <c r="W74" s="76">
        <f>IF('Target Flux and Temperature'!H70&lt;&gt;"",'Target Flux and Temperature'!H70,"")</f>
        <v>2.1566999999999998</v>
      </c>
      <c r="X74" s="76">
        <f>IF('Surface Flux and Temperature'!G70&lt;&gt;"",'Surface Flux and Temperature'!G70,"")</f>
        <v>82.058999999999997</v>
      </c>
      <c r="Y74" s="76">
        <f>IF('Surface Flux and Temperature'!H70&lt;&gt;"",'Surface Flux and Temperature'!H70,"")</f>
        <v>65.248000000000005</v>
      </c>
      <c r="Z74" s="76">
        <f>IF('Surface Flux and Temperature'!D70&lt;&gt;"",'Surface Flux and Temperature'!D70,"")</f>
        <v>0.92901</v>
      </c>
      <c r="AA74" s="79">
        <f>IF('Surface Flux and Temperature'!E70&lt;&gt;"",'Surface Flux and Temperature'!E70,"")</f>
        <v>2.2774999999999999</v>
      </c>
    </row>
    <row r="75" spans="1:27">
      <c r="A75" s="164"/>
      <c r="T75" s="76" t="str">
        <f>IF('Target Flux and Temperature'!D71&lt;&gt;"",'Target Flux and Temperature'!D71,"")</f>
        <v/>
      </c>
      <c r="U75" s="76" t="str">
        <f>IF('Target Flux and Temperature'!E71&lt;&gt;"",'Target Flux and Temperature'!E71,"")</f>
        <v/>
      </c>
      <c r="V75" s="76" t="str">
        <f>IF('Target Flux and Temperature'!G71&lt;&gt;"",'Target Flux and Temperature'!G71,"")</f>
        <v/>
      </c>
      <c r="W75" s="76" t="str">
        <f>IF('Target Flux and Temperature'!H71&lt;&gt;"",'Target Flux and Temperature'!H71,"")</f>
        <v/>
      </c>
      <c r="X75" s="76">
        <f>IF('Surface Flux and Temperature'!G71&lt;&gt;"",'Surface Flux and Temperature'!G71,"")</f>
        <v>56.478000000000002</v>
      </c>
      <c r="Y75" s="76">
        <f>IF('Surface Flux and Temperature'!H71&lt;&gt;"",'Surface Flux and Temperature'!H71,"")</f>
        <v>51.569000000000003</v>
      </c>
      <c r="Z75" s="76">
        <f>IF('Surface Flux and Temperature'!D71&lt;&gt;"",'Surface Flux and Temperature'!D71,"")</f>
        <v>1.5595000000000001</v>
      </c>
      <c r="AA75" s="79">
        <f>IF('Surface Flux and Temperature'!E71&lt;&gt;"",'Surface Flux and Temperature'!E71,"")</f>
        <v>2.1061999999999999</v>
      </c>
    </row>
    <row r="76" spans="1:27">
      <c r="A76" s="164"/>
      <c r="T76" s="76" t="str">
        <f>IF('Target Flux and Temperature'!D72&lt;&gt;"",'Target Flux and Temperature'!D72,"")</f>
        <v/>
      </c>
      <c r="U76" s="76" t="str">
        <f>IF('Target Flux and Temperature'!E72&lt;&gt;"",'Target Flux and Temperature'!E72,"")</f>
        <v/>
      </c>
      <c r="V76" s="76">
        <f>IF('Target Flux and Temperature'!G72&lt;&gt;"",'Target Flux and Temperature'!G72,"")</f>
        <v>5.7499000000000002</v>
      </c>
      <c r="W76" s="76">
        <f>IF('Target Flux and Temperature'!H72&lt;&gt;"",'Target Flux and Temperature'!H72,"")</f>
        <v>2.1553</v>
      </c>
      <c r="X76" s="76">
        <f>IF('Surface Flux and Temperature'!G72&lt;&gt;"",'Surface Flux and Temperature'!G72,"")</f>
        <v>61.024000000000001</v>
      </c>
      <c r="Y76" s="76">
        <f>IF('Surface Flux and Temperature'!H72&lt;&gt;"",'Surface Flux and Temperature'!H72,"")</f>
        <v>54.037999999999997</v>
      </c>
      <c r="Z76" s="76">
        <f>IF('Surface Flux and Temperature'!D72&lt;&gt;"",'Surface Flux and Temperature'!D72,"")</f>
        <v>1.899</v>
      </c>
      <c r="AA76" s="79">
        <f>IF('Surface Flux and Temperature'!E72&lt;&gt;"",'Surface Flux and Temperature'!E72,"")</f>
        <v>2.0973000000000002</v>
      </c>
    </row>
    <row r="77" spans="1:27">
      <c r="A77" s="164"/>
      <c r="T77" s="76" t="str">
        <f>IF('Target Flux and Temperature'!D73&lt;&gt;"",'Target Flux and Temperature'!D73,"")</f>
        <v/>
      </c>
      <c r="U77" s="76" t="str">
        <f>IF('Target Flux and Temperature'!E73&lt;&gt;"",'Target Flux and Temperature'!E73,"")</f>
        <v/>
      </c>
      <c r="V77" s="76" t="str">
        <f>IF('Target Flux and Temperature'!G73&lt;&gt;"",'Target Flux and Temperature'!G73,"")</f>
        <v/>
      </c>
      <c r="W77" s="76" t="str">
        <f>IF('Target Flux and Temperature'!H73&lt;&gt;"",'Target Flux and Temperature'!H73,"")</f>
        <v/>
      </c>
      <c r="X77" s="76">
        <f>IF('Surface Flux and Temperature'!G73&lt;&gt;"",'Surface Flux and Temperature'!G73,"")</f>
        <v>24.436</v>
      </c>
      <c r="Y77" s="76">
        <f>IF('Surface Flux and Temperature'!H73&lt;&gt;"",'Surface Flux and Temperature'!H73,"")</f>
        <v>34.11</v>
      </c>
      <c r="Z77" s="76">
        <f>IF('Surface Flux and Temperature'!D73&lt;&gt;"",'Surface Flux and Temperature'!D73,"")</f>
        <v>0.85626999999999998</v>
      </c>
      <c r="AA77" s="79">
        <f>IF('Surface Flux and Temperature'!E73&lt;&gt;"",'Surface Flux and Temperature'!E73,"")</f>
        <v>1.3775999999999999</v>
      </c>
    </row>
    <row r="78" spans="1:27">
      <c r="A78" s="164"/>
      <c r="R78" s="76" t="str">
        <f>IF('Target Flux and Temperature'!J74&lt;&gt;"",'Target Flux and Temperature'!J74,"")</f>
        <v/>
      </c>
      <c r="S78" s="76" t="str">
        <f>IF('Target Flux and Temperature'!K74&lt;&gt;"",'Target Flux and Temperature'!K74,"")</f>
        <v/>
      </c>
      <c r="T78" s="76" t="str">
        <f>IF('Target Flux and Temperature'!D74&lt;&gt;"",'Target Flux and Temperature'!D74,"")</f>
        <v/>
      </c>
      <c r="U78" s="76" t="str">
        <f>IF('Target Flux and Temperature'!E74&lt;&gt;"",'Target Flux and Temperature'!E74,"")</f>
        <v/>
      </c>
      <c r="V78" s="76" t="str">
        <f>IF('Target Flux and Temperature'!G74&lt;&gt;"",'Target Flux and Temperature'!G74,"")</f>
        <v/>
      </c>
      <c r="W78" s="76" t="str">
        <f>IF('Target Flux and Temperature'!H74&lt;&gt;"",'Target Flux and Temperature'!H74,"")</f>
        <v/>
      </c>
      <c r="X78" s="76">
        <f>IF('Surface Flux and Temperature'!G74&lt;&gt;"",'Surface Flux and Temperature'!G74,"")</f>
        <v>51.918999999999997</v>
      </c>
      <c r="Y78" s="76">
        <f>IF('Surface Flux and Temperature'!H74&lt;&gt;"",'Surface Flux and Temperature'!H74,"")</f>
        <v>32.526000000000003</v>
      </c>
      <c r="Z78" s="76">
        <f>IF('Surface Flux and Temperature'!D74&lt;&gt;"",'Surface Flux and Temperature'!D74,"")</f>
        <v>1.4991000000000001</v>
      </c>
      <c r="AA78" s="79">
        <f>IF('Surface Flux and Temperature'!E74&lt;&gt;"",'Surface Flux and Temperature'!E74,"")</f>
        <v>1.3234999999999999</v>
      </c>
    </row>
    <row r="79" spans="1:27">
      <c r="A79" s="164"/>
      <c r="X79" s="76">
        <f>IF('Surface Flux and Temperature'!G75&lt;&gt;"",'Surface Flux and Temperature'!G75,"")</f>
        <v>68.643000000000001</v>
      </c>
      <c r="Y79" s="76">
        <f>IF('Surface Flux and Temperature'!H75&lt;&gt;"",'Surface Flux and Temperature'!H75,"")</f>
        <v>57.734999999999999</v>
      </c>
      <c r="Z79" s="76" t="str">
        <f>IF('Surface Flux and Temperature'!D75&lt;&gt;"",'Surface Flux and Temperature'!D75,"")</f>
        <v/>
      </c>
      <c r="AA79" s="79" t="str">
        <f>IF('Surface Flux and Temperature'!E75&lt;&gt;"",'Surface Flux and Temperature'!E75,"")</f>
        <v/>
      </c>
    </row>
    <row r="80" spans="1:27">
      <c r="A80" s="164"/>
      <c r="X80" s="76">
        <f>IF('Surface Flux and Temperature'!G76&lt;&gt;"",'Surface Flux and Temperature'!G76,"")</f>
        <v>229.79</v>
      </c>
      <c r="Y80" s="76">
        <f>IF('Surface Flux and Temperature'!H76&lt;&gt;"",'Surface Flux and Temperature'!H76,"")</f>
        <v>64.352000000000004</v>
      </c>
      <c r="Z80" s="76" t="str">
        <f>IF('Surface Flux and Temperature'!D76&lt;&gt;"",'Surface Flux and Temperature'!D76,"")</f>
        <v/>
      </c>
      <c r="AA80" s="79" t="str">
        <f>IF('Surface Flux and Temperature'!E76&lt;&gt;"",'Surface Flux and Temperature'!E76,"")</f>
        <v/>
      </c>
    </row>
    <row r="81" spans="1:27">
      <c r="A81" s="164"/>
      <c r="X81" s="76">
        <f>IF('Surface Flux and Temperature'!G77&lt;&gt;"",'Surface Flux and Temperature'!G77,"")</f>
        <v>114.33</v>
      </c>
      <c r="Y81" s="76">
        <f>IF('Surface Flux and Temperature'!H77&lt;&gt;"",'Surface Flux and Temperature'!H77,"")</f>
        <v>187.23</v>
      </c>
      <c r="Z81" s="76">
        <f>IF('Surface Flux and Temperature'!D77&lt;&gt;"",'Surface Flux and Temperature'!D77,"")</f>
        <v>3.4986000000000002</v>
      </c>
      <c r="AA81" s="79">
        <f>IF('Surface Flux and Temperature'!E77&lt;&gt;"",'Surface Flux and Temperature'!E77,"")</f>
        <v>4.4531999999999998</v>
      </c>
    </row>
    <row r="82" spans="1:27">
      <c r="A82" s="164"/>
      <c r="X82" s="76">
        <f>IF('Surface Flux and Temperature'!G78&lt;&gt;"",'Surface Flux and Temperature'!G78,"")</f>
        <v>172.39</v>
      </c>
      <c r="Y82" s="76">
        <f>IF('Surface Flux and Temperature'!H78&lt;&gt;"",'Surface Flux and Temperature'!H78,"")</f>
        <v>202.94</v>
      </c>
      <c r="Z82" s="76">
        <f>IF('Surface Flux and Temperature'!D78&lt;&gt;"",'Surface Flux and Temperature'!D78,"")</f>
        <v>4.3205</v>
      </c>
      <c r="AA82" s="79">
        <f>IF('Surface Flux and Temperature'!E78&lt;&gt;"",'Surface Flux and Temperature'!E78,"")</f>
        <v>5.0084</v>
      </c>
    </row>
    <row r="83" spans="1:27">
      <c r="A83" s="164"/>
      <c r="X83" s="76">
        <f>IF('Surface Flux and Temperature'!G79&lt;&gt;"",'Surface Flux and Temperature'!G79,"")</f>
        <v>87.284999999999997</v>
      </c>
      <c r="Y83" s="76">
        <f>IF('Surface Flux and Temperature'!H79&lt;&gt;"",'Surface Flux and Temperature'!H79,"")</f>
        <v>152.19999999999999</v>
      </c>
      <c r="Z83" s="76">
        <f>IF('Surface Flux and Temperature'!D79&lt;&gt;"",'Surface Flux and Temperature'!D79,"")</f>
        <v>2.5287999999999999</v>
      </c>
      <c r="AA83" s="79">
        <f>IF('Surface Flux and Temperature'!E79&lt;&gt;"",'Surface Flux and Temperature'!E79,"")</f>
        <v>3.5956000000000001</v>
      </c>
    </row>
    <row r="84" spans="1:27">
      <c r="A84" s="164"/>
      <c r="X84" s="76">
        <f>IF('Surface Flux and Temperature'!G80&lt;&gt;"",'Surface Flux and Temperature'!G80,"")</f>
        <v>145.78</v>
      </c>
      <c r="Y84" s="76">
        <f>IF('Surface Flux and Temperature'!H80&lt;&gt;"",'Surface Flux and Temperature'!H80,"")</f>
        <v>190.95</v>
      </c>
      <c r="Z84" s="76">
        <f>IF('Surface Flux and Temperature'!D80&lt;&gt;"",'Surface Flux and Temperature'!D80,"")</f>
        <v>4.4459999999999997</v>
      </c>
      <c r="AA84" s="79">
        <f>IF('Surface Flux and Temperature'!E80&lt;&gt;"",'Surface Flux and Temperature'!E80,"")</f>
        <v>4.5804999999999998</v>
      </c>
    </row>
    <row r="85" spans="1:27">
      <c r="A85" s="164"/>
      <c r="X85" s="76">
        <f>IF('Surface Flux and Temperature'!G81&lt;&gt;"",'Surface Flux and Temperature'!G81,"")</f>
        <v>53.597999999999999</v>
      </c>
      <c r="Y85" s="76">
        <f>IF('Surface Flux and Temperature'!H81&lt;&gt;"",'Surface Flux and Temperature'!H81,"")</f>
        <v>142.72999999999999</v>
      </c>
      <c r="Z85" s="76">
        <f>IF('Surface Flux and Temperature'!D81&lt;&gt;"",'Surface Flux and Temperature'!D81,"")</f>
        <v>1.9712000000000001</v>
      </c>
      <c r="AA85" s="79">
        <f>IF('Surface Flux and Temperature'!E81&lt;&gt;"",'Surface Flux and Temperature'!E81,"")</f>
        <v>3.1937000000000002</v>
      </c>
    </row>
    <row r="86" spans="1:27">
      <c r="A86" s="164"/>
      <c r="X86" s="76">
        <f>IF('Surface Flux and Temperature'!G82&lt;&gt;"",'Surface Flux and Temperature'!G82,"")</f>
        <v>118.69</v>
      </c>
      <c r="Y86" s="76">
        <f>IF('Surface Flux and Temperature'!H82&lt;&gt;"",'Surface Flux and Temperature'!H82,"")</f>
        <v>138.6</v>
      </c>
      <c r="Z86" s="76">
        <f>IF('Surface Flux and Temperature'!D82&lt;&gt;"",'Surface Flux and Temperature'!D82,"")</f>
        <v>4.0716000000000001</v>
      </c>
      <c r="AA86" s="79">
        <f>IF('Surface Flux and Temperature'!E82&lt;&gt;"",'Surface Flux and Temperature'!E82,"")</f>
        <v>3.0853999999999999</v>
      </c>
    </row>
    <row r="87" spans="1:27">
      <c r="A87" s="164"/>
      <c r="X87" s="76">
        <f>IF('Surface Flux and Temperature'!G83&lt;&gt;"",'Surface Flux and Temperature'!G83,"")</f>
        <v>155.21</v>
      </c>
      <c r="Y87" s="76">
        <f>IF('Surface Flux and Temperature'!H83&lt;&gt;"",'Surface Flux and Temperature'!H83,"")</f>
        <v>194.16</v>
      </c>
      <c r="Z87" s="76">
        <f>IF('Surface Flux and Temperature'!D83&lt;&gt;"",'Surface Flux and Temperature'!D83,"")</f>
        <v>4.6169000000000002</v>
      </c>
      <c r="AA87" s="79">
        <f>IF('Surface Flux and Temperature'!E83&lt;&gt;"",'Surface Flux and Temperature'!E83,"")</f>
        <v>4.6603000000000003</v>
      </c>
    </row>
    <row r="88" spans="1:27">
      <c r="A88" s="164"/>
      <c r="X88" s="76">
        <f>IF('Surface Flux and Temperature'!G84&lt;&gt;"",'Surface Flux and Temperature'!G84,"")</f>
        <v>287.38</v>
      </c>
      <c r="Y88" s="76">
        <f>IF('Surface Flux and Temperature'!H84&lt;&gt;"",'Surface Flux and Temperature'!H84,"")</f>
        <v>197.41</v>
      </c>
      <c r="Z88" s="76">
        <f>IF('Surface Flux and Temperature'!D84&lt;&gt;"",'Surface Flux and Temperature'!D84,"")</f>
        <v>9.8763000000000005</v>
      </c>
      <c r="AA88" s="79">
        <f>IF('Surface Flux and Temperature'!E84&lt;&gt;"",'Surface Flux and Temperature'!E84,"")</f>
        <v>4.7751999999999999</v>
      </c>
    </row>
    <row r="89" spans="1:27">
      <c r="A89" s="164"/>
      <c r="X89" s="76">
        <f>IF('Surface Flux and Temperature'!G85&lt;&gt;"",'Surface Flux and Temperature'!G85,"")</f>
        <v>112.9</v>
      </c>
      <c r="Y89" s="76">
        <f>IF('Surface Flux and Temperature'!H85&lt;&gt;"",'Surface Flux and Temperature'!H85,"")</f>
        <v>183.61</v>
      </c>
      <c r="Z89" s="76">
        <f>IF('Surface Flux and Temperature'!D85&lt;&gt;"",'Surface Flux and Temperature'!D85,"")</f>
        <v>3.4161999999999999</v>
      </c>
      <c r="AA89" s="79">
        <f>IF('Surface Flux and Temperature'!E85&lt;&gt;"",'Surface Flux and Temperature'!E85,"")</f>
        <v>4.2671999999999999</v>
      </c>
    </row>
    <row r="90" spans="1:27">
      <c r="A90" s="164"/>
      <c r="X90" s="76">
        <f>IF('Surface Flux and Temperature'!G86&lt;&gt;"",'Surface Flux and Temperature'!G86,"")</f>
        <v>177.9</v>
      </c>
      <c r="Y90" s="76">
        <f>IF('Surface Flux and Temperature'!H86&lt;&gt;"",'Surface Flux and Temperature'!H86,"")</f>
        <v>199.78</v>
      </c>
      <c r="Z90" s="76">
        <f>IF('Surface Flux and Temperature'!D86&lt;&gt;"",'Surface Flux and Temperature'!D86,"")</f>
        <v>4.2045000000000003</v>
      </c>
      <c r="AA90" s="79">
        <f>IF('Surface Flux and Temperature'!E86&lt;&gt;"",'Surface Flux and Temperature'!E86,"")</f>
        <v>4.8212999999999999</v>
      </c>
    </row>
    <row r="91" spans="1:27">
      <c r="A91" s="164"/>
      <c r="X91" s="76">
        <f>IF('Surface Flux and Temperature'!G87&lt;&gt;"",'Surface Flux and Temperature'!G87,"")</f>
        <v>88.1</v>
      </c>
      <c r="Y91" s="76">
        <f>IF('Surface Flux and Temperature'!H87&lt;&gt;"",'Surface Flux and Temperature'!H87,"")</f>
        <v>147.9</v>
      </c>
      <c r="Z91" s="76">
        <f>IF('Surface Flux and Temperature'!D87&lt;&gt;"",'Surface Flux and Temperature'!D87,"")</f>
        <v>2.4180000000000001</v>
      </c>
      <c r="AA91" s="79">
        <f>IF('Surface Flux and Temperature'!E87&lt;&gt;"",'Surface Flux and Temperature'!E87,"")</f>
        <v>3.4245000000000001</v>
      </c>
    </row>
    <row r="92" spans="1:27">
      <c r="A92" s="164"/>
      <c r="X92" s="76">
        <f>IF('Surface Flux and Temperature'!G88&lt;&gt;"",'Surface Flux and Temperature'!G88,"")</f>
        <v>134.9</v>
      </c>
      <c r="Y92" s="76">
        <f>IF('Surface Flux and Temperature'!H88&lt;&gt;"",'Surface Flux and Temperature'!H88,"")</f>
        <v>187.59</v>
      </c>
      <c r="Z92" s="76" t="str">
        <f>IF('Surface Flux and Temperature'!D88&lt;&gt;"",'Surface Flux and Temperature'!D88,"")</f>
        <v/>
      </c>
      <c r="AA92" s="79" t="str">
        <f>IF('Surface Flux and Temperature'!E88&lt;&gt;"",'Surface Flux and Temperature'!E88,"")</f>
        <v/>
      </c>
    </row>
    <row r="93" spans="1:27">
      <c r="A93" s="164"/>
      <c r="X93" s="76">
        <f>IF('Surface Flux and Temperature'!G89&lt;&gt;"",'Surface Flux and Temperature'!G89,"")</f>
        <v>53.1</v>
      </c>
      <c r="Y93" s="76">
        <f>IF('Surface Flux and Temperature'!H89&lt;&gt;"",'Surface Flux and Temperature'!H89,"")</f>
        <v>138.72999999999999</v>
      </c>
      <c r="Z93" s="76">
        <f>IF('Surface Flux and Temperature'!D89&lt;&gt;"",'Surface Flux and Temperature'!D89,"")</f>
        <v>1.9116</v>
      </c>
      <c r="AA93" s="79">
        <f>IF('Surface Flux and Temperature'!E89&lt;&gt;"",'Surface Flux and Temperature'!E89,"")</f>
        <v>3.0358999999999998</v>
      </c>
    </row>
    <row r="94" spans="1:27">
      <c r="A94" s="164"/>
      <c r="X94" s="76">
        <f>IF('Surface Flux and Temperature'!G90&lt;&gt;"",'Surface Flux and Temperature'!G90,"")</f>
        <v>121.8</v>
      </c>
      <c r="Y94" s="76">
        <f>IF('Surface Flux and Temperature'!H90&lt;&gt;"",'Surface Flux and Temperature'!H90,"")</f>
        <v>134.56</v>
      </c>
      <c r="Z94" s="76">
        <f>IF('Surface Flux and Temperature'!D90&lt;&gt;"",'Surface Flux and Temperature'!D90,"")</f>
        <v>3.8864999999999998</v>
      </c>
      <c r="AA94" s="79">
        <f>IF('Surface Flux and Temperature'!E90&lt;&gt;"",'Surface Flux and Temperature'!E90,"")</f>
        <v>2.9300999999999999</v>
      </c>
    </row>
    <row r="95" spans="1:27">
      <c r="A95" s="164"/>
      <c r="X95" s="76">
        <f>IF('Surface Flux and Temperature'!G91&lt;&gt;"",'Surface Flux and Temperature'!G91,"")</f>
        <v>203.6</v>
      </c>
      <c r="Y95" s="76">
        <f>IF('Surface Flux and Temperature'!H91&lt;&gt;"",'Surface Flux and Temperature'!H91,"")</f>
        <v>190.55</v>
      </c>
      <c r="Z95" s="76">
        <f>IF('Surface Flux and Temperature'!D91&lt;&gt;"",'Surface Flux and Temperature'!D91,"")</f>
        <v>5.4504999999999999</v>
      </c>
      <c r="AA95" s="79">
        <f>IF('Surface Flux and Temperature'!E91&lt;&gt;"",'Surface Flux and Temperature'!E91,"")</f>
        <v>4.4641999999999999</v>
      </c>
    </row>
    <row r="96" spans="1:27">
      <c r="A96" s="164"/>
      <c r="X96" s="76">
        <f>IF('Surface Flux and Temperature'!G92&lt;&gt;"",'Surface Flux and Temperature'!G92,"")</f>
        <v>289.89999999999998</v>
      </c>
      <c r="Y96" s="76">
        <f>IF('Surface Flux and Temperature'!H92&lt;&gt;"",'Surface Flux and Temperature'!H92,"")</f>
        <v>194.23</v>
      </c>
      <c r="Z96" s="76">
        <f>IF('Surface Flux and Temperature'!D92&lt;&gt;"",'Surface Flux and Temperature'!D92,"")</f>
        <v>9.4102999999999994</v>
      </c>
      <c r="AA96" s="79">
        <f>IF('Surface Flux and Temperature'!E92&lt;&gt;"",'Surface Flux and Temperature'!E92,"")</f>
        <v>4.5899000000000001</v>
      </c>
    </row>
    <row r="97" spans="1:27">
      <c r="A97" s="164"/>
      <c r="X97" s="76">
        <f>IF('Surface Flux and Temperature'!G93&lt;&gt;"",'Surface Flux and Temperature'!G93,"")</f>
        <v>93.718000000000004</v>
      </c>
      <c r="Y97" s="76">
        <f>IF('Surface Flux and Temperature'!H93&lt;&gt;"",'Surface Flux and Temperature'!H93,"")</f>
        <v>145.66999999999999</v>
      </c>
      <c r="Z97" s="76">
        <f>IF('Surface Flux and Temperature'!D93&lt;&gt;"",'Surface Flux and Temperature'!D93,"")</f>
        <v>2.6846999999999999</v>
      </c>
      <c r="AA97" s="79">
        <f>IF('Surface Flux and Temperature'!E93&lt;&gt;"",'Surface Flux and Temperature'!E93,"")</f>
        <v>3.0678999999999998</v>
      </c>
    </row>
    <row r="98" spans="1:27">
      <c r="A98" s="164"/>
      <c r="X98" s="76">
        <f>IF('Surface Flux and Temperature'!G94&lt;&gt;"",'Surface Flux and Temperature'!G94,"")</f>
        <v>154.56</v>
      </c>
      <c r="Y98" s="76">
        <f>IF('Surface Flux and Temperature'!H94&lt;&gt;"",'Surface Flux and Temperature'!H94,"")</f>
        <v>168.06</v>
      </c>
      <c r="Z98" s="76">
        <f>IF('Surface Flux and Temperature'!D94&lt;&gt;"",'Surface Flux and Temperature'!D94,"")</f>
        <v>3.8129</v>
      </c>
      <c r="AA98" s="79">
        <f>IF('Surface Flux and Temperature'!E94&lt;&gt;"",'Surface Flux and Temperature'!E94,"")</f>
        <v>3.7265000000000001</v>
      </c>
    </row>
    <row r="99" spans="1:27">
      <c r="A99" s="164"/>
      <c r="X99" s="76">
        <f>IF('Surface Flux and Temperature'!G95&lt;&gt;"",'Surface Flux and Temperature'!G95,"")</f>
        <v>71.394000000000005</v>
      </c>
      <c r="Y99" s="76">
        <f>IF('Surface Flux and Temperature'!H95&lt;&gt;"",'Surface Flux and Temperature'!H95,"")</f>
        <v>115.78</v>
      </c>
      <c r="Z99" s="76">
        <f>IF('Surface Flux and Temperature'!D95&lt;&gt;"",'Surface Flux and Temperature'!D95,"")</f>
        <v>1.9983</v>
      </c>
      <c r="AA99" s="79">
        <f>IF('Surface Flux and Temperature'!E95&lt;&gt;"",'Surface Flux and Temperature'!E95,"")</f>
        <v>2.5356999999999998</v>
      </c>
    </row>
    <row r="100" spans="1:27">
      <c r="A100" s="164"/>
      <c r="X100" s="76">
        <f>IF('Surface Flux and Temperature'!G96&lt;&gt;"",'Surface Flux and Temperature'!G96,"")</f>
        <v>117.59</v>
      </c>
      <c r="Y100" s="76">
        <f>IF('Surface Flux and Temperature'!H96&lt;&gt;"",'Surface Flux and Temperature'!H96,"")</f>
        <v>147.88</v>
      </c>
      <c r="Z100" s="76">
        <f>IF('Surface Flux and Temperature'!D96&lt;&gt;"",'Surface Flux and Temperature'!D96,"")</f>
        <v>3.2917000000000001</v>
      </c>
      <c r="AA100" s="79">
        <f>IF('Surface Flux and Temperature'!E96&lt;&gt;"",'Surface Flux and Temperature'!E96,"")</f>
        <v>3.1221000000000001</v>
      </c>
    </row>
    <row r="101" spans="1:27">
      <c r="A101" s="164"/>
      <c r="X101" s="76">
        <f>IF('Surface Flux and Temperature'!G97&lt;&gt;"",'Surface Flux and Temperature'!G97,"")</f>
        <v>41.655000000000001</v>
      </c>
      <c r="Y101" s="76">
        <f>IF('Surface Flux and Temperature'!H97&lt;&gt;"",'Surface Flux and Temperature'!H97,"")</f>
        <v>106.86</v>
      </c>
      <c r="Z101" s="76">
        <f>IF('Surface Flux and Temperature'!D97&lt;&gt;"",'Surface Flux and Temperature'!D97,"")</f>
        <v>1.3996999999999999</v>
      </c>
      <c r="AA101" s="79">
        <f>IF('Surface Flux and Temperature'!E97&lt;&gt;"",'Surface Flux and Temperature'!E97,"")</f>
        <v>2.1873999999999998</v>
      </c>
    </row>
    <row r="102" spans="1:27">
      <c r="A102" s="164"/>
      <c r="X102" s="76">
        <f>IF('Surface Flux and Temperature'!G98&lt;&gt;"",'Surface Flux and Temperature'!G98,"")</f>
        <v>170.76</v>
      </c>
      <c r="Y102" s="76">
        <f>IF('Surface Flux and Temperature'!H98&lt;&gt;"",'Surface Flux and Temperature'!H98,"")</f>
        <v>104.33</v>
      </c>
      <c r="Z102" s="76">
        <f>IF('Surface Flux and Temperature'!D98&lt;&gt;"",'Surface Flux and Temperature'!D98,"")</f>
        <v>10.055</v>
      </c>
      <c r="AA102" s="79">
        <f>IF('Surface Flux and Temperature'!E98&lt;&gt;"",'Surface Flux and Temperature'!E98,"")</f>
        <v>2.1351</v>
      </c>
    </row>
    <row r="103" spans="1:27">
      <c r="A103" s="164"/>
      <c r="X103" s="76">
        <f>IF('Surface Flux and Temperature'!G99&lt;&gt;"",'Surface Flux and Temperature'!G99,"")</f>
        <v>125.27</v>
      </c>
      <c r="Y103" s="76">
        <f>IF('Surface Flux and Temperature'!H99&lt;&gt;"",'Surface Flux and Temperature'!H99,"")</f>
        <v>151.15</v>
      </c>
      <c r="Z103" s="76">
        <f>IF('Surface Flux and Temperature'!D99&lt;&gt;"",'Surface Flux and Temperature'!D99,"")</f>
        <v>3.3715000000000002</v>
      </c>
      <c r="AA103" s="79">
        <f>IF('Surface Flux and Temperature'!E99&lt;&gt;"",'Surface Flux and Temperature'!E99,"")</f>
        <v>3.1846000000000001</v>
      </c>
    </row>
    <row r="104" spans="1:27">
      <c r="A104" s="164"/>
      <c r="X104" s="76">
        <f>IF('Surface Flux and Temperature'!G100&lt;&gt;"",'Surface Flux and Temperature'!G100,"")</f>
        <v>263.41000000000003</v>
      </c>
      <c r="Y104" s="76">
        <f>IF('Surface Flux and Temperature'!H100&lt;&gt;"",'Surface Flux and Temperature'!H100,"")</f>
        <v>158.77000000000001</v>
      </c>
      <c r="Z104" s="76">
        <f>IF('Surface Flux and Temperature'!D100&lt;&gt;"",'Surface Flux and Temperature'!D100,"")</f>
        <v>6.7401999999999997</v>
      </c>
      <c r="AA104" s="79">
        <f>IF('Surface Flux and Temperature'!E100&lt;&gt;"",'Surface Flux and Temperature'!E100,"")</f>
        <v>3.4140000000000001</v>
      </c>
    </row>
    <row r="105" spans="1:27">
      <c r="A105" s="164"/>
      <c r="X105" s="76">
        <f>IF('Surface Flux and Temperature'!G101&lt;&gt;"",'Surface Flux and Temperature'!G101,"")</f>
        <v>114.4</v>
      </c>
      <c r="Y105" s="76">
        <f>IF('Surface Flux and Temperature'!H101&lt;&gt;"",'Surface Flux and Temperature'!H101,"")</f>
        <v>184.23</v>
      </c>
      <c r="Z105" s="76">
        <f>IF('Surface Flux and Temperature'!D101&lt;&gt;"",'Surface Flux and Temperature'!D101,"")</f>
        <v>3.4994999999999998</v>
      </c>
      <c r="AA105" s="79">
        <f>IF('Surface Flux and Temperature'!E101&lt;&gt;"",'Surface Flux and Temperature'!E101,"")</f>
        <v>4.3033000000000001</v>
      </c>
    </row>
    <row r="106" spans="1:27">
      <c r="A106" s="164"/>
      <c r="X106" s="76">
        <f>IF('Surface Flux and Temperature'!G102&lt;&gt;"",'Surface Flux and Temperature'!G102,"")</f>
        <v>254.7</v>
      </c>
      <c r="Y106" s="76">
        <f>IF('Surface Flux and Temperature'!H102&lt;&gt;"",'Surface Flux and Temperature'!H102,"")</f>
        <v>221.9</v>
      </c>
      <c r="Z106" s="76">
        <f>IF('Surface Flux and Temperature'!D102&lt;&gt;"",'Surface Flux and Temperature'!D102,"")</f>
        <v>8.1035000000000004</v>
      </c>
      <c r="AA106" s="79">
        <f>IF('Surface Flux and Temperature'!E102&lt;&gt;"",'Surface Flux and Temperature'!E102,"")</f>
        <v>5.6733000000000002</v>
      </c>
    </row>
    <row r="107" spans="1:27">
      <c r="A107" s="164"/>
      <c r="X107" s="76">
        <f>IF('Surface Flux and Temperature'!G103&lt;&gt;"",'Surface Flux and Temperature'!G103,"")</f>
        <v>86.8</v>
      </c>
      <c r="Y107" s="76">
        <f>IF('Surface Flux and Temperature'!H103&lt;&gt;"",'Surface Flux and Temperature'!H103,"")</f>
        <v>148.96</v>
      </c>
      <c r="Z107" s="76">
        <f>IF('Surface Flux and Temperature'!D103&lt;&gt;"",'Surface Flux and Temperature'!D103,"")</f>
        <v>2.3515000000000001</v>
      </c>
      <c r="AA107" s="79">
        <f>IF('Surface Flux and Temperature'!E103&lt;&gt;"",'Surface Flux and Temperature'!E103,"")</f>
        <v>3.5087999999999999</v>
      </c>
    </row>
    <row r="108" spans="1:27">
      <c r="A108" s="164"/>
      <c r="X108" s="76">
        <f>IF('Surface Flux and Temperature'!G104&lt;&gt;"",'Surface Flux and Temperature'!G104,"")</f>
        <v>147.6</v>
      </c>
      <c r="Y108" s="76">
        <f>IF('Surface Flux and Temperature'!H104&lt;&gt;"",'Surface Flux and Temperature'!H104,"")</f>
        <v>188.92</v>
      </c>
      <c r="Z108" s="76">
        <f>IF('Surface Flux and Temperature'!D104&lt;&gt;"",'Surface Flux and Temperature'!D104,"")</f>
        <v>4.4707999999999997</v>
      </c>
      <c r="AA108" s="79">
        <f>IF('Surface Flux and Temperature'!E104&lt;&gt;"",'Surface Flux and Temperature'!E104,"")</f>
        <v>4.4612999999999996</v>
      </c>
    </row>
    <row r="109" spans="1:27">
      <c r="A109" s="164"/>
      <c r="X109" s="76">
        <f>IF('Surface Flux and Temperature'!G105&lt;&gt;"",'Surface Flux and Temperature'!G105,"")</f>
        <v>52.2</v>
      </c>
      <c r="Y109" s="76">
        <f>IF('Surface Flux and Temperature'!H105&lt;&gt;"",'Surface Flux and Temperature'!H105,"")</f>
        <v>140.66999999999999</v>
      </c>
      <c r="Z109" s="76">
        <f>IF('Surface Flux and Temperature'!D105&lt;&gt;"",'Surface Flux and Temperature'!D105,"")</f>
        <v>1.8926000000000001</v>
      </c>
      <c r="AA109" s="79">
        <f>IF('Surface Flux and Temperature'!E105&lt;&gt;"",'Surface Flux and Temperature'!E105,"")</f>
        <v>3.0998000000000001</v>
      </c>
    </row>
    <row r="110" spans="1:27">
      <c r="A110" s="164"/>
      <c r="X110" s="76">
        <f>IF('Surface Flux and Temperature'!G106&lt;&gt;"",'Surface Flux and Temperature'!G106,"")</f>
        <v>103.8</v>
      </c>
      <c r="Y110" s="76">
        <f>IF('Surface Flux and Temperature'!H106&lt;&gt;"",'Surface Flux and Temperature'!H106,"")</f>
        <v>136.55000000000001</v>
      </c>
      <c r="Z110" s="76">
        <f>IF('Surface Flux and Temperature'!D106&lt;&gt;"",'Surface Flux and Temperature'!D106,"")</f>
        <v>2.9689999999999999</v>
      </c>
      <c r="AA110" s="79">
        <f>IF('Surface Flux and Temperature'!E106&lt;&gt;"",'Surface Flux and Temperature'!E106,"")</f>
        <v>2.9942000000000002</v>
      </c>
    </row>
    <row r="111" spans="1:27">
      <c r="A111" s="164"/>
      <c r="X111" s="76">
        <f>IF('Surface Flux and Temperature'!G107&lt;&gt;"",'Surface Flux and Temperature'!G107,"")</f>
        <v>157.69999999999999</v>
      </c>
      <c r="Y111" s="76">
        <f>IF('Surface Flux and Temperature'!H107&lt;&gt;"",'Surface Flux and Temperature'!H107,"")</f>
        <v>192.22</v>
      </c>
      <c r="Z111" s="76">
        <f>IF('Surface Flux and Temperature'!D107&lt;&gt;"",'Surface Flux and Temperature'!D107,"")</f>
        <v>4.6944999999999997</v>
      </c>
      <c r="AA111" s="79">
        <f>IF('Surface Flux and Temperature'!E107&lt;&gt;"",'Surface Flux and Temperature'!E107,"")</f>
        <v>4.5419</v>
      </c>
    </row>
    <row r="112" spans="1:27">
      <c r="A112" s="164"/>
      <c r="X112" s="76">
        <f>IF('Surface Flux and Temperature'!G108&lt;&gt;"",'Surface Flux and Temperature'!G108,"")</f>
        <v>351.8</v>
      </c>
      <c r="Y112" s="76">
        <f>IF('Surface Flux and Temperature'!H108&lt;&gt;"",'Surface Flux and Temperature'!H108,"")</f>
        <v>200.39</v>
      </c>
      <c r="Z112" s="76">
        <f>IF('Surface Flux and Temperature'!D108&lt;&gt;"",'Surface Flux and Temperature'!D108,"")</f>
        <v>8.9934999999999992</v>
      </c>
      <c r="AA112" s="79">
        <f>IF('Surface Flux and Temperature'!E108&lt;&gt;"",'Surface Flux and Temperature'!E108,"")</f>
        <v>4.8348000000000004</v>
      </c>
    </row>
    <row r="113" spans="1:27">
      <c r="A113" s="164"/>
      <c r="X113" s="76">
        <f>IF('Surface Flux and Temperature'!G109&lt;&gt;"",'Surface Flux and Temperature'!G109,"")</f>
        <v>219.65</v>
      </c>
      <c r="Y113" s="76">
        <f>IF('Surface Flux and Temperature'!H109&lt;&gt;"",'Surface Flux and Temperature'!H109,"")</f>
        <v>183.29</v>
      </c>
      <c r="Z113" s="76">
        <f>IF('Surface Flux and Temperature'!D109&lt;&gt;"",'Surface Flux and Temperature'!D109,"")</f>
        <v>3.6352000000000002</v>
      </c>
      <c r="AA113" s="79">
        <f>IF('Surface Flux and Temperature'!E109&lt;&gt;"",'Surface Flux and Temperature'!E109,"")</f>
        <v>4.0693000000000001</v>
      </c>
    </row>
    <row r="114" spans="1:27">
      <c r="A114" s="164"/>
      <c r="X114" s="76">
        <f>IF('Surface Flux and Temperature'!G110&lt;&gt;"",'Surface Flux and Temperature'!G110,"")</f>
        <v>205.45</v>
      </c>
      <c r="Y114" s="76">
        <f>IF('Surface Flux and Temperature'!H110&lt;&gt;"",'Surface Flux and Temperature'!H110,"")</f>
        <v>187.59</v>
      </c>
      <c r="Z114" s="76">
        <f>IF('Surface Flux and Temperature'!D110&lt;&gt;"",'Surface Flux and Temperature'!D110,"")</f>
        <v>7.4631999999999996</v>
      </c>
      <c r="AA114" s="79">
        <f>IF('Surface Flux and Temperature'!E110&lt;&gt;"",'Surface Flux and Temperature'!E110,"")</f>
        <v>4.2069000000000001</v>
      </c>
    </row>
    <row r="115" spans="1:27">
      <c r="A115" s="164"/>
      <c r="X115" s="76">
        <f>IF('Surface Flux and Temperature'!G111&lt;&gt;"",'Surface Flux and Temperature'!G111,"")</f>
        <v>96.275999999999996</v>
      </c>
      <c r="Y115" s="76">
        <f>IF('Surface Flux and Temperature'!H111&lt;&gt;"",'Surface Flux and Temperature'!H111,"")</f>
        <v>144.87</v>
      </c>
      <c r="Z115" s="76">
        <f>IF('Surface Flux and Temperature'!D111&lt;&gt;"",'Surface Flux and Temperature'!D111,"")</f>
        <v>2.6101999999999999</v>
      </c>
      <c r="AA115" s="79">
        <f>IF('Surface Flux and Temperature'!E111&lt;&gt;"",'Surface Flux and Temperature'!E111,"")</f>
        <v>3.2578999999999998</v>
      </c>
    </row>
    <row r="116" spans="1:27">
      <c r="A116" s="164"/>
      <c r="X116" s="76">
        <f>IF('Surface Flux and Temperature'!G112&lt;&gt;"",'Surface Flux and Temperature'!G112,"")</f>
        <v>151.44</v>
      </c>
      <c r="Y116" s="76">
        <f>IF('Surface Flux and Temperature'!H112&lt;&gt;"",'Surface Flux and Temperature'!H112,"")</f>
        <v>187.22</v>
      </c>
      <c r="Z116" s="76">
        <f>IF('Surface Flux and Temperature'!D112&lt;&gt;"",'Surface Flux and Temperature'!D112,"")</f>
        <v>4.6546000000000003</v>
      </c>
      <c r="AA116" s="79">
        <f>IF('Surface Flux and Temperature'!E112&lt;&gt;"",'Surface Flux and Temperature'!E112,"")</f>
        <v>4.1943999999999999</v>
      </c>
    </row>
    <row r="117" spans="1:27">
      <c r="A117" s="164"/>
      <c r="X117" s="76">
        <f>IF('Surface Flux and Temperature'!G113&lt;&gt;"",'Surface Flux and Temperature'!G113,"")</f>
        <v>52.298000000000002</v>
      </c>
      <c r="Y117" s="76">
        <f>IF('Surface Flux and Temperature'!H113&lt;&gt;"",'Surface Flux and Temperature'!H113,"")</f>
        <v>136.56</v>
      </c>
      <c r="Z117" s="76">
        <f>IF('Surface Flux and Temperature'!D113&lt;&gt;"",'Surface Flux and Temperature'!D113,"")</f>
        <v>1.9484999999999999</v>
      </c>
      <c r="AA117" s="79">
        <f>IF('Surface Flux and Temperature'!E113&lt;&gt;"",'Surface Flux and Temperature'!E113,"")</f>
        <v>2.8519000000000001</v>
      </c>
    </row>
    <row r="118" spans="1:27">
      <c r="A118" s="164"/>
      <c r="X118" s="76">
        <f>IF('Surface Flux and Temperature'!G114&lt;&gt;"",'Surface Flux and Temperature'!G114,"")</f>
        <v>131.58000000000001</v>
      </c>
      <c r="Y118" s="76">
        <f>IF('Surface Flux and Temperature'!H114&lt;&gt;"",'Surface Flux and Temperature'!H114,"")</f>
        <v>132.36000000000001</v>
      </c>
      <c r="Z118" s="76">
        <f>IF('Surface Flux and Temperature'!D114&lt;&gt;"",'Surface Flux and Temperature'!D114,"")</f>
        <v>5.2316000000000003</v>
      </c>
      <c r="AA118" s="79">
        <f>IF('Surface Flux and Temperature'!E114&lt;&gt;"",'Surface Flux and Temperature'!E114,"")</f>
        <v>2.7505999999999999</v>
      </c>
    </row>
    <row r="119" spans="1:27">
      <c r="A119" s="164"/>
      <c r="X119" s="76">
        <f>IF('Surface Flux and Temperature'!G115&lt;&gt;"",'Surface Flux and Temperature'!G115,"")</f>
        <v>156.87</v>
      </c>
      <c r="Y119" s="76">
        <f>IF('Surface Flux and Temperature'!H115&lt;&gt;"",'Surface Flux and Temperature'!H115,"")</f>
        <v>190.75</v>
      </c>
      <c r="Z119" s="76" t="str">
        <f>IF('Surface Flux and Temperature'!D115&lt;&gt;"",'Surface Flux and Temperature'!D115,"")</f>
        <v/>
      </c>
      <c r="AA119" s="79" t="str">
        <f>IF('Surface Flux and Temperature'!E115&lt;&gt;"",'Surface Flux and Temperature'!E115,"")</f>
        <v/>
      </c>
    </row>
    <row r="120" spans="1:27">
      <c r="A120" s="164"/>
      <c r="X120" s="76">
        <f>IF('Surface Flux and Temperature'!G116&lt;&gt;"",'Surface Flux and Temperature'!G116,"")</f>
        <v>287.14999999999998</v>
      </c>
      <c r="Y120" s="76">
        <f>IF('Surface Flux and Temperature'!H116&lt;&gt;"",'Surface Flux and Temperature'!H116,"")</f>
        <v>186.12</v>
      </c>
      <c r="Z120" s="76" t="str">
        <f>IF('Surface Flux and Temperature'!D116&lt;&gt;"",'Surface Flux and Temperature'!D116,"")</f>
        <v/>
      </c>
      <c r="AA120" s="79" t="str">
        <f>IF('Surface Flux and Temperature'!E116&lt;&gt;"",'Surface Flux and Temperature'!E116,"")</f>
        <v/>
      </c>
    </row>
    <row r="121" spans="1:27">
      <c r="A121" s="164"/>
      <c r="X121" s="76">
        <f>IF('Surface Flux and Temperature'!G117&lt;&gt;"",'Surface Flux and Temperature'!G117,"")</f>
        <v>118.16</v>
      </c>
      <c r="Y121" s="76">
        <f>IF('Surface Flux and Temperature'!H117&lt;&gt;"",'Surface Flux and Temperature'!H117,"")</f>
        <v>184.63</v>
      </c>
      <c r="Z121" s="76">
        <f>IF('Surface Flux and Temperature'!D117&lt;&gt;"",'Surface Flux and Temperature'!D117,"")</f>
        <v>3.4041000000000001</v>
      </c>
      <c r="AA121" s="79">
        <f>IF('Surface Flux and Temperature'!E117&lt;&gt;"",'Surface Flux and Temperature'!E117,"")</f>
        <v>4.2702999999999998</v>
      </c>
    </row>
    <row r="122" spans="1:27">
      <c r="A122" s="164"/>
      <c r="X122" s="76">
        <f>IF('Surface Flux and Temperature'!G118&lt;&gt;"",'Surface Flux and Temperature'!G118,"")</f>
        <v>312.36</v>
      </c>
      <c r="Y122" s="76">
        <f>IF('Surface Flux and Temperature'!H118&lt;&gt;"",'Surface Flux and Temperature'!H118,"")</f>
        <v>248.3</v>
      </c>
      <c r="Z122" s="76" t="str">
        <f>IF('Surface Flux and Temperature'!D118&lt;&gt;"",'Surface Flux and Temperature'!D118,"")</f>
        <v/>
      </c>
      <c r="AA122" s="79" t="str">
        <f>IF('Surface Flux and Temperature'!E118&lt;&gt;"",'Surface Flux and Temperature'!E118,"")</f>
        <v/>
      </c>
    </row>
    <row r="123" spans="1:27">
      <c r="A123" s="164"/>
      <c r="X123" s="76">
        <f>IF('Surface Flux and Temperature'!G119&lt;&gt;"",'Surface Flux and Temperature'!G119,"")</f>
        <v>94.013000000000005</v>
      </c>
      <c r="Y123" s="76">
        <f>IF('Surface Flux and Temperature'!H119&lt;&gt;"",'Surface Flux and Temperature'!H119,"")</f>
        <v>154.22</v>
      </c>
      <c r="Z123" s="76">
        <f>IF('Surface Flux and Temperature'!D119&lt;&gt;"",'Surface Flux and Temperature'!D119,"")</f>
        <v>2.5825999999999998</v>
      </c>
      <c r="AA123" s="79">
        <f>IF('Surface Flux and Temperature'!E119&lt;&gt;"",'Surface Flux and Temperature'!E119,"")</f>
        <v>3.5242</v>
      </c>
    </row>
    <row r="124" spans="1:27">
      <c r="A124" s="164"/>
      <c r="X124" s="76">
        <f>IF('Surface Flux and Temperature'!G120&lt;&gt;"",'Surface Flux and Temperature'!G120,"")</f>
        <v>152.9</v>
      </c>
      <c r="Y124" s="76">
        <f>IF('Surface Flux and Temperature'!H120&lt;&gt;"",'Surface Flux and Temperature'!H120,"")</f>
        <v>190.34</v>
      </c>
      <c r="Z124" s="76">
        <f>IF('Surface Flux and Temperature'!D120&lt;&gt;"",'Surface Flux and Temperature'!D120,"")</f>
        <v>4.6654</v>
      </c>
      <c r="AA124" s="79">
        <f>IF('Surface Flux and Temperature'!E120&lt;&gt;"",'Surface Flux and Temperature'!E120,"")</f>
        <v>4.4935999999999998</v>
      </c>
    </row>
    <row r="125" spans="1:27">
      <c r="A125" s="164"/>
      <c r="X125" s="76">
        <f>IF('Surface Flux and Temperature'!G121&lt;&gt;"",'Surface Flux and Temperature'!G121,"")</f>
        <v>49.57</v>
      </c>
      <c r="Y125" s="76">
        <f>IF('Surface Flux and Temperature'!H121&lt;&gt;"",'Surface Flux and Temperature'!H121,"")</f>
        <v>141.32</v>
      </c>
      <c r="Z125" s="76">
        <f>IF('Surface Flux and Temperature'!D121&lt;&gt;"",'Surface Flux and Temperature'!D121,"")</f>
        <v>1.7895000000000001</v>
      </c>
      <c r="AA125" s="79">
        <f>IF('Surface Flux and Temperature'!E121&lt;&gt;"",'Surface Flux and Temperature'!E121,"")</f>
        <v>3.1074000000000002</v>
      </c>
    </row>
    <row r="126" spans="1:27">
      <c r="A126" s="164"/>
      <c r="X126" s="76">
        <f>IF('Surface Flux and Temperature'!G122&lt;&gt;"",'Surface Flux and Temperature'!G122,"")</f>
        <v>106.6</v>
      </c>
      <c r="Y126" s="76">
        <f>IF('Surface Flux and Temperature'!H122&lt;&gt;"",'Surface Flux and Temperature'!H122,"")</f>
        <v>137.25</v>
      </c>
      <c r="Z126" s="76">
        <f>IF('Surface Flux and Temperature'!D122&lt;&gt;"",'Surface Flux and Temperature'!D122,"")</f>
        <v>3.0569000000000002</v>
      </c>
      <c r="AA126" s="79">
        <f>IF('Surface Flux and Temperature'!E122&lt;&gt;"",'Surface Flux and Temperature'!E122,"")</f>
        <v>3.0030999999999999</v>
      </c>
    </row>
    <row r="127" spans="1:27">
      <c r="A127" s="164"/>
      <c r="X127" s="76">
        <f>IF('Surface Flux and Temperature'!G123&lt;&gt;"",'Surface Flux and Temperature'!G123,"")</f>
        <v>144.9</v>
      </c>
      <c r="Y127" s="76">
        <f>IF('Surface Flux and Temperature'!H123&lt;&gt;"",'Surface Flux and Temperature'!H123,"")</f>
        <v>192.93</v>
      </c>
      <c r="Z127" s="76">
        <f>IF('Surface Flux and Temperature'!D123&lt;&gt;"",'Surface Flux and Temperature'!D123,"")</f>
        <v>4.4785000000000004</v>
      </c>
      <c r="AA127" s="79">
        <f>IF('Surface Flux and Temperature'!E123&lt;&gt;"",'Surface Flux and Temperature'!E123,"")</f>
        <v>4.5494000000000003</v>
      </c>
    </row>
    <row r="128" spans="1:27">
      <c r="A128" s="164"/>
      <c r="X128" s="76">
        <f>IF('Surface Flux and Temperature'!G124&lt;&gt;"",'Surface Flux and Temperature'!G124,"")</f>
        <v>250.11</v>
      </c>
      <c r="Y128" s="76">
        <f>IF('Surface Flux and Temperature'!H124&lt;&gt;"",'Surface Flux and Temperature'!H124,"")</f>
        <v>193.63</v>
      </c>
      <c r="Z128" s="76" t="str">
        <f>IF('Surface Flux and Temperature'!D124&lt;&gt;"",'Surface Flux and Temperature'!D124,"")</f>
        <v/>
      </c>
      <c r="AA128" s="79" t="str">
        <f>IF('Surface Flux and Temperature'!E124&lt;&gt;"",'Surface Flux and Temperature'!E124,"")</f>
        <v/>
      </c>
    </row>
    <row r="129" spans="1:39">
      <c r="A129" s="165"/>
      <c r="X129" s="76">
        <f>IF('Surface Flux and Temperature'!G125&lt;&gt;"",'Surface Flux and Temperature'!G125,"")</f>
        <v>595.74</v>
      </c>
      <c r="Y129" s="76">
        <f>IF('Surface Flux and Temperature'!H125&lt;&gt;"",'Surface Flux and Temperature'!H125,"")</f>
        <v>546.19000000000005</v>
      </c>
      <c r="Z129" s="76" t="str">
        <f>IF('Surface Flux and Temperature'!D125&lt;&gt;"",'Surface Flux and Temperature'!D125,"")</f>
        <v/>
      </c>
      <c r="AA129" s="79" t="str">
        <f>IF('Surface Flux and Temperature'!E125&lt;&gt;"",'Surface Flux and Temperature'!E125,"")</f>
        <v/>
      </c>
    </row>
    <row r="130" spans="1:39">
      <c r="A130" s="165"/>
      <c r="X130" s="76">
        <f>IF('Surface Flux and Temperature'!G126&lt;&gt;"",'Surface Flux and Temperature'!G126,"")</f>
        <v>721.67</v>
      </c>
      <c r="Y130" s="76">
        <f>IF('Surface Flux and Temperature'!H126&lt;&gt;"",'Surface Flux and Temperature'!H126,"")</f>
        <v>237.94</v>
      </c>
      <c r="Z130" s="76" t="str">
        <f>IF('Surface Flux and Temperature'!D126&lt;&gt;"",'Surface Flux and Temperature'!D126,"")</f>
        <v/>
      </c>
      <c r="AA130" s="79" t="str">
        <f>IF('Surface Flux and Temperature'!E126&lt;&gt;"",'Surface Flux and Temperature'!E126,"")</f>
        <v/>
      </c>
    </row>
    <row r="131" spans="1:39">
      <c r="A131" s="165"/>
      <c r="X131" s="76">
        <f>IF('Surface Flux and Temperature'!G127&lt;&gt;"",'Surface Flux and Temperature'!G127,"")</f>
        <v>56.14</v>
      </c>
      <c r="Y131" s="76">
        <f>IF('Surface Flux and Temperature'!H127&lt;&gt;"",'Surface Flux and Temperature'!H127,"")</f>
        <v>36.744999999999997</v>
      </c>
      <c r="Z131" s="76" t="str">
        <f>IF('Surface Flux and Temperature'!D127&lt;&gt;"",'Surface Flux and Temperature'!D127,"")</f>
        <v/>
      </c>
      <c r="AA131" s="79" t="str">
        <f>IF('Surface Flux and Temperature'!E127&lt;&gt;"",'Surface Flux and Temperature'!E127,"")</f>
        <v/>
      </c>
    </row>
    <row r="132" spans="1:39">
      <c r="A132" s="165"/>
      <c r="X132" s="76">
        <f>IF('Surface Flux and Temperature'!G128&lt;&gt;"",'Surface Flux and Temperature'!G128,"")</f>
        <v>4.4400000000000004</v>
      </c>
      <c r="Y132" s="76">
        <f>IF('Surface Flux and Temperature'!H128&lt;&gt;"",'Surface Flux and Temperature'!H128,"")</f>
        <v>24.04</v>
      </c>
      <c r="Z132" s="76" t="str">
        <f>IF('Surface Flux and Temperature'!D128&lt;&gt;"",'Surface Flux and Temperature'!D128,"")</f>
        <v/>
      </c>
      <c r="AA132" s="79" t="str">
        <f>IF('Surface Flux and Temperature'!E128&lt;&gt;"",'Surface Flux and Temperature'!E128,"")</f>
        <v/>
      </c>
    </row>
    <row r="133" spans="1:39">
      <c r="A133" s="165"/>
      <c r="X133" s="76">
        <f>IF('Surface Flux and Temperature'!G129&lt;&gt;"",'Surface Flux and Temperature'!G129,"")</f>
        <v>87.35</v>
      </c>
      <c r="Y133" s="76">
        <f>IF('Surface Flux and Temperature'!H129&lt;&gt;"",'Surface Flux and Temperature'!H129,"")</f>
        <v>36.39</v>
      </c>
      <c r="Z133" s="76" t="str">
        <f>IF('Surface Flux and Temperature'!D129&lt;&gt;"",'Surface Flux and Temperature'!D129,"")</f>
        <v/>
      </c>
      <c r="AA133" s="79" t="str">
        <f>IF('Surface Flux and Temperature'!E129&lt;&gt;"",'Surface Flux and Temperature'!E129,"")</f>
        <v/>
      </c>
    </row>
    <row r="134" spans="1:39">
      <c r="A134" s="165"/>
      <c r="X134" s="76">
        <f>IF('Surface Flux and Temperature'!G130&lt;&gt;"",'Surface Flux and Temperature'!G130,"")</f>
        <v>68.02</v>
      </c>
      <c r="Y134" s="76">
        <f>IF('Surface Flux and Temperature'!H130&lt;&gt;"",'Surface Flux and Temperature'!H130,"")</f>
        <v>34.875999999999998</v>
      </c>
      <c r="Z134" s="76" t="str">
        <f>IF('Surface Flux and Temperature'!D130&lt;&gt;"",'Surface Flux and Temperature'!D130,"")</f>
        <v/>
      </c>
      <c r="AA134" s="79" t="str">
        <f>IF('Surface Flux and Temperature'!E130&lt;&gt;"",'Surface Flux and Temperature'!E130,"")</f>
        <v/>
      </c>
    </row>
    <row r="135" spans="1:39">
      <c r="A135" s="165"/>
      <c r="X135" s="76">
        <f>IF('Surface Flux and Temperature'!G131&lt;&gt;"",'Surface Flux and Temperature'!G131,"")</f>
        <v>86.16</v>
      </c>
      <c r="Y135" s="76">
        <f>IF('Surface Flux and Temperature'!H131&lt;&gt;"",'Surface Flux and Temperature'!H131,"")</f>
        <v>37.103000000000002</v>
      </c>
      <c r="Z135" s="76" t="str">
        <f>IF('Surface Flux and Temperature'!D131&lt;&gt;"",'Surface Flux and Temperature'!D131,"")</f>
        <v/>
      </c>
      <c r="AA135" s="79" t="str">
        <f>IF('Surface Flux and Temperature'!E131&lt;&gt;"",'Surface Flux and Temperature'!E131,"")</f>
        <v/>
      </c>
    </row>
    <row r="136" spans="1:39">
      <c r="A136" s="166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>
        <f>IF('Surface Flux and Temperature'!G132&lt;&gt;"",'Surface Flux and Temperature'!G132,"")</f>
        <v>71.97</v>
      </c>
      <c r="Y136" s="80">
        <f>IF('Surface Flux and Temperature'!H132&lt;&gt;"",'Surface Flux and Temperature'!H132,"")</f>
        <v>36.860999999999997</v>
      </c>
      <c r="Z136" s="80" t="str">
        <f>IF('Surface Flux and Temperature'!D132&lt;&gt;"",'Surface Flux and Temperature'!D132,"")</f>
        <v/>
      </c>
      <c r="AA136" s="81" t="str">
        <f>IF('Surface Flux and Temperature'!E132&lt;&gt;"",'Surface Flux and Temperature'!E132,"")</f>
        <v/>
      </c>
    </row>
    <row r="137" spans="1:39">
      <c r="A137" s="156" t="str">
        <f>'HGT &amp; HGL'!A23</f>
        <v>iBMB</v>
      </c>
      <c r="B137" s="82">
        <f>'HGT &amp; HGL'!D23</f>
        <v>700.14</v>
      </c>
      <c r="C137" s="82">
        <f>'HGT &amp; HGL'!E23</f>
        <v>602.30999999999995</v>
      </c>
      <c r="D137" s="77">
        <f>'HGT &amp; HGL'!G23</f>
        <v>4.2</v>
      </c>
      <c r="E137" s="77">
        <f>'HGT &amp; HGL'!H23</f>
        <v>5.0762999999999998</v>
      </c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>
        <f>IF('Target Flux and Temperature'!J65&lt;&gt;"",'Target Flux and Temperature'!J65,"")</f>
        <v>356</v>
      </c>
      <c r="S137" s="77">
        <f>IF('Target Flux and Temperature'!K65&lt;&gt;"",'Target Flux and Temperature'!K65,"")</f>
        <v>359.68</v>
      </c>
      <c r="T137" s="77"/>
      <c r="U137" s="77"/>
      <c r="V137" s="77">
        <f>IF('Target Flux and Temperature'!G65&lt;&gt;"",'Target Flux and Temperature'!G65,"")</f>
        <v>27.18</v>
      </c>
      <c r="W137" s="77">
        <f>IF('Target Flux and Temperature'!H65&lt;&gt;"",'Target Flux and Temperature'!H65,"")</f>
        <v>36.531999999999996</v>
      </c>
      <c r="X137" s="77">
        <f>IF('Surface Flux and Temperature'!G125&lt;&gt;"",'Surface Flux and Temperature'!G125,"")</f>
        <v>595.74</v>
      </c>
      <c r="Y137" s="77">
        <f>IF('Surface Flux and Temperature'!H125&lt;&gt;"",'Surface Flux and Temperature'!H125,"")</f>
        <v>546.19000000000005</v>
      </c>
      <c r="Z137" s="77"/>
      <c r="AA137" s="78"/>
    </row>
    <row r="138" spans="1:39">
      <c r="A138" s="157"/>
      <c r="R138" s="76">
        <f>IF('Target Flux and Temperature'!J66&lt;&gt;"",'Target Flux and Temperature'!J66,"")</f>
        <v>308.14999999999998</v>
      </c>
      <c r="S138" s="76">
        <f>IF('Target Flux and Temperature'!K66&lt;&gt;"",'Target Flux and Temperature'!K66,"")</f>
        <v>412.79</v>
      </c>
      <c r="V138" s="76">
        <f>IF('Target Flux and Temperature'!G66&lt;&gt;"",'Target Flux and Temperature'!G66,"")</f>
        <v>46.555</v>
      </c>
      <c r="W138" s="76">
        <f>IF('Target Flux and Temperature'!H66&lt;&gt;"",'Target Flux and Temperature'!H66,"")</f>
        <v>37.268999999999998</v>
      </c>
      <c r="X138" s="76">
        <f>IF('Surface Flux and Temperature'!G126&lt;&gt;"",'Surface Flux and Temperature'!G126,"")</f>
        <v>721.67</v>
      </c>
      <c r="Y138" s="76">
        <f>IF('Surface Flux and Temperature'!H126&lt;&gt;"",'Surface Flux and Temperature'!H126,"")</f>
        <v>237.94</v>
      </c>
      <c r="AA138" s="79"/>
    </row>
    <row r="139" spans="1:39">
      <c r="A139" s="158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>
        <f>IF('Target Flux and Temperature'!J67&lt;&gt;"",'Target Flux and Temperature'!J67,"")</f>
        <v>489.15</v>
      </c>
      <c r="S139" s="80">
        <f>IF('Target Flux and Temperature'!K67&lt;&gt;"",'Target Flux and Temperature'!K67,"")</f>
        <v>514</v>
      </c>
      <c r="T139" s="80"/>
      <c r="U139" s="80"/>
      <c r="V139" s="80">
        <f>IF('Target Flux and Temperature'!G67&lt;&gt;"",'Target Flux and Temperature'!G67,"")</f>
        <v>32.411000000000001</v>
      </c>
      <c r="W139" s="80">
        <f>IF('Target Flux and Temperature'!H67&lt;&gt;"",'Target Flux and Temperature'!H67,"")</f>
        <v>35.759</v>
      </c>
      <c r="X139" s="80"/>
      <c r="Y139" s="80"/>
      <c r="Z139" s="80"/>
      <c r="AA139" s="81"/>
    </row>
    <row r="140" spans="1:39">
      <c r="A140" s="156" t="s">
        <v>340</v>
      </c>
      <c r="B140" s="77">
        <f>IF('HGT &amp; HGL'!D24&lt;&gt;"",'HGT &amp; HGL'!D24,"")</f>
        <v>150.81</v>
      </c>
      <c r="C140" s="77">
        <f>IF('HGT &amp; HGL'!E24&lt;&gt;"",'HGT &amp; HGL'!E24,"")</f>
        <v>171.7</v>
      </c>
      <c r="D140" s="77">
        <f>IF('HGT &amp; HGL'!G24&lt;&gt;"",'HGT &amp; HGL'!G24,"")</f>
        <v>4.3186999999999998</v>
      </c>
      <c r="E140" s="77">
        <f>IF('HGT &amp; HGL'!H24&lt;&gt;"",'HGT &amp; HGL'!H24,"")</f>
        <v>3.4413999999999998</v>
      </c>
      <c r="F140" s="77"/>
      <c r="G140" s="77"/>
      <c r="H140" s="77"/>
      <c r="I140" s="77"/>
      <c r="J140" s="77">
        <f>IF('Gas Concentration'!G20&lt;&gt;"",'Gas Concentration'!G20,"")</f>
        <v>1.2938E-2</v>
      </c>
      <c r="K140" s="77">
        <f>IF('Gas Concentration'!H20&lt;&gt;"",'Gas Concentration'!H20,"")</f>
        <v>1.1781E-2</v>
      </c>
      <c r="L140" s="77">
        <f>IF('Gas Concentration'!D20&lt;&gt;"",'Gas Concentration'!D20,"")</f>
        <v>2.3289000000000001E-2</v>
      </c>
      <c r="M140" s="77">
        <f>IF('Gas Concentration'!E20&lt;&gt;"",'Gas Concentration'!E20,"")</f>
        <v>1.9691E-2</v>
      </c>
      <c r="N140" s="77"/>
      <c r="O140" s="77"/>
      <c r="P140" s="77"/>
      <c r="Q140" s="77"/>
      <c r="R140" s="77">
        <f>IF('Target Flux and Temperature'!J68&lt;&gt;"",'Target Flux and Temperature'!J68,"")</f>
        <v>87.22</v>
      </c>
      <c r="S140" s="77">
        <f>IF('Target Flux and Temperature'!K68&lt;&gt;"",'Target Flux and Temperature'!K68,"")</f>
        <v>66.581000000000003</v>
      </c>
      <c r="T140" s="77"/>
      <c r="U140" s="77"/>
      <c r="V140" s="77">
        <f>IF('Target Flux and Temperature'!G68&lt;&gt;"",'Target Flux and Temperature'!G68,"")</f>
        <v>3.61</v>
      </c>
      <c r="W140" s="77">
        <f>IF('Target Flux and Temperature'!H68&lt;&gt;"",'Target Flux and Temperature'!H68,"")</f>
        <v>1.6214</v>
      </c>
      <c r="X140" s="77">
        <f>IF('Surface Flux and Temperature'!G127&lt;&gt;"",'Surface Flux and Temperature'!G127,"")</f>
        <v>56.14</v>
      </c>
      <c r="Y140" s="77">
        <f>IF('Surface Flux and Temperature'!H127&lt;&gt;"",'Surface Flux and Temperature'!H127,"")</f>
        <v>36.744999999999997</v>
      </c>
      <c r="Z140" s="77"/>
      <c r="AA140" s="78"/>
    </row>
    <row r="141" spans="1:39">
      <c r="A141" s="157"/>
      <c r="R141" s="76">
        <f>IF('Target Flux and Temperature'!J69&lt;&gt;"",'Target Flux and Temperature'!J69,"")</f>
        <v>111.68</v>
      </c>
      <c r="S141" s="76">
        <f>IF('Target Flux and Temperature'!K69&lt;&gt;"",'Target Flux and Temperature'!K69,"")</f>
        <v>85.284000000000006</v>
      </c>
      <c r="V141" s="76" t="str">
        <f>IF('Target Flux and Temperature'!G69&lt;&gt;"",'Target Flux and Temperature'!G69,"")</f>
        <v/>
      </c>
      <c r="W141" s="76" t="str">
        <f>IF('Target Flux and Temperature'!H69&lt;&gt;"",'Target Flux and Temperature'!H69,"")</f>
        <v/>
      </c>
      <c r="X141" s="76">
        <f>IF('Surface Flux and Temperature'!G128&lt;&gt;"",'Surface Flux and Temperature'!G128,"")</f>
        <v>4.4400000000000004</v>
      </c>
      <c r="Y141" s="76">
        <f>IF('Surface Flux and Temperature'!H128&lt;&gt;"",'Surface Flux and Temperature'!H128,"")</f>
        <v>24.04</v>
      </c>
      <c r="AA141" s="79"/>
    </row>
    <row r="142" spans="1:39">
      <c r="A142" s="157"/>
      <c r="R142" s="76">
        <f>IF('Target Flux and Temperature'!J70&lt;&gt;"",'Target Flux and Temperature'!J70,"")</f>
        <v>109.75</v>
      </c>
      <c r="S142" s="76">
        <f>IF('Target Flux and Temperature'!K70&lt;&gt;"",'Target Flux and Temperature'!K70,"")</f>
        <v>87.506</v>
      </c>
      <c r="V142" s="76">
        <f>IF('Target Flux and Temperature'!G70&lt;&gt;"",'Target Flux and Temperature'!G70,"")</f>
        <v>96.92</v>
      </c>
      <c r="W142" s="76">
        <f>IF('Target Flux and Temperature'!H70&lt;&gt;"",'Target Flux and Temperature'!H70,"")</f>
        <v>2.1566999999999998</v>
      </c>
      <c r="X142" s="76">
        <f>IF('Surface Flux and Temperature'!G129&lt;&gt;"",'Surface Flux and Temperature'!G129,"")</f>
        <v>87.35</v>
      </c>
      <c r="Y142" s="76">
        <f>IF('Surface Flux and Temperature'!H129&lt;&gt;"",'Surface Flux and Temperature'!H129,"")</f>
        <v>36.39</v>
      </c>
      <c r="AA142" s="79"/>
    </row>
    <row r="143" spans="1:39">
      <c r="A143" s="157"/>
      <c r="R143" s="76">
        <f>IF('Target Flux and Temperature'!J71&lt;&gt;"",'Target Flux and Temperature'!J71,"")</f>
        <v>146.25</v>
      </c>
      <c r="S143" s="76">
        <f>IF('Target Flux and Temperature'!K71&lt;&gt;"",'Target Flux and Temperature'!K71,"")</f>
        <v>114.58</v>
      </c>
      <c r="V143" s="76" t="str">
        <f>IF('Target Flux and Temperature'!G71&lt;&gt;"",'Target Flux and Temperature'!G71,"")</f>
        <v/>
      </c>
      <c r="W143" s="76" t="str">
        <f>IF('Target Flux and Temperature'!H71&lt;&gt;"",'Target Flux and Temperature'!H71,"")</f>
        <v/>
      </c>
      <c r="X143" s="76">
        <f>IF('Surface Flux and Temperature'!G130&lt;&gt;"",'Surface Flux and Temperature'!G130,"")</f>
        <v>68.02</v>
      </c>
      <c r="Y143" s="76">
        <f>IF('Surface Flux and Temperature'!H130&lt;&gt;"",'Surface Flux and Temperature'!H130,"")</f>
        <v>34.875999999999998</v>
      </c>
      <c r="AA143" s="79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</row>
    <row r="144" spans="1:39">
      <c r="A144" s="157"/>
      <c r="R144" s="76">
        <f>IF('Target Flux and Temperature'!J72&lt;&gt;"",'Target Flux and Temperature'!J72,"")</f>
        <v>106.69</v>
      </c>
      <c r="S144" s="76">
        <f>IF('Target Flux and Temperature'!K72&lt;&gt;"",'Target Flux and Temperature'!K72,"")</f>
        <v>87.429000000000002</v>
      </c>
      <c r="V144" s="76">
        <f>IF('Target Flux and Temperature'!G72&lt;&gt;"",'Target Flux and Temperature'!G72,"")</f>
        <v>5.7499000000000002</v>
      </c>
      <c r="W144" s="76">
        <f>IF('Target Flux and Temperature'!H72&lt;&gt;"",'Target Flux and Temperature'!H72,"")</f>
        <v>2.1553</v>
      </c>
      <c r="X144" s="76">
        <f>IF('Surface Flux and Temperature'!G131&lt;&gt;"",'Surface Flux and Temperature'!G131,"")</f>
        <v>86.16</v>
      </c>
      <c r="Y144" s="76">
        <f>IF('Surface Flux and Temperature'!H131&lt;&gt;"",'Surface Flux and Temperature'!H131,"")</f>
        <v>37.103000000000002</v>
      </c>
      <c r="AA144" s="79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</row>
    <row r="145" spans="1:39">
      <c r="A145" s="158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>
        <f>IF('Target Flux and Temperature'!J73&lt;&gt;"",'Target Flux and Temperature'!J73,"")</f>
        <v>140.25</v>
      </c>
      <c r="S145" s="80">
        <f>IF('Target Flux and Temperature'!K73&lt;&gt;"",'Target Flux and Temperature'!K73,"")</f>
        <v>113.56</v>
      </c>
      <c r="T145" s="80"/>
      <c r="U145" s="80"/>
      <c r="V145" s="80" t="str">
        <f>IF('Target Flux and Temperature'!G73&lt;&gt;"",'Target Flux and Temperature'!G73,"")</f>
        <v/>
      </c>
      <c r="W145" s="80" t="str">
        <f>IF('Target Flux and Temperature'!H73&lt;&gt;"",'Target Flux and Temperature'!H73,"")</f>
        <v/>
      </c>
      <c r="X145" s="80">
        <f>IF('Surface Flux and Temperature'!G132&lt;&gt;"",'Surface Flux and Temperature'!G132,"")</f>
        <v>71.97</v>
      </c>
      <c r="Y145" s="80">
        <f>IF('Surface Flux and Temperature'!H132&lt;&gt;"",'Surface Flux and Temperature'!H132,"")</f>
        <v>36.860999999999997</v>
      </c>
      <c r="Z145" s="80"/>
      <c r="AA145" s="81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</row>
    <row r="146" spans="1:39" s="22" customFormat="1">
      <c r="A146" s="167" t="s">
        <v>110</v>
      </c>
      <c r="B146" s="83">
        <f>'HGT &amp; HGL'!D25</f>
        <v>59</v>
      </c>
      <c r="C146" s="83">
        <f>'HGT &amp; HGL'!E25</f>
        <v>68.938000000000002</v>
      </c>
      <c r="D146" s="83"/>
      <c r="E146" s="83"/>
      <c r="F146" s="83">
        <f>IF('Ceiling Jet'!D21&lt;&gt;"",'Ceiling Jet'!D21,"")</f>
        <v>82.18</v>
      </c>
      <c r="G146" s="83">
        <f>IF('Ceiling Jet'!E21&lt;&gt;"",'Ceiling Jet'!E21,"")</f>
        <v>133.49</v>
      </c>
      <c r="H146" s="84">
        <f>IF('Plume Temp'!D11&lt;&gt;"",'Plume Temp'!D11,"")</f>
        <v>114.2</v>
      </c>
      <c r="I146" s="84">
        <f>IF('Plume Temp'!E11&lt;&gt;"",'Plume Temp'!E11,"")</f>
        <v>127.69</v>
      </c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6"/>
    </row>
    <row r="147" spans="1:39" s="22" customFormat="1">
      <c r="A147" s="168"/>
      <c r="B147" s="48">
        <f>'HGT &amp; HGL'!D26</f>
        <v>44.222999999999999</v>
      </c>
      <c r="C147" s="48">
        <f>'HGT &amp; HGL'!E26</f>
        <v>49.21</v>
      </c>
      <c r="D147" s="48"/>
      <c r="E147" s="48"/>
      <c r="F147" s="48">
        <f>IF('Ceiling Jet'!D22&lt;&gt;"",'Ceiling Jet'!D22,"")</f>
        <v>65.78</v>
      </c>
      <c r="G147" s="48">
        <f>IF('Ceiling Jet'!E22&lt;&gt;"",'Ceiling Jet'!E22,"")</f>
        <v>102.45</v>
      </c>
      <c r="H147" s="32">
        <f>IF('Plume Temp'!D12&lt;&gt;"",'Plume Temp'!D12,"")</f>
        <v>93.402000000000001</v>
      </c>
      <c r="I147" s="32">
        <f>IF('Plume Temp'!E12&lt;&gt;"",'Plume Temp'!E12,"")</f>
        <v>102</v>
      </c>
      <c r="AA147" s="87"/>
    </row>
    <row r="148" spans="1:39" s="22" customFormat="1">
      <c r="A148" s="168"/>
      <c r="B148" s="48">
        <f>'HGT &amp; HGL'!D27</f>
        <v>66</v>
      </c>
      <c r="C148" s="48">
        <f>'HGT &amp; HGL'!E27</f>
        <v>87.965999999999994</v>
      </c>
      <c r="D148" s="48"/>
      <c r="E148" s="48"/>
      <c r="F148" s="48">
        <f>IF('Ceiling Jet'!D23&lt;&gt;"",'Ceiling Jet'!D23,"")</f>
        <v>70.418999999999997</v>
      </c>
      <c r="G148" s="48">
        <f>IF('Ceiling Jet'!E23&lt;&gt;"",'Ceiling Jet'!E23,"")</f>
        <v>101</v>
      </c>
      <c r="H148" s="32">
        <f>IF('Plume Temp'!D13&lt;&gt;"",'Plume Temp'!D13,"")</f>
        <v>79</v>
      </c>
      <c r="I148" s="32">
        <f>IF('Plume Temp'!E13&lt;&gt;"",'Plume Temp'!E13,"")</f>
        <v>179</v>
      </c>
      <c r="AA148" s="87"/>
    </row>
    <row r="149" spans="1:39" s="22" customFormat="1">
      <c r="A149" s="160"/>
      <c r="B149" s="48"/>
      <c r="C149" s="48"/>
      <c r="D149" s="48"/>
      <c r="E149" s="48"/>
      <c r="F149" s="48">
        <f>IF('Ceiling Jet'!D24&lt;&gt;"",'Ceiling Jet'!D24,"")</f>
        <v>52.56</v>
      </c>
      <c r="G149" s="48">
        <f>IF('Ceiling Jet'!E24&lt;&gt;"",'Ceiling Jet'!E24,"")</f>
        <v>75</v>
      </c>
      <c r="H149" s="32"/>
      <c r="I149" s="48"/>
      <c r="AA149" s="87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</row>
    <row r="150" spans="1:39" s="22" customFormat="1">
      <c r="A150" s="160"/>
      <c r="B150" s="48"/>
      <c r="C150" s="48"/>
      <c r="D150" s="48"/>
      <c r="E150" s="48"/>
      <c r="F150" s="48">
        <f>IF('Ceiling Jet'!D25&lt;&gt;"",'Ceiling Jet'!D25,"")</f>
        <v>74.832999999999998</v>
      </c>
      <c r="G150" s="48">
        <f>IF('Ceiling Jet'!E25&lt;&gt;"",'Ceiling Jet'!E25,"")</f>
        <v>159</v>
      </c>
      <c r="H150" s="32"/>
      <c r="I150" s="48"/>
      <c r="AA150" s="87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</row>
    <row r="151" spans="1:39" s="22" customFormat="1">
      <c r="A151" s="161"/>
      <c r="B151" s="88"/>
      <c r="C151" s="88"/>
      <c r="D151" s="88"/>
      <c r="E151" s="88"/>
      <c r="F151" s="88">
        <f>IF('Ceiling Jet'!D26&lt;&gt;"",'Ceiling Jet'!D26,"")</f>
        <v>76.900000000000006</v>
      </c>
      <c r="G151" s="88">
        <f>IF('Ceiling Jet'!E26&lt;&gt;"",'Ceiling Jet'!E26,"")</f>
        <v>124.3</v>
      </c>
      <c r="H151" s="89"/>
      <c r="I151" s="88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1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</row>
    <row r="152" spans="1:39" s="26" customFormat="1">
      <c r="A152" s="153" t="s">
        <v>275</v>
      </c>
      <c r="B152" s="92">
        <f>IF('HGT &amp; HGL'!D28&lt;&gt;"",'HGT &amp; HGL'!D28,"")</f>
        <v>244.13</v>
      </c>
      <c r="C152" s="92">
        <f>IF('HGT &amp; HGL'!E28&lt;&gt;"",'HGT &amp; HGL'!E28,"")</f>
        <v>290.8</v>
      </c>
      <c r="D152" s="92">
        <f>IF('HGT &amp; HGL'!G28&lt;&gt;"",'HGT &amp; HGL'!G28,"")</f>
        <v>1.9615</v>
      </c>
      <c r="E152" s="92">
        <f>IF('HGT &amp; HGL'!H28&lt;&gt;"",'HGT &amp; HGL'!H28,"")</f>
        <v>1.417</v>
      </c>
      <c r="F152" s="92"/>
      <c r="G152" s="92"/>
      <c r="H152" s="92"/>
      <c r="I152" s="92"/>
      <c r="J152" s="92">
        <f>IF('Gas Concentration'!G21&lt;&gt;"",'Gas Concentration'!G21,"")</f>
        <v>2.2917E-2</v>
      </c>
      <c r="K152" s="92">
        <f>IF('Gas Concentration'!H21&lt;&gt;"",'Gas Concentration'!H21,"")</f>
        <v>2.5145000000000001E-2</v>
      </c>
      <c r="L152" s="92">
        <f>IF('Gas Concentration'!D21&lt;&gt;"",'Gas Concentration'!D21,"")</f>
        <v>3.1E-2</v>
      </c>
      <c r="M152" s="92">
        <f>IF('Gas Concentration'!E21&lt;&gt;"",'Gas Concentration'!E21,"")</f>
        <v>4.8272000000000002E-2</v>
      </c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  <c r="AA152" s="93"/>
    </row>
    <row r="153" spans="1:39" s="26" customFormat="1">
      <c r="A153" s="154"/>
      <c r="B153" s="26">
        <f>IF('HGT &amp; HGL'!D29&lt;&gt;"",'HGT &amp; HGL'!D29,"")</f>
        <v>57.5</v>
      </c>
      <c r="C153" s="26">
        <f>IF('HGT &amp; HGL'!E29&lt;&gt;"",'HGT &amp; HGL'!E29,"")</f>
        <v>87.372</v>
      </c>
      <c r="D153" s="26">
        <f>IF('HGT &amp; HGL'!G29&lt;&gt;"",'HGT &amp; HGL'!G29,"")</f>
        <v>1.99</v>
      </c>
      <c r="E153" s="26">
        <f>IF('HGT &amp; HGL'!H29&lt;&gt;"",'HGT &amp; HGL'!H29,"")</f>
        <v>2.2972000000000001</v>
      </c>
      <c r="J153" s="26">
        <f>IF('Gas Concentration'!G22&lt;&gt;"",'Gas Concentration'!G22,"")</f>
        <v>2.0499999999999997E-2</v>
      </c>
      <c r="K153" s="26">
        <f>IF('Gas Concentration'!H22&lt;&gt;"",'Gas Concentration'!H22,"")</f>
        <v>1.6479999999999998E-2</v>
      </c>
      <c r="L153" s="26">
        <f>IF('Gas Concentration'!D22&lt;&gt;"",'Gas Concentration'!D22,"")</f>
        <v>3.7000000000000005E-2</v>
      </c>
      <c r="M153" s="26">
        <f>IF('Gas Concentration'!E22&lt;&gt;"",'Gas Concentration'!E22,"")</f>
        <v>3.1678999999999999E-2</v>
      </c>
      <c r="AA153" s="94"/>
    </row>
    <row r="154" spans="1:39" s="26" customFormat="1">
      <c r="A154" s="154"/>
      <c r="B154" s="26">
        <f>IF('HGT &amp; HGL'!D30&lt;&gt;"",'HGT &amp; HGL'!D30,"")</f>
        <v>62.3</v>
      </c>
      <c r="C154" s="26">
        <f>IF('HGT &amp; HGL'!E30&lt;&gt;"",'HGT &amp; HGL'!E30,"")</f>
        <v>87.372</v>
      </c>
      <c r="D154" s="26">
        <f>IF('HGT &amp; HGL'!G30&lt;&gt;"",'HGT &amp; HGL'!G30,"")</f>
        <v>1.9910000000000001</v>
      </c>
      <c r="E154" s="26">
        <f>IF('HGT &amp; HGL'!H30&lt;&gt;"",'HGT &amp; HGL'!H30,"")</f>
        <v>2.2972000000000001</v>
      </c>
      <c r="J154" s="26">
        <f>IF('Gas Concentration'!G23&lt;&gt;"",'Gas Concentration'!G23,"")</f>
        <v>1.8200000000000001E-2</v>
      </c>
      <c r="K154" s="26">
        <f>IF('Gas Concentration'!H23&lt;&gt;"",'Gas Concentration'!H23,"")</f>
        <v>1.4857E-2</v>
      </c>
      <c r="L154" s="26" t="str">
        <f>IF('Gas Concentration'!D23&lt;&gt;"",'Gas Concentration'!D23,"")</f>
        <v/>
      </c>
      <c r="M154" s="26" t="str">
        <f>IF('Gas Concentration'!E23&lt;&gt;"",'Gas Concentration'!E23,"")</f>
        <v/>
      </c>
      <c r="AA154" s="94"/>
    </row>
    <row r="155" spans="1:39" s="26" customFormat="1">
      <c r="A155" s="154"/>
      <c r="B155" s="26">
        <f>IF('HGT &amp; HGL'!D31&lt;&gt;"",'HGT &amp; HGL'!D31,"")</f>
        <v>80.099999999999994</v>
      </c>
      <c r="C155" s="26">
        <f>IF('HGT &amp; HGL'!E31&lt;&gt;"",'HGT &amp; HGL'!E31,"")</f>
        <v>87.372</v>
      </c>
      <c r="D155" s="26">
        <f>IF('HGT &amp; HGL'!G31&lt;&gt;"",'HGT &amp; HGL'!G31,"")</f>
        <v>1.931</v>
      </c>
      <c r="E155" s="26">
        <f>IF('HGT &amp; HGL'!H31&lt;&gt;"",'HGT &amp; HGL'!H31,"")</f>
        <v>2.2972000000000001</v>
      </c>
      <c r="J155" s="26">
        <f>IF('Gas Concentration'!G24&lt;&gt;"",'Gas Concentration'!G24,"")</f>
        <v>1.9400000000000001E-2</v>
      </c>
      <c r="K155" s="26">
        <f>IF('Gas Concentration'!H24&lt;&gt;"",'Gas Concentration'!H24,"")</f>
        <v>1.4966E-2</v>
      </c>
      <c r="L155" s="26" t="str">
        <f>IF('Gas Concentration'!D24&lt;&gt;"",'Gas Concentration'!D24,"")</f>
        <v/>
      </c>
      <c r="M155" s="26" t="str">
        <f>IF('Gas Concentration'!E24&lt;&gt;"",'Gas Concentration'!E24,"")</f>
        <v/>
      </c>
      <c r="AA155" s="94"/>
    </row>
    <row r="156" spans="1:39" s="26" customFormat="1">
      <c r="A156" s="154"/>
      <c r="B156" s="26">
        <f>IF('HGT &amp; HGL'!D32&lt;&gt;"",'HGT &amp; HGL'!D32,"")</f>
        <v>52.3</v>
      </c>
      <c r="C156" s="26">
        <f>IF('HGT &amp; HGL'!E32&lt;&gt;"",'HGT &amp; HGL'!E32,"")</f>
        <v>43.359000000000002</v>
      </c>
      <c r="D156" s="26">
        <f>IF('HGT &amp; HGL'!G32&lt;&gt;"",'HGT &amp; HGL'!G32,"")</f>
        <v>1.9866999999999999</v>
      </c>
      <c r="E156" s="26">
        <f>IF('HGT &amp; HGL'!H32&lt;&gt;"",'HGT &amp; HGL'!H32,"")</f>
        <v>2.4224999999999999</v>
      </c>
      <c r="J156" s="26">
        <f>IF('Gas Concentration'!G25&lt;&gt;"",'Gas Concentration'!G25,"")</f>
        <v>3.4099999999999998E-2</v>
      </c>
      <c r="K156" s="26">
        <f>IF('Gas Concentration'!H25&lt;&gt;"",'Gas Concentration'!H25,"")</f>
        <v>4.5008999999999993E-2</v>
      </c>
      <c r="L156" s="26">
        <f>IF('Gas Concentration'!D25&lt;&gt;"",'Gas Concentration'!D25,"")</f>
        <v>0.06</v>
      </c>
      <c r="M156" s="26">
        <f>IF('Gas Concentration'!E25&lt;&gt;"",'Gas Concentration'!E25,"")</f>
        <v>8.7408E-2</v>
      </c>
      <c r="AA156" s="94"/>
    </row>
    <row r="157" spans="1:39" s="26" customFormat="1">
      <c r="A157" s="154"/>
      <c r="B157" s="26">
        <f>IF('HGT &amp; HGL'!D33&lt;&gt;"",'HGT &amp; HGL'!D33,"")</f>
        <v>44.145000000000003</v>
      </c>
      <c r="C157" s="26">
        <f>IF('HGT &amp; HGL'!E33&lt;&gt;"",'HGT &amp; HGL'!E33,"")</f>
        <v>20.286999999999999</v>
      </c>
      <c r="D157" s="26">
        <f>IF('HGT &amp; HGL'!G33&lt;&gt;"",'HGT &amp; HGL'!G33,"")</f>
        <v>2.0499999999999998</v>
      </c>
      <c r="E157" s="26">
        <f>IF('HGT &amp; HGL'!H33&lt;&gt;"",'HGT &amp; HGL'!H33,"")</f>
        <v>2.4041999999999999</v>
      </c>
      <c r="J157" s="26">
        <f>IF('Gas Concentration'!G26&lt;&gt;"",'Gas Concentration'!G26,"")</f>
        <v>3.1E-2</v>
      </c>
      <c r="K157" s="26">
        <f>IF('Gas Concentration'!H26&lt;&gt;"",'Gas Concentration'!H26,"")</f>
        <v>2.8982000000000001E-2</v>
      </c>
      <c r="L157" s="26">
        <f>IF('Gas Concentration'!D26&lt;&gt;"",'Gas Concentration'!D26,"")</f>
        <v>4.5999999999999999E-2</v>
      </c>
      <c r="M157" s="26">
        <f>IF('Gas Concentration'!E26&lt;&gt;"",'Gas Concentration'!E26,"")</f>
        <v>5.6277999999999995E-2</v>
      </c>
      <c r="AA157" s="94"/>
    </row>
    <row r="158" spans="1:39" s="26" customFormat="1">
      <c r="A158" s="154"/>
      <c r="B158" s="26">
        <f>IF('HGT &amp; HGL'!D34&lt;&gt;"",'HGT &amp; HGL'!D34,"")</f>
        <v>345.33</v>
      </c>
      <c r="C158" s="26">
        <f>IF('HGT &amp; HGL'!E34&lt;&gt;"",'HGT &amp; HGL'!E34,"")</f>
        <v>327.71</v>
      </c>
      <c r="D158" s="26">
        <f>IF('HGT &amp; HGL'!G34&lt;&gt;"",'HGT &amp; HGL'!G34,"")</f>
        <v>1.7190000000000001</v>
      </c>
      <c r="E158" s="26">
        <f>IF('HGT &amp; HGL'!H34&lt;&gt;"",'HGT &amp; HGL'!H34,"")</f>
        <v>2.2869000000000002</v>
      </c>
      <c r="J158" s="26">
        <f>IF('Gas Concentration'!G27&lt;&gt;"",'Gas Concentration'!G27,"")</f>
        <v>3.2799999999999996E-2</v>
      </c>
      <c r="K158" s="26">
        <f>IF('Gas Concentration'!H27&lt;&gt;"",'Gas Concentration'!H27,"")</f>
        <v>2.8982000000000001E-2</v>
      </c>
      <c r="L158" s="26" t="str">
        <f>IF('Gas Concentration'!D27&lt;&gt;"",'Gas Concentration'!D27,"")</f>
        <v/>
      </c>
      <c r="M158" s="26" t="str">
        <f>IF('Gas Concentration'!E27&lt;&gt;"",'Gas Concentration'!E27,"")</f>
        <v/>
      </c>
      <c r="AA158" s="94"/>
    </row>
    <row r="159" spans="1:39" s="26" customFormat="1">
      <c r="A159" s="154"/>
      <c r="B159" s="26">
        <f>IF('HGT &amp; HGL'!D35&lt;&gt;"",'HGT &amp; HGL'!D35,"")</f>
        <v>83.8</v>
      </c>
      <c r="C159" s="26">
        <f>IF('HGT &amp; HGL'!E35&lt;&gt;"",'HGT &amp; HGL'!E35,"")</f>
        <v>103.64</v>
      </c>
      <c r="D159" s="26">
        <f>IF('HGT &amp; HGL'!G35&lt;&gt;"",'HGT &amp; HGL'!G35,"")</f>
        <v>2.1088</v>
      </c>
      <c r="E159" s="26">
        <f>IF('HGT &amp; HGL'!H35&lt;&gt;"",'HGT &amp; HGL'!H35,"")</f>
        <v>2.4115000000000002</v>
      </c>
      <c r="J159" s="26">
        <f>IF('Gas Concentration'!G28&lt;&gt;"",'Gas Concentration'!G28,"")</f>
        <v>2.87E-2</v>
      </c>
      <c r="K159" s="26">
        <f>IF('Gas Concentration'!H28&lt;&gt;"",'Gas Concentration'!H28,"")</f>
        <v>2.4275999999999999E-2</v>
      </c>
      <c r="L159" s="26" t="str">
        <f>IF('Gas Concentration'!D28&lt;&gt;"",'Gas Concentration'!D28,"")</f>
        <v/>
      </c>
      <c r="M159" s="26" t="str">
        <f>IF('Gas Concentration'!E28&lt;&gt;"",'Gas Concentration'!E28,"")</f>
        <v/>
      </c>
      <c r="AA159" s="94"/>
    </row>
    <row r="160" spans="1:39" s="26" customFormat="1">
      <c r="A160" s="154"/>
      <c r="B160" s="26">
        <f>IF('HGT &amp; HGL'!D36&lt;&gt;"",'HGT &amp; HGL'!D36,"")</f>
        <v>92.9</v>
      </c>
      <c r="C160" s="26">
        <f>IF('HGT &amp; HGL'!E36&lt;&gt;"",'HGT &amp; HGL'!E36,"")</f>
        <v>103.64</v>
      </c>
      <c r="D160" s="26">
        <f>IF('HGT &amp; HGL'!G36&lt;&gt;"",'HGT &amp; HGL'!G36,"")</f>
        <v>2.0699999999999998</v>
      </c>
      <c r="E160" s="26">
        <f>IF('HGT &amp; HGL'!H36&lt;&gt;"",'HGT &amp; HGL'!H36,"")</f>
        <v>2.4115000000000002</v>
      </c>
      <c r="AA160" s="94"/>
    </row>
    <row r="161" spans="1:39" s="26" customFormat="1">
      <c r="A161" s="154"/>
      <c r="B161" s="26">
        <f>IF('HGT &amp; HGL'!D37&lt;&gt;"",'HGT &amp; HGL'!D37,"")</f>
        <v>116.6</v>
      </c>
      <c r="C161" s="26">
        <f>IF('HGT &amp; HGL'!E37&lt;&gt;"",'HGT &amp; HGL'!E37,"")</f>
        <v>103.64</v>
      </c>
      <c r="D161" s="26">
        <f>IF('HGT &amp; HGL'!G37&lt;&gt;"",'HGT &amp; HGL'!G37,"")</f>
        <v>2.0266999999999999</v>
      </c>
      <c r="E161" s="26">
        <f>IF('HGT &amp; HGL'!H37&lt;&gt;"",'HGT &amp; HGL'!H37,"")</f>
        <v>2.4115000000000002</v>
      </c>
      <c r="AA161" s="94"/>
      <c r="AC161" s="76"/>
      <c r="AD161" s="76"/>
      <c r="AE161" s="76"/>
      <c r="AF161" s="76"/>
      <c r="AG161" s="76"/>
      <c r="AH161" s="76"/>
      <c r="AI161" s="76"/>
      <c r="AJ161" s="76"/>
      <c r="AK161" s="76"/>
      <c r="AL161" s="76"/>
      <c r="AM161" s="76"/>
    </row>
    <row r="162" spans="1:39" s="26" customFormat="1">
      <c r="A162" s="154"/>
      <c r="B162" s="26">
        <f>IF('HGT &amp; HGL'!D38&lt;&gt;"",'HGT &amp; HGL'!D38,"")</f>
        <v>75.2</v>
      </c>
      <c r="C162" s="26">
        <f>IF('HGT &amp; HGL'!E38&lt;&gt;"",'HGT &amp; HGL'!E38,"")</f>
        <v>59.688000000000002</v>
      </c>
      <c r="D162" s="26">
        <f>IF('HGT &amp; HGL'!G38&lt;&gt;"",'HGT &amp; HGL'!G38,"")</f>
        <v>2.11</v>
      </c>
      <c r="E162" s="26">
        <f>IF('HGT &amp; HGL'!H38&lt;&gt;"",'HGT &amp; HGL'!H38,"")</f>
        <v>2.4493</v>
      </c>
      <c r="AA162" s="94"/>
      <c r="AC162" s="76"/>
      <c r="AD162" s="76"/>
      <c r="AE162" s="76"/>
      <c r="AF162" s="76"/>
      <c r="AG162" s="76"/>
      <c r="AH162" s="76"/>
      <c r="AI162" s="76"/>
      <c r="AJ162" s="76"/>
      <c r="AK162" s="76"/>
      <c r="AL162" s="76"/>
      <c r="AM162" s="76"/>
    </row>
    <row r="163" spans="1:39" s="26" customFormat="1">
      <c r="A163" s="155"/>
      <c r="B163" s="95">
        <f>IF('HGT &amp; HGL'!D39&lt;&gt;"",'HGT &amp; HGL'!D39,"")</f>
        <v>75.2</v>
      </c>
      <c r="C163" s="95">
        <f>IF('HGT &amp; HGL'!E39&lt;&gt;"",'HGT &amp; HGL'!E39,"")</f>
        <v>60.76</v>
      </c>
      <c r="D163" s="95">
        <f>IF('HGT &amp; HGL'!G39&lt;&gt;"",'HGT &amp; HGL'!G39,"")</f>
        <v>2.11</v>
      </c>
      <c r="E163" s="95">
        <f>IF('HGT &amp; HGL'!H39&lt;&gt;"",'HGT &amp; HGL'!H39,"")</f>
        <v>2.4293999999999998</v>
      </c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  <c r="AA163" s="96"/>
      <c r="AC163" s="76"/>
      <c r="AD163" s="76"/>
      <c r="AE163" s="76"/>
      <c r="AF163" s="76"/>
      <c r="AG163" s="76"/>
      <c r="AH163" s="76"/>
      <c r="AI163" s="76"/>
      <c r="AJ163" s="76"/>
      <c r="AK163" s="76"/>
      <c r="AL163" s="76"/>
      <c r="AM163" s="76"/>
    </row>
    <row r="164" spans="1:39">
      <c r="A164" s="156" t="s">
        <v>111</v>
      </c>
      <c r="B164" s="77">
        <f>IF('HGT &amp; HGL'!D40&lt;&gt;"",'HGT &amp; HGL'!D40,"")</f>
        <v>259.39</v>
      </c>
      <c r="C164" s="77">
        <f>IF('HGT &amp; HGL'!E40&lt;&gt;"",'HGT &amp; HGL'!E40,"")</f>
        <v>237.43</v>
      </c>
      <c r="D164" s="77">
        <f>IF('HGT &amp; HGL'!G40&lt;&gt;"",'HGT &amp; HGL'!G40,"")</f>
        <v>1.27</v>
      </c>
      <c r="E164" s="77">
        <f>IF('HGT &amp; HGL'!H40&lt;&gt;"",'HGT &amp; HGL'!H40,"")</f>
        <v>1.3187</v>
      </c>
      <c r="F164" s="77"/>
      <c r="G164" s="77"/>
      <c r="H164" s="77"/>
      <c r="I164" s="77"/>
      <c r="J164" s="77">
        <f>IF('Gas Concentration'!D30&lt;&gt;"",'Gas Concentration'!D30,"")</f>
        <v>0.20899999999999999</v>
      </c>
      <c r="K164" s="77">
        <f>IF('Gas Concentration'!E30&lt;&gt;"",'Gas Concentration'!E30,"")</f>
        <v>0.13910999999999998</v>
      </c>
      <c r="L164" s="77">
        <f>IF('Gas Concentration'!G30&lt;&gt;"",'Gas Concentration'!G30,"")</f>
        <v>0.16911000000000001</v>
      </c>
      <c r="M164" s="77">
        <f>IF('Gas Concentration'!H30&lt;&gt;"",'Gas Concentration'!H30,"")</f>
        <v>5.3876999999999994E-2</v>
      </c>
      <c r="N164" s="77"/>
      <c r="O164" s="77"/>
      <c r="P164" s="77">
        <f>IF(Pressure!C20&lt;&gt;"",Pressure!C20,"")</f>
        <v>-1.8401000000000001</v>
      </c>
      <c r="Q164" s="77">
        <f>IF(Pressure!D20&lt;&gt;"",Pressure!D20,"")</f>
        <v>-4.6890000000000001</v>
      </c>
      <c r="R164" s="77"/>
      <c r="S164" s="77"/>
      <c r="T164" s="77"/>
      <c r="U164" s="77"/>
      <c r="V164" s="77"/>
      <c r="W164" s="77"/>
      <c r="X164" s="77"/>
      <c r="Y164" s="77"/>
      <c r="Z164" s="77"/>
      <c r="AA164" s="78"/>
    </row>
    <row r="165" spans="1:39">
      <c r="A165" s="157"/>
      <c r="B165" s="76">
        <f>IF('HGT &amp; HGL'!D41&lt;&gt;"",'HGT &amp; HGL'!D41,"")</f>
        <v>86.16</v>
      </c>
      <c r="C165" s="76">
        <f>IF('HGT &amp; HGL'!E41&lt;&gt;"",'HGT &amp; HGL'!E41,"")</f>
        <v>88.057000000000002</v>
      </c>
      <c r="D165" s="76">
        <f>IF('HGT &amp; HGL'!G41&lt;&gt;"",'HGT &amp; HGL'!G41,"")</f>
        <v>1.17</v>
      </c>
      <c r="E165" s="76">
        <f>IF('HGT &amp; HGL'!H41&lt;&gt;"",'HGT &amp; HGL'!H41,"")</f>
        <v>1.1858</v>
      </c>
      <c r="J165" s="76">
        <f>IF('Gas Concentration'!D31&lt;&gt;"",'Gas Concentration'!D31,"")</f>
        <v>0.19531999999999999</v>
      </c>
      <c r="K165" s="76">
        <f>IF('Gas Concentration'!E31&lt;&gt;"",'Gas Concentration'!E31,"")</f>
        <v>0.13910999999999998</v>
      </c>
      <c r="L165" s="76">
        <f>IF('Gas Concentration'!G31&lt;&gt;"",'Gas Concentration'!G31,"")</f>
        <v>0.16152999999999998</v>
      </c>
      <c r="M165" s="76">
        <f>IF('Gas Concentration'!H31&lt;&gt;"",'Gas Concentration'!H31,"")</f>
        <v>5.3876999999999994E-2</v>
      </c>
      <c r="P165" s="76">
        <f>IF(Pressure!C21&lt;&gt;"",Pressure!C21,"")</f>
        <v>-1.716</v>
      </c>
      <c r="Q165" s="76">
        <f>IF(Pressure!D21&lt;&gt;"",Pressure!D21,"")</f>
        <v>-6.5486000000000004</v>
      </c>
      <c r="AA165" s="79"/>
    </row>
    <row r="166" spans="1:39">
      <c r="A166" s="157"/>
      <c r="B166" s="76">
        <f>IF('HGT &amp; HGL'!D42&lt;&gt;"",'HGT &amp; HGL'!D42,"")</f>
        <v>77.28</v>
      </c>
      <c r="C166" s="76">
        <f>IF('HGT &amp; HGL'!E42&lt;&gt;"",'HGT &amp; HGL'!E42,"")</f>
        <v>88.057000000000002</v>
      </c>
      <c r="D166" s="76">
        <f>IF('HGT &amp; HGL'!G42&lt;&gt;"",'HGT &amp; HGL'!G42,"")</f>
        <v>1.29</v>
      </c>
      <c r="E166" s="76">
        <f>IF('HGT &amp; HGL'!H42&lt;&gt;"",'HGT &amp; HGL'!H42,"")</f>
        <v>1.1858</v>
      </c>
      <c r="J166" s="76">
        <f>IF('Gas Concentration'!D32&lt;&gt;"",'Gas Concentration'!D32,"")</f>
        <v>0.14029</v>
      </c>
      <c r="K166" s="76">
        <f>IF('Gas Concentration'!E32&lt;&gt;"",'Gas Concentration'!E32,"")</f>
        <v>0.10093000000000001</v>
      </c>
      <c r="L166" s="76">
        <f>IF('Gas Concentration'!G32&lt;&gt;"",'Gas Concentration'!G32,"")</f>
        <v>0.10602</v>
      </c>
      <c r="M166" s="76">
        <f>IF('Gas Concentration'!H32&lt;&gt;"",'Gas Concentration'!H32,"")</f>
        <v>3.9470999999999999E-2</v>
      </c>
      <c r="AA166" s="79"/>
    </row>
    <row r="167" spans="1:39">
      <c r="A167" s="157"/>
      <c r="B167" s="76">
        <f>IF('HGT &amp; HGL'!D43&lt;&gt;"",'HGT &amp; HGL'!D43,"")</f>
        <v>74.3</v>
      </c>
      <c r="C167" s="76">
        <f>IF('HGT &amp; HGL'!E43&lt;&gt;"",'HGT &amp; HGL'!E43,"")</f>
        <v>88.057000000000002</v>
      </c>
      <c r="D167" s="76">
        <f>IF('HGT &amp; HGL'!G43&lt;&gt;"",'HGT &amp; HGL'!G43,"")</f>
        <v>1.18</v>
      </c>
      <c r="E167" s="76">
        <f>IF('HGT &amp; HGL'!H43&lt;&gt;"",'HGT &amp; HGL'!H43,"")</f>
        <v>1.1858</v>
      </c>
      <c r="J167" s="76">
        <f>IF('Gas Concentration'!D33&lt;&gt;"",'Gas Concentration'!D33,"")</f>
        <v>9.9049999999999999E-2</v>
      </c>
      <c r="K167" s="76">
        <f>IF('Gas Concentration'!E33&lt;&gt;"",'Gas Concentration'!E33,"")</f>
        <v>0.10093000000000001</v>
      </c>
      <c r="L167" s="76">
        <f>IF('Gas Concentration'!G33&lt;&gt;"",'Gas Concentration'!G33,"")</f>
        <v>8.1104000000000009E-2</v>
      </c>
      <c r="M167" s="76">
        <f>IF('Gas Concentration'!H33&lt;&gt;"",'Gas Concentration'!H33,"")</f>
        <v>3.9470999999999999E-2</v>
      </c>
      <c r="AA167" s="79"/>
    </row>
    <row r="168" spans="1:39">
      <c r="A168" s="157"/>
      <c r="B168" s="76">
        <f>IF('HGT &amp; HGL'!D44&lt;&gt;"",'HGT &amp; HGL'!D44,"")</f>
        <v>312</v>
      </c>
      <c r="C168" s="76">
        <f>IF('HGT &amp; HGL'!E44&lt;&gt;"",'HGT &amp; HGL'!E44,"")</f>
        <v>335.65</v>
      </c>
      <c r="D168" s="76" t="str">
        <f>IF('HGT &amp; HGL'!G44&lt;&gt;"",'HGT &amp; HGL'!G44,"")</f>
        <v/>
      </c>
      <c r="E168" s="76" t="str">
        <f>IF('HGT &amp; HGL'!H44&lt;&gt;"",'HGT &amp; HGL'!H44,"")</f>
        <v/>
      </c>
      <c r="AA168" s="79"/>
    </row>
    <row r="169" spans="1:39">
      <c r="A169" s="157"/>
      <c r="B169" s="76">
        <f>IF('HGT &amp; HGL'!D45&lt;&gt;"",'HGT &amp; HGL'!D45,"")</f>
        <v>106.2</v>
      </c>
      <c r="C169" s="76">
        <f>IF('HGT &amp; HGL'!E45&lt;&gt;"",'HGT &amp; HGL'!E45,"")</f>
        <v>74.789000000000001</v>
      </c>
      <c r="D169" s="76" t="str">
        <f>IF('HGT &amp; HGL'!G45&lt;&gt;"",'HGT &amp; HGL'!G45,"")</f>
        <v/>
      </c>
      <c r="E169" s="76" t="str">
        <f>IF('HGT &amp; HGL'!H45&lt;&gt;"",'HGT &amp; HGL'!H45,"")</f>
        <v/>
      </c>
      <c r="AA169" s="79"/>
    </row>
    <row r="170" spans="1:39">
      <c r="A170" s="157"/>
      <c r="B170" s="76">
        <f>IF('HGT &amp; HGL'!D46&lt;&gt;"",'HGT &amp; HGL'!D46,"")</f>
        <v>99.33</v>
      </c>
      <c r="C170" s="76">
        <f>IF('HGT &amp; HGL'!E46&lt;&gt;"",'HGT &amp; HGL'!E46,"")</f>
        <v>74.789000000000001</v>
      </c>
      <c r="D170" s="76" t="str">
        <f>IF('HGT &amp; HGL'!G46&lt;&gt;"",'HGT &amp; HGL'!G46,"")</f>
        <v/>
      </c>
      <c r="E170" s="76" t="str">
        <f>IF('HGT &amp; HGL'!H46&lt;&gt;"",'HGT &amp; HGL'!H46,"")</f>
        <v/>
      </c>
      <c r="AA170" s="79"/>
    </row>
    <row r="171" spans="1:39">
      <c r="A171" s="157"/>
      <c r="B171" s="76" t="str">
        <f>IF('HGT &amp; HGL'!D47&lt;&gt;"",'HGT &amp; HGL'!D47,"")</f>
        <v/>
      </c>
      <c r="C171" s="76" t="str">
        <f>IF('HGT &amp; HGL'!E47&lt;&gt;"",'HGT &amp; HGL'!E47,"")</f>
        <v/>
      </c>
      <c r="D171" s="76" t="str">
        <f>IF('HGT &amp; HGL'!G47&lt;&gt;"",'HGT &amp; HGL'!G47,"")</f>
        <v/>
      </c>
      <c r="E171" s="76" t="str">
        <f>IF('HGT &amp; HGL'!H47&lt;&gt;"",'HGT &amp; HGL'!H47,"")</f>
        <v/>
      </c>
      <c r="AA171" s="79"/>
    </row>
    <row r="172" spans="1:39">
      <c r="A172" s="157"/>
      <c r="B172" s="76">
        <f>IF('HGT &amp; HGL'!D48&lt;&gt;"",'HGT &amp; HGL'!D48,"")</f>
        <v>285.67</v>
      </c>
      <c r="C172" s="76">
        <f>IF('HGT &amp; HGL'!E48&lt;&gt;"",'HGT &amp; HGL'!E48,"")</f>
        <v>240.33</v>
      </c>
      <c r="D172" s="76">
        <f>IF('HGT &amp; HGL'!G48&lt;&gt;"",'HGT &amp; HGL'!G48,"")</f>
        <v>1.34</v>
      </c>
      <c r="E172" s="76">
        <f>IF('HGT &amp; HGL'!H48&lt;&gt;"",'HGT &amp; HGL'!H48,"")</f>
        <v>1.3204</v>
      </c>
      <c r="AA172" s="79"/>
    </row>
    <row r="173" spans="1:39">
      <c r="A173" s="157"/>
      <c r="B173" s="76">
        <f>IF('HGT &amp; HGL'!D49&lt;&gt;"",'HGT &amp; HGL'!D49,"")</f>
        <v>67.08</v>
      </c>
      <c r="C173" s="76">
        <f>IF('HGT &amp; HGL'!E49&lt;&gt;"",'HGT &amp; HGL'!E49,"")</f>
        <v>63.776000000000003</v>
      </c>
      <c r="D173" s="76">
        <f>IF('HGT &amp; HGL'!G49&lt;&gt;"",'HGT &amp; HGL'!G49,"")</f>
        <v>1.17</v>
      </c>
      <c r="E173" s="76">
        <f>IF('HGT &amp; HGL'!H49&lt;&gt;"",'HGT &amp; HGL'!H49,"")</f>
        <v>1.5148999999999999</v>
      </c>
      <c r="AA173" s="79"/>
    </row>
    <row r="174" spans="1:39">
      <c r="A174" s="157"/>
      <c r="B174" s="76">
        <f>IF('HGT &amp; HGL'!D50&lt;&gt;"",'HGT &amp; HGL'!D50,"")</f>
        <v>67.22</v>
      </c>
      <c r="C174" s="76">
        <f>IF('HGT &amp; HGL'!E50&lt;&gt;"",'HGT &amp; HGL'!E50,"")</f>
        <v>63.776000000000003</v>
      </c>
      <c r="D174" s="76">
        <f>IF('HGT &amp; HGL'!G50&lt;&gt;"",'HGT &amp; HGL'!G50,"")</f>
        <v>1.21</v>
      </c>
      <c r="E174" s="76">
        <f>IF('HGT &amp; HGL'!H50&lt;&gt;"",'HGT &amp; HGL'!H50,"")</f>
        <v>1.5148999999999999</v>
      </c>
      <c r="AA174" s="79"/>
    </row>
    <row r="175" spans="1:39">
      <c r="A175" s="157"/>
      <c r="B175" s="76">
        <f>IF('HGT &amp; HGL'!D51&lt;&gt;"",'HGT &amp; HGL'!D51,"")</f>
        <v>36.590000000000003</v>
      </c>
      <c r="C175" s="76">
        <f>IF('HGT &amp; HGL'!E51&lt;&gt;"",'HGT &amp; HGL'!E51,"")</f>
        <v>33.472999999999999</v>
      </c>
      <c r="D175" s="76">
        <f>IF('HGT &amp; HGL'!G51&lt;&gt;"",'HGT &amp; HGL'!G51,"")</f>
        <v>1.41</v>
      </c>
      <c r="E175" s="76">
        <f>IF('HGT &amp; HGL'!H51&lt;&gt;"",'HGT &amp; HGL'!H51,"")</f>
        <v>2.0827</v>
      </c>
      <c r="AA175" s="79"/>
    </row>
    <row r="176" spans="1:39">
      <c r="A176" s="157"/>
      <c r="B176" s="76">
        <f>IF('HGT &amp; HGL'!D52&lt;&gt;"",'HGT &amp; HGL'!D52,"")</f>
        <v>769.85</v>
      </c>
      <c r="C176" s="76">
        <f>IF('HGT &amp; HGL'!E52&lt;&gt;"",'HGT &amp; HGL'!E52,"")</f>
        <v>727.93</v>
      </c>
      <c r="D176" s="76">
        <f>IF('HGT &amp; HGL'!G52&lt;&gt;"",'HGT &amp; HGL'!G52,"")</f>
        <v>2.0714000000000001</v>
      </c>
      <c r="E176" s="76">
        <f>IF('HGT &amp; HGL'!H52&lt;&gt;"",'HGT &amp; HGL'!H52,"")</f>
        <v>1.9670000000000001</v>
      </c>
      <c r="AA176" s="79"/>
    </row>
    <row r="177" spans="1:27">
      <c r="A177" s="157"/>
      <c r="B177" s="76">
        <f>IF('HGT &amp; HGL'!D53&lt;&gt;"",'HGT &amp; HGL'!D53,"")</f>
        <v>895.67</v>
      </c>
      <c r="C177" s="76">
        <f>IF('HGT &amp; HGL'!E53&lt;&gt;"",'HGT &amp; HGL'!E53,"")</f>
        <v>727.93</v>
      </c>
      <c r="D177" s="76">
        <f>IF('HGT &amp; HGL'!G53&lt;&gt;"",'HGT &amp; HGL'!G53,"")</f>
        <v>2.2284999999999999</v>
      </c>
      <c r="E177" s="76">
        <f>IF('HGT &amp; HGL'!H53&lt;&gt;"",'HGT &amp; HGL'!H53,"")</f>
        <v>1.9670000000000001</v>
      </c>
      <c r="AA177" s="79"/>
    </row>
    <row r="178" spans="1:27">
      <c r="A178" s="157"/>
      <c r="B178" s="76">
        <f>IF('HGT &amp; HGL'!D54&lt;&gt;"",'HGT &amp; HGL'!D54,"")</f>
        <v>563.91999999999996</v>
      </c>
      <c r="C178" s="76">
        <f>IF('HGT &amp; HGL'!E54&lt;&gt;"",'HGT &amp; HGL'!E54,"")</f>
        <v>609.34</v>
      </c>
      <c r="D178" s="76">
        <f>IF('HGT &amp; HGL'!G54&lt;&gt;"",'HGT &amp; HGL'!G54,"")</f>
        <v>2.2334999999999998</v>
      </c>
      <c r="E178" s="76">
        <f>IF('HGT &amp; HGL'!H54&lt;&gt;"",'HGT &amp; HGL'!H54,"")</f>
        <v>1.8161</v>
      </c>
      <c r="J178" s="76" t="str">
        <f>IF('Gas Concentration'!D35&lt;&gt;"",'Gas Concentration'!D35,"")</f>
        <v/>
      </c>
      <c r="K178" s="76" t="str">
        <f>IF('Gas Concentration'!E35&lt;&gt;"",'Gas Concentration'!E35,"")</f>
        <v/>
      </c>
      <c r="L178" s="76" t="str">
        <f>IF('Gas Concentration'!G35&lt;&gt;"",'Gas Concentration'!G35,"")</f>
        <v/>
      </c>
      <c r="M178" s="76" t="str">
        <f>IF('Gas Concentration'!H35&lt;&gt;"",'Gas Concentration'!H35,"")</f>
        <v/>
      </c>
      <c r="AA178" s="79"/>
    </row>
    <row r="179" spans="1:27">
      <c r="A179" s="157"/>
      <c r="B179" s="76">
        <f>IF('HGT &amp; HGL'!D55&lt;&gt;"",'HGT &amp; HGL'!D55,"")</f>
        <v>875.87</v>
      </c>
      <c r="C179" s="76">
        <f>IF('HGT &amp; HGL'!E55&lt;&gt;"",'HGT &amp; HGL'!E55,"")</f>
        <v>609.34</v>
      </c>
      <c r="D179" s="76">
        <f>IF('HGT &amp; HGL'!G55&lt;&gt;"",'HGT &amp; HGL'!G55,"")</f>
        <v>1.4401999999999999</v>
      </c>
      <c r="E179" s="76">
        <f>IF('HGT &amp; HGL'!H55&lt;&gt;"",'HGT &amp; HGL'!H55,"")</f>
        <v>1.8161</v>
      </c>
      <c r="J179" s="76" t="str">
        <f>IF('Gas Concentration'!D36&lt;&gt;"",'Gas Concentration'!D36,"")</f>
        <v/>
      </c>
      <c r="K179" s="76" t="str">
        <f>IF('Gas Concentration'!E36&lt;&gt;"",'Gas Concentration'!E36,"")</f>
        <v/>
      </c>
      <c r="L179" s="76" t="str">
        <f>IF('Gas Concentration'!G36&lt;&gt;"",'Gas Concentration'!G36,"")</f>
        <v/>
      </c>
      <c r="M179" s="76" t="str">
        <f>IF('Gas Concentration'!H36&lt;&gt;"",'Gas Concentration'!H36,"")</f>
        <v/>
      </c>
      <c r="AA179" s="79"/>
    </row>
    <row r="180" spans="1:27">
      <c r="A180" s="157"/>
      <c r="B180" s="76">
        <f>IF('HGT &amp; HGL'!D56&lt;&gt;"",'HGT &amp; HGL'!D56,"")</f>
        <v>777</v>
      </c>
      <c r="C180" s="76">
        <f>IF('HGT &amp; HGL'!E56&lt;&gt;"",'HGT &amp; HGL'!E56,"")</f>
        <v>589.37</v>
      </c>
      <c r="D180" s="76">
        <f>IF('HGT &amp; HGL'!G56&lt;&gt;"",'HGT &amp; HGL'!G56,"")</f>
        <v>2.2311999999999999</v>
      </c>
      <c r="E180" s="76">
        <f>IF('HGT &amp; HGL'!H56&lt;&gt;"",'HGT &amp; HGL'!H56,"")</f>
        <v>1.7108000000000001</v>
      </c>
      <c r="J180" s="76" t="str">
        <f>IF('Gas Concentration'!D37&lt;&gt;"",'Gas Concentration'!D37,"")</f>
        <v/>
      </c>
      <c r="K180" s="76" t="str">
        <f>IF('Gas Concentration'!E37&lt;&gt;"",'Gas Concentration'!E37,"")</f>
        <v/>
      </c>
      <c r="L180" s="76" t="str">
        <f>IF('Gas Concentration'!G37&lt;&gt;"",'Gas Concentration'!G37,"")</f>
        <v/>
      </c>
      <c r="M180" s="76" t="str">
        <f>IF('Gas Concentration'!H37&lt;&gt;"",'Gas Concentration'!H37,"")</f>
        <v/>
      </c>
      <c r="AA180" s="79"/>
    </row>
    <row r="181" spans="1:27">
      <c r="A181" s="158"/>
      <c r="B181" s="80">
        <f>IF('HGT &amp; HGL'!D57&lt;&gt;"",'HGT &amp; HGL'!D57,"")</f>
        <v>783.38</v>
      </c>
      <c r="C181" s="80">
        <f>IF('HGT &amp; HGL'!E57&lt;&gt;"",'HGT &amp; HGL'!E57,"")</f>
        <v>1193.0999999999999</v>
      </c>
      <c r="D181" s="80">
        <f>IF('HGT &amp; HGL'!G57&lt;&gt;"",'HGT &amp; HGL'!G57,"")</f>
        <v>2.3296999999999999</v>
      </c>
      <c r="E181" s="80">
        <f>IF('HGT &amp; HGL'!H57&lt;&gt;"",'HGT &amp; HGL'!H57,"")</f>
        <v>1.8162</v>
      </c>
      <c r="F181" s="80"/>
      <c r="G181" s="80"/>
      <c r="H181" s="80"/>
      <c r="I181" s="80"/>
      <c r="J181" s="80" t="str">
        <f>IF('Gas Concentration'!D38&lt;&gt;"",'Gas Concentration'!D38,"")</f>
        <v/>
      </c>
      <c r="K181" s="80" t="str">
        <f>IF('Gas Concentration'!E38&lt;&gt;"",'Gas Concentration'!E38,"")</f>
        <v/>
      </c>
      <c r="L181" s="80" t="str">
        <f>IF('Gas Concentration'!G38&lt;&gt;"",'Gas Concentration'!G38,"")</f>
        <v/>
      </c>
      <c r="M181" s="80" t="str">
        <f>IF('Gas Concentration'!H38&lt;&gt;"",'Gas Concentration'!H38,"")</f>
        <v/>
      </c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1"/>
    </row>
    <row r="182" spans="1:27">
      <c r="A182" s="159" t="s">
        <v>271</v>
      </c>
      <c r="B182" s="77">
        <f>IF('HGT &amp; HGL'!D58&lt;&gt;"",'HGT &amp; HGL'!D58,"")</f>
        <v>154.54</v>
      </c>
      <c r="C182" s="77">
        <f>IF('HGT &amp; HGL'!E58&lt;&gt;"",'HGT &amp; HGL'!E58,"")</f>
        <v>166.63</v>
      </c>
      <c r="D182" s="77"/>
      <c r="E182" s="77"/>
      <c r="F182" s="77"/>
      <c r="G182" s="77"/>
      <c r="H182" s="77"/>
      <c r="I182" s="77"/>
      <c r="J182" s="77">
        <f>'Gas Concentration'!G34</f>
        <v>4.0300000000000002E-2</v>
      </c>
      <c r="K182" s="77">
        <f>'Gas Concentration'!H34</f>
        <v>2.8656999999999998E-2</v>
      </c>
      <c r="L182" s="77">
        <f>'Gas Concentration'!D34</f>
        <v>0.1103</v>
      </c>
      <c r="M182" s="77">
        <f>'Gas Concentration'!E34</f>
        <v>8.379099999999999E-2</v>
      </c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8"/>
    </row>
    <row r="183" spans="1:27">
      <c r="A183" s="160"/>
      <c r="B183" s="76">
        <f>IF('HGT &amp; HGL'!D59&lt;&gt;"",'HGT &amp; HGL'!D59,"")</f>
        <v>424.02</v>
      </c>
      <c r="C183" s="76">
        <f>IF('HGT &amp; HGL'!E59&lt;&gt;"",'HGT &amp; HGL'!E59,"")</f>
        <v>387.76</v>
      </c>
      <c r="AA183" s="79"/>
    </row>
    <row r="184" spans="1:27">
      <c r="A184" s="161"/>
      <c r="B184" s="80">
        <f>IF('HGT &amp; HGL'!D60&lt;&gt;"",'HGT &amp; HGL'!D60,"")</f>
        <v>0.58199999999999996</v>
      </c>
      <c r="C184" s="80">
        <f>IF('HGT &amp; HGL'!E60&lt;&gt;"",'HGT &amp; HGL'!E60,"")</f>
        <v>2.2803</v>
      </c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1"/>
    </row>
  </sheetData>
  <mergeCells count="8">
    <mergeCell ref="A152:A163"/>
    <mergeCell ref="A164:A181"/>
    <mergeCell ref="A182:A184"/>
    <mergeCell ref="A3:A8"/>
    <mergeCell ref="A9:A136"/>
    <mergeCell ref="A137:A139"/>
    <mergeCell ref="A140:A145"/>
    <mergeCell ref="A146:A15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R178"/>
  <sheetViews>
    <sheetView workbookViewId="0">
      <pane xSplit="1" topLeftCell="AP1" activePane="topRight" state="frozen"/>
      <selection pane="topRight" sqref="A1:XFD1048576"/>
    </sheetView>
  </sheetViews>
  <sheetFormatPr defaultRowHeight="12.75"/>
  <cols>
    <col min="1" max="1" width="12.42578125" style="76" bestFit="1" customWidth="1"/>
    <col min="2" max="16384" width="9.140625" style="76"/>
  </cols>
  <sheetData>
    <row r="1" spans="1:70" s="74" customFormat="1">
      <c r="BJ1" s="60">
        <v>0.14000000000000001</v>
      </c>
      <c r="BK1" s="60">
        <v>0.13</v>
      </c>
      <c r="BL1" s="60">
        <v>0.16</v>
      </c>
      <c r="BM1" s="60">
        <v>0.14000000000000001</v>
      </c>
      <c r="BN1" s="60">
        <v>0.09</v>
      </c>
      <c r="BO1" s="60">
        <v>0.33</v>
      </c>
      <c r="BP1" s="60">
        <v>0.4</v>
      </c>
      <c r="BQ1" s="60">
        <v>0.2</v>
      </c>
      <c r="BR1" s="60">
        <v>0.14000000000000001</v>
      </c>
    </row>
    <row r="2" spans="1:70" s="75" customFormat="1" ht="38.25">
      <c r="A2" s="97"/>
      <c r="B2" s="75" t="s">
        <v>354</v>
      </c>
      <c r="H2" s="75" t="s">
        <v>314</v>
      </c>
      <c r="N2" s="97" t="s">
        <v>362</v>
      </c>
      <c r="O2" s="97"/>
      <c r="P2" s="75" t="s">
        <v>355</v>
      </c>
      <c r="R2" s="75" t="s">
        <v>320</v>
      </c>
      <c r="W2" s="75" t="s">
        <v>319</v>
      </c>
      <c r="Y2" s="75" t="s">
        <v>356</v>
      </c>
      <c r="AA2" s="75" t="s">
        <v>357</v>
      </c>
      <c r="AB2" s="75" t="s">
        <v>358</v>
      </c>
      <c r="AH2" s="75" t="s">
        <v>359</v>
      </c>
      <c r="AL2" s="75" t="s">
        <v>74</v>
      </c>
      <c r="AQ2" s="75" t="s">
        <v>360</v>
      </c>
      <c r="AY2" s="75" t="s">
        <v>75</v>
      </c>
      <c r="BH2" s="97" t="s">
        <v>395</v>
      </c>
      <c r="BI2" s="59" t="s">
        <v>204</v>
      </c>
      <c r="BJ2" s="59" t="s">
        <v>206</v>
      </c>
      <c r="BK2" s="59" t="s">
        <v>207</v>
      </c>
      <c r="BL2" s="59" t="s">
        <v>208</v>
      </c>
      <c r="BM2" s="59" t="s">
        <v>209</v>
      </c>
      <c r="BN2" s="59" t="s">
        <v>210</v>
      </c>
      <c r="BO2" s="59" t="s">
        <v>211</v>
      </c>
      <c r="BP2" s="59" t="s">
        <v>212</v>
      </c>
      <c r="BQ2" s="59" t="s">
        <v>214</v>
      </c>
      <c r="BR2" s="59" t="s">
        <v>213</v>
      </c>
    </row>
    <row r="3" spans="1:70" ht="12.75" customHeight="1">
      <c r="A3" s="76" t="s">
        <v>363</v>
      </c>
      <c r="B3" s="76">
        <f>IF('HGT &amp; HGL'!F5&lt;&gt;"",'HGT &amp; HGL'!F5,"")</f>
        <v>13.686</v>
      </c>
      <c r="H3" s="76" t="str">
        <f>IF('HGT &amp; HGL'!I5&lt;&gt;"",'HGT &amp; HGL'!I5,"")</f>
        <v/>
      </c>
      <c r="P3" s="76">
        <f>IF('Plume Temp'!F5&lt;&gt;"",'Plume Temp'!F5,"")</f>
        <v>-3.012</v>
      </c>
      <c r="Q3" s="76">
        <f>IF('Plume Temp'!F6&lt;&gt;"",'Plume Temp'!F6,"")</f>
        <v>29.87</v>
      </c>
      <c r="BH3" s="76">
        <v>0</v>
      </c>
      <c r="BI3">
        <v>0</v>
      </c>
      <c r="BJ3">
        <f>BJ1*100</f>
        <v>14.000000000000002</v>
      </c>
      <c r="BK3">
        <f t="shared" ref="BK3:BR3" si="0">BK1*100</f>
        <v>13</v>
      </c>
      <c r="BL3">
        <f t="shared" si="0"/>
        <v>16</v>
      </c>
      <c r="BM3">
        <f t="shared" si="0"/>
        <v>14.000000000000002</v>
      </c>
      <c r="BN3">
        <f t="shared" si="0"/>
        <v>9</v>
      </c>
      <c r="BO3">
        <f t="shared" si="0"/>
        <v>33</v>
      </c>
      <c r="BP3">
        <f t="shared" si="0"/>
        <v>40</v>
      </c>
      <c r="BQ3">
        <f t="shared" si="0"/>
        <v>20</v>
      </c>
      <c r="BR3">
        <f t="shared" si="0"/>
        <v>14.000000000000002</v>
      </c>
    </row>
    <row r="4" spans="1:70">
      <c r="A4" s="76" t="s">
        <v>364</v>
      </c>
      <c r="B4" s="76">
        <f>IF('HGT &amp; HGL'!F6&lt;&gt;"",'HGT &amp; HGL'!F6,"")</f>
        <v>15.116</v>
      </c>
      <c r="H4" s="76" t="str">
        <f>IF('HGT &amp; HGL'!I6&lt;&gt;"",'HGT &amp; HGL'!I6,"")</f>
        <v/>
      </c>
      <c r="P4" s="76">
        <f>IF('Plume Temp'!F7&lt;&gt;"",'Plume Temp'!F7,"")</f>
        <v>-20.486000000000001</v>
      </c>
      <c r="Q4" s="76">
        <f>IF('Plume Temp'!F8&lt;&gt;"",'Plume Temp'!F8,"")</f>
        <v>21.094000000000001</v>
      </c>
      <c r="BH4" s="76">
        <v>0</v>
      </c>
      <c r="BI4" s="3">
        <f>ROW(A35)</f>
        <v>35</v>
      </c>
      <c r="BJ4" s="3">
        <f>BJ1*100</f>
        <v>14.000000000000002</v>
      </c>
      <c r="BK4" s="3">
        <f t="shared" ref="BK4:BR4" si="1">BK1*100</f>
        <v>13</v>
      </c>
      <c r="BL4" s="3">
        <f t="shared" si="1"/>
        <v>16</v>
      </c>
      <c r="BM4" s="3">
        <f t="shared" si="1"/>
        <v>14.000000000000002</v>
      </c>
      <c r="BN4" s="3">
        <f t="shared" si="1"/>
        <v>9</v>
      </c>
      <c r="BO4" s="3">
        <f t="shared" si="1"/>
        <v>33</v>
      </c>
      <c r="BP4" s="3">
        <f t="shared" si="1"/>
        <v>40</v>
      </c>
      <c r="BQ4" s="3">
        <f t="shared" si="1"/>
        <v>20</v>
      </c>
      <c r="BR4" s="3">
        <f t="shared" si="1"/>
        <v>14.000000000000002</v>
      </c>
    </row>
    <row r="5" spans="1:70">
      <c r="A5" s="76" t="s">
        <v>365</v>
      </c>
      <c r="B5" s="76">
        <f>IF('HGT &amp; HGL'!F7&lt;&gt;"",'HGT &amp; HGL'!F7,"")</f>
        <v>10.303000000000001</v>
      </c>
      <c r="H5" s="76">
        <f>IF('HGT &amp; HGL'!I7&lt;&gt;"",'HGT &amp; HGL'!I7,"")</f>
        <v>7.7922000000000002</v>
      </c>
      <c r="P5" s="76">
        <f>IF('Plume Temp'!F9&lt;&gt;"",'Plume Temp'!F9,"")</f>
        <v>-10.714</v>
      </c>
      <c r="Q5" s="76">
        <f>IF('Plume Temp'!F10&lt;&gt;"",'Plume Temp'!F10,"")</f>
        <v>5.4687999999999999</v>
      </c>
      <c r="BH5" s="76">
        <v>0</v>
      </c>
      <c r="BI5" s="3"/>
      <c r="BJ5" s="3"/>
      <c r="BK5" s="3"/>
      <c r="BL5" s="3"/>
      <c r="BM5" s="3"/>
      <c r="BN5" s="3"/>
      <c r="BO5" s="3"/>
      <c r="BP5" s="3"/>
      <c r="BQ5" s="3"/>
      <c r="BR5" s="3"/>
    </row>
    <row r="6" spans="1:70" ht="12.75" customHeight="1">
      <c r="A6" s="76" t="s">
        <v>366</v>
      </c>
      <c r="B6" s="76">
        <f>IF('HGT &amp; HGL'!F8&lt;&gt;"",'HGT &amp; HGL'!F8,"")</f>
        <v>10.246</v>
      </c>
      <c r="H6" s="76" t="str">
        <f>IF('HGT &amp; HGL'!I8&lt;&gt;"",'HGT &amp; HGL'!I8,"")</f>
        <v/>
      </c>
      <c r="N6" s="76">
        <f>IF('Ceiling Jet'!F6&lt;&gt;"",'Ceiling Jet'!F6,"")</f>
        <v>-12.536</v>
      </c>
      <c r="R6" s="76">
        <f>IF('Gas Concentration'!I5&lt;&gt;"",'Gas Concentration'!I5,"")</f>
        <v>15.691000000000001</v>
      </c>
      <c r="W6" s="76">
        <f>IF('Gas Concentration'!F5&lt;&gt;"",'Gas Concentration'!F5,"")</f>
        <v>17.088000000000001</v>
      </c>
      <c r="Y6" s="76">
        <f>IF('Smoke Concentration'!E5&lt;&gt;"",'Smoke Concentration'!E5,"")</f>
        <v>672.12</v>
      </c>
      <c r="AA6" s="76">
        <f>IF(Pressure!E5&lt;&gt;"",Pressure!E5,"")</f>
        <v>-26.391999999999999</v>
      </c>
      <c r="AB6" s="76">
        <f>IF('Target Flux and Temperature'!L5&lt;&gt;"",'Target Flux and Temperature'!L5,"")</f>
        <v>-3.4098000000000002</v>
      </c>
      <c r="AC6" s="76" t="str">
        <f>IF('Target Flux and Temperature'!L6&lt;&gt;"",'Target Flux and Temperature'!L6,"")</f>
        <v/>
      </c>
      <c r="AD6" s="76">
        <f>IF('Target Flux and Temperature'!L7&lt;&gt;"",'Target Flux and Temperature'!L7,"")</f>
        <v>-17.84</v>
      </c>
      <c r="AE6" s="76">
        <f>IF('Target Flux and Temperature'!L8&lt;&gt;"",'Target Flux and Temperature'!L8,"")</f>
        <v>49</v>
      </c>
      <c r="AH6" s="76">
        <f>IF('Target Flux and Temperature'!F5&lt;&gt;"",'Target Flux and Temperature'!F5,"")</f>
        <v>36.594999999999999</v>
      </c>
      <c r="AI6" s="76">
        <f>IF('Target Flux and Temperature'!F6&lt;&gt;"",'Target Flux and Temperature'!F6,"")</f>
        <v>9.9949999999999992</v>
      </c>
      <c r="AJ6" s="76">
        <f>IF('Target Flux and Temperature'!F7&lt;&gt;"",'Target Flux and Temperature'!F7,"")</f>
        <v>65.435000000000002</v>
      </c>
      <c r="AK6" s="76">
        <f>IF('Target Flux and Temperature'!F8&lt;&gt;"",'Target Flux and Temperature'!F8,"")</f>
        <v>5.0972999999999997</v>
      </c>
      <c r="AL6" s="76">
        <f>IF('Target Flux and Temperature'!I5&lt;&gt;"",'Target Flux and Temperature'!I5,"")</f>
        <v>-9.6678999999999995</v>
      </c>
      <c r="AM6" s="76" t="str">
        <f>IF('Target Flux and Temperature'!I6&lt;&gt;"",'Target Flux and Temperature'!I6,"")</f>
        <v/>
      </c>
      <c r="AN6" s="76">
        <f>IF('Target Flux and Temperature'!I7&lt;&gt;"",'Target Flux and Temperature'!I7,"")</f>
        <v>12.194000000000001</v>
      </c>
      <c r="AO6" s="76" t="str">
        <f>IF('Target Flux and Temperature'!I8&lt;&gt;"",'Target Flux and Temperature'!I8,"")</f>
        <v/>
      </c>
      <c r="AQ6" s="76">
        <f>IF('Surface Flux and Temperature'!I5&lt;&gt;"",'Surface Flux and Temperature'!I5,"")</f>
        <v>64.105000000000004</v>
      </c>
      <c r="AR6" s="76">
        <f>IF('Surface Flux and Temperature'!I6&lt;&gt;"",'Surface Flux and Temperature'!I6,"")</f>
        <v>30.873999999999999</v>
      </c>
      <c r="AS6" s="76">
        <f>IF('Surface Flux and Temperature'!I7&lt;&gt;"",'Surface Flux and Temperature'!I7,"")</f>
        <v>59.765000000000001</v>
      </c>
      <c r="AT6" s="76">
        <f>IF('Surface Flux and Temperature'!I8&lt;&gt;"",'Surface Flux and Temperature'!I8,"")</f>
        <v>25.518000000000001</v>
      </c>
      <c r="AU6" s="76">
        <f>IF('Surface Flux and Temperature'!I9&lt;&gt;"",'Surface Flux and Temperature'!I9,"")</f>
        <v>85.706000000000003</v>
      </c>
      <c r="AV6" s="76">
        <f>IF('Surface Flux and Temperature'!I10&lt;&gt;"",'Surface Flux and Temperature'!I10,"")</f>
        <v>-10.576000000000001</v>
      </c>
      <c r="AW6" s="76">
        <f>IF('Surface Flux and Temperature'!I11&lt;&gt;"",'Surface Flux and Temperature'!I11,"")</f>
        <v>13.916</v>
      </c>
      <c r="AX6" s="76">
        <f>IF('Surface Flux and Temperature'!I12&lt;&gt;"",'Surface Flux and Temperature'!I12,"")</f>
        <v>-48.604999999999997</v>
      </c>
      <c r="AY6" s="76">
        <f>IF('Surface Flux and Temperature'!F5&lt;&gt;"",'Surface Flux and Temperature'!F5,"")</f>
        <v>20.707999999999998</v>
      </c>
      <c r="AZ6" s="76">
        <f>IF('Surface Flux and Temperature'!F6&lt;&gt;"",'Surface Flux and Temperature'!F6,"")</f>
        <v>-6.4115000000000002</v>
      </c>
      <c r="BA6" s="76">
        <f>IF('Surface Flux and Temperature'!F7&lt;&gt;"",'Surface Flux and Temperature'!F7,"")</f>
        <v>32.767000000000003</v>
      </c>
      <c r="BB6" s="76">
        <f>IF('Surface Flux and Temperature'!F8&lt;&gt;"",'Surface Flux and Temperature'!F8,"")</f>
        <v>-3.2115</v>
      </c>
      <c r="BC6" s="76">
        <f>IF('Surface Flux and Temperature'!F9&lt;&gt;"",'Surface Flux and Temperature'!F9,"")</f>
        <v>48.145000000000003</v>
      </c>
      <c r="BD6" s="76">
        <f>IF('Surface Flux and Temperature'!F10&lt;&gt;"",'Surface Flux and Temperature'!F10,"")</f>
        <v>-43.92</v>
      </c>
      <c r="BE6" s="76">
        <f>IF('Surface Flux and Temperature'!F11&lt;&gt;"",'Surface Flux and Temperature'!F11,"")</f>
        <v>-11.683999999999999</v>
      </c>
      <c r="BF6" s="76">
        <f>IF('Surface Flux and Temperature'!F12&lt;&gt;"",'Surface Flux and Temperature'!F12,"")</f>
        <v>-55.55</v>
      </c>
      <c r="BH6" s="76">
        <v>0</v>
      </c>
      <c r="BI6" s="3">
        <v>0</v>
      </c>
      <c r="BJ6" s="3">
        <f>BJ1*-100</f>
        <v>-14.000000000000002</v>
      </c>
      <c r="BK6" s="3">
        <f t="shared" ref="BK6:BR6" si="2">BK1*-100</f>
        <v>-13</v>
      </c>
      <c r="BL6" s="3">
        <f t="shared" si="2"/>
        <v>-16</v>
      </c>
      <c r="BM6" s="3">
        <f t="shared" si="2"/>
        <v>-14.000000000000002</v>
      </c>
      <c r="BN6" s="3">
        <f t="shared" si="2"/>
        <v>-9</v>
      </c>
      <c r="BO6" s="3">
        <f t="shared" si="2"/>
        <v>-33</v>
      </c>
      <c r="BP6" s="3">
        <f t="shared" si="2"/>
        <v>-40</v>
      </c>
      <c r="BQ6" s="3">
        <f t="shared" si="2"/>
        <v>-20</v>
      </c>
      <c r="BR6" s="3">
        <f t="shared" si="2"/>
        <v>-14.000000000000002</v>
      </c>
    </row>
    <row r="7" spans="1:70">
      <c r="A7" s="76" t="s">
        <v>367</v>
      </c>
      <c r="B7" s="76">
        <f>IF('HGT &amp; HGL'!F9&lt;&gt;"",'HGT &amp; HGL'!F9,"")</f>
        <v>13.452</v>
      </c>
      <c r="H7" s="76" t="str">
        <f>IF('HGT &amp; HGL'!I9&lt;&gt;"",'HGT &amp; HGL'!I9,"")</f>
        <v/>
      </c>
      <c r="N7" s="76">
        <f>IF('Ceiling Jet'!F7&lt;&gt;"",'Ceiling Jet'!F7,"")</f>
        <v>-4.8703000000000003</v>
      </c>
      <c r="R7" s="76">
        <f>IF('Gas Concentration'!I6&lt;&gt;"",'Gas Concentration'!I6,"")</f>
        <v>12.287000000000001</v>
      </c>
      <c r="W7" s="76">
        <f>IF('Gas Concentration'!F6&lt;&gt;"",'Gas Concentration'!F6,"")</f>
        <v>14.212999999999999</v>
      </c>
      <c r="Y7" s="76">
        <f>IF('Smoke Concentration'!E6&lt;&gt;"",'Smoke Concentration'!E6,"")</f>
        <v>457.21</v>
      </c>
      <c r="AA7" s="76">
        <f>IF(Pressure!E6&lt;&gt;"",Pressure!E6,"")</f>
        <v>-37.122999999999998</v>
      </c>
      <c r="AB7" s="76">
        <f>IF('Target Flux and Temperature'!L9&lt;&gt;"",'Target Flux and Temperature'!L9,"")</f>
        <v>-6.6576000000000004</v>
      </c>
      <c r="AC7" s="76">
        <f>IF('Target Flux and Temperature'!L10&lt;&gt;"",'Target Flux and Temperature'!L10,"")</f>
        <v>17.170000000000002</v>
      </c>
      <c r="AD7" s="76">
        <f>IF('Target Flux and Temperature'!L11&lt;&gt;"",'Target Flux and Temperature'!L11,"")</f>
        <v>-18.638000000000002</v>
      </c>
      <c r="AE7" s="76">
        <f>IF('Target Flux and Temperature'!L12&lt;&gt;"",'Target Flux and Temperature'!L12,"")</f>
        <v>19.46</v>
      </c>
      <c r="AH7" s="76">
        <f>IF('Target Flux and Temperature'!F9&lt;&gt;"",'Target Flux and Temperature'!F9,"")</f>
        <v>24.605</v>
      </c>
      <c r="AI7" s="76">
        <f>IF('Target Flux and Temperature'!F10&lt;&gt;"",'Target Flux and Temperature'!F10,"")</f>
        <v>14.955</v>
      </c>
      <c r="AJ7" s="76">
        <f>IF('Target Flux and Temperature'!F11&lt;&gt;"",'Target Flux and Temperature'!F11,"")</f>
        <v>71.194999999999993</v>
      </c>
      <c r="AK7" s="76">
        <f>IF('Target Flux and Temperature'!F12&lt;&gt;"",'Target Flux and Temperature'!F12,"")</f>
        <v>5.8110999999999997</v>
      </c>
      <c r="AL7" s="76">
        <f>IF('Target Flux and Temperature'!I9&lt;&gt;"",'Target Flux and Temperature'!I9,"")</f>
        <v>-11.558</v>
      </c>
      <c r="AM7" s="76">
        <f>IF('Target Flux and Temperature'!I10&lt;&gt;"",'Target Flux and Temperature'!I10,"")</f>
        <v>-33.468000000000004</v>
      </c>
      <c r="AN7" s="76">
        <f>IF('Target Flux and Temperature'!I11&lt;&gt;"",'Target Flux and Temperature'!I11,"")</f>
        <v>13.176</v>
      </c>
      <c r="AO7" s="76">
        <f>IF('Target Flux and Temperature'!I12&lt;&gt;"",'Target Flux and Temperature'!I12,"")</f>
        <v>-10.616</v>
      </c>
      <c r="AQ7" s="76">
        <f>IF('Surface Flux and Temperature'!I13&lt;&gt;"",'Surface Flux and Temperature'!I13,"")</f>
        <v>62.795000000000002</v>
      </c>
      <c r="AR7" s="76">
        <f>IF('Surface Flux and Temperature'!I14&lt;&gt;"",'Surface Flux and Temperature'!I14,"")</f>
        <v>23.161999999999999</v>
      </c>
      <c r="AS7" s="76">
        <f>IF('Surface Flux and Temperature'!I15&lt;&gt;"",'Surface Flux and Temperature'!I15,"")</f>
        <v>57.664999999999999</v>
      </c>
      <c r="AT7" s="76">
        <f>IF('Surface Flux and Temperature'!I16&lt;&gt;"",'Surface Flux and Temperature'!I16,"")</f>
        <v>23.59</v>
      </c>
      <c r="AU7" s="76">
        <f>IF('Surface Flux and Temperature'!I17&lt;&gt;"",'Surface Flux and Temperature'!I17,"")</f>
        <v>88.781999999999996</v>
      </c>
      <c r="AV7" s="76">
        <f>IF('Surface Flux and Temperature'!I18&lt;&gt;"",'Surface Flux and Temperature'!I18,"")</f>
        <v>-14.412000000000001</v>
      </c>
      <c r="AW7" s="76">
        <f>IF('Surface Flux and Temperature'!I19&lt;&gt;"",'Surface Flux and Temperature'!I19,"")</f>
        <v>12.010999999999999</v>
      </c>
      <c r="AX7" s="76">
        <f>IF('Surface Flux and Temperature'!I20&lt;&gt;"",'Surface Flux and Temperature'!I20,"")</f>
        <v>-53.945999999999998</v>
      </c>
      <c r="AY7" s="76">
        <f>IF('Surface Flux and Temperature'!F13&lt;&gt;"",'Surface Flux and Temperature'!F13,"")</f>
        <v>18.902000000000001</v>
      </c>
      <c r="AZ7" s="76">
        <f>IF('Surface Flux and Temperature'!F14&lt;&gt;"",'Surface Flux and Temperature'!F14,"")</f>
        <v>-13.704000000000001</v>
      </c>
      <c r="BA7" s="76">
        <f>IF('Surface Flux and Temperature'!F15&lt;&gt;"",'Surface Flux and Temperature'!F15,"")</f>
        <v>34.277000000000001</v>
      </c>
      <c r="BB7" s="76">
        <f>IF('Surface Flux and Temperature'!F16&lt;&gt;"",'Surface Flux and Temperature'!F16,"")</f>
        <v>-8.5166000000000004</v>
      </c>
      <c r="BC7" s="76">
        <f>IF('Surface Flux and Temperature'!F17&lt;&gt;"",'Surface Flux and Temperature'!F17,"")</f>
        <v>48.542000000000002</v>
      </c>
      <c r="BD7" s="76">
        <f>IF('Surface Flux and Temperature'!F18&lt;&gt;"",'Surface Flux and Temperature'!F18,"")</f>
        <v>-43.613999999999997</v>
      </c>
      <c r="BE7" s="76">
        <f>IF('Surface Flux and Temperature'!F19&lt;&gt;"",'Surface Flux and Temperature'!F19,"")</f>
        <v>-13.977</v>
      </c>
      <c r="BF7" s="76" t="str">
        <f>IF('Surface Flux and Temperature'!F20&lt;&gt;"",'Surface Flux and Temperature'!F20,"")</f>
        <v/>
      </c>
      <c r="BH7" s="76">
        <v>0</v>
      </c>
      <c r="BI7" s="3">
        <f>BI4</f>
        <v>35</v>
      </c>
      <c r="BJ7" s="3">
        <f>BJ1*-100</f>
        <v>-14.000000000000002</v>
      </c>
      <c r="BK7" s="3">
        <f t="shared" ref="BK7:BR7" si="3">BK1*-100</f>
        <v>-13</v>
      </c>
      <c r="BL7" s="3">
        <f t="shared" si="3"/>
        <v>-16</v>
      </c>
      <c r="BM7" s="3">
        <f t="shared" si="3"/>
        <v>-14.000000000000002</v>
      </c>
      <c r="BN7" s="3">
        <f t="shared" si="3"/>
        <v>-9</v>
      </c>
      <c r="BO7" s="3">
        <f t="shared" si="3"/>
        <v>-33</v>
      </c>
      <c r="BP7" s="3">
        <f t="shared" si="3"/>
        <v>-40</v>
      </c>
      <c r="BQ7" s="3">
        <f t="shared" si="3"/>
        <v>-20</v>
      </c>
      <c r="BR7" s="3">
        <f t="shared" si="3"/>
        <v>-14.000000000000002</v>
      </c>
    </row>
    <row r="8" spans="1:70">
      <c r="A8" s="76" t="s">
        <v>368</v>
      </c>
      <c r="B8" s="76">
        <f>IF('HGT &amp; HGL'!F10&lt;&gt;"",'HGT &amp; HGL'!F10,"")</f>
        <v>2.3367</v>
      </c>
      <c r="H8" s="76" t="str">
        <f>IF('HGT &amp; HGL'!I10&lt;&gt;"",'HGT &amp; HGL'!I10,"")</f>
        <v/>
      </c>
      <c r="N8" s="76">
        <f>IF('Ceiling Jet'!F8&lt;&gt;"",'Ceiling Jet'!F8,"")</f>
        <v>-13.316000000000001</v>
      </c>
      <c r="R8" s="76">
        <f>IF('Gas Concentration'!I7&lt;&gt;"",'Gas Concentration'!I7,"")</f>
        <v>8.0161999999999995</v>
      </c>
      <c r="W8" s="76">
        <f>IF('Gas Concentration'!F7&lt;&gt;"",'Gas Concentration'!F7,"")</f>
        <v>9.2195999999999998</v>
      </c>
      <c r="Y8" s="76">
        <f>IF('Smoke Concentration'!E7&lt;&gt;"",'Smoke Concentration'!E7,"")</f>
        <v>227.71</v>
      </c>
      <c r="AA8" s="76">
        <f>IF(Pressure!E7&lt;&gt;"",Pressure!E7,"")</f>
        <v>-8.2721</v>
      </c>
      <c r="AB8" s="76">
        <f>IF('Target Flux and Temperature'!L13&lt;&gt;"",'Target Flux and Temperature'!L13,"")</f>
        <v>-18.056000000000001</v>
      </c>
      <c r="AC8" s="76">
        <f>IF('Target Flux and Temperature'!L14&lt;&gt;"",'Target Flux and Temperature'!L14,"")</f>
        <v>15.177</v>
      </c>
      <c r="AD8" s="76">
        <f>IF('Target Flux and Temperature'!L15&lt;&gt;"",'Target Flux and Temperature'!L15,"")</f>
        <v>-12.92</v>
      </c>
      <c r="AE8" s="76">
        <f>IF('Target Flux and Temperature'!L16&lt;&gt;"",'Target Flux and Temperature'!L16,"")</f>
        <v>29.661999999999999</v>
      </c>
      <c r="AH8" s="76">
        <f>IF('Target Flux and Temperature'!F13&lt;&gt;"",'Target Flux and Temperature'!F13,"")</f>
        <v>45.173999999999999</v>
      </c>
      <c r="AI8" s="76">
        <f>IF('Target Flux and Temperature'!F14&lt;&gt;"",'Target Flux and Temperature'!F14,"")</f>
        <v>4.2434000000000003</v>
      </c>
      <c r="AJ8" s="76">
        <f>IF('Target Flux and Temperature'!F15&lt;&gt;"",'Target Flux and Temperature'!F15,"")</f>
        <v>96.126000000000005</v>
      </c>
      <c r="AK8" s="76">
        <f>IF('Target Flux and Temperature'!F16&lt;&gt;"",'Target Flux and Temperature'!F16,"")</f>
        <v>-27.265999999999998</v>
      </c>
      <c r="AL8" s="76">
        <f>IF('Target Flux and Temperature'!I13&lt;&gt;"",'Target Flux and Temperature'!I13,"")</f>
        <v>-12.291</v>
      </c>
      <c r="AM8" s="76">
        <f>IF('Target Flux and Temperature'!I14&lt;&gt;"",'Target Flux and Temperature'!I14,"")</f>
        <v>-51.646000000000001</v>
      </c>
      <c r="AN8" s="76">
        <f>IF('Target Flux and Temperature'!I15&lt;&gt;"",'Target Flux and Temperature'!I15,"")</f>
        <v>-4.3479999999999999</v>
      </c>
      <c r="AO8" s="76" t="str">
        <f>IF('Target Flux and Temperature'!I16&lt;&gt;"",'Target Flux and Temperature'!I16,"")</f>
        <v/>
      </c>
      <c r="AQ8" s="76">
        <f>IF('Surface Flux and Temperature'!I21&lt;&gt;"",'Surface Flux and Temperature'!I21,"")</f>
        <v>57.265999999999998</v>
      </c>
      <c r="AR8" s="76">
        <f>IF('Surface Flux and Temperature'!I22&lt;&gt;"",'Surface Flux and Temperature'!I22,"")</f>
        <v>26.013999999999999</v>
      </c>
      <c r="AS8" s="76">
        <f>IF('Surface Flux and Temperature'!I23&lt;&gt;"",'Surface Flux and Temperature'!I23,"")</f>
        <v>36.651000000000003</v>
      </c>
      <c r="AT8" s="76">
        <f>IF('Surface Flux and Temperature'!I24&lt;&gt;"",'Surface Flux and Temperature'!I24,"")</f>
        <v>20.102</v>
      </c>
      <c r="AU8" s="76">
        <f>IF('Surface Flux and Temperature'!I25&lt;&gt;"",'Surface Flux and Temperature'!I25,"")</f>
        <v>71.165999999999997</v>
      </c>
      <c r="AV8" s="76">
        <f>IF('Surface Flux and Temperature'!I26&lt;&gt;"",'Surface Flux and Temperature'!I26,"")</f>
        <v>-20.914999999999999</v>
      </c>
      <c r="AW8" s="76">
        <f>IF('Surface Flux and Temperature'!I27&lt;&gt;"",'Surface Flux and Temperature'!I27,"")</f>
        <v>4.2930000000000001</v>
      </c>
      <c r="AX8" s="76">
        <f>IF('Surface Flux and Temperature'!I28&lt;&gt;"",'Surface Flux and Temperature'!I28,"")</f>
        <v>-50.677999999999997</v>
      </c>
      <c r="AY8" s="76">
        <f>IF('Surface Flux and Temperature'!F21&lt;&gt;"",'Surface Flux and Temperature'!F21,"")</f>
        <v>16.626999999999999</v>
      </c>
      <c r="AZ8" s="76">
        <f>IF('Surface Flux and Temperature'!F22&lt;&gt;"",'Surface Flux and Temperature'!F22,"")</f>
        <v>-3.7422</v>
      </c>
      <c r="BA8" s="76">
        <f>IF('Surface Flux and Temperature'!F23&lt;&gt;"",'Surface Flux and Temperature'!F23,"")</f>
        <v>21.44</v>
      </c>
      <c r="BB8" s="76">
        <f>IF('Surface Flux and Temperature'!F24&lt;&gt;"",'Surface Flux and Temperature'!F24,"")</f>
        <v>-4.9545000000000003</v>
      </c>
      <c r="BC8" s="76">
        <f>IF('Surface Flux and Temperature'!F25&lt;&gt;"",'Surface Flux and Temperature'!F25,"")</f>
        <v>40.892000000000003</v>
      </c>
      <c r="BD8" s="76">
        <f>IF('Surface Flux and Temperature'!F26&lt;&gt;"",'Surface Flux and Temperature'!F26,"")</f>
        <v>-60.186</v>
      </c>
      <c r="BE8" s="76">
        <f>IF('Surface Flux and Temperature'!F27&lt;&gt;"",'Surface Flux and Temperature'!F27,"")</f>
        <v>-20.922999999999998</v>
      </c>
      <c r="BF8" s="76">
        <f>IF('Surface Flux and Temperature'!F28&lt;&gt;"",'Surface Flux and Temperature'!F28,"")</f>
        <v>-70.072999999999993</v>
      </c>
      <c r="BH8" s="76">
        <v>0</v>
      </c>
    </row>
    <row r="9" spans="1:70">
      <c r="A9" s="76" t="s">
        <v>369</v>
      </c>
      <c r="B9" s="76">
        <f>IF('HGT &amp; HGL'!F11&lt;&gt;"",'HGT &amp; HGL'!F11,"")</f>
        <v>7.5233999999999996</v>
      </c>
      <c r="H9" s="76" t="str">
        <f>IF('HGT &amp; HGL'!I11&lt;&gt;"",'HGT &amp; HGL'!I11,"")</f>
        <v/>
      </c>
      <c r="N9" s="76">
        <f>IF('Ceiling Jet'!F9&lt;&gt;"",'Ceiling Jet'!F9,"")</f>
        <v>-5.2134999999999998</v>
      </c>
      <c r="R9" s="76">
        <f>IF('Gas Concentration'!I8&lt;&gt;"",'Gas Concentration'!I8,"")</f>
        <v>-0.87285999999999997</v>
      </c>
      <c r="W9" s="76">
        <f>IF('Gas Concentration'!F8&lt;&gt;"",'Gas Concentration'!F8,"")</f>
        <v>2.2675000000000001</v>
      </c>
      <c r="Y9" s="76">
        <f>IF('Smoke Concentration'!E8&lt;&gt;"",'Smoke Concentration'!E8,"")</f>
        <v>313.18</v>
      </c>
      <c r="AA9" s="76">
        <f>IF(Pressure!E8&lt;&gt;"",Pressure!E8,"")</f>
        <v>13</v>
      </c>
      <c r="AB9" s="76">
        <f>IF('Target Flux and Temperature'!L17&lt;&gt;"",'Target Flux and Temperature'!L17,"")</f>
        <v>-22.535</v>
      </c>
      <c r="AC9" s="76">
        <f>IF('Target Flux and Temperature'!L18&lt;&gt;"",'Target Flux and Temperature'!L18,"")</f>
        <v>-4.0769000000000002</v>
      </c>
      <c r="AD9" s="76">
        <f>IF('Target Flux and Temperature'!L19&lt;&gt;"",'Target Flux and Temperature'!L19,"")</f>
        <v>-15.558999999999999</v>
      </c>
      <c r="AE9" s="76">
        <f>IF('Target Flux and Temperature'!L20&lt;&gt;"",'Target Flux and Temperature'!L20,"")</f>
        <v>27.663</v>
      </c>
      <c r="AH9" s="76">
        <f>IF('Target Flux and Temperature'!F17&lt;&gt;"",'Target Flux and Temperature'!F17,"")</f>
        <v>42.110999999999997</v>
      </c>
      <c r="AI9" s="76">
        <f>IF('Target Flux and Temperature'!F18&lt;&gt;"",'Target Flux and Temperature'!F18,"")</f>
        <v>20.635000000000002</v>
      </c>
      <c r="AJ9" s="76">
        <f>IF('Target Flux and Temperature'!F19&lt;&gt;"",'Target Flux and Temperature'!F19,"")</f>
        <v>99.685000000000002</v>
      </c>
      <c r="AK9" s="76">
        <f>IF('Target Flux and Temperature'!F20&lt;&gt;"",'Target Flux and Temperature'!F20,"")</f>
        <v>-28.724</v>
      </c>
      <c r="AL9" s="76">
        <f>IF('Target Flux and Temperature'!I17&lt;&gt;"",'Target Flux and Temperature'!I17,"")</f>
        <v>-18.006</v>
      </c>
      <c r="AM9" s="76">
        <f>IF('Target Flux and Temperature'!I18&lt;&gt;"",'Target Flux and Temperature'!I18,"")</f>
        <v>-44.603000000000002</v>
      </c>
      <c r="AN9" s="76">
        <f>IF('Target Flux and Temperature'!I19&lt;&gt;"",'Target Flux and Temperature'!I19,"")</f>
        <v>-8.1240000000000006</v>
      </c>
      <c r="AO9" s="76">
        <f>IF('Target Flux and Temperature'!I20&lt;&gt;"",'Target Flux and Temperature'!I20,"")</f>
        <v>-22.122</v>
      </c>
      <c r="AQ9" s="76">
        <f>IF('Surface Flux and Temperature'!I29&lt;&gt;"",'Surface Flux and Temperature'!I29,"")</f>
        <v>57.125999999999998</v>
      </c>
      <c r="AR9" s="76">
        <f>IF('Surface Flux and Temperature'!I30&lt;&gt;"",'Surface Flux and Temperature'!I30,"")</f>
        <v>13.554</v>
      </c>
      <c r="AS9" s="76">
        <f>IF('Surface Flux and Temperature'!I31&lt;&gt;"",'Surface Flux and Temperature'!I31,"")</f>
        <v>35.701000000000001</v>
      </c>
      <c r="AT9" s="76">
        <f>IF('Surface Flux and Temperature'!I32&lt;&gt;"",'Surface Flux and Temperature'!I32,"")</f>
        <v>19.385999999999999</v>
      </c>
      <c r="AU9" s="76">
        <f>IF('Surface Flux and Temperature'!I33&lt;&gt;"",'Surface Flux and Temperature'!I33,"")</f>
        <v>75.78</v>
      </c>
      <c r="AV9" s="76">
        <f>IF('Surface Flux and Temperature'!I34&lt;&gt;"",'Surface Flux and Temperature'!I34,"")</f>
        <v>-17.968</v>
      </c>
      <c r="AW9" s="76">
        <f>IF('Surface Flux and Temperature'!I35&lt;&gt;"",'Surface Flux and Temperature'!I35,"")</f>
        <v>3.1840999999999999</v>
      </c>
      <c r="AX9" s="76">
        <f>IF('Surface Flux and Temperature'!I36&lt;&gt;"",'Surface Flux and Temperature'!I36,"")</f>
        <v>-53.712000000000003</v>
      </c>
      <c r="AY9" s="76">
        <f>IF('Surface Flux and Temperature'!F29&lt;&gt;"",'Surface Flux and Temperature'!F29,"")</f>
        <v>13.688000000000001</v>
      </c>
      <c r="AZ9" s="76">
        <f>IF('Surface Flux and Temperature'!F30&lt;&gt;"",'Surface Flux and Temperature'!F30,"")</f>
        <v>32.186</v>
      </c>
      <c r="BA9" s="76">
        <f>IF('Surface Flux and Temperature'!F31&lt;&gt;"",'Surface Flux and Temperature'!F31,"")</f>
        <v>76.878</v>
      </c>
      <c r="BB9" s="76">
        <f>IF('Surface Flux and Temperature'!F32&lt;&gt;"",'Surface Flux and Temperature'!F32,"")</f>
        <v>-7.4082999999999997</v>
      </c>
      <c r="BC9" s="76">
        <f>IF('Surface Flux and Temperature'!F33&lt;&gt;"",'Surface Flux and Temperature'!F33,"")</f>
        <v>41.057000000000002</v>
      </c>
      <c r="BD9" s="76">
        <f>IF('Surface Flux and Temperature'!F34&lt;&gt;"",'Surface Flux and Temperature'!F34,"")</f>
        <v>-59.496000000000002</v>
      </c>
      <c r="BE9" s="76">
        <f>IF('Surface Flux and Temperature'!F35&lt;&gt;"",'Surface Flux and Temperature'!F35,"")</f>
        <v>-27.913</v>
      </c>
      <c r="BF9" s="76">
        <f>IF('Surface Flux and Temperature'!F36&lt;&gt;"",'Surface Flux and Temperature'!F36,"")</f>
        <v>-66.709000000000003</v>
      </c>
      <c r="BH9" s="76">
        <v>0</v>
      </c>
    </row>
    <row r="10" spans="1:70">
      <c r="A10" s="76" t="s">
        <v>370</v>
      </c>
      <c r="B10" s="76">
        <f>IF('HGT &amp; HGL'!F12&lt;&gt;"",'HGT &amp; HGL'!F12,"")</f>
        <v>8.5104000000000006</v>
      </c>
      <c r="H10" s="76" t="str">
        <f>IF('HGT &amp; HGL'!I12&lt;&gt;"",'HGT &amp; HGL'!I12,"")</f>
        <v/>
      </c>
      <c r="N10" s="76">
        <f>IF('Ceiling Jet'!F10&lt;&gt;"",'Ceiling Jet'!F10,"")</f>
        <v>-3.0703999999999998</v>
      </c>
      <c r="R10" s="76">
        <f>IF('Gas Concentration'!I9&lt;&gt;"",'Gas Concentration'!I9,"")</f>
        <v>-26.146000000000001</v>
      </c>
      <c r="W10" s="76">
        <f>IF('Gas Concentration'!F9&lt;&gt;"",'Gas Concentration'!F9,"")</f>
        <v>-23.841999999999999</v>
      </c>
      <c r="Y10" s="76">
        <f>IF('Smoke Concentration'!E9&lt;&gt;"",'Smoke Concentration'!E9,"")</f>
        <v>121.86</v>
      </c>
      <c r="AA10" s="76">
        <f>IF(Pressure!E9&lt;&gt;"",Pressure!E9,"")</f>
        <v>35.636000000000003</v>
      </c>
      <c r="AB10" s="76">
        <f>IF('Target Flux and Temperature'!L21&lt;&gt;"",'Target Flux and Temperature'!L21,"")</f>
        <v>4.5483000000000002</v>
      </c>
      <c r="AC10" s="76">
        <f>IF('Target Flux and Temperature'!L22&lt;&gt;"",'Target Flux and Temperature'!L22,"")</f>
        <v>38.582000000000001</v>
      </c>
      <c r="AD10" s="76">
        <f>IF('Target Flux and Temperature'!L23&lt;&gt;"",'Target Flux and Temperature'!L23,"")</f>
        <v>-22.411000000000001</v>
      </c>
      <c r="AE10" s="76">
        <f>IF('Target Flux and Temperature'!L24&lt;&gt;"",'Target Flux and Temperature'!L24,"")</f>
        <v>18.896999999999998</v>
      </c>
      <c r="AH10" s="76">
        <f>IF('Target Flux and Temperature'!F21&lt;&gt;"",'Target Flux and Temperature'!F21,"")</f>
        <v>32.328000000000003</v>
      </c>
      <c r="AI10" s="76">
        <f>IF('Target Flux and Temperature'!F22&lt;&gt;"",'Target Flux and Temperature'!F22,"")</f>
        <v>22.759</v>
      </c>
      <c r="AJ10" s="76">
        <f>IF('Target Flux and Temperature'!F23&lt;&gt;"",'Target Flux and Temperature'!F23,"")</f>
        <v>78.13</v>
      </c>
      <c r="AK10" s="76">
        <f>IF('Target Flux and Temperature'!F24&lt;&gt;"",'Target Flux and Temperature'!F24,"")</f>
        <v>-33.584000000000003</v>
      </c>
      <c r="AL10" s="76">
        <f>IF('Target Flux and Temperature'!I21&lt;&gt;"",'Target Flux and Temperature'!I21,"")</f>
        <v>-25.016999999999999</v>
      </c>
      <c r="AM10" s="76">
        <f>IF('Target Flux and Temperature'!I22&lt;&gt;"",'Target Flux and Temperature'!I22,"")</f>
        <v>-40.930999999999997</v>
      </c>
      <c r="AN10" s="76">
        <f>IF('Target Flux and Temperature'!I23&lt;&gt;"",'Target Flux and Temperature'!I23,"")</f>
        <v>-17.233000000000001</v>
      </c>
      <c r="AO10" s="76">
        <f>IF('Target Flux and Temperature'!I24&lt;&gt;"",'Target Flux and Temperature'!I24,"")</f>
        <v>-34.189</v>
      </c>
      <c r="AQ10" s="76">
        <f>IF('Surface Flux and Temperature'!I37&lt;&gt;"",'Surface Flux and Temperature'!I37,"")</f>
        <v>54.344000000000001</v>
      </c>
      <c r="AR10" s="76">
        <f>IF('Surface Flux and Temperature'!I38&lt;&gt;"",'Surface Flux and Temperature'!I38,"")</f>
        <v>4.1265000000000001</v>
      </c>
      <c r="AS10" s="76">
        <f>IF('Surface Flux and Temperature'!I39&lt;&gt;"",'Surface Flux and Temperature'!I39,"")</f>
        <v>40.988999999999997</v>
      </c>
      <c r="AT10" s="76">
        <f>IF('Surface Flux and Temperature'!I40&lt;&gt;"",'Surface Flux and Temperature'!I40,"")</f>
        <v>23.86</v>
      </c>
      <c r="AU10" s="76">
        <f>IF('Surface Flux and Temperature'!I41&lt;&gt;"",'Surface Flux and Temperature'!I41,"")</f>
        <v>69.918999999999997</v>
      </c>
      <c r="AV10" s="76">
        <f>IF('Surface Flux and Temperature'!I42&lt;&gt;"",'Surface Flux and Temperature'!I42,"")</f>
        <v>-16.384</v>
      </c>
      <c r="AW10" s="76">
        <f>IF('Surface Flux and Temperature'!I43&lt;&gt;"",'Surface Flux and Temperature'!I43,"")</f>
        <v>3.8267000000000002</v>
      </c>
      <c r="AX10" s="76">
        <f>IF('Surface Flux and Temperature'!I44&lt;&gt;"",'Surface Flux and Temperature'!I44,"")</f>
        <v>-15.2</v>
      </c>
      <c r="AY10" s="76">
        <f>IF('Surface Flux and Temperature'!F37&lt;&gt;"",'Surface Flux and Temperature'!F37,"")</f>
        <v>15.965</v>
      </c>
      <c r="AZ10" s="76">
        <f>IF('Surface Flux and Temperature'!F38&lt;&gt;"",'Surface Flux and Temperature'!F38,"")</f>
        <v>12.702</v>
      </c>
      <c r="BA10" s="76">
        <f>IF('Surface Flux and Temperature'!F39&lt;&gt;"",'Surface Flux and Temperature'!F39,"")</f>
        <v>21.128</v>
      </c>
      <c r="BB10" s="76">
        <f>IF('Surface Flux and Temperature'!F40&lt;&gt;"",'Surface Flux and Temperature'!F40,"")</f>
        <v>-0.71450000000000002</v>
      </c>
      <c r="BC10" s="76">
        <f>IF('Surface Flux and Temperature'!F41&lt;&gt;"",'Surface Flux and Temperature'!F41,"")</f>
        <v>34.890999999999998</v>
      </c>
      <c r="BD10" s="76">
        <f>IF('Surface Flux and Temperature'!F42&lt;&gt;"",'Surface Flux and Temperature'!F42,"")</f>
        <v>-61.89</v>
      </c>
      <c r="BE10" s="76">
        <f>IF('Surface Flux and Temperature'!F43&lt;&gt;"",'Surface Flux and Temperature'!F43,"")</f>
        <v>-21.190999999999999</v>
      </c>
      <c r="BF10" s="76">
        <f>IF('Surface Flux and Temperature'!F44&lt;&gt;"",'Surface Flux and Temperature'!F44,"")</f>
        <v>-34.171999999999997</v>
      </c>
      <c r="BH10" s="76">
        <v>0</v>
      </c>
    </row>
    <row r="11" spans="1:70">
      <c r="A11" s="76" t="s">
        <v>371</v>
      </c>
      <c r="B11" s="76">
        <f>IF('HGT &amp; HGL'!F13&lt;&gt;"",'HGT &amp; HGL'!F13,"")</f>
        <v>11.718</v>
      </c>
      <c r="H11" s="76" t="str">
        <f>IF('HGT &amp; HGL'!I13&lt;&gt;"",'HGT &amp; HGL'!I13,"")</f>
        <v/>
      </c>
      <c r="N11" s="76">
        <f>IF('Ceiling Jet'!F11&lt;&gt;"",'Ceiling Jet'!F11,"")</f>
        <v>1.5923</v>
      </c>
      <c r="R11" s="76">
        <f>IF('Gas Concentration'!I10&lt;&gt;"",'Gas Concentration'!I10,"")</f>
        <v>-25.384</v>
      </c>
      <c r="W11" s="76">
        <f>IF('Gas Concentration'!F10&lt;&gt;"",'Gas Concentration'!F10,"")</f>
        <v>-25.08</v>
      </c>
      <c r="Y11" s="76">
        <f>IF('Smoke Concentration'!E10&lt;&gt;"",'Smoke Concentration'!E10,"")</f>
        <v>149.79</v>
      </c>
      <c r="AA11" s="76">
        <f>IF(Pressure!E10&lt;&gt;"",Pressure!E10,"")</f>
        <v>-7.3441999999999998</v>
      </c>
      <c r="AB11" s="76">
        <f>IF('Target Flux and Temperature'!L25&lt;&gt;"",'Target Flux and Temperature'!L25,"")</f>
        <v>12.507</v>
      </c>
      <c r="AC11" s="76">
        <f>IF('Target Flux and Temperature'!L26&lt;&gt;"",'Target Flux and Temperature'!L26,"")</f>
        <v>23.469000000000001</v>
      </c>
      <c r="AD11" s="76">
        <f>IF('Target Flux and Temperature'!L27&lt;&gt;"",'Target Flux and Temperature'!L27,"")</f>
        <v>-14.558999999999999</v>
      </c>
      <c r="AE11" s="76">
        <f>IF('Target Flux and Temperature'!L28&lt;&gt;"",'Target Flux and Temperature'!L28,"")</f>
        <v>0.38501000000000002</v>
      </c>
      <c r="AH11" s="76">
        <f>IF('Target Flux and Temperature'!F25&lt;&gt;"",'Target Flux and Temperature'!F25,"")</f>
        <v>42.658000000000001</v>
      </c>
      <c r="AI11" s="76">
        <f>IF('Target Flux and Temperature'!F26&lt;&gt;"",'Target Flux and Temperature'!F26,"")</f>
        <v>36.387</v>
      </c>
      <c r="AJ11" s="76">
        <f>IF('Target Flux and Temperature'!F27&lt;&gt;"",'Target Flux and Temperature'!F27,"")</f>
        <v>85.88</v>
      </c>
      <c r="AK11" s="76">
        <f>IF('Target Flux and Temperature'!F28&lt;&gt;"",'Target Flux and Temperature'!F28,"")</f>
        <v>-26.995000000000001</v>
      </c>
      <c r="AL11" s="76">
        <f>IF('Target Flux and Temperature'!I25&lt;&gt;"",'Target Flux and Temperature'!I25,"")</f>
        <v>-16.831</v>
      </c>
      <c r="AM11" s="76">
        <f>IF('Target Flux and Temperature'!I26&lt;&gt;"",'Target Flux and Temperature'!I26,"")</f>
        <v>-37.375</v>
      </c>
      <c r="AN11" s="76">
        <f>IF('Target Flux and Temperature'!I27&lt;&gt;"",'Target Flux and Temperature'!I27,"")</f>
        <v>-7.4286000000000003</v>
      </c>
      <c r="AO11" s="76">
        <f>IF('Target Flux and Temperature'!I28&lt;&gt;"",'Target Flux and Temperature'!I28,"")</f>
        <v>-32.276000000000003</v>
      </c>
      <c r="AQ11" s="76">
        <f>IF('Surface Flux and Temperature'!I45&lt;&gt;"",'Surface Flux and Temperature'!I45,"")</f>
        <v>59.359000000000002</v>
      </c>
      <c r="AR11" s="76">
        <f>IF('Surface Flux and Temperature'!I46&lt;&gt;"",'Surface Flux and Temperature'!I46,"")</f>
        <v>-6.9488000000000003</v>
      </c>
      <c r="AS11" s="76">
        <f>IF('Surface Flux and Temperature'!I47&lt;&gt;"",'Surface Flux and Temperature'!I47,"")</f>
        <v>41.406999999999996</v>
      </c>
      <c r="AT11" s="76">
        <f>IF('Surface Flux and Temperature'!I48&lt;&gt;"",'Surface Flux and Temperature'!I48,"")</f>
        <v>27.855</v>
      </c>
      <c r="AU11" s="76">
        <f>IF('Surface Flux and Temperature'!I49&lt;&gt;"",'Surface Flux and Temperature'!I49,"")</f>
        <v>82.486999999999995</v>
      </c>
      <c r="AV11" s="76">
        <f>IF('Surface Flux and Temperature'!I50&lt;&gt;"",'Surface Flux and Temperature'!I50,"")</f>
        <v>-19.728999999999999</v>
      </c>
      <c r="AW11" s="76">
        <f>IF('Surface Flux and Temperature'!I51&lt;&gt;"",'Surface Flux and Temperature'!I51,"")</f>
        <v>10.952</v>
      </c>
      <c r="AX11" s="76">
        <f>IF('Surface Flux and Temperature'!I52&lt;&gt;"",'Surface Flux and Temperature'!I52,"")</f>
        <v>-31.007000000000001</v>
      </c>
      <c r="AY11" s="76">
        <f>IF('Surface Flux and Temperature'!F45&lt;&gt;"",'Surface Flux and Temperature'!F45,"")</f>
        <v>17.506</v>
      </c>
      <c r="AZ11" s="76">
        <f>IF('Surface Flux and Temperature'!F46&lt;&gt;"",'Surface Flux and Temperature'!F46,"")</f>
        <v>12.864000000000001</v>
      </c>
      <c r="BA11" s="76">
        <f>IF('Surface Flux and Temperature'!F47&lt;&gt;"",'Surface Flux and Temperature'!F47,"")</f>
        <v>25.861999999999998</v>
      </c>
      <c r="BB11" s="76">
        <f>IF('Surface Flux and Temperature'!F48&lt;&gt;"",'Surface Flux and Temperature'!F48,"")</f>
        <v>1.1161000000000001</v>
      </c>
      <c r="BC11" s="76">
        <f>IF('Surface Flux and Temperature'!F49&lt;&gt;"",'Surface Flux and Temperature'!F49,"")</f>
        <v>45.287999999999997</v>
      </c>
      <c r="BD11" s="76">
        <f>IF('Surface Flux and Temperature'!F50&lt;&gt;"",'Surface Flux and Temperature'!F50,"")</f>
        <v>-59.158000000000001</v>
      </c>
      <c r="BE11" s="76">
        <f>IF('Surface Flux and Temperature'!F51&lt;&gt;"",'Surface Flux and Temperature'!F51,"")</f>
        <v>-16.876999999999999</v>
      </c>
      <c r="BF11" s="76" t="str">
        <f>IF('Surface Flux and Temperature'!F52&lt;&gt;"",'Surface Flux and Temperature'!F52,"")</f>
        <v/>
      </c>
      <c r="BH11" s="76">
        <v>0</v>
      </c>
    </row>
    <row r="12" spans="1:70">
      <c r="A12" s="76" t="s">
        <v>372</v>
      </c>
      <c r="B12" s="76">
        <f>IF('HGT &amp; HGL'!F14&lt;&gt;"",'HGT &amp; HGL'!F14,"")</f>
        <v>7.0164</v>
      </c>
      <c r="H12" s="76" t="str">
        <f>IF('HGT &amp; HGL'!I14&lt;&gt;"",'HGT &amp; HGL'!I14,"")</f>
        <v/>
      </c>
      <c r="N12" s="76">
        <f>IF('Ceiling Jet'!F12&lt;&gt;"",'Ceiling Jet'!F12,"")</f>
        <v>-5.9165000000000001</v>
      </c>
      <c r="R12" s="76">
        <f>IF('Gas Concentration'!I11&lt;&gt;"",'Gas Concentration'!I11,"")</f>
        <v>7.1254999999999997</v>
      </c>
      <c r="W12" s="76">
        <f>IF('Gas Concentration'!F11&lt;&gt;"",'Gas Concentration'!F11,"")</f>
        <v>9.5265000000000004</v>
      </c>
      <c r="Y12" s="76">
        <f>IF('Smoke Concentration'!E11&lt;&gt;"",'Smoke Concentration'!E11,"")</f>
        <v>114.84</v>
      </c>
      <c r="AA12" s="76">
        <f>IF(Pressure!E11&lt;&gt;"",Pressure!E11,"")</f>
        <v>44.942999999999998</v>
      </c>
      <c r="AB12" s="76">
        <f>IF('Target Flux and Temperature'!L29&lt;&gt;"",'Target Flux and Temperature'!L29,"")</f>
        <v>-11.404</v>
      </c>
      <c r="AC12" s="76">
        <f>IF('Target Flux and Temperature'!L30&lt;&gt;"",'Target Flux and Temperature'!L30,"")</f>
        <v>-2.8974000000000002</v>
      </c>
      <c r="AD12" s="76">
        <f>IF('Target Flux and Temperature'!L31&lt;&gt;"",'Target Flux and Temperature'!L31,"")</f>
        <v>-0.50949</v>
      </c>
      <c r="AE12" s="76">
        <f>IF('Target Flux and Temperature'!L32&lt;&gt;"",'Target Flux and Temperature'!L32,"")</f>
        <v>22.986000000000001</v>
      </c>
      <c r="AH12" s="76">
        <f>IF('Target Flux and Temperature'!F29&lt;&gt;"",'Target Flux and Temperature'!F29,"")</f>
        <v>61.213000000000001</v>
      </c>
      <c r="AI12" s="76">
        <f>IF('Target Flux and Temperature'!F30&lt;&gt;"",'Target Flux and Temperature'!F30,"")</f>
        <v>21.341000000000001</v>
      </c>
      <c r="AJ12" s="76">
        <f>IF('Target Flux and Temperature'!F31&lt;&gt;"",'Target Flux and Temperature'!F31,"")</f>
        <v>146.52000000000001</v>
      </c>
      <c r="AK12" s="76">
        <f>IF('Target Flux and Temperature'!F32&lt;&gt;"",'Target Flux and Temperature'!F32,"")</f>
        <v>-20.533000000000001</v>
      </c>
      <c r="AL12" s="76">
        <f>IF('Target Flux and Temperature'!I29&lt;&gt;"",'Target Flux and Temperature'!I29,"")</f>
        <v>1.9775</v>
      </c>
      <c r="AM12" s="76">
        <f>IF('Target Flux and Temperature'!I30&lt;&gt;"",'Target Flux and Temperature'!I30,"")</f>
        <v>-22.545999999999999</v>
      </c>
      <c r="AN12" s="76">
        <f>IF('Target Flux and Temperature'!I31&lt;&gt;"",'Target Flux and Temperature'!I31,"")</f>
        <v>10.445</v>
      </c>
      <c r="AO12" s="76">
        <f>IF('Target Flux and Temperature'!I32&lt;&gt;"",'Target Flux and Temperature'!I32,"")</f>
        <v>-29.728999999999999</v>
      </c>
      <c r="AQ12" s="76">
        <f>IF('Surface Flux and Temperature'!I53&lt;&gt;"",'Surface Flux and Temperature'!I53,"")</f>
        <v>76.411000000000001</v>
      </c>
      <c r="AR12" s="76">
        <f>IF('Surface Flux and Temperature'!I54&lt;&gt;"",'Surface Flux and Temperature'!I54,"")</f>
        <v>-0.79612000000000005</v>
      </c>
      <c r="AS12" s="76">
        <f>IF('Surface Flux and Temperature'!I55&lt;&gt;"",'Surface Flux and Temperature'!I55,"")</f>
        <v>53.161999999999999</v>
      </c>
      <c r="AT12" s="76">
        <f>IF('Surface Flux and Temperature'!I56&lt;&gt;"",'Surface Flux and Temperature'!I56,"")</f>
        <v>34.771000000000001</v>
      </c>
      <c r="AU12" s="76">
        <f>IF('Surface Flux and Temperature'!I57&lt;&gt;"",'Surface Flux and Temperature'!I57,"")</f>
        <v>86.082999999999998</v>
      </c>
      <c r="AV12" s="76">
        <f>IF('Surface Flux and Temperature'!I58&lt;&gt;"",'Surface Flux and Temperature'!I58,"")</f>
        <v>8.1248000000000005</v>
      </c>
      <c r="AW12" s="76">
        <f>IF('Surface Flux and Temperature'!I59&lt;&gt;"",'Surface Flux and Temperature'!I59,"")</f>
        <v>-38.54</v>
      </c>
      <c r="AX12" s="76">
        <f>IF('Surface Flux and Temperature'!I60&lt;&gt;"",'Surface Flux and Temperature'!I60,"")</f>
        <v>-60.523000000000003</v>
      </c>
      <c r="AY12" s="76" t="str">
        <f>IF('Surface Flux and Temperature'!F53&lt;&gt;"",'Surface Flux and Temperature'!F53,"")</f>
        <v/>
      </c>
      <c r="AZ12" s="76" t="str">
        <f>IF('Surface Flux and Temperature'!F54&lt;&gt;"",'Surface Flux and Temperature'!F54,"")</f>
        <v/>
      </c>
      <c r="BA12" s="76" t="str">
        <f>IF('Surface Flux and Temperature'!F55&lt;&gt;"",'Surface Flux and Temperature'!F55,"")</f>
        <v/>
      </c>
      <c r="BB12" s="76" t="str">
        <f>IF('Surface Flux and Temperature'!F56&lt;&gt;"",'Surface Flux and Temperature'!F56,"")</f>
        <v/>
      </c>
      <c r="BC12" s="76" t="str">
        <f>IF('Surface Flux and Temperature'!F57&lt;&gt;"",'Surface Flux and Temperature'!F57,"")</f>
        <v/>
      </c>
      <c r="BD12" s="76" t="str">
        <f>IF('Surface Flux and Temperature'!F58&lt;&gt;"",'Surface Flux and Temperature'!F58,"")</f>
        <v/>
      </c>
      <c r="BE12" s="76" t="str">
        <f>IF('Surface Flux and Temperature'!F59&lt;&gt;"",'Surface Flux and Temperature'!F59,"")</f>
        <v/>
      </c>
      <c r="BF12" s="76" t="str">
        <f>IF('Surface Flux and Temperature'!F60&lt;&gt;"",'Surface Flux and Temperature'!F60,"")</f>
        <v/>
      </c>
      <c r="BH12" s="76">
        <v>0</v>
      </c>
    </row>
    <row r="13" spans="1:70">
      <c r="A13" s="76" t="s">
        <v>373</v>
      </c>
      <c r="B13" s="76">
        <f>IF('HGT &amp; HGL'!F15&lt;&gt;"",'HGT &amp; HGL'!F15,"")</f>
        <v>7.9138999999999999</v>
      </c>
      <c r="H13" s="76" t="str">
        <f>IF('HGT &amp; HGL'!I15&lt;&gt;"",'HGT &amp; HGL'!I15,"")</f>
        <v/>
      </c>
      <c r="N13" s="76">
        <f>IF('Ceiling Jet'!F13&lt;&gt;"",'Ceiling Jet'!F13,"")</f>
        <v>4.3301999999999996</v>
      </c>
      <c r="R13" s="76">
        <f>IF('Gas Concentration'!I12&lt;&gt;"",'Gas Concentration'!I12,"")</f>
        <v>-21.015000000000001</v>
      </c>
      <c r="W13" s="76">
        <f>IF('Gas Concentration'!F12&lt;&gt;"",'Gas Concentration'!F12,"")</f>
        <v>-18.379000000000001</v>
      </c>
      <c r="Y13" s="76">
        <f>IF('Smoke Concentration'!E12&lt;&gt;"",'Smoke Concentration'!E12,"")</f>
        <v>46.832999999999998</v>
      </c>
      <c r="AA13" s="76">
        <f>IF(Pressure!E12&lt;&gt;"",Pressure!E12,"")</f>
        <v>282.91000000000003</v>
      </c>
      <c r="AB13" s="76">
        <f>IF('Target Flux and Temperature'!L33&lt;&gt;"",'Target Flux and Temperature'!L33,"")</f>
        <v>3.0167000000000002</v>
      </c>
      <c r="AC13" s="76">
        <f>IF('Target Flux and Temperature'!L34&lt;&gt;"",'Target Flux and Temperature'!L34,"")</f>
        <v>8.8195999999999994</v>
      </c>
      <c r="AD13" s="76">
        <f>IF('Target Flux and Temperature'!L35&lt;&gt;"",'Target Flux and Temperature'!L35,"")</f>
        <v>-12.509</v>
      </c>
      <c r="AE13" s="76">
        <f>IF('Target Flux and Temperature'!L36&lt;&gt;"",'Target Flux and Temperature'!L36,"")</f>
        <v>-11.441000000000001</v>
      </c>
      <c r="AH13" s="76">
        <f>IF('Target Flux and Temperature'!F33&lt;&gt;"",'Target Flux and Temperature'!F33,"")</f>
        <v>58.828000000000003</v>
      </c>
      <c r="AI13" s="76">
        <f>IF('Target Flux and Temperature'!F34&lt;&gt;"",'Target Flux and Temperature'!F34,"")</f>
        <v>40.862000000000002</v>
      </c>
      <c r="AJ13" s="76">
        <f>IF('Target Flux and Temperature'!F35&lt;&gt;"",'Target Flux and Temperature'!F35,"")</f>
        <v>118.83</v>
      </c>
      <c r="AK13" s="76">
        <f>IF('Target Flux and Temperature'!F36&lt;&gt;"",'Target Flux and Temperature'!F36,"")</f>
        <v>-43.264000000000003</v>
      </c>
      <c r="AL13" s="76">
        <f>IF('Target Flux and Temperature'!I33&lt;&gt;"",'Target Flux and Temperature'!I33,"")</f>
        <v>-14.571999999999999</v>
      </c>
      <c r="AM13" s="76">
        <f>IF('Target Flux and Temperature'!I34&lt;&gt;"",'Target Flux and Temperature'!I34,"")</f>
        <v>-36.698</v>
      </c>
      <c r="AN13" s="76">
        <f>IF('Target Flux and Temperature'!I35&lt;&gt;"",'Target Flux and Temperature'!I35,"")</f>
        <v>10.441000000000001</v>
      </c>
      <c r="AO13" s="76">
        <f>IF('Target Flux and Temperature'!I36&lt;&gt;"",'Target Flux and Temperature'!I36,"")</f>
        <v>-40.027999999999999</v>
      </c>
      <c r="AQ13" s="76">
        <f>IF('Surface Flux and Temperature'!I61&lt;&gt;"",'Surface Flux and Temperature'!I61,"")</f>
        <v>63.874000000000002</v>
      </c>
      <c r="AR13" s="76">
        <f>IF('Surface Flux and Temperature'!I62&lt;&gt;"",'Surface Flux and Temperature'!I62,"")</f>
        <v>-17.187999999999999</v>
      </c>
      <c r="AS13" s="76">
        <f>IF('Surface Flux and Temperature'!I63&lt;&gt;"",'Surface Flux and Temperature'!I63,"")</f>
        <v>41.564999999999998</v>
      </c>
      <c r="AT13" s="76">
        <f>IF('Surface Flux and Temperature'!I64&lt;&gt;"",'Surface Flux and Temperature'!I64,"")</f>
        <v>24.169</v>
      </c>
      <c r="AU13" s="76">
        <f>IF('Surface Flux and Temperature'!I65&lt;&gt;"",'Surface Flux and Temperature'!I65,"")</f>
        <v>84.691999999999993</v>
      </c>
      <c r="AV13" s="76">
        <f>IF('Surface Flux and Temperature'!I66&lt;&gt;"",'Surface Flux and Temperature'!I66,"")</f>
        <v>-1.7709999999999999</v>
      </c>
      <c r="AW13" s="76">
        <f>IF('Surface Flux and Temperature'!I67&lt;&gt;"",'Surface Flux and Temperature'!I67,"")</f>
        <v>-37.378</v>
      </c>
      <c r="AX13" s="76">
        <f>IF('Surface Flux and Temperature'!I68&lt;&gt;"",'Surface Flux and Temperature'!I68,"")</f>
        <v>-59.402000000000001</v>
      </c>
      <c r="AY13" s="76" t="str">
        <f>IF('Surface Flux and Temperature'!F61&lt;&gt;"",'Surface Flux and Temperature'!F61,"")</f>
        <v/>
      </c>
      <c r="AZ13" s="76" t="str">
        <f>IF('Surface Flux and Temperature'!F62&lt;&gt;"",'Surface Flux and Temperature'!F62,"")</f>
        <v/>
      </c>
      <c r="BA13" s="76" t="str">
        <f>IF('Surface Flux and Temperature'!F63&lt;&gt;"",'Surface Flux and Temperature'!F63,"")</f>
        <v/>
      </c>
      <c r="BB13" s="76" t="str">
        <f>IF('Surface Flux and Temperature'!F64&lt;&gt;"",'Surface Flux and Temperature'!F64,"")</f>
        <v/>
      </c>
      <c r="BC13" s="76" t="str">
        <f>IF('Surface Flux and Temperature'!F65&lt;&gt;"",'Surface Flux and Temperature'!F65,"")</f>
        <v/>
      </c>
      <c r="BD13" s="76" t="str">
        <f>IF('Surface Flux and Temperature'!F66&lt;&gt;"",'Surface Flux and Temperature'!F66,"")</f>
        <v/>
      </c>
      <c r="BE13" s="76" t="str">
        <f>IF('Surface Flux and Temperature'!F67&lt;&gt;"",'Surface Flux and Temperature'!F67,"")</f>
        <v/>
      </c>
      <c r="BF13" s="76" t="str">
        <f>IF('Surface Flux and Temperature'!F68&lt;&gt;"",'Surface Flux and Temperature'!F68,"")</f>
        <v/>
      </c>
      <c r="BH13" s="76">
        <v>0</v>
      </c>
    </row>
    <row r="14" spans="1:70">
      <c r="A14" s="76" t="s">
        <v>374</v>
      </c>
      <c r="B14" s="76">
        <f>IF('HGT &amp; HGL'!F16&lt;&gt;"",'HGT &amp; HGL'!F16,"")</f>
        <v>5.8102</v>
      </c>
      <c r="H14" s="76" t="str">
        <f>IF('HGT &amp; HGL'!I16&lt;&gt;"",'HGT &amp; HGL'!I16,"")</f>
        <v/>
      </c>
      <c r="N14" s="76">
        <f>IF('Ceiling Jet'!F14&lt;&gt;"",'Ceiling Jet'!F14,"")</f>
        <v>-8.1219999999999999</v>
      </c>
      <c r="R14" s="76">
        <f>IF('Gas Concentration'!I13&lt;&gt;"",'Gas Concentration'!I13,"")</f>
        <v>-23.044</v>
      </c>
      <c r="W14" s="76">
        <f>IF('Gas Concentration'!F13&lt;&gt;"",'Gas Concentration'!F13,"")</f>
        <v>-7.0259</v>
      </c>
      <c r="Y14" s="76">
        <f>IF('Smoke Concentration'!E13&lt;&gt;"",'Smoke Concentration'!E13,"")</f>
        <v>350.28</v>
      </c>
      <c r="AA14" s="76">
        <f>IF(Pressure!E13&lt;&gt;"",Pressure!E13,"")</f>
        <v>-29.465</v>
      </c>
      <c r="AB14" s="76" t="str">
        <f>IF('Target Flux and Temperature'!L37&lt;&gt;"",'Target Flux and Temperature'!L37,"")</f>
        <v/>
      </c>
      <c r="AC14" s="76" t="str">
        <f>IF('Target Flux and Temperature'!L38&lt;&gt;"",'Target Flux and Temperature'!L38,"")</f>
        <v/>
      </c>
      <c r="AD14" s="76" t="str">
        <f>IF('Target Flux and Temperature'!L39&lt;&gt;"",'Target Flux and Temperature'!L39,"")</f>
        <v/>
      </c>
      <c r="AE14" s="76" t="str">
        <f>IF('Target Flux and Temperature'!L40&lt;&gt;"",'Target Flux and Temperature'!L40,"")</f>
        <v/>
      </c>
      <c r="AH14" s="76">
        <f>IF('Target Flux and Temperature'!F37&lt;&gt;"",'Target Flux and Temperature'!F37,"")</f>
        <v>60.158000000000001</v>
      </c>
      <c r="AI14" s="76">
        <f>IF('Target Flux and Temperature'!F38&lt;&gt;"",'Target Flux and Temperature'!F38,"")</f>
        <v>44.665999999999997</v>
      </c>
      <c r="AJ14" s="76">
        <f>IF('Target Flux and Temperature'!F39&lt;&gt;"",'Target Flux and Temperature'!F39,"")</f>
        <v>110.61</v>
      </c>
      <c r="AK14" s="76">
        <f>IF('Target Flux and Temperature'!F40&lt;&gt;"",'Target Flux and Temperature'!F40,"")</f>
        <v>-4.9785000000000004</v>
      </c>
      <c r="AL14" s="76">
        <f>IF('Target Flux and Temperature'!I37&lt;&gt;"",'Target Flux and Temperature'!I37,"")</f>
        <v>9.3833000000000002</v>
      </c>
      <c r="AM14" s="76">
        <f>IF('Target Flux and Temperature'!I38&lt;&gt;"",'Target Flux and Temperature'!I38,"")</f>
        <v>-18.25</v>
      </c>
      <c r="AN14" s="76">
        <f>IF('Target Flux and Temperature'!I39&lt;&gt;"",'Target Flux and Temperature'!I39,"")</f>
        <v>29.919</v>
      </c>
      <c r="AO14" s="76">
        <f>IF('Target Flux and Temperature'!I40&lt;&gt;"",'Target Flux and Temperature'!I40,"")</f>
        <v>-13.234</v>
      </c>
      <c r="AQ14" s="76">
        <f>IF('Surface Flux and Temperature'!I69&lt;&gt;"",'Surface Flux and Temperature'!I69,"")</f>
        <v>35.609000000000002</v>
      </c>
      <c r="AR14" s="76">
        <f>IF('Surface Flux and Temperature'!I70&lt;&gt;"",'Surface Flux and Temperature'!I70,"")</f>
        <v>-20.486999999999998</v>
      </c>
      <c r="AS14" s="76">
        <f>IF('Surface Flux and Temperature'!I71&lt;&gt;"",'Surface Flux and Temperature'!I71,"")</f>
        <v>-8.6930999999999994</v>
      </c>
      <c r="AT14" s="76">
        <f>IF('Surface Flux and Temperature'!I72&lt;&gt;"",'Surface Flux and Temperature'!I72,"")</f>
        <v>-11.448</v>
      </c>
      <c r="AU14" s="76">
        <f>IF('Surface Flux and Temperature'!I73&lt;&gt;"",'Surface Flux and Temperature'!I73,"")</f>
        <v>39.588999999999999</v>
      </c>
      <c r="AV14" s="76">
        <f>IF('Surface Flux and Temperature'!I74&lt;&gt;"",'Surface Flux and Temperature'!I74,"")</f>
        <v>-37.353000000000002</v>
      </c>
      <c r="AW14" s="76">
        <f>IF('Surface Flux and Temperature'!I75&lt;&gt;"",'Surface Flux and Temperature'!I75,"")</f>
        <v>-15.891</v>
      </c>
      <c r="AX14" s="76">
        <f>IF('Surface Flux and Temperature'!I76&lt;&gt;"",'Surface Flux and Temperature'!I76,"")</f>
        <v>-71.995000000000005</v>
      </c>
      <c r="AY14" s="76">
        <f>IF('Surface Flux and Temperature'!F69&lt;&gt;"",'Surface Flux and Temperature'!F69,"")</f>
        <v>44.244</v>
      </c>
      <c r="AZ14" s="76">
        <f>IF('Surface Flux and Temperature'!F70&lt;&gt;"",'Surface Flux and Temperature'!F70,"")</f>
        <v>145.15</v>
      </c>
      <c r="BA14" s="76">
        <f>IF('Surface Flux and Temperature'!F71&lt;&gt;"",'Surface Flux and Temperature'!F71,"")</f>
        <v>35.06</v>
      </c>
      <c r="BB14" s="76">
        <f>IF('Surface Flux and Temperature'!F72&lt;&gt;"",'Surface Flux and Temperature'!F72,"")</f>
        <v>10.443</v>
      </c>
      <c r="BC14" s="76">
        <f>IF('Surface Flux and Temperature'!F73&lt;&gt;"",'Surface Flux and Temperature'!F73,"")</f>
        <v>60.881</v>
      </c>
      <c r="BD14" s="76">
        <f>IF('Surface Flux and Temperature'!F74&lt;&gt;"",'Surface Flux and Temperature'!F74,"")</f>
        <v>-11.714</v>
      </c>
      <c r="BE14" s="76" t="str">
        <f>IF('Surface Flux and Temperature'!F75&lt;&gt;"",'Surface Flux and Temperature'!F75,"")</f>
        <v/>
      </c>
      <c r="BF14" s="76" t="str">
        <f>IF('Surface Flux and Temperature'!F76&lt;&gt;"",'Surface Flux and Temperature'!F76,"")</f>
        <v/>
      </c>
      <c r="BH14" s="76">
        <v>0</v>
      </c>
    </row>
    <row r="15" spans="1:70">
      <c r="A15" s="76" t="s">
        <v>375</v>
      </c>
      <c r="B15" s="76">
        <f>IF('HGT &amp; HGL'!F17&lt;&gt;"",'HGT &amp; HGL'!F17,"")</f>
        <v>17.408999999999999</v>
      </c>
      <c r="H15" s="76">
        <f>IF('HGT &amp; HGL'!I17&lt;&gt;"",'HGT &amp; HGL'!I17,"")</f>
        <v>-3.3264999999999998</v>
      </c>
      <c r="N15" s="76">
        <f>IF('Ceiling Jet'!F15&lt;&gt;"",'Ceiling Jet'!F15,"")</f>
        <v>1.1063000000000001</v>
      </c>
      <c r="R15" s="76">
        <f>IF('Gas Concentration'!I14&lt;&gt;"",'Gas Concentration'!I14,"")</f>
        <v>-12.098000000000001</v>
      </c>
      <c r="W15" s="76">
        <f>IF('Gas Concentration'!F14&lt;&gt;"",'Gas Concentration'!F14,"")</f>
        <v>-15.483000000000001</v>
      </c>
      <c r="Z15" s="76">
        <f>IF('Smoke Concentration'!E14&lt;&gt;"",'Smoke Concentration'!E14,"")</f>
        <v>18.28</v>
      </c>
      <c r="AA15" s="76">
        <f>IF(Pressure!E14&lt;&gt;"",Pressure!E14,"")</f>
        <v>10.259</v>
      </c>
      <c r="AB15" s="76">
        <f>IF('Target Flux and Temperature'!L41&lt;&gt;"",'Target Flux and Temperature'!L41,"")</f>
        <v>-2.0181</v>
      </c>
      <c r="AC15" s="76">
        <f>IF('Target Flux and Temperature'!L42&lt;&gt;"",'Target Flux and Temperature'!L42,"")</f>
        <v>6.1348000000000003</v>
      </c>
      <c r="AD15" s="76">
        <f>IF('Target Flux and Temperature'!L43&lt;&gt;"",'Target Flux and Temperature'!L43,"")</f>
        <v>-18.335999999999999</v>
      </c>
      <c r="AE15" s="76">
        <f>IF('Target Flux and Temperature'!L44&lt;&gt;"",'Target Flux and Temperature'!L44,"")</f>
        <v>32.874000000000002</v>
      </c>
      <c r="AH15" s="76">
        <f>IF('Target Flux and Temperature'!F41&lt;&gt;"",'Target Flux and Temperature'!F41,"")</f>
        <v>9.6437000000000008</v>
      </c>
      <c r="AI15" s="76" t="str">
        <f>IF('Target Flux and Temperature'!F42&lt;&gt;"",'Target Flux and Temperature'!F42,"")</f>
        <v/>
      </c>
      <c r="AJ15" s="76">
        <f>IF('Target Flux and Temperature'!F43&lt;&gt;"",'Target Flux and Temperature'!F43,"")</f>
        <v>53.289000000000001</v>
      </c>
      <c r="AK15" s="76">
        <f>IF('Target Flux and Temperature'!F44&lt;&gt;"",'Target Flux and Temperature'!F44,"")</f>
        <v>2.0413999999999999</v>
      </c>
      <c r="AL15" s="76">
        <f>IF('Target Flux and Temperature'!I41&lt;&gt;"",'Target Flux and Temperature'!I41,"")</f>
        <v>-30.474</v>
      </c>
      <c r="AM15" s="76">
        <f>IF('Target Flux and Temperature'!I42&lt;&gt;"",'Target Flux and Temperature'!I42,"")</f>
        <v>-45.966000000000001</v>
      </c>
      <c r="AN15" s="76">
        <f>IF('Target Flux and Temperature'!I43&lt;&gt;"",'Target Flux and Temperature'!I43,"")</f>
        <v>-11.617000000000001</v>
      </c>
      <c r="AO15" s="76">
        <f>IF('Target Flux and Temperature'!I44&lt;&gt;"",'Target Flux and Temperature'!I44,"")</f>
        <v>-14.558999999999999</v>
      </c>
      <c r="AQ15" s="76">
        <f>IF('Surface Flux and Temperature'!I77&lt;&gt;"",'Surface Flux and Temperature'!I77,"")</f>
        <v>63.767000000000003</v>
      </c>
      <c r="AR15" s="76">
        <f>IF('Surface Flux and Temperature'!I78&lt;&gt;"",'Surface Flux and Temperature'!I78,"")</f>
        <v>17.725999999999999</v>
      </c>
      <c r="AS15" s="76">
        <f>IF('Surface Flux and Temperature'!I79&lt;&gt;"",'Surface Flux and Temperature'!I79,"")</f>
        <v>74.373999999999995</v>
      </c>
      <c r="AT15" s="76">
        <f>IF('Surface Flux and Temperature'!I80&lt;&gt;"",'Surface Flux and Temperature'!I80,"")</f>
        <v>30.986000000000001</v>
      </c>
      <c r="AU15" s="76">
        <f>IF('Surface Flux and Temperature'!I81&lt;&gt;"",'Surface Flux and Temperature'!I81,"")</f>
        <v>166.29</v>
      </c>
      <c r="AV15" s="76">
        <f>IF('Surface Flux and Temperature'!I82&lt;&gt;"",'Surface Flux and Temperature'!I82,"")</f>
        <v>16.78</v>
      </c>
      <c r="AW15" s="76">
        <f>IF('Surface Flux and Temperature'!I83&lt;&gt;"",'Surface Flux and Temperature'!I83,"")</f>
        <v>25.097000000000001</v>
      </c>
      <c r="AX15" s="76">
        <f>IF('Surface Flux and Temperature'!I84&lt;&gt;"",'Surface Flux and Temperature'!I84,"")</f>
        <v>-31.306000000000001</v>
      </c>
      <c r="AY15" s="76">
        <f>IF('Surface Flux and Temperature'!F77&lt;&gt;"",'Surface Flux and Temperature'!F77,"")</f>
        <v>27.283999999999999</v>
      </c>
      <c r="AZ15" s="76">
        <f>IF('Surface Flux and Temperature'!F78&lt;&gt;"",'Surface Flux and Temperature'!F78,"")</f>
        <v>15.920999999999999</v>
      </c>
      <c r="BA15" s="76">
        <f>IF('Surface Flux and Temperature'!F79&lt;&gt;"",'Surface Flux and Temperature'!F79,"")</f>
        <v>42.185000000000002</v>
      </c>
      <c r="BB15" s="76">
        <f>IF('Surface Flux and Temperature'!F80&lt;&gt;"",'Surface Flux and Temperature'!F80,"")</f>
        <v>3.0236000000000001</v>
      </c>
      <c r="BC15" s="76">
        <f>IF('Surface Flux and Temperature'!F81&lt;&gt;"",'Surface Flux and Temperature'!F81,"")</f>
        <v>62.018000000000001</v>
      </c>
      <c r="BD15" s="76">
        <f>IF('Surface Flux and Temperature'!F82&lt;&gt;"",'Surface Flux and Temperature'!F82,"")</f>
        <v>-24.222000000000001</v>
      </c>
      <c r="BE15" s="76">
        <f>IF('Surface Flux and Temperature'!F83&lt;&gt;"",'Surface Flux and Temperature'!F83,"")</f>
        <v>0.93835000000000002</v>
      </c>
      <c r="BF15" s="76">
        <f>IF('Surface Flux and Temperature'!F84&lt;&gt;"",'Surface Flux and Temperature'!F84,"")</f>
        <v>-51.651000000000003</v>
      </c>
      <c r="BH15" s="76">
        <v>0</v>
      </c>
    </row>
    <row r="16" spans="1:70">
      <c r="A16" s="76" t="s">
        <v>376</v>
      </c>
      <c r="B16" s="76">
        <f>IF('HGT &amp; HGL'!F18&lt;&gt;"",'HGT &amp; HGL'!F18,"")</f>
        <v>17.928999999999998</v>
      </c>
      <c r="H16" s="76">
        <f>IF('HGT &amp; HGL'!I18&lt;&gt;"",'HGT &amp; HGL'!I18,"")</f>
        <v>-4.0589000000000004</v>
      </c>
      <c r="N16" s="76">
        <f>IF('Ceiling Jet'!F16&lt;&gt;"",'Ceiling Jet'!F16,"")</f>
        <v>2.5423</v>
      </c>
      <c r="R16" s="76">
        <f>IF('Gas Concentration'!I15&lt;&gt;"",'Gas Concentration'!I15,"")</f>
        <v>-13.932</v>
      </c>
      <c r="W16" s="76">
        <f>IF('Gas Concentration'!F15&lt;&gt;"",'Gas Concentration'!F15,"")</f>
        <v>-22.353999999999999</v>
      </c>
      <c r="Z16" s="76">
        <f>IF('Smoke Concentration'!E15&lt;&gt;"",'Smoke Concentration'!E15,"")</f>
        <v>18.643000000000001</v>
      </c>
      <c r="AA16" s="76">
        <f>IF(Pressure!E15&lt;&gt;"",Pressure!E15,"")</f>
        <v>7.0709</v>
      </c>
      <c r="AB16" s="76">
        <f>IF('Target Flux and Temperature'!L45&lt;&gt;"",'Target Flux and Temperature'!L45,"")</f>
        <v>-4.1647999999999996</v>
      </c>
      <c r="AC16" s="76">
        <f>IF('Target Flux and Temperature'!L46&lt;&gt;"",'Target Flux and Temperature'!L46,"")</f>
        <v>-0.53902000000000005</v>
      </c>
      <c r="AD16" s="76">
        <f>IF('Target Flux and Temperature'!L47&lt;&gt;"",'Target Flux and Temperature'!L47,"")</f>
        <v>-19.724</v>
      </c>
      <c r="AE16" s="76">
        <f>IF('Target Flux and Temperature'!L48&lt;&gt;"",'Target Flux and Temperature'!L48,"")</f>
        <v>32.779000000000003</v>
      </c>
      <c r="AH16" s="76">
        <f>IF('Target Flux and Temperature'!F45&lt;&gt;"",'Target Flux and Temperature'!F45,"")</f>
        <v>9.0859000000000005</v>
      </c>
      <c r="AI16" s="76">
        <f>IF('Target Flux and Temperature'!F46&lt;&gt;"",'Target Flux and Temperature'!F46,"")</f>
        <v>-7.6688999999999998</v>
      </c>
      <c r="AJ16" s="76">
        <f>IF('Target Flux and Temperature'!F47&lt;&gt;"",'Target Flux and Temperature'!F47,"")</f>
        <v>58.814999999999998</v>
      </c>
      <c r="AK16" s="76">
        <f>IF('Target Flux and Temperature'!F48&lt;&gt;"",'Target Flux and Temperature'!F48,"")</f>
        <v>2.4035000000000002</v>
      </c>
      <c r="AL16" s="76">
        <f>IF('Target Flux and Temperature'!I45&lt;&gt;"",'Target Flux and Temperature'!I45,"")</f>
        <v>-27.861999999999998</v>
      </c>
      <c r="AM16" s="76">
        <f>IF('Target Flux and Temperature'!I46&lt;&gt;"",'Target Flux and Temperature'!I46,"")</f>
        <v>-45.725000000000001</v>
      </c>
      <c r="AN16" s="76">
        <f>IF('Target Flux and Temperature'!I47&lt;&gt;"",'Target Flux and Temperature'!I47,"")</f>
        <v>-7.0026999999999999</v>
      </c>
      <c r="AO16" s="76">
        <f>IF('Target Flux and Temperature'!I48&lt;&gt;"",'Target Flux and Temperature'!I48,"")</f>
        <v>-16.518999999999998</v>
      </c>
      <c r="AQ16" s="76">
        <f>IF('Surface Flux and Temperature'!I85&lt;&gt;"",'Surface Flux and Temperature'!I85,"")</f>
        <v>62.631</v>
      </c>
      <c r="AR16" s="76">
        <f>IF('Surface Flux and Temperature'!I86&lt;&gt;"",'Surface Flux and Temperature'!I86,"")</f>
        <v>12.3</v>
      </c>
      <c r="AS16" s="76">
        <f>IF('Surface Flux and Temperature'!I87&lt;&gt;"",'Surface Flux and Temperature'!I87,"")</f>
        <v>67.879000000000005</v>
      </c>
      <c r="AT16" s="76">
        <f>IF('Surface Flux and Temperature'!I88&lt;&gt;"",'Surface Flux and Temperature'!I88,"")</f>
        <v>39.055</v>
      </c>
      <c r="AU16" s="76">
        <f>IF('Surface Flux and Temperature'!I89&lt;&gt;"",'Surface Flux and Temperature'!I89,"")</f>
        <v>161.26</v>
      </c>
      <c r="AV16" s="76">
        <f>IF('Surface Flux and Temperature'!I90&lt;&gt;"",'Surface Flux and Temperature'!I90,"")</f>
        <v>10.478999999999999</v>
      </c>
      <c r="AW16" s="76">
        <f>IF('Surface Flux and Temperature'!I91&lt;&gt;"",'Surface Flux and Temperature'!I91,"")</f>
        <v>-6.4077000000000002</v>
      </c>
      <c r="AX16" s="76">
        <f>IF('Surface Flux and Temperature'!I92&lt;&gt;"",'Surface Flux and Temperature'!I92,"")</f>
        <v>-33.002000000000002</v>
      </c>
      <c r="AY16" s="76">
        <f>IF('Surface Flux and Temperature'!F85&lt;&gt;"",'Surface Flux and Temperature'!F85,"")</f>
        <v>24.911000000000001</v>
      </c>
      <c r="AZ16" s="76">
        <f>IF('Surface Flux and Temperature'!F86&lt;&gt;"",'Surface Flux and Temperature'!F86,"")</f>
        <v>14.670999999999999</v>
      </c>
      <c r="BA16" s="76">
        <f>IF('Surface Flux and Temperature'!F87&lt;&gt;"",'Surface Flux and Temperature'!F87,"")</f>
        <v>41.624000000000002</v>
      </c>
      <c r="BB16" s="76" t="str">
        <f>IF('Surface Flux and Temperature'!F88&lt;&gt;"",'Surface Flux and Temperature'!F88,"")</f>
        <v/>
      </c>
      <c r="BC16" s="76">
        <f>IF('Surface Flux and Temperature'!F89&lt;&gt;"",'Surface Flux and Temperature'!F89,"")</f>
        <v>58.814999999999998</v>
      </c>
      <c r="BD16" s="76">
        <f>IF('Surface Flux and Temperature'!F90&lt;&gt;"",'Surface Flux and Temperature'!F90,"")</f>
        <v>-24.608000000000001</v>
      </c>
      <c r="BE16" s="76">
        <f>IF('Surface Flux and Temperature'!F91&lt;&gt;"",'Surface Flux and Temperature'!F91,"")</f>
        <v>-18.097000000000001</v>
      </c>
      <c r="BF16" s="76">
        <f>IF('Surface Flux and Temperature'!F92&lt;&gt;"",'Surface Flux and Temperature'!F92,"")</f>
        <v>-51.225000000000001</v>
      </c>
      <c r="BH16" s="76">
        <v>0</v>
      </c>
    </row>
    <row r="17" spans="1:60">
      <c r="A17" s="76" t="s">
        <v>377</v>
      </c>
      <c r="B17" s="76">
        <f>IF('HGT &amp; HGL'!F19&lt;&gt;"",'HGT &amp; HGL'!F19,"")</f>
        <v>12.922000000000001</v>
      </c>
      <c r="H17" s="76">
        <f>IF('HGT &amp; HGL'!I19&lt;&gt;"",'HGT &amp; HGL'!I19,"")</f>
        <v>-9.7303999999999995</v>
      </c>
      <c r="N17" s="76">
        <f>IF('Ceiling Jet'!F17&lt;&gt;"",'Ceiling Jet'!F17,"")</f>
        <v>-4.6082000000000001</v>
      </c>
      <c r="R17" s="76">
        <f>IF('Gas Concentration'!I16&lt;&gt;"",'Gas Concentration'!I16,"")</f>
        <v>-7.7012999999999998</v>
      </c>
      <c r="W17" s="76">
        <f>IF('Gas Concentration'!F16&lt;&gt;"",'Gas Concentration'!F16,"")</f>
        <v>-14.28</v>
      </c>
      <c r="Z17" s="76">
        <f>IF('Smoke Concentration'!E16&lt;&gt;"",'Smoke Concentration'!E16,"")</f>
        <v>3.7023999999999999</v>
      </c>
      <c r="AA17" s="76">
        <f>IF(Pressure!E16&lt;&gt;"",Pressure!E16,"")</f>
        <v>8.2972999999999999</v>
      </c>
      <c r="AB17" s="76">
        <f>IF('Target Flux and Temperature'!L49&lt;&gt;"",'Target Flux and Temperature'!L49,"")</f>
        <v>21.58</v>
      </c>
      <c r="AC17" s="76">
        <f>IF('Target Flux and Temperature'!L50&lt;&gt;"",'Target Flux and Temperature'!L50,"")</f>
        <v>39.164000000000001</v>
      </c>
      <c r="AD17" s="76">
        <f>IF('Target Flux and Temperature'!L51&lt;&gt;"",'Target Flux and Temperature'!L51,"")</f>
        <v>-26.858000000000001</v>
      </c>
      <c r="AE17" s="76">
        <f>IF('Target Flux and Temperature'!L52&lt;&gt;"",'Target Flux and Temperature'!L52,"")</f>
        <v>18.175000000000001</v>
      </c>
      <c r="AH17" s="76">
        <f>IF('Target Flux and Temperature'!F49&lt;&gt;"",'Target Flux and Temperature'!F49,"")</f>
        <v>-7.1894999999999998</v>
      </c>
      <c r="AI17" s="76">
        <f>IF('Target Flux and Temperature'!F50&lt;&gt;"",'Target Flux and Temperature'!F50,"")</f>
        <v>-21.716000000000001</v>
      </c>
      <c r="AJ17" s="76">
        <f>IF('Target Flux and Temperature'!F51&lt;&gt;"",'Target Flux and Temperature'!F51,"")</f>
        <v>25.29</v>
      </c>
      <c r="AK17" s="76">
        <f>IF('Target Flux and Temperature'!F52&lt;&gt;"",'Target Flux and Temperature'!F52,"")</f>
        <v>-22.516999999999999</v>
      </c>
      <c r="AL17" s="76">
        <f>IF('Target Flux and Temperature'!I49&lt;&gt;"",'Target Flux and Temperature'!I49,"")</f>
        <v>-46.835000000000001</v>
      </c>
      <c r="AM17" s="76">
        <f>IF('Target Flux and Temperature'!I50&lt;&gt;"",'Target Flux and Temperature'!I50,"")</f>
        <v>-55.609000000000002</v>
      </c>
      <c r="AN17" s="76">
        <f>IF('Target Flux and Temperature'!I51&lt;&gt;"",'Target Flux and Temperature'!I51,"")</f>
        <v>-43.575000000000003</v>
      </c>
      <c r="AO17" s="76">
        <f>IF('Target Flux and Temperature'!I52&lt;&gt;"",'Target Flux and Temperature'!I52,"")</f>
        <v>-36.668999999999997</v>
      </c>
      <c r="AQ17" s="76">
        <f>IF('Surface Flux and Temperature'!I93&lt;&gt;"",'Surface Flux and Temperature'!I93,"")</f>
        <v>55.435000000000002</v>
      </c>
      <c r="AR17" s="76">
        <f>IF('Surface Flux and Temperature'!I94&lt;&gt;"",'Surface Flux and Temperature'!I94,"")</f>
        <v>8.7325999999999997</v>
      </c>
      <c r="AS17" s="76">
        <f>IF('Surface Flux and Temperature'!I95&lt;&gt;"",'Surface Flux and Temperature'!I95,"")</f>
        <v>62.171999999999997</v>
      </c>
      <c r="AT17" s="76">
        <f>IF('Surface Flux and Temperature'!I96&lt;&gt;"",'Surface Flux and Temperature'!I96,"")</f>
        <v>25.756</v>
      </c>
      <c r="AU17" s="76">
        <f>IF('Surface Flux and Temperature'!I97&lt;&gt;"",'Surface Flux and Temperature'!I97,"")</f>
        <v>156.53</v>
      </c>
      <c r="AV17" s="76">
        <f>IF('Surface Flux and Temperature'!I98&lt;&gt;"",'Surface Flux and Temperature'!I98,"")</f>
        <v>-38.905000000000001</v>
      </c>
      <c r="AW17" s="76">
        <f>IF('Surface Flux and Temperature'!I99&lt;&gt;"",'Surface Flux and Temperature'!I99,"")</f>
        <v>20.663</v>
      </c>
      <c r="AX17" s="76">
        <f>IF('Surface Flux and Temperature'!I100&lt;&gt;"",'Surface Flux and Temperature'!I100,"")</f>
        <v>-39.725999999999999</v>
      </c>
      <c r="AY17" s="76">
        <f>IF('Surface Flux and Temperature'!F93&lt;&gt;"",'Surface Flux and Temperature'!F93,"")</f>
        <v>14.273</v>
      </c>
      <c r="AZ17" s="76">
        <f>IF('Surface Flux and Temperature'!F94&lt;&gt;"",'Surface Flux and Temperature'!F94,"")</f>
        <v>-2.2662</v>
      </c>
      <c r="BA17" s="76">
        <f>IF('Surface Flux and Temperature'!F95&lt;&gt;"",'Surface Flux and Temperature'!F95,"")</f>
        <v>26.895</v>
      </c>
      <c r="BB17" s="76">
        <f>IF('Surface Flux and Temperature'!F96&lt;&gt;"",'Surface Flux and Temperature'!F96,"")</f>
        <v>-5.1513</v>
      </c>
      <c r="BC17" s="76">
        <f>IF('Surface Flux and Temperature'!F97&lt;&gt;"",'Surface Flux and Temperature'!F97,"")</f>
        <v>56.274000000000001</v>
      </c>
      <c r="BD17" s="76">
        <f>IF('Surface Flux and Temperature'!F98&lt;&gt;"",'Surface Flux and Temperature'!F98,"")</f>
        <v>-78.766000000000005</v>
      </c>
      <c r="BE17" s="76">
        <f>IF('Surface Flux and Temperature'!F99&lt;&gt;"",'Surface Flux and Temperature'!F99,"")</f>
        <v>-5.5431999999999997</v>
      </c>
      <c r="BF17" s="76">
        <f>IF('Surface Flux and Temperature'!F100&lt;&gt;"",'Surface Flux and Temperature'!F100,"")</f>
        <v>-49.348999999999997</v>
      </c>
      <c r="BH17" s="76">
        <v>0</v>
      </c>
    </row>
    <row r="18" spans="1:60">
      <c r="A18" s="76" t="s">
        <v>378</v>
      </c>
      <c r="B18" s="76">
        <f>IF('HGT &amp; HGL'!F20&lt;&gt;"",'HGT &amp; HGL'!F20,"")</f>
        <v>16.036999999999999</v>
      </c>
      <c r="H18" s="76">
        <f>IF('HGT &amp; HGL'!I20&lt;&gt;"",'HGT &amp; HGL'!I20,"")</f>
        <v>-3.58</v>
      </c>
      <c r="N18" s="76">
        <f>IF('Ceiling Jet'!F18&lt;&gt;"",'Ceiling Jet'!F18,"")</f>
        <v>0.34194000000000002</v>
      </c>
      <c r="R18" s="76">
        <f>IF('Gas Concentration'!I17&lt;&gt;"",'Gas Concentration'!I17,"")</f>
        <v>-15.848000000000001</v>
      </c>
      <c r="W18" s="76">
        <f>IF('Gas Concentration'!F17&lt;&gt;"",'Gas Concentration'!F17,"")</f>
        <v>-23.597999999999999</v>
      </c>
      <c r="Z18" s="76">
        <f>IF('Smoke Concentration'!E17&lt;&gt;"",'Smoke Concentration'!E17,"")</f>
        <v>52.512</v>
      </c>
      <c r="AA18" s="76">
        <f>IF(Pressure!E17&lt;&gt;"",Pressure!E17,"")</f>
        <v>3.3788</v>
      </c>
      <c r="AB18" s="76">
        <f>IF('Target Flux and Temperature'!L53&lt;&gt;"",'Target Flux and Temperature'!L53,"")</f>
        <v>3.8734000000000002</v>
      </c>
      <c r="AC18" s="76">
        <f>IF('Target Flux and Temperature'!L54&lt;&gt;"",'Target Flux and Temperature'!L54,"")</f>
        <v>16.527999999999999</v>
      </c>
      <c r="AD18" s="76">
        <f>IF('Target Flux and Temperature'!L55&lt;&gt;"",'Target Flux and Temperature'!L55,"")</f>
        <v>-15.417</v>
      </c>
      <c r="AE18" s="76">
        <f>IF('Target Flux and Temperature'!L56&lt;&gt;"",'Target Flux and Temperature'!L56,"")</f>
        <v>-2.9655</v>
      </c>
      <c r="AH18" s="76">
        <f>IF('Target Flux and Temperature'!F53&lt;&gt;"",'Target Flux and Temperature'!F53,"")</f>
        <v>45.966999999999999</v>
      </c>
      <c r="AI18" s="76" t="str">
        <f>IF('Target Flux and Temperature'!F54&lt;&gt;"",'Target Flux and Temperature'!F54,"")</f>
        <v/>
      </c>
      <c r="AJ18" s="76">
        <f>IF('Target Flux and Temperature'!F55&lt;&gt;"",'Target Flux and Temperature'!F55,"")</f>
        <v>83.024000000000001</v>
      </c>
      <c r="AK18" s="76">
        <f>IF('Target Flux and Temperature'!F56&lt;&gt;"",'Target Flux and Temperature'!F56,"")</f>
        <v>-30.565999999999999</v>
      </c>
      <c r="AL18" s="76">
        <f>IF('Target Flux and Temperature'!I53&lt;&gt;"",'Target Flux and Temperature'!I53,"")</f>
        <v>11.651999999999999</v>
      </c>
      <c r="AM18" s="76">
        <f>IF('Target Flux and Temperature'!I54&lt;&gt;"",'Target Flux and Temperature'!I54,"")</f>
        <v>-27.087</v>
      </c>
      <c r="AN18" s="76">
        <f>IF('Target Flux and Temperature'!I55&lt;&gt;"",'Target Flux and Temperature'!I55,"")</f>
        <v>25.521999999999998</v>
      </c>
      <c r="AO18" s="76">
        <f>IF('Target Flux and Temperature'!I56&lt;&gt;"",'Target Flux and Temperature'!I56,"")</f>
        <v>-33.466999999999999</v>
      </c>
      <c r="AQ18" s="76">
        <f>IF('Surface Flux and Temperature'!I101&lt;&gt;"",'Surface Flux and Temperature'!I101,"")</f>
        <v>61.037999999999997</v>
      </c>
      <c r="AR18" s="76">
        <f>IF('Surface Flux and Temperature'!I102&lt;&gt;"",'Surface Flux and Temperature'!I102,"")</f>
        <v>-12.879</v>
      </c>
      <c r="AS18" s="76">
        <f>IF('Surface Flux and Temperature'!I103&lt;&gt;"",'Surface Flux and Temperature'!I103,"")</f>
        <v>71.613</v>
      </c>
      <c r="AT18" s="76">
        <f>IF('Surface Flux and Temperature'!I104&lt;&gt;"",'Surface Flux and Temperature'!I104,"")</f>
        <v>27.995000000000001</v>
      </c>
      <c r="AU18" s="76">
        <f>IF('Surface Flux and Temperature'!I105&lt;&gt;"",'Surface Flux and Temperature'!I105,"")</f>
        <v>169.48</v>
      </c>
      <c r="AV18" s="76">
        <f>IF('Surface Flux and Temperature'!I106&lt;&gt;"",'Surface Flux and Temperature'!I106,"")</f>
        <v>31.553999999999998</v>
      </c>
      <c r="AW18" s="76">
        <f>IF('Surface Flux and Temperature'!I107&lt;&gt;"",'Surface Flux and Temperature'!I107,"")</f>
        <v>21.89</v>
      </c>
      <c r="AX18" s="76">
        <f>IF('Surface Flux and Temperature'!I108&lt;&gt;"",'Surface Flux and Temperature'!I108,"")</f>
        <v>-43.039000000000001</v>
      </c>
      <c r="AY18" s="76">
        <f>IF('Surface Flux and Temperature'!F101&lt;&gt;"",'Surface Flux and Temperature'!F101,"")</f>
        <v>22.97</v>
      </c>
      <c r="AZ18" s="76">
        <f>IF('Surface Flux and Temperature'!F102&lt;&gt;"",'Surface Flux and Temperature'!F102,"")</f>
        <v>-29.99</v>
      </c>
      <c r="BA18" s="76">
        <f>IF('Surface Flux and Temperature'!F103&lt;&gt;"",'Surface Flux and Temperature'!F103,"")</f>
        <v>49.213999999999999</v>
      </c>
      <c r="BB18" s="76">
        <f>IF('Surface Flux and Temperature'!F104&lt;&gt;"",'Surface Flux and Temperature'!F104,"")</f>
        <v>-0.21254000000000001</v>
      </c>
      <c r="BC18" s="76">
        <f>IF('Surface Flux and Temperature'!F105&lt;&gt;"",'Surface Flux and Temperature'!F105,"")</f>
        <v>63.787999999999997</v>
      </c>
      <c r="BD18" s="76">
        <f>IF('Surface Flux and Temperature'!F106&lt;&gt;"",'Surface Flux and Temperature'!F106,"")</f>
        <v>0.85057000000000005</v>
      </c>
      <c r="BE18" s="76">
        <f>IF('Surface Flux and Temperature'!F107&lt;&gt;"",'Surface Flux and Temperature'!F107,"")</f>
        <v>-3.2513999999999998</v>
      </c>
      <c r="BF18" s="76">
        <f>IF('Surface Flux and Temperature'!F108&lt;&gt;"",'Surface Flux and Temperature'!F108,"")</f>
        <v>-46.241</v>
      </c>
      <c r="BH18" s="76">
        <v>0</v>
      </c>
    </row>
    <row r="19" spans="1:60">
      <c r="A19" s="76" t="s">
        <v>379</v>
      </c>
      <c r="B19" s="76">
        <f>IF('HGT &amp; HGL'!F21&lt;&gt;"",'HGT &amp; HGL'!F21,"")</f>
        <v>14.9</v>
      </c>
      <c r="H19" s="76">
        <f>IF('HGT &amp; HGL'!I21&lt;&gt;"",'HGT &amp; HGL'!I21,"")</f>
        <v>-3.4836999999999998</v>
      </c>
      <c r="N19" s="76">
        <f>IF('Ceiling Jet'!F19&lt;&gt;"",'Ceiling Jet'!F19,"")</f>
        <v>-0.70538999999999996</v>
      </c>
      <c r="R19" s="76">
        <f>IF('Gas Concentration'!I18&lt;&gt;"",'Gas Concentration'!I18,"")</f>
        <v>-14.504</v>
      </c>
      <c r="W19" s="76">
        <f>IF('Gas Concentration'!F18&lt;&gt;"",'Gas Concentration'!F18,"")</f>
        <v>-18.725000000000001</v>
      </c>
      <c r="Z19" s="76">
        <f>IF('Smoke Concentration'!E18&lt;&gt;"",'Smoke Concentration'!E18,"")</f>
        <v>12.781000000000001</v>
      </c>
      <c r="AA19" s="76">
        <f>IF(Pressure!E18&lt;&gt;"",Pressure!E18,"")</f>
        <v>-6.4337</v>
      </c>
      <c r="AB19" s="76">
        <f>IF('Target Flux and Temperature'!L57&lt;&gt;"",'Target Flux and Temperature'!L57,"")</f>
        <v>-50.186</v>
      </c>
      <c r="AC19" s="76">
        <f>IF('Target Flux and Temperature'!L58&lt;&gt;"",'Target Flux and Temperature'!L58,"")</f>
        <v>-14.231</v>
      </c>
      <c r="AD19" s="76">
        <f>IF('Target Flux and Temperature'!L59&lt;&gt;"",'Target Flux and Temperature'!L59,"")</f>
        <v>-76.873000000000005</v>
      </c>
      <c r="AE19" s="76">
        <f>IF('Target Flux and Temperature'!L60&lt;&gt;"",'Target Flux and Temperature'!L60,"")</f>
        <v>63.508000000000003</v>
      </c>
      <c r="AH19" s="76">
        <f>IF('Target Flux and Temperature'!F57&lt;&gt;"",'Target Flux and Temperature'!F57,"")</f>
        <v>-91.649000000000001</v>
      </c>
      <c r="AI19" s="76" t="str">
        <f>IF('Target Flux and Temperature'!F58&lt;&gt;"",'Target Flux and Temperature'!F58,"")</f>
        <v/>
      </c>
      <c r="AJ19" s="76">
        <f>IF('Target Flux and Temperature'!F59&lt;&gt;"",'Target Flux and Temperature'!F59,"")</f>
        <v>-80.221999999999994</v>
      </c>
      <c r="AK19" s="76">
        <f>IF('Target Flux and Temperature'!F60&lt;&gt;"",'Target Flux and Temperature'!F60,"")</f>
        <v>89.271000000000001</v>
      </c>
      <c r="AL19" s="76">
        <f>IF('Target Flux and Temperature'!I57&lt;&gt;"",'Target Flux and Temperature'!I57,"")</f>
        <v>-93.066000000000003</v>
      </c>
      <c r="AM19" s="76">
        <f>IF('Target Flux and Temperature'!I58&lt;&gt;"",'Target Flux and Temperature'!I58,"")</f>
        <v>-80.064999999999998</v>
      </c>
      <c r="AN19" s="76">
        <f>IF('Target Flux and Temperature'!I59&lt;&gt;"",'Target Flux and Temperature'!I59,"")</f>
        <v>-83.179000000000002</v>
      </c>
      <c r="AO19" s="76">
        <f>IF('Target Flux and Temperature'!I60&lt;&gt;"",'Target Flux and Temperature'!I60,"")</f>
        <v>36.969000000000001</v>
      </c>
      <c r="AQ19" s="76">
        <f>IF('Surface Flux and Temperature'!I109&lt;&gt;"",'Surface Flux and Temperature'!I109,"")</f>
        <v>-16.556000000000001</v>
      </c>
      <c r="AR19" s="76">
        <f>IF('Surface Flux and Temperature'!I110&lt;&gt;"",'Surface Flux and Temperature'!I110,"")</f>
        <v>-8.6950000000000003</v>
      </c>
      <c r="AS19" s="76">
        <f>IF('Surface Flux and Temperature'!I111&lt;&gt;"",'Surface Flux and Temperature'!I111,"")</f>
        <v>50.475000000000001</v>
      </c>
      <c r="AT19" s="76">
        <f>IF('Surface Flux and Temperature'!I112&lt;&gt;"",'Surface Flux and Temperature'!I112,"")</f>
        <v>23.619</v>
      </c>
      <c r="AU19" s="76">
        <f>IF('Surface Flux and Temperature'!I113&lt;&gt;"",'Surface Flux and Temperature'!I113,"")</f>
        <v>161.12</v>
      </c>
      <c r="AV19" s="76">
        <f>IF('Surface Flux and Temperature'!I114&lt;&gt;"",'Surface Flux and Temperature'!I114,"")</f>
        <v>0.59274000000000004</v>
      </c>
      <c r="AW19" s="76">
        <f>IF('Surface Flux and Temperature'!I115&lt;&gt;"",'Surface Flux and Temperature'!I115,"")</f>
        <v>21.602</v>
      </c>
      <c r="AX19" s="76">
        <f>IF('Surface Flux and Temperature'!I116&lt;&gt;"",'Surface Flux and Temperature'!I116,"")</f>
        <v>-35.183999999999997</v>
      </c>
      <c r="AY19" s="76">
        <f>IF('Surface Flux and Temperature'!F109&lt;&gt;"",'Surface Flux and Temperature'!F109,"")</f>
        <v>11.944000000000001</v>
      </c>
      <c r="AZ19" s="76">
        <f>IF('Surface Flux and Temperature'!F110&lt;&gt;"",'Surface Flux and Temperature'!F110,"")</f>
        <v>-43.631</v>
      </c>
      <c r="BA19" s="76">
        <f>IF('Surface Flux and Temperature'!F111&lt;&gt;"",'Surface Flux and Temperature'!F111,"")</f>
        <v>24.814</v>
      </c>
      <c r="BB19" s="76">
        <f>IF('Surface Flux and Temperature'!F112&lt;&gt;"",'Surface Flux and Temperature'!F112,"")</f>
        <v>-9.8864000000000001</v>
      </c>
      <c r="BC19" s="76">
        <f>IF('Surface Flux and Temperature'!F113&lt;&gt;"",'Surface Flux and Temperature'!F113,"")</f>
        <v>46.362000000000002</v>
      </c>
      <c r="BD19" s="76">
        <f>IF('Surface Flux and Temperature'!F114&lt;&gt;"",'Surface Flux and Temperature'!F114,"")</f>
        <v>-47.423999999999999</v>
      </c>
      <c r="BE19" s="76" t="str">
        <f>IF('Surface Flux and Temperature'!F115&lt;&gt;"",'Surface Flux and Temperature'!F115,"")</f>
        <v/>
      </c>
      <c r="BF19" s="76" t="str">
        <f>IF('Surface Flux and Temperature'!F116&lt;&gt;"",'Surface Flux and Temperature'!F116,"")</f>
        <v/>
      </c>
      <c r="BH19" s="76">
        <v>0</v>
      </c>
    </row>
    <row r="20" spans="1:60">
      <c r="A20" s="76" t="s">
        <v>380</v>
      </c>
      <c r="B20" s="76">
        <f>IF('HGT &amp; HGL'!F22&lt;&gt;"",'HGT &amp; HGL'!F22,"")</f>
        <v>25.516999999999999</v>
      </c>
      <c r="H20" s="76">
        <f>IF('HGT &amp; HGL'!I22&lt;&gt;"",'HGT &amp; HGL'!I22,"")</f>
        <v>3.5329999999999999</v>
      </c>
      <c r="N20" s="76">
        <f>IF('Ceiling Jet'!F20&lt;&gt;"",'Ceiling Jet'!F20,"")</f>
        <v>3.3098999999999998</v>
      </c>
      <c r="R20" s="76">
        <f>IF('Gas Concentration'!I19&lt;&gt;"",'Gas Concentration'!I19,"")</f>
        <v>-11.285</v>
      </c>
      <c r="W20" s="76">
        <f>IF('Gas Concentration'!F19&lt;&gt;"",'Gas Concentration'!F19,"")</f>
        <v>-13.634</v>
      </c>
      <c r="Z20" s="76">
        <f>IF('Smoke Concentration'!E19&lt;&gt;"",'Smoke Concentration'!E19,"")</f>
        <v>26.79</v>
      </c>
      <c r="AA20" s="76">
        <f>IF(Pressure!E19&lt;&gt;"",Pressure!E19,"")</f>
        <v>6.9306000000000001</v>
      </c>
      <c r="AB20" s="76">
        <f>IF('Target Flux and Temperature'!L61&lt;&gt;"",'Target Flux and Temperature'!L61,"")</f>
        <v>-3.6648000000000001</v>
      </c>
      <c r="AC20" s="76">
        <f>IF('Target Flux and Temperature'!L62&lt;&gt;"",'Target Flux and Temperature'!L62,"")</f>
        <v>1.9761</v>
      </c>
      <c r="AD20" s="76">
        <f>IF('Target Flux and Temperature'!L63&lt;&gt;"",'Target Flux and Temperature'!L63,"")</f>
        <v>-18.725999999999999</v>
      </c>
      <c r="AE20" s="76" t="str">
        <f>IF('Target Flux and Temperature'!L64&lt;&gt;"",'Target Flux and Temperature'!L64,"")</f>
        <v/>
      </c>
      <c r="AH20" s="76">
        <f>IF('Target Flux and Temperature'!F61&lt;&gt;"",'Target Flux and Temperature'!F61,"")</f>
        <v>-2.5625</v>
      </c>
      <c r="AI20" s="76" t="str">
        <f>IF('Target Flux and Temperature'!F62&lt;&gt;"",'Target Flux and Temperature'!F62,"")</f>
        <v/>
      </c>
      <c r="AJ20" s="76">
        <f>IF('Target Flux and Temperature'!F63&lt;&gt;"",'Target Flux and Temperature'!F63,"")</f>
        <v>10.177</v>
      </c>
      <c r="AK20" s="76">
        <f>IF('Target Flux and Temperature'!F64&lt;&gt;"",'Target Flux and Temperature'!F64,"")</f>
        <v>54.146999999999998</v>
      </c>
      <c r="AL20" s="76">
        <f>IF('Target Flux and Temperature'!I61&lt;&gt;"",'Target Flux and Temperature'!I61,"")</f>
        <v>-32.454000000000001</v>
      </c>
      <c r="AM20" s="76">
        <f>IF('Target Flux and Temperature'!I62&lt;&gt;"",'Target Flux and Temperature'!I62,"")</f>
        <v>-36.095999999999997</v>
      </c>
      <c r="AN20" s="76">
        <f>IF('Target Flux and Temperature'!I63&lt;&gt;"",'Target Flux and Temperature'!I63,"")</f>
        <v>-32.277000000000001</v>
      </c>
      <c r="AO20" s="76">
        <f>IF('Target Flux and Temperature'!I64&lt;&gt;"",'Target Flux and Temperature'!I64,"")</f>
        <v>0.99766999999999995</v>
      </c>
      <c r="AQ20" s="76">
        <f>IF('Surface Flux and Temperature'!I117&lt;&gt;"",'Surface Flux and Temperature'!I117,"")</f>
        <v>56.247999999999998</v>
      </c>
      <c r="AR20" s="76">
        <f>IF('Surface Flux and Temperature'!I118&lt;&gt;"",'Surface Flux and Temperature'!I118,"")</f>
        <v>-20.507000000000001</v>
      </c>
      <c r="AS20" s="76">
        <f>IF('Surface Flux and Temperature'!I119&lt;&gt;"",'Surface Flux and Temperature'!I119,"")</f>
        <v>64.043000000000006</v>
      </c>
      <c r="AT20" s="76">
        <f>IF('Surface Flux and Temperature'!I120&lt;&gt;"",'Surface Flux and Temperature'!I120,"")</f>
        <v>24.491</v>
      </c>
      <c r="AU20" s="76">
        <f>IF('Surface Flux and Temperature'!I121&lt;&gt;"",'Surface Flux and Temperature'!I121,"")</f>
        <v>185.09</v>
      </c>
      <c r="AV20" s="76">
        <f>IF('Surface Flux and Temperature'!I122&lt;&gt;"",'Surface Flux and Temperature'!I122,"")</f>
        <v>28.76</v>
      </c>
      <c r="AW20" s="76">
        <f>IF('Surface Flux and Temperature'!I123&lt;&gt;"",'Surface Flux and Temperature'!I123,"")</f>
        <v>33.143999999999998</v>
      </c>
      <c r="AX20" s="76">
        <f>IF('Surface Flux and Temperature'!I124&lt;&gt;"",'Surface Flux and Temperature'!I124,"")</f>
        <v>-22.58</v>
      </c>
      <c r="AY20" s="76">
        <f>IF('Surface Flux and Temperature'!F117&lt;&gt;"",'Surface Flux and Temperature'!F117,"")</f>
        <v>25.446000000000002</v>
      </c>
      <c r="AZ20" s="76" t="str">
        <f>IF('Surface Flux and Temperature'!F118&lt;&gt;"",'Surface Flux and Temperature'!F118,"")</f>
        <v/>
      </c>
      <c r="BA20" s="76">
        <f>IF('Surface Flux and Temperature'!F119&lt;&gt;"",'Surface Flux and Temperature'!F119,"")</f>
        <v>36.46</v>
      </c>
      <c r="BB20" s="76">
        <f>IF('Surface Flux and Temperature'!F120&lt;&gt;"",'Surface Flux and Temperature'!F120,"")</f>
        <v>-3.6833999999999998</v>
      </c>
      <c r="BC20" s="76">
        <f>IF('Surface Flux and Temperature'!F121&lt;&gt;"",'Surface Flux and Temperature'!F121,"")</f>
        <v>73.650999999999996</v>
      </c>
      <c r="BD20" s="76">
        <f>IF('Surface Flux and Temperature'!F122&lt;&gt;"",'Surface Flux and Temperature'!F122,"")</f>
        <v>-1.7598</v>
      </c>
      <c r="BE20" s="76">
        <f>IF('Surface Flux and Temperature'!F123&lt;&gt;"",'Surface Flux and Temperature'!F123,"")</f>
        <v>1.583</v>
      </c>
      <c r="BF20" s="76" t="str">
        <f>IF('Surface Flux and Temperature'!F124&lt;&gt;"",'Surface Flux and Temperature'!F124,"")</f>
        <v/>
      </c>
      <c r="BH20" s="76">
        <v>0</v>
      </c>
    </row>
    <row r="21" spans="1:60">
      <c r="A21" s="76" t="s">
        <v>381</v>
      </c>
      <c r="B21" s="76">
        <f>IF('HGT &amp; HGL'!F23&lt;&gt;"",'HGT &amp; HGL'!F23,"")</f>
        <v>-13.974</v>
      </c>
      <c r="H21" s="76">
        <f>IF('HGT &amp; HGL'!I23&lt;&gt;"",'HGT &amp; HGL'!I23,"")</f>
        <v>20.864999999999998</v>
      </c>
      <c r="AB21" s="76">
        <f>IF('Target Flux and Temperature'!L65&lt;&gt;"",'Target Flux and Temperature'!L65,"")</f>
        <v>1.0314000000000001</v>
      </c>
      <c r="AC21" s="76">
        <f>IF('Target Flux and Temperature'!L66&lt;&gt;"",'Target Flux and Temperature'!L66,"")</f>
        <v>33.959000000000003</v>
      </c>
      <c r="AD21" s="76">
        <f>IF('Target Flux and Temperature'!L67&lt;&gt;"",'Target Flux and Temperature'!L67,"")</f>
        <v>5.0801999999999996</v>
      </c>
      <c r="AL21" s="76">
        <f>IF('Target Flux and Temperature'!I65&lt;&gt;"",'Target Flux and Temperature'!I65,"")</f>
        <v>34.408999999999999</v>
      </c>
      <c r="AM21" s="76">
        <f>IF('Target Flux and Temperature'!I66&lt;&gt;"",'Target Flux and Temperature'!I66,"")</f>
        <v>-19.945</v>
      </c>
      <c r="AN21" s="76">
        <f>IF('Target Flux and Temperature'!I67&lt;&gt;"",'Target Flux and Temperature'!I67,"")</f>
        <v>10.33</v>
      </c>
      <c r="AQ21" s="76">
        <f>IF('Surface Flux and Temperature'!I125&lt;&gt;"",'Surface Flux and Temperature'!I125,"")</f>
        <v>-8.3178999999999998</v>
      </c>
      <c r="AR21" s="76">
        <f>IF('Surface Flux and Temperature'!I126&lt;&gt;"",'Surface Flux and Temperature'!I126,"")</f>
        <v>-67.028999999999996</v>
      </c>
      <c r="BH21" s="76">
        <v>0</v>
      </c>
    </row>
    <row r="22" spans="1:60">
      <c r="A22" s="76" t="s">
        <v>382</v>
      </c>
      <c r="B22" s="76">
        <f>IF('HGT &amp; HGL'!F24&lt;&gt;"",'HGT &amp; HGL'!F24,"")</f>
        <v>13.853999999999999</v>
      </c>
      <c r="H22" s="76">
        <f>IF('HGT &amp; HGL'!I24&lt;&gt;"",'HGT &amp; HGL'!I24,"")</f>
        <v>-20.312999999999999</v>
      </c>
      <c r="R22" s="76">
        <f>IF('Gas Concentration'!I20&lt;&gt;"",'Gas Concentration'!I20,"")</f>
        <v>-8.9420000000000002</v>
      </c>
      <c r="AB22" s="76">
        <f>IF('Target Flux and Temperature'!L68&lt;&gt;"",'Target Flux and Temperature'!L68,"")</f>
        <v>-23.663</v>
      </c>
      <c r="AC22" s="76">
        <f>IF('Target Flux and Temperature'!L69&lt;&gt;"",'Target Flux and Temperature'!L69,"")</f>
        <v>-23.635000000000002</v>
      </c>
      <c r="AD22" s="76">
        <f>IF('Target Flux and Temperature'!L70&lt;&gt;"",'Target Flux and Temperature'!L70,"")</f>
        <v>-20.268000000000001</v>
      </c>
      <c r="AE22" s="76">
        <f>IF('Target Flux and Temperature'!L71&lt;&gt;"",'Target Flux and Temperature'!L71,"")</f>
        <v>-21.652999999999999</v>
      </c>
      <c r="AF22" s="76">
        <f>IF('Target Flux and Temperature'!L72&lt;&gt;"",'Target Flux and Temperature'!L72,"")</f>
        <v>-18.053000000000001</v>
      </c>
      <c r="AG22" s="76">
        <f>IF('Target Flux and Temperature'!L73&lt;&gt;"",'Target Flux and Temperature'!L73,"")</f>
        <v>-19.029</v>
      </c>
      <c r="AL22" s="76">
        <f>IF('Target Flux and Temperature'!I68&lt;&gt;"",'Target Flux and Temperature'!I68,"")</f>
        <v>-55.085000000000001</v>
      </c>
      <c r="AM22" s="76" t="str">
        <f>IF('Target Flux and Temperature'!I69&lt;&gt;"",'Target Flux and Temperature'!I69,"")</f>
        <v/>
      </c>
      <c r="AN22" s="76">
        <f>IF('Target Flux and Temperature'!I70&lt;&gt;"",'Target Flux and Temperature'!I70,"")</f>
        <v>-97.775000000000006</v>
      </c>
      <c r="AO22" s="76" t="str">
        <f>IF('Target Flux and Temperature'!I71&lt;&gt;"",'Target Flux and Temperature'!I71,"")</f>
        <v/>
      </c>
      <c r="AP22" s="76">
        <f>IF('Target Flux and Temperature'!I72&lt;&gt;"",'Target Flux and Temperature'!I72,"")</f>
        <v>-62.515999999999998</v>
      </c>
      <c r="AQ22" s="76">
        <f>IF('Surface Flux and Temperature'!I127&lt;&gt;"",'Surface Flux and Temperature'!I127,"")</f>
        <v>-34.548000000000002</v>
      </c>
      <c r="AR22" s="76">
        <f>IF('Surface Flux and Temperature'!I128&lt;&gt;"",'Surface Flux and Temperature'!I128,"")</f>
        <v>441.43</v>
      </c>
      <c r="AS22" s="76">
        <f>IF('Surface Flux and Temperature'!I129&lt;&gt;"",'Surface Flux and Temperature'!I129,"")</f>
        <v>-58.34</v>
      </c>
      <c r="AT22" s="76">
        <f>IF('Surface Flux and Temperature'!I130&lt;&gt;"",'Surface Flux and Temperature'!I130,"")</f>
        <v>-48.726999999999997</v>
      </c>
      <c r="AU22" s="76">
        <f>IF('Surface Flux and Temperature'!I131&lt;&gt;"",'Surface Flux and Temperature'!I131,"")</f>
        <v>-56.936999999999998</v>
      </c>
      <c r="AV22" s="76">
        <f>IF('Surface Flux and Temperature'!I132&lt;&gt;"",'Surface Flux and Temperature'!I132,"")</f>
        <v>-48.781999999999996</v>
      </c>
      <c r="BH22" s="76">
        <v>0</v>
      </c>
    </row>
    <row r="23" spans="1:60">
      <c r="A23" s="76" t="s">
        <v>383</v>
      </c>
      <c r="B23" s="76">
        <f>IF('HGT &amp; HGL'!F25&lt;&gt;"",'HGT &amp; HGL'!F25,"")</f>
        <v>16.844999999999999</v>
      </c>
      <c r="H23" s="76" t="str">
        <f>IF('HGT &amp; HGL'!I25&lt;&gt;"",'HGT &amp; HGL'!I25,"")</f>
        <v/>
      </c>
      <c r="N23" s="76">
        <f>IF('Ceiling Jet'!F21&lt;&gt;"",'Ceiling Jet'!F21,"")</f>
        <v>62.436</v>
      </c>
      <c r="O23" s="76">
        <f>IF('Ceiling Jet'!F22&lt;&gt;"",'Ceiling Jet'!F22,"")</f>
        <v>55.746000000000002</v>
      </c>
      <c r="Q23" s="76">
        <f>IF('Plume Temp'!F11&lt;&gt;"",'Plume Temp'!F11,"")</f>
        <v>11.816000000000001</v>
      </c>
      <c r="BH23" s="76">
        <v>0</v>
      </c>
    </row>
    <row r="24" spans="1:60">
      <c r="A24" s="76" t="s">
        <v>384</v>
      </c>
      <c r="B24" s="76">
        <f>IF('HGT &amp; HGL'!F26&lt;&gt;"",'HGT &amp; HGL'!F26,"")</f>
        <v>11.276999999999999</v>
      </c>
      <c r="H24" s="76" t="str">
        <f>IF('HGT &amp; HGL'!I26&lt;&gt;"",'HGT &amp; HGL'!I26,"")</f>
        <v/>
      </c>
      <c r="N24" s="76">
        <f>IF('Ceiling Jet'!F23&lt;&gt;"",'Ceiling Jet'!F23,"")</f>
        <v>43.427</v>
      </c>
      <c r="O24" s="76">
        <f>IF('Ceiling Jet'!F24&lt;&gt;"",'Ceiling Jet'!F24,"")</f>
        <v>42.694000000000003</v>
      </c>
      <c r="Q24" s="76">
        <f>IF('Plume Temp'!F12&lt;&gt;"",'Plume Temp'!F12,"")</f>
        <v>9.2049000000000003</v>
      </c>
      <c r="BH24" s="76">
        <v>0</v>
      </c>
    </row>
    <row r="25" spans="1:60">
      <c r="A25" s="76" t="s">
        <v>385</v>
      </c>
      <c r="B25" s="76">
        <f>IF('HGT &amp; HGL'!F27&lt;&gt;"",'HGT &amp; HGL'!F27,"")</f>
        <v>33.281999999999996</v>
      </c>
      <c r="H25" s="76" t="str">
        <f>IF('HGT &amp; HGL'!I27&lt;&gt;"",'HGT &amp; HGL'!I27,"")</f>
        <v/>
      </c>
      <c r="N25" s="76">
        <f>IF('Ceiling Jet'!F25&lt;&gt;"",'Ceiling Jet'!F25,"")</f>
        <v>112.47</v>
      </c>
      <c r="O25" s="76">
        <f>IF('Ceiling Jet'!F26&lt;&gt;"",'Ceiling Jet'!F26,"")</f>
        <v>61.643999999999998</v>
      </c>
      <c r="Q25" s="76">
        <f>IF('Plume Temp'!F13&lt;&gt;"",'Plume Temp'!F13,"")</f>
        <v>126.58</v>
      </c>
      <c r="BH25" s="76">
        <v>0</v>
      </c>
    </row>
    <row r="26" spans="1:60">
      <c r="A26" s="76" t="s">
        <v>386</v>
      </c>
      <c r="B26" s="76">
        <f>IF('HGT &amp; HGL'!F28&lt;&gt;"",'HGT &amp; HGL'!F28,"")</f>
        <v>19.114000000000001</v>
      </c>
      <c r="C26" s="76">
        <f>IF('HGT &amp; HGL'!F29&lt;&gt;"",'HGT &amp; HGL'!F29,"")</f>
        <v>51.951000000000001</v>
      </c>
      <c r="D26" s="76">
        <f>IF('HGT &amp; HGL'!F30&lt;&gt;"",'HGT &amp; HGL'!F30,"")</f>
        <v>40.244</v>
      </c>
      <c r="E26" s="76">
        <f>IF('HGT &amp; HGL'!F31&lt;&gt;"",'HGT &amp; HGL'!F31,"")</f>
        <v>9.0789000000000009</v>
      </c>
      <c r="F26" s="76">
        <f>IF('HGT &amp; HGL'!F32&lt;&gt;"",'HGT &amp; HGL'!F32,"")</f>
        <v>-17.094999999999999</v>
      </c>
      <c r="G26" s="76">
        <f>IF('HGT &amp; HGL'!F33&lt;&gt;"",'HGT &amp; HGL'!F33,"")</f>
        <v>20.286999999999999</v>
      </c>
      <c r="H26" s="76">
        <f>IF('HGT &amp; HGL'!I28&lt;&gt;"",'HGT &amp; HGL'!I28,"")</f>
        <v>-27.759</v>
      </c>
      <c r="I26" s="76">
        <f>IF('HGT &amp; HGL'!I29&lt;&gt;"",'HGT &amp; HGL'!I29,"")</f>
        <v>15.436</v>
      </c>
      <c r="J26" s="76">
        <f>IF('HGT &amp; HGL'!I30&lt;&gt;"",'HGT &amp; HGL'!I30,"")</f>
        <v>15.379</v>
      </c>
      <c r="K26" s="76">
        <f>IF('HGT &amp; HGL'!I31&lt;&gt;"",'HGT &amp; HGL'!I31,"")</f>
        <v>18.963000000000001</v>
      </c>
      <c r="L26" s="76">
        <f>IF('HGT &amp; HGL'!I32&lt;&gt;"",'HGT &amp; HGL'!I32,"")</f>
        <v>21.937000000000001</v>
      </c>
      <c r="M26" s="76">
        <f>IF('HGT &amp; HGL'!I33&lt;&gt;"",'HGT &amp; HGL'!I33,"")</f>
        <v>17.28</v>
      </c>
      <c r="R26" s="76">
        <f>IF('Gas Concentration'!$I21&lt;&gt;"",'Gas Concentration'!$I21,"")</f>
        <v>9.7246000000000006</v>
      </c>
      <c r="S26" s="76">
        <f>IF('Gas Concentration'!$I22&lt;&gt;"",'Gas Concentration'!$I22,"")</f>
        <v>-19.611000000000001</v>
      </c>
      <c r="U26" s="76">
        <f>IF('Gas Concentration'!$I23&lt;&gt;"",'Gas Concentration'!$I23,"")</f>
        <v>-18.367999999999999</v>
      </c>
      <c r="V26" s="76">
        <f>IF('Gas Concentration'!$I24&lt;&gt;"",'Gas Concentration'!$I24,"")</f>
        <v>-22.856000000000002</v>
      </c>
      <c r="W26" s="76">
        <f>IF('Gas Concentration'!$F21&lt;&gt;"",'Gas Concentration'!$F21,"")</f>
        <v>55.716000000000001</v>
      </c>
      <c r="X26" s="76">
        <f>IF('Gas Concentration'!$F22&lt;&gt;"",'Gas Concentration'!$F22,"")</f>
        <v>-14.381</v>
      </c>
      <c r="BH26" s="76">
        <v>0</v>
      </c>
    </row>
    <row r="27" spans="1:60">
      <c r="A27" s="76" t="s">
        <v>387</v>
      </c>
      <c r="B27" s="76">
        <f>IF('HGT &amp; HGL'!F34&lt;&gt;"",'HGT &amp; HGL'!F34,"")</f>
        <v>-5.1039000000000003</v>
      </c>
      <c r="C27" s="76">
        <f>IF('HGT &amp; HGL'!F35&lt;&gt;"",'HGT &amp; HGL'!F35,"")</f>
        <v>23.672000000000001</v>
      </c>
      <c r="D27" s="76">
        <f>IF('HGT &amp; HGL'!F36&lt;&gt;"",'HGT &amp; HGL'!F36,"")</f>
        <v>11.557</v>
      </c>
      <c r="E27" s="76">
        <f>IF('HGT &amp; HGL'!F37&lt;&gt;"",'HGT &amp; HGL'!F37,"")</f>
        <v>-11.117000000000001</v>
      </c>
      <c r="F27" s="76">
        <f>IF('HGT &amp; HGL'!F38&lt;&gt;"",'HGT &amp; HGL'!F38,"")</f>
        <v>-20.626999999999999</v>
      </c>
      <c r="G27" s="76">
        <f>IF('HGT &amp; HGL'!F39&lt;&gt;"",'HGT &amp; HGL'!F39,"")</f>
        <v>-19.202000000000002</v>
      </c>
      <c r="H27" s="76">
        <f>IF('HGT &amp; HGL'!I34&lt;&gt;"",'HGT &amp; HGL'!I34,"")</f>
        <v>33.036000000000001</v>
      </c>
      <c r="I27" s="76">
        <f>IF('HGT &amp; HGL'!I35&lt;&gt;"",'HGT &amp; HGL'!I35,"")</f>
        <v>14.355</v>
      </c>
      <c r="J27" s="76">
        <f>IF('HGT &amp; HGL'!I36&lt;&gt;"",'HGT &amp; HGL'!I36,"")</f>
        <v>16.5</v>
      </c>
      <c r="K27" s="76">
        <f>IF('HGT &amp; HGL'!I37&lt;&gt;"",'HGT &amp; HGL'!I37,"")</f>
        <v>18.991</v>
      </c>
      <c r="L27" s="76">
        <f>IF('HGT &amp; HGL'!I38&lt;&gt;"",'HGT &amp; HGL'!I38,"")</f>
        <v>16.082000000000001</v>
      </c>
      <c r="M27" s="76">
        <f>IF('HGT &amp; HGL'!I39&lt;&gt;"",'HGT &amp; HGL'!I39,"")</f>
        <v>15.14</v>
      </c>
      <c r="R27" s="76">
        <f>IF('Gas Concentration'!$I25&lt;&gt;"",'Gas Concentration'!$I25,"")</f>
        <v>31.991</v>
      </c>
      <c r="S27" s="76">
        <f>IF('Gas Concentration'!$I26&lt;&gt;"",'Gas Concentration'!$I26,"")</f>
        <v>-6.5087999999999999</v>
      </c>
      <c r="T27" s="76">
        <f>IF('Gas Concentration'!$I27&lt;&gt;"",'Gas Concentration'!$I27,"")</f>
        <v>-11.638999999999999</v>
      </c>
      <c r="U27" s="76">
        <f>IF('Gas Concentration'!$I28&lt;&gt;"",'Gas Concentration'!$I28,"")</f>
        <v>-15.414999999999999</v>
      </c>
      <c r="V27" s="76">
        <f>IF('Gas Concentration'!$I29&lt;&gt;"",'Gas Concentration'!$I29,"")</f>
        <v>-14.762</v>
      </c>
      <c r="W27" s="76">
        <f>IF('Gas Concentration'!$F25&lt;&gt;"",'Gas Concentration'!$F25,"")</f>
        <v>45.68</v>
      </c>
      <c r="X27" s="76">
        <f>IF('Gas Concentration'!$F26&lt;&gt;"",'Gas Concentration'!$F26,"")</f>
        <v>22.343</v>
      </c>
      <c r="BH27" s="76">
        <v>0</v>
      </c>
    </row>
    <row r="28" spans="1:60">
      <c r="A28" s="76" t="s">
        <v>388</v>
      </c>
      <c r="B28" s="76">
        <f>IF('HGT &amp; HGL'!F40&lt;&gt;"",'HGT &amp; HGL'!F40,"")</f>
        <v>-8.4670000000000005</v>
      </c>
      <c r="C28" s="76">
        <f>IF('HGT &amp; HGL'!F41&lt;&gt;"",'HGT &amp; HGL'!F41,"")</f>
        <v>2.2017000000000002</v>
      </c>
      <c r="D28" s="76">
        <f>IF('HGT &amp; HGL'!F42&lt;&gt;"",'HGT &amp; HGL'!F42,"")</f>
        <v>13.946</v>
      </c>
      <c r="E28" s="76">
        <f>IF('HGT &amp; HGL'!F43&lt;&gt;"",'HGT &amp; HGL'!F43,"")</f>
        <v>18.515999999999998</v>
      </c>
      <c r="H28" s="76">
        <f>IF('HGT &amp; HGL'!I40&lt;&gt;"",'HGT &amp; HGL'!I40,"")</f>
        <v>3.8317999999999999</v>
      </c>
      <c r="I28" s="76">
        <f>IF('HGT &amp; HGL'!I41&lt;&gt;"",'HGT &amp; HGL'!I41,"")</f>
        <v>1.3471</v>
      </c>
      <c r="J28" s="76">
        <f>IF('HGT &amp; HGL'!I42&lt;&gt;"",'HGT &amp; HGL'!I42,"")</f>
        <v>-8.0806000000000004</v>
      </c>
      <c r="K28" s="76">
        <f>IF('HGT &amp; HGL'!I43&lt;&gt;"",'HGT &amp; HGL'!I43,"")</f>
        <v>0.48813000000000001</v>
      </c>
      <c r="BH28" s="76">
        <v>0</v>
      </c>
    </row>
    <row r="29" spans="1:60">
      <c r="A29" s="76" t="s">
        <v>389</v>
      </c>
      <c r="B29" s="76">
        <f>IF('HGT &amp; HGL'!F44&lt;&gt;"",'HGT &amp; HGL'!F44,"")</f>
        <v>7.5804999999999998</v>
      </c>
      <c r="C29" s="76">
        <f>IF('HGT &amp; HGL'!F45&lt;&gt;"",'HGT &amp; HGL'!F45,"")</f>
        <v>-29.577000000000002</v>
      </c>
      <c r="D29" s="76">
        <f>IF('HGT &amp; HGL'!F46&lt;&gt;"",'HGT &amp; HGL'!F46,"")</f>
        <v>-24.706</v>
      </c>
      <c r="E29" s="76" t="str">
        <f>IF('HGT &amp; HGL'!F47&lt;&gt;"",'HGT &amp; HGL'!F47,"")</f>
        <v/>
      </c>
      <c r="H29" s="76" t="str">
        <f>IF('HGT &amp; HGL'!I44&lt;&gt;"",'HGT &amp; HGL'!I44,"")</f>
        <v/>
      </c>
      <c r="I29" s="76" t="str">
        <f>IF('HGT &amp; HGL'!I45&lt;&gt;"",'HGT &amp; HGL'!I45,"")</f>
        <v/>
      </c>
      <c r="J29" s="76" t="str">
        <f>IF('HGT &amp; HGL'!I46&lt;&gt;"",'HGT &amp; HGL'!I46,"")</f>
        <v/>
      </c>
      <c r="K29" s="76" t="str">
        <f>IF('HGT &amp; HGL'!I47&lt;&gt;"",'HGT &amp; HGL'!I47,"")</f>
        <v/>
      </c>
      <c r="BH29" s="76">
        <v>0</v>
      </c>
    </row>
    <row r="30" spans="1:60">
      <c r="A30" s="76" t="s">
        <v>390</v>
      </c>
      <c r="B30" s="76">
        <f>IF('HGT &amp; HGL'!F48&lt;&gt;"",'HGT &amp; HGL'!F48,"")</f>
        <v>-15.872999999999999</v>
      </c>
      <c r="C30" s="76">
        <f>IF('HGT &amp; HGL'!F49&lt;&gt;"",'HGT &amp; HGL'!F49,"")</f>
        <v>-4.9253</v>
      </c>
      <c r="D30" s="76">
        <f>IF('HGT &amp; HGL'!F50&lt;&gt;"",'HGT &amp; HGL'!F50,"")</f>
        <v>-5.1233000000000004</v>
      </c>
      <c r="E30" s="76">
        <f>IF('HGT &amp; HGL'!F51&lt;&gt;"",'HGT &amp; HGL'!F51,"")</f>
        <v>-8.5185999999999993</v>
      </c>
      <c r="H30" s="76">
        <f>IF('HGT &amp; HGL'!I48&lt;&gt;"",'HGT &amp; HGL'!I48,"")</f>
        <v>-1.464</v>
      </c>
      <c r="I30" s="76">
        <f>IF('HGT &amp; HGL'!I49&lt;&gt;"",'HGT &amp; HGL'!I49,"")</f>
        <v>29.477</v>
      </c>
      <c r="J30" s="76">
        <f>IF('HGT &amp; HGL'!I50&lt;&gt;"",'HGT &amp; HGL'!I50,"")</f>
        <v>25.196999999999999</v>
      </c>
      <c r="K30" s="76">
        <f>IF('HGT &amp; HGL'!I51&lt;&gt;"",'HGT &amp; HGL'!I51,"")</f>
        <v>-47.707000000000001</v>
      </c>
      <c r="BH30" s="76">
        <v>0</v>
      </c>
    </row>
    <row r="31" spans="1:60">
      <c r="A31" s="76" t="s">
        <v>391</v>
      </c>
      <c r="B31" s="76">
        <f>IF('HGT &amp; HGL'!F52&lt;&gt;"",'HGT &amp; HGL'!F52,"")</f>
        <v>-5.4458000000000002</v>
      </c>
      <c r="C31" s="76">
        <f>IF('HGT &amp; HGL'!F53&lt;&gt;"",'HGT &amp; HGL'!F53,"")</f>
        <v>-18.728000000000002</v>
      </c>
      <c r="H31" s="76">
        <f>IF('HGT &amp; HGL'!I52&lt;&gt;"",'HGT &amp; HGL'!I52,"")</f>
        <v>-5.0415000000000001</v>
      </c>
      <c r="I31" s="76">
        <f>IF('HGT &amp; HGL'!I53&lt;&gt;"",'HGT &amp; HGL'!I53,"")</f>
        <v>-11.734</v>
      </c>
      <c r="R31" s="76">
        <f>IF('Gas Concentration'!I30&lt;&gt;"",'Gas Concentration'!I30,"")</f>
        <v>-68.141000000000005</v>
      </c>
      <c r="S31" s="76">
        <f>IF('Gas Concentration'!I31&lt;&gt;"",'Gas Concentration'!I31,"")</f>
        <v>-66.646000000000001</v>
      </c>
      <c r="W31" s="76">
        <f>IF('Gas Concentration'!$F30&lt;&gt;"",'Gas Concentration'!$F30,"")</f>
        <v>-33.442</v>
      </c>
      <c r="X31" s="76">
        <f>IF('Gas Concentration'!$F31&lt;&gt;"",'Gas Concentration'!$F31,"")</f>
        <v>-28.779</v>
      </c>
      <c r="BH31" s="76">
        <v>0</v>
      </c>
    </row>
    <row r="32" spans="1:60">
      <c r="A32" s="76" t="s">
        <v>392</v>
      </c>
      <c r="B32" s="76">
        <f>IF('HGT &amp; HGL'!F54&lt;&gt;"",'HGT &amp; HGL'!F54,"")</f>
        <v>8.0549999999999997</v>
      </c>
      <c r="C32" s="76">
        <f>IF('HGT &amp; HGL'!F55&lt;&gt;"",'HGT &amp; HGL'!F55,"")</f>
        <v>-30.43</v>
      </c>
      <c r="H32" s="76">
        <f>IF('HGT &amp; HGL'!I54&lt;&gt;"",'HGT &amp; HGL'!I54,"")</f>
        <v>-18.689</v>
      </c>
      <c r="I32" s="76">
        <f>IF('HGT &amp; HGL'!I55&lt;&gt;"",'HGT &amp; HGL'!I55,"")</f>
        <v>26.102</v>
      </c>
      <c r="R32" s="76">
        <f>IF('Gas Concentration'!I32&lt;&gt;"",'Gas Concentration'!I32,"")</f>
        <v>-62.77</v>
      </c>
      <c r="S32" s="76">
        <f>IF('Gas Concentration'!I33&lt;&gt;"",'Gas Concentration'!I33,"")</f>
        <v>-51.332999999999998</v>
      </c>
      <c r="W32" s="76">
        <f>IF('Gas Concentration'!$F32&lt;&gt;"",'Gas Concentration'!$F32,"")</f>
        <v>-28.053000000000001</v>
      </c>
      <c r="X32" s="76">
        <f>IF('Gas Concentration'!$F33&lt;&gt;"",'Gas Concentration'!$F33,"")</f>
        <v>1.9000999999999999</v>
      </c>
      <c r="BH32" s="76">
        <v>0</v>
      </c>
    </row>
    <row r="33" spans="1:60">
      <c r="A33" s="76" t="s">
        <v>393</v>
      </c>
      <c r="B33" s="76">
        <f>IF('HGT &amp; HGL'!F56&lt;&gt;"",'HGT &amp; HGL'!F56,"")</f>
        <v>-24.148</v>
      </c>
      <c r="H33" s="76">
        <f>IF('HGT &amp; HGL'!I56&lt;&gt;"",'HGT &amp; HGL'!I56,"")</f>
        <v>-23.323</v>
      </c>
      <c r="AA33" s="76">
        <f>IF(Pressure!E20&lt;&gt;"",Pressure!E20,"")</f>
        <v>154.82</v>
      </c>
      <c r="BH33" s="76">
        <v>0</v>
      </c>
    </row>
    <row r="34" spans="1:60">
      <c r="A34" s="76" t="s">
        <v>394</v>
      </c>
      <c r="B34" s="76">
        <f>IF('HGT &amp; HGL'!F57&lt;&gt;"",'HGT &amp; HGL'!F57,"")</f>
        <v>52.305</v>
      </c>
      <c r="H34" s="76">
        <f>IF('HGT &amp; HGL'!I57&lt;&gt;"",'HGT &amp; HGL'!I57,"")</f>
        <v>-22.044</v>
      </c>
      <c r="AA34" s="76">
        <f>IF(Pressure!E21&lt;&gt;"",Pressure!E21,"")</f>
        <v>281.62</v>
      </c>
      <c r="BH34" s="76">
        <v>0</v>
      </c>
    </row>
    <row r="35" spans="1:60">
      <c r="A35" s="76" t="s">
        <v>271</v>
      </c>
      <c r="B35" s="76">
        <f>IF('HGT &amp; HGL'!F58&lt;&gt;"",'HGT &amp; HGL'!F58,"")</f>
        <v>7.8258000000000001</v>
      </c>
      <c r="C35" s="76">
        <f>IF('HGT &amp; HGL'!F59&lt;&gt;"",'HGT &amp; HGL'!F59,"")</f>
        <v>-8.5527999999999995</v>
      </c>
      <c r="D35" s="76">
        <f>IF('HGT &amp; HGL'!F60&lt;&gt;"",'HGT &amp; HGL'!F60,"")</f>
        <v>291.8</v>
      </c>
      <c r="H35" s="76" t="str">
        <f>IF('HGT &amp; HGL'!I58&lt;&gt;"",'HGT &amp; HGL'!I58,"")</f>
        <v/>
      </c>
      <c r="I35" s="76" t="str">
        <f>IF('HGT &amp; HGL'!I59&lt;&gt;"",'HGT &amp; HGL'!I59,"")</f>
        <v/>
      </c>
      <c r="J35" s="76" t="str">
        <f>IF('HGT &amp; HGL'!I60&lt;&gt;"",'HGT &amp; HGL'!I60,"")</f>
        <v/>
      </c>
      <c r="R35" s="76">
        <f>IF('Gas Concentration'!I34&lt;&gt;"",'Gas Concentration'!I34,"")</f>
        <v>-28.89</v>
      </c>
      <c r="W35" s="76">
        <f>IF('Gas Concentration'!$F34&lt;&gt;"",'Gas Concentration'!$F34,"")</f>
        <v>-24.033999999999999</v>
      </c>
      <c r="BH35" s="76">
        <v>0</v>
      </c>
    </row>
    <row r="133" spans="2:17" ht="12.75" customHeight="1">
      <c r="B133" s="126"/>
      <c r="C133" s="126"/>
      <c r="D133" s="126"/>
      <c r="E133" s="126"/>
      <c r="F133" s="126"/>
      <c r="G133" s="126"/>
    </row>
    <row r="136" spans="2:17" ht="12.75" customHeight="1"/>
    <row r="142" spans="2:17" s="22" customFormat="1" ht="12.75" customHeight="1"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</row>
    <row r="143" spans="2:17" s="22" customFormat="1"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</row>
    <row r="144" spans="2:17" s="22" customFormat="1"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</row>
    <row r="145" spans="2:17" s="22" customFormat="1"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</row>
    <row r="146" spans="2:17" s="22" customFormat="1"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</row>
    <row r="147" spans="2:17" s="22" customFormat="1"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</row>
    <row r="148" spans="2:17" s="26" customFormat="1" ht="12.75" customHeight="1"/>
    <row r="149" spans="2:17" s="26" customFormat="1"/>
    <row r="150" spans="2:17" s="26" customFormat="1"/>
    <row r="151" spans="2:17" s="26" customFormat="1"/>
    <row r="152" spans="2:17" s="26" customFormat="1"/>
    <row r="153" spans="2:17" s="26" customFormat="1"/>
    <row r="154" spans="2:17" s="26" customFormat="1"/>
    <row r="155" spans="2:17" s="26" customFormat="1"/>
    <row r="156" spans="2:17" s="26" customFormat="1"/>
    <row r="157" spans="2:17" s="26" customFormat="1"/>
    <row r="158" spans="2:17" s="26" customFormat="1"/>
    <row r="159" spans="2:17" s="26" customFormat="1"/>
    <row r="160" spans="2:17" ht="12.75" customHeight="1"/>
    <row r="178" ht="12.75" customHeight="1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66"/>
  <sheetViews>
    <sheetView workbookViewId="0">
      <selection activeCell="D44" sqref="D44"/>
    </sheetView>
  </sheetViews>
  <sheetFormatPr defaultRowHeight="12.75"/>
  <cols>
    <col min="1" max="1" width="6.28515625" style="4" bestFit="1" customWidth="1"/>
    <col min="2" max="2" width="8.28515625" style="2" bestFit="1" customWidth="1"/>
    <col min="3" max="3" width="12.7109375" customWidth="1"/>
    <col min="4" max="5" width="9.140625" style="9"/>
    <col min="6" max="6" width="9.140625" style="10" bestFit="1"/>
    <col min="7" max="8" width="9.140625" style="9"/>
    <col min="9" max="9" width="9.140625" style="10"/>
    <col min="11" max="11" width="11.28515625" style="64" bestFit="1" customWidth="1"/>
    <col min="12" max="12" width="10.140625" style="64" bestFit="1" customWidth="1"/>
    <col min="14" max="14" width="6.28515625" style="4" bestFit="1" customWidth="1"/>
    <col min="15" max="15" width="11.5703125" customWidth="1"/>
  </cols>
  <sheetData>
    <row r="1" spans="1:16">
      <c r="K1" s="196" t="s">
        <v>313</v>
      </c>
      <c r="L1" s="196"/>
      <c r="O1" s="183" t="s">
        <v>315</v>
      </c>
      <c r="P1" s="184"/>
    </row>
    <row r="2" spans="1:16" s="6" customFormat="1" ht="25.5">
      <c r="D2" s="177" t="s">
        <v>135</v>
      </c>
      <c r="E2" s="177"/>
      <c r="F2" s="177"/>
      <c r="G2" s="177" t="s">
        <v>134</v>
      </c>
      <c r="H2" s="177"/>
      <c r="I2" s="177"/>
      <c r="K2" s="112" t="s">
        <v>8</v>
      </c>
      <c r="L2" s="112" t="s">
        <v>314</v>
      </c>
      <c r="M2" s="103"/>
      <c r="O2" s="102" t="s">
        <v>8</v>
      </c>
      <c r="P2" s="102" t="s">
        <v>314</v>
      </c>
    </row>
    <row r="3" spans="1:16" s="15" customFormat="1" ht="25.5">
      <c r="A3" s="178" t="s">
        <v>85</v>
      </c>
      <c r="B3" s="178" t="s">
        <v>0</v>
      </c>
      <c r="C3" s="182" t="s">
        <v>116</v>
      </c>
      <c r="D3" s="37" t="s">
        <v>136</v>
      </c>
      <c r="E3" s="37" t="s">
        <v>137</v>
      </c>
      <c r="F3" s="39" t="s">
        <v>84</v>
      </c>
      <c r="G3" s="37" t="s">
        <v>136</v>
      </c>
      <c r="H3" s="37" t="s">
        <v>137</v>
      </c>
      <c r="I3" s="39" t="s">
        <v>84</v>
      </c>
      <c r="K3" s="113" t="str">
        <f>F3</f>
        <v>Relative Difference</v>
      </c>
      <c r="L3" s="113" t="str">
        <f>I3</f>
        <v>Relative Difference</v>
      </c>
      <c r="N3" s="178" t="s">
        <v>85</v>
      </c>
      <c r="O3" s="39" t="str">
        <f>I3</f>
        <v>Relative Difference</v>
      </c>
      <c r="P3" s="39" t="str">
        <f>L3</f>
        <v>Relative Difference</v>
      </c>
    </row>
    <row r="4" spans="1:16" s="6" customFormat="1">
      <c r="A4" s="181"/>
      <c r="B4" s="181"/>
      <c r="C4" s="181"/>
      <c r="D4" s="38" t="s">
        <v>90</v>
      </c>
      <c r="E4" s="38" t="s">
        <v>90</v>
      </c>
      <c r="F4" s="40" t="s">
        <v>91</v>
      </c>
      <c r="G4" s="38" t="s">
        <v>176</v>
      </c>
      <c r="H4" s="38" t="s">
        <v>176</v>
      </c>
      <c r="I4" s="40" t="s">
        <v>91</v>
      </c>
      <c r="K4" s="113" t="str">
        <f>F4</f>
        <v>(%)</v>
      </c>
      <c r="L4" s="113" t="str">
        <f>I4</f>
        <v>(%)</v>
      </c>
      <c r="N4" s="181"/>
      <c r="O4" s="39" t="str">
        <f>I4</f>
        <v>(%)</v>
      </c>
      <c r="P4" s="39" t="str">
        <f>L4</f>
        <v>(%)</v>
      </c>
    </row>
    <row r="5" spans="1:16" ht="12.75" customHeight="1">
      <c r="A5" s="178" t="s">
        <v>338</v>
      </c>
      <c r="B5" s="11" t="s">
        <v>87</v>
      </c>
      <c r="C5" s="12"/>
      <c r="D5" s="19">
        <f>Output!S35</f>
        <v>54.8</v>
      </c>
      <c r="E5" s="19">
        <f>Output!T35</f>
        <v>62.3</v>
      </c>
      <c r="F5" s="20">
        <f>Output!U35</f>
        <v>13.686</v>
      </c>
      <c r="G5" s="13"/>
      <c r="H5" s="13"/>
      <c r="I5" s="20"/>
      <c r="K5" s="114">
        <f>IF(F5&lt;&gt;"",ABS(F5),"")</f>
        <v>13.686</v>
      </c>
      <c r="L5" s="114" t="str">
        <f>IF(I5&lt;&gt;"",ABS(I5),"")</f>
        <v/>
      </c>
      <c r="N5" s="199" t="s">
        <v>86</v>
      </c>
      <c r="O5" s="28">
        <f>AVERAGE(K5:K7)</f>
        <v>13.035000000000002</v>
      </c>
      <c r="P5" s="28">
        <f>AVERAGE(L5:L7)</f>
        <v>7.7922000000000002</v>
      </c>
    </row>
    <row r="6" spans="1:16">
      <c r="A6" s="179"/>
      <c r="B6" s="11" t="s">
        <v>88</v>
      </c>
      <c r="C6" s="12"/>
      <c r="D6" s="19">
        <f>Output!S43</f>
        <v>86</v>
      </c>
      <c r="E6" s="19">
        <f>Output!T43</f>
        <v>99</v>
      </c>
      <c r="F6" s="20">
        <f>Output!U43</f>
        <v>15.116</v>
      </c>
      <c r="G6" s="13"/>
      <c r="H6" s="13"/>
      <c r="I6" s="20"/>
      <c r="K6" s="114">
        <f t="shared" ref="K6:K60" si="0">IF(F6&lt;&gt;"",ABS(F6),"")</f>
        <v>15.116</v>
      </c>
      <c r="L6" s="114" t="str">
        <f t="shared" ref="L6:L60" si="1">IF(I6&lt;&gt;"",ABS(I6),"")</f>
        <v/>
      </c>
      <c r="N6" s="200"/>
      <c r="O6" s="105"/>
      <c r="P6" s="105"/>
    </row>
    <row r="7" spans="1:16">
      <c r="A7" s="180"/>
      <c r="B7" s="11" t="s">
        <v>89</v>
      </c>
      <c r="C7" s="12"/>
      <c r="D7" s="19">
        <f>Output!S51</f>
        <v>82.5</v>
      </c>
      <c r="E7" s="19">
        <f>Output!T51</f>
        <v>91</v>
      </c>
      <c r="F7" s="20">
        <f>Output!U51</f>
        <v>10.303000000000001</v>
      </c>
      <c r="G7" s="13">
        <f>-Output!S52</f>
        <v>13.86</v>
      </c>
      <c r="H7" s="13">
        <f>ABS(Output!T52)</f>
        <v>14.94</v>
      </c>
      <c r="I7" s="20">
        <f>Output!U52</f>
        <v>7.7922000000000002</v>
      </c>
      <c r="K7" s="114">
        <f t="shared" si="0"/>
        <v>10.303000000000001</v>
      </c>
      <c r="L7" s="114">
        <f t="shared" si="1"/>
        <v>7.7922000000000002</v>
      </c>
      <c r="N7" s="201"/>
      <c r="O7" s="106"/>
      <c r="P7" s="106"/>
    </row>
    <row r="8" spans="1:16" ht="12.75" customHeight="1">
      <c r="A8" s="172" t="s">
        <v>339</v>
      </c>
      <c r="B8" s="11" t="s">
        <v>92</v>
      </c>
      <c r="C8" s="12"/>
      <c r="D8" s="19">
        <f>Output!S59</f>
        <v>122.89</v>
      </c>
      <c r="E8" s="19">
        <f>Output!T59</f>
        <v>135.47999999999999</v>
      </c>
      <c r="F8" s="20">
        <f>Output!U59</f>
        <v>10.246</v>
      </c>
      <c r="G8" s="13"/>
      <c r="H8" s="13"/>
      <c r="I8" s="20"/>
      <c r="K8" s="114">
        <f t="shared" si="0"/>
        <v>10.246</v>
      </c>
      <c r="L8" s="114" t="str">
        <f t="shared" si="1"/>
        <v/>
      </c>
      <c r="N8" s="199" t="s">
        <v>107</v>
      </c>
      <c r="O8" s="28">
        <f>AVERAGE(K8:K22)</f>
        <v>11.949400000000001</v>
      </c>
      <c r="P8" s="28">
        <f>AVERAGE(L8:L22)</f>
        <v>4.6187499999999995</v>
      </c>
    </row>
    <row r="9" spans="1:16">
      <c r="A9" s="173"/>
      <c r="B9" s="11" t="s">
        <v>97</v>
      </c>
      <c r="C9" s="12"/>
      <c r="D9" s="19">
        <f>Output!S254</f>
        <v>116.81</v>
      </c>
      <c r="E9" s="19">
        <f>Output!T254</f>
        <v>132.52000000000001</v>
      </c>
      <c r="F9" s="20">
        <f>Output!U254</f>
        <v>13.452</v>
      </c>
      <c r="G9" s="13"/>
      <c r="H9" s="13"/>
      <c r="I9" s="20"/>
      <c r="K9" s="114">
        <f t="shared" si="0"/>
        <v>13.452</v>
      </c>
      <c r="L9" s="114" t="str">
        <f t="shared" si="1"/>
        <v/>
      </c>
      <c r="N9" s="200"/>
      <c r="O9" s="105"/>
      <c r="P9" s="105"/>
    </row>
    <row r="10" spans="1:16">
      <c r="A10" s="173"/>
      <c r="B10" s="11" t="s">
        <v>93</v>
      </c>
      <c r="C10" s="12"/>
      <c r="D10" s="19">
        <f>Output!S98</f>
        <v>229.21</v>
      </c>
      <c r="E10" s="19">
        <f>Output!T98</f>
        <v>234.57</v>
      </c>
      <c r="F10" s="20">
        <f>Output!U98</f>
        <v>2.3367</v>
      </c>
      <c r="G10" s="13"/>
      <c r="H10" s="13"/>
      <c r="I10" s="20"/>
      <c r="K10" s="114">
        <f t="shared" si="0"/>
        <v>2.3367</v>
      </c>
      <c r="L10" s="114" t="str">
        <f t="shared" si="1"/>
        <v/>
      </c>
      <c r="N10" s="200"/>
      <c r="O10" s="105"/>
      <c r="P10" s="105"/>
    </row>
    <row r="11" spans="1:16">
      <c r="A11" s="173"/>
      <c r="B11" s="11" t="s">
        <v>98</v>
      </c>
      <c r="C11" s="12"/>
      <c r="D11" s="19">
        <f>Output!S293</f>
        <v>217.68</v>
      </c>
      <c r="E11" s="19">
        <f>Output!T293</f>
        <v>234.06</v>
      </c>
      <c r="F11" s="20">
        <f>Output!U293</f>
        <v>7.5233999999999996</v>
      </c>
      <c r="G11" s="13"/>
      <c r="H11" s="13"/>
      <c r="I11" s="20"/>
      <c r="K11" s="114">
        <f t="shared" si="0"/>
        <v>7.5233999999999996</v>
      </c>
      <c r="L11" s="114" t="str">
        <f t="shared" si="1"/>
        <v/>
      </c>
      <c r="N11" s="200"/>
      <c r="O11" s="105"/>
      <c r="P11" s="105"/>
    </row>
    <row r="12" spans="1:16">
      <c r="A12" s="173"/>
      <c r="B12" s="11" t="s">
        <v>95</v>
      </c>
      <c r="C12" s="12"/>
      <c r="D12" s="19">
        <f>Output!S176</f>
        <v>204.28</v>
      </c>
      <c r="E12" s="19">
        <f>Output!T176</f>
        <v>221.67</v>
      </c>
      <c r="F12" s="20">
        <f>Output!U176</f>
        <v>8.5104000000000006</v>
      </c>
      <c r="G12" s="13"/>
      <c r="H12" s="13"/>
      <c r="I12" s="20"/>
      <c r="K12" s="114">
        <f t="shared" si="0"/>
        <v>8.5104000000000006</v>
      </c>
      <c r="L12" s="114" t="str">
        <f t="shared" si="1"/>
        <v/>
      </c>
      <c r="N12" s="200"/>
      <c r="O12" s="105"/>
      <c r="P12" s="105"/>
    </row>
    <row r="13" spans="1:16">
      <c r="A13" s="173"/>
      <c r="B13" s="11" t="s">
        <v>100</v>
      </c>
      <c r="C13" s="12"/>
      <c r="D13" s="19">
        <f>Output!S371</f>
        <v>197.83</v>
      </c>
      <c r="E13" s="19">
        <f>Output!T371</f>
        <v>221.01</v>
      </c>
      <c r="F13" s="20">
        <f>Output!U371</f>
        <v>11.718</v>
      </c>
      <c r="G13" s="13"/>
      <c r="H13" s="13"/>
      <c r="I13" s="20"/>
      <c r="K13" s="114">
        <f t="shared" si="0"/>
        <v>11.718</v>
      </c>
      <c r="L13" s="114" t="str">
        <f t="shared" si="1"/>
        <v/>
      </c>
      <c r="N13" s="200"/>
      <c r="O13" s="105"/>
      <c r="P13" s="105"/>
    </row>
    <row r="14" spans="1:16">
      <c r="A14" s="173"/>
      <c r="B14" s="11" t="s">
        <v>101</v>
      </c>
      <c r="C14" s="12"/>
      <c r="D14" s="19">
        <f>Output!S410</f>
        <v>290.49</v>
      </c>
      <c r="E14" s="19">
        <f>Output!T410</f>
        <v>310.87</v>
      </c>
      <c r="F14" s="20">
        <f>Output!U410</f>
        <v>7.0164</v>
      </c>
      <c r="G14" s="13"/>
      <c r="H14" s="13"/>
      <c r="I14" s="20"/>
      <c r="K14" s="114">
        <f t="shared" si="0"/>
        <v>7.0164</v>
      </c>
      <c r="L14" s="114" t="str">
        <f t="shared" si="1"/>
        <v/>
      </c>
      <c r="N14" s="200"/>
      <c r="O14" s="105"/>
      <c r="P14" s="105"/>
    </row>
    <row r="15" spans="1:16">
      <c r="A15" s="173"/>
      <c r="B15" s="11" t="s">
        <v>104</v>
      </c>
      <c r="C15" s="12"/>
      <c r="D15" s="19">
        <f>Output!S527</f>
        <v>268.44</v>
      </c>
      <c r="E15" s="19">
        <f>Output!T527</f>
        <v>289.68</v>
      </c>
      <c r="F15" s="20">
        <f>Output!U527</f>
        <v>7.9138999999999999</v>
      </c>
      <c r="G15" s="13"/>
      <c r="H15" s="13"/>
      <c r="I15" s="20"/>
      <c r="K15" s="114">
        <f t="shared" si="0"/>
        <v>7.9138999999999999</v>
      </c>
      <c r="L15" s="114" t="str">
        <f t="shared" si="1"/>
        <v/>
      </c>
      <c r="N15" s="200"/>
      <c r="O15" s="105"/>
      <c r="P15" s="105"/>
    </row>
    <row r="16" spans="1:16">
      <c r="A16" s="173"/>
      <c r="B16" s="11" t="s">
        <v>105</v>
      </c>
      <c r="C16" s="12"/>
      <c r="D16" s="19">
        <f>Output!S566</f>
        <v>135.33000000000001</v>
      </c>
      <c r="E16" s="19">
        <f>Output!T566</f>
        <v>143.19</v>
      </c>
      <c r="F16" s="20">
        <f>Output!U566</f>
        <v>5.8102</v>
      </c>
      <c r="G16" s="13"/>
      <c r="H16" s="13"/>
      <c r="I16" s="20"/>
      <c r="K16" s="114">
        <f t="shared" si="0"/>
        <v>5.8102</v>
      </c>
      <c r="L16" s="114" t="str">
        <f t="shared" si="1"/>
        <v/>
      </c>
      <c r="N16" s="200"/>
      <c r="O16" s="105"/>
      <c r="P16" s="105"/>
    </row>
    <row r="17" spans="1:16">
      <c r="A17" s="173"/>
      <c r="B17" s="11" t="s">
        <v>94</v>
      </c>
      <c r="C17" s="12"/>
      <c r="D17" s="19">
        <f>Output!S137</f>
        <v>207.25</v>
      </c>
      <c r="E17" s="19">
        <f>Output!T137</f>
        <v>243.33</v>
      </c>
      <c r="F17" s="20">
        <f>Output!U137</f>
        <v>17.408999999999999</v>
      </c>
      <c r="G17" s="13">
        <f>-Output!S138</f>
        <v>2.91</v>
      </c>
      <c r="H17" s="13">
        <f>-Output!T138</f>
        <v>2.8132000000000001</v>
      </c>
      <c r="I17" s="20">
        <f>Output!U138</f>
        <v>-3.3264999999999998</v>
      </c>
      <c r="K17" s="114">
        <f t="shared" si="0"/>
        <v>17.408999999999999</v>
      </c>
      <c r="L17" s="114">
        <f t="shared" si="1"/>
        <v>3.3264999999999998</v>
      </c>
      <c r="N17" s="200"/>
      <c r="O17" s="105"/>
      <c r="P17" s="105"/>
    </row>
    <row r="18" spans="1:16">
      <c r="A18" s="173"/>
      <c r="B18" s="11" t="s">
        <v>99</v>
      </c>
      <c r="C18" s="12"/>
      <c r="D18" s="19">
        <f>Output!S332</f>
        <v>203.99</v>
      </c>
      <c r="E18" s="19">
        <f>Output!T332</f>
        <v>240.56</v>
      </c>
      <c r="F18" s="20">
        <f>Output!U332</f>
        <v>17.928999999999998</v>
      </c>
      <c r="G18" s="13">
        <f>-Output!S333</f>
        <v>2.92</v>
      </c>
      <c r="H18" s="13">
        <f>-Output!T333</f>
        <v>2.8014999999999999</v>
      </c>
      <c r="I18" s="20">
        <f>Output!U333</f>
        <v>-4.0589000000000004</v>
      </c>
      <c r="K18" s="114">
        <f t="shared" si="0"/>
        <v>17.928999999999998</v>
      </c>
      <c r="L18" s="114">
        <f t="shared" si="1"/>
        <v>4.0589000000000004</v>
      </c>
      <c r="N18" s="200"/>
      <c r="O18" s="105"/>
      <c r="P18" s="105"/>
    </row>
    <row r="19" spans="1:16">
      <c r="A19" s="173"/>
      <c r="B19" s="11" t="s">
        <v>96</v>
      </c>
      <c r="C19" s="12"/>
      <c r="D19" s="19">
        <f>Output!S215</f>
        <v>175.49</v>
      </c>
      <c r="E19" s="19">
        <f>Output!T215</f>
        <v>198.17</v>
      </c>
      <c r="F19" s="20">
        <f>Output!U215</f>
        <v>12.922000000000001</v>
      </c>
      <c r="G19" s="13">
        <f>-Output!S216</f>
        <v>2.95</v>
      </c>
      <c r="H19" s="13">
        <f>-Output!T216</f>
        <v>2.6629999999999998</v>
      </c>
      <c r="I19" s="20">
        <f>Output!U216</f>
        <v>-9.7303999999999995</v>
      </c>
      <c r="K19" s="114">
        <f t="shared" si="0"/>
        <v>12.922000000000001</v>
      </c>
      <c r="L19" s="114">
        <f t="shared" si="1"/>
        <v>9.7303999999999995</v>
      </c>
      <c r="N19" s="200"/>
      <c r="O19" s="105"/>
      <c r="P19" s="105"/>
    </row>
    <row r="20" spans="1:16">
      <c r="A20" s="173"/>
      <c r="B20" s="11" t="s">
        <v>102</v>
      </c>
      <c r="C20" s="12"/>
      <c r="D20" s="19">
        <f>Output!S449</f>
        <v>208.23</v>
      </c>
      <c r="E20" s="19">
        <f>Output!T449</f>
        <v>241.62</v>
      </c>
      <c r="F20" s="20">
        <f>Output!U449</f>
        <v>16.036999999999999</v>
      </c>
      <c r="G20" s="13">
        <f>-Output!S450</f>
        <v>2.91</v>
      </c>
      <c r="H20" s="13">
        <f>-Output!T450</f>
        <v>2.8058000000000001</v>
      </c>
      <c r="I20" s="20">
        <f>Output!U450</f>
        <v>-3.58</v>
      </c>
      <c r="K20" s="114">
        <f t="shared" si="0"/>
        <v>16.036999999999999</v>
      </c>
      <c r="L20" s="114">
        <f t="shared" si="1"/>
        <v>3.58</v>
      </c>
      <c r="N20" s="200"/>
      <c r="O20" s="105"/>
      <c r="P20" s="105"/>
    </row>
    <row r="21" spans="1:16">
      <c r="A21" s="173"/>
      <c r="B21" s="11" t="s">
        <v>103</v>
      </c>
      <c r="C21" s="12"/>
      <c r="D21" s="19">
        <f>Output!S488</f>
        <v>210.57</v>
      </c>
      <c r="E21" s="19">
        <f>Output!T488</f>
        <v>241.94</v>
      </c>
      <c r="F21" s="20">
        <f>Output!U488</f>
        <v>14.9</v>
      </c>
      <c r="G21" s="13">
        <f>-Output!S489</f>
        <v>2.89</v>
      </c>
      <c r="H21" s="13">
        <f>-Output!T489</f>
        <v>2.7892999999999999</v>
      </c>
      <c r="I21" s="20">
        <f>Output!U489</f>
        <v>-3.4836999999999998</v>
      </c>
      <c r="K21" s="114">
        <f t="shared" si="0"/>
        <v>14.9</v>
      </c>
      <c r="L21" s="114">
        <f t="shared" si="1"/>
        <v>3.4836999999999998</v>
      </c>
      <c r="N21" s="200"/>
      <c r="O21" s="105"/>
      <c r="P21" s="105"/>
    </row>
    <row r="22" spans="1:16">
      <c r="A22" s="173"/>
      <c r="B22" s="11" t="s">
        <v>106</v>
      </c>
      <c r="C22" s="12"/>
      <c r="D22" s="19">
        <f>Output!S605</f>
        <v>193.43</v>
      </c>
      <c r="E22" s="19">
        <f>Output!T605</f>
        <v>242.79</v>
      </c>
      <c r="F22" s="20">
        <f>Output!U605</f>
        <v>25.516999999999999</v>
      </c>
      <c r="G22" s="13">
        <f>-Output!S606</f>
        <v>2.91</v>
      </c>
      <c r="H22" s="13">
        <f>-ABS(Output!T606)</f>
        <v>-2.8071999999999999</v>
      </c>
      <c r="I22" s="20">
        <f>ABS(Output!U606)</f>
        <v>3.5329999999999999</v>
      </c>
      <c r="K22" s="114">
        <f t="shared" si="0"/>
        <v>25.516999999999999</v>
      </c>
      <c r="L22" s="114">
        <f t="shared" si="1"/>
        <v>3.5329999999999999</v>
      </c>
      <c r="N22" s="201"/>
      <c r="O22" s="106"/>
      <c r="P22" s="106"/>
    </row>
    <row r="23" spans="1:16">
      <c r="A23" s="72" t="s">
        <v>340</v>
      </c>
      <c r="B23" s="11" t="s">
        <v>92</v>
      </c>
      <c r="C23" s="12"/>
      <c r="D23" s="19">
        <f>Output!S644</f>
        <v>700.14</v>
      </c>
      <c r="E23" s="19">
        <f>Output!T644</f>
        <v>602.30999999999995</v>
      </c>
      <c r="F23" s="20">
        <f>Output!U644</f>
        <v>-13.974</v>
      </c>
      <c r="G23" s="13">
        <f>-Output!S645</f>
        <v>4.2</v>
      </c>
      <c r="H23" s="13">
        <f>-Output!T645</f>
        <v>5.0762999999999998</v>
      </c>
      <c r="I23" s="20">
        <f>Output!U645</f>
        <v>20.864999999999998</v>
      </c>
      <c r="K23" s="114">
        <f t="shared" si="0"/>
        <v>13.974</v>
      </c>
      <c r="L23" s="114">
        <f t="shared" si="1"/>
        <v>20.864999999999998</v>
      </c>
      <c r="N23" s="14" t="s">
        <v>108</v>
      </c>
      <c r="O23" s="20">
        <f>K23</f>
        <v>13.974</v>
      </c>
      <c r="P23" s="20">
        <f>L23</f>
        <v>20.864999999999998</v>
      </c>
    </row>
    <row r="24" spans="1:16">
      <c r="A24" s="72" t="s">
        <v>340</v>
      </c>
      <c r="B24" s="11" t="s">
        <v>95</v>
      </c>
      <c r="C24" s="12"/>
      <c r="D24" s="19">
        <f>Output!S658</f>
        <v>150.81</v>
      </c>
      <c r="E24" s="19">
        <f>Output!T658</f>
        <v>171.7</v>
      </c>
      <c r="F24" s="20">
        <f>Output!U658</f>
        <v>13.853999999999999</v>
      </c>
      <c r="G24" s="13">
        <f>-Output!S659</f>
        <v>4.3186999999999998</v>
      </c>
      <c r="H24" s="13">
        <f>-Output!T659</f>
        <v>3.4413999999999998</v>
      </c>
      <c r="I24" s="20">
        <f>Output!U659</f>
        <v>-20.312999999999999</v>
      </c>
      <c r="K24" s="114">
        <f t="shared" si="0"/>
        <v>13.853999999999999</v>
      </c>
      <c r="L24" s="114">
        <f t="shared" si="1"/>
        <v>20.312999999999999</v>
      </c>
      <c r="N24" s="14" t="s">
        <v>109</v>
      </c>
      <c r="O24" s="20">
        <f>K24</f>
        <v>13.853999999999999</v>
      </c>
      <c r="P24" s="20">
        <f>L24</f>
        <v>20.312999999999999</v>
      </c>
    </row>
    <row r="25" spans="1:16" ht="12.75" customHeight="1">
      <c r="A25" s="191" t="s">
        <v>110</v>
      </c>
      <c r="B25" s="11" t="s">
        <v>95</v>
      </c>
      <c r="C25" s="12"/>
      <c r="D25" s="19">
        <f>Output!S8</f>
        <v>59</v>
      </c>
      <c r="E25" s="19">
        <f>Output!T8</f>
        <v>68.938000000000002</v>
      </c>
      <c r="F25" s="20">
        <f>Output!U8</f>
        <v>16.844999999999999</v>
      </c>
      <c r="G25" s="13"/>
      <c r="H25" s="13"/>
      <c r="I25" s="20"/>
      <c r="K25" s="114">
        <f t="shared" si="0"/>
        <v>16.844999999999999</v>
      </c>
      <c r="L25" s="114" t="str">
        <f t="shared" si="1"/>
        <v/>
      </c>
      <c r="N25" s="192" t="s">
        <v>110</v>
      </c>
      <c r="O25" s="28">
        <f>AVERAGE(K25:K27)</f>
        <v>20.468</v>
      </c>
      <c r="P25" s="28"/>
    </row>
    <row r="26" spans="1:16">
      <c r="A26" s="191"/>
      <c r="B26" s="11" t="s">
        <v>96</v>
      </c>
      <c r="C26" s="12"/>
      <c r="D26" s="19">
        <f>Output!S17</f>
        <v>44.222999999999999</v>
      </c>
      <c r="E26" s="19">
        <f>Output!T17</f>
        <v>49.21</v>
      </c>
      <c r="F26" s="20">
        <f>Output!U17</f>
        <v>11.276999999999999</v>
      </c>
      <c r="G26" s="13"/>
      <c r="H26" s="13"/>
      <c r="I26" s="20"/>
      <c r="K26" s="114">
        <f t="shared" si="0"/>
        <v>11.276999999999999</v>
      </c>
      <c r="L26" s="114" t="str">
        <f t="shared" si="1"/>
        <v/>
      </c>
      <c r="N26" s="193"/>
      <c r="O26" s="105"/>
      <c r="P26" s="105"/>
    </row>
    <row r="27" spans="1:16">
      <c r="A27" s="191"/>
      <c r="B27" s="11" t="s">
        <v>112</v>
      </c>
      <c r="C27" s="12"/>
      <c r="D27" s="19">
        <f>Output!S26</f>
        <v>66</v>
      </c>
      <c r="E27" s="19">
        <f>Output!T26</f>
        <v>87.965999999999994</v>
      </c>
      <c r="F27" s="20">
        <f>Output!U26</f>
        <v>33.281999999999996</v>
      </c>
      <c r="G27" s="13"/>
      <c r="H27" s="13"/>
      <c r="I27" s="20"/>
      <c r="K27" s="114">
        <f t="shared" si="0"/>
        <v>33.281999999999996</v>
      </c>
      <c r="L27" s="114" t="str">
        <f t="shared" si="1"/>
        <v/>
      </c>
      <c r="N27" s="202"/>
      <c r="O27" s="106"/>
      <c r="P27" s="106"/>
    </row>
    <row r="28" spans="1:16" ht="12.75" customHeight="1">
      <c r="A28" s="172" t="s">
        <v>275</v>
      </c>
      <c r="B28" s="171" t="s">
        <v>274</v>
      </c>
      <c r="C28" s="70" t="s">
        <v>113</v>
      </c>
      <c r="D28" s="13">
        <f>Output!S730</f>
        <v>244.13</v>
      </c>
      <c r="E28" s="13">
        <f>Output!T730</f>
        <v>290.8</v>
      </c>
      <c r="F28" s="20">
        <f>Output!U730</f>
        <v>19.114000000000001</v>
      </c>
      <c r="G28" s="13">
        <f>-Output!S731</f>
        <v>1.9615</v>
      </c>
      <c r="H28" s="13">
        <f>-Output!T731</f>
        <v>1.417</v>
      </c>
      <c r="I28" s="20">
        <f>Output!U731</f>
        <v>-27.759</v>
      </c>
      <c r="K28" s="114">
        <f t="shared" si="0"/>
        <v>19.114000000000001</v>
      </c>
      <c r="L28" s="114">
        <f t="shared" si="1"/>
        <v>27.759</v>
      </c>
      <c r="N28" s="203" t="s">
        <v>275</v>
      </c>
      <c r="O28" s="20">
        <f>AVERAGE(K28:K39)</f>
        <v>20.754066666666667</v>
      </c>
      <c r="P28" s="20">
        <f>AVERAGE(L28:L39)</f>
        <v>19.238166666666668</v>
      </c>
    </row>
    <row r="29" spans="1:16">
      <c r="A29" s="173"/>
      <c r="B29" s="170"/>
      <c r="C29" s="70" t="s">
        <v>269</v>
      </c>
      <c r="D29" s="13">
        <f>Output!S735</f>
        <v>57.5</v>
      </c>
      <c r="E29" s="13">
        <f>Output!T735</f>
        <v>87.372</v>
      </c>
      <c r="F29" s="20">
        <f>Output!U735</f>
        <v>51.951000000000001</v>
      </c>
      <c r="G29" s="13">
        <f>-Output!S736</f>
        <v>1.99</v>
      </c>
      <c r="H29" s="13">
        <f>-Output!T736</f>
        <v>2.2972000000000001</v>
      </c>
      <c r="I29" s="20">
        <f>Output!U736</f>
        <v>15.436</v>
      </c>
      <c r="K29" s="114">
        <f t="shared" si="0"/>
        <v>51.951000000000001</v>
      </c>
      <c r="L29" s="114">
        <f t="shared" si="1"/>
        <v>15.436</v>
      </c>
      <c r="N29" s="197"/>
      <c r="O29" s="28"/>
      <c r="P29" s="28"/>
    </row>
    <row r="30" spans="1:16">
      <c r="A30" s="173"/>
      <c r="B30" s="170"/>
      <c r="C30" s="70" t="s">
        <v>269</v>
      </c>
      <c r="D30" s="13">
        <f>Output!S737</f>
        <v>62.3</v>
      </c>
      <c r="E30" s="13">
        <f>Output!T737</f>
        <v>87.372</v>
      </c>
      <c r="F30" s="20">
        <f>Output!U737</f>
        <v>40.244</v>
      </c>
      <c r="G30" s="13">
        <f>-Output!S738</f>
        <v>1.9910000000000001</v>
      </c>
      <c r="H30" s="13">
        <f>-Output!T738</f>
        <v>2.2972000000000001</v>
      </c>
      <c r="I30" s="20">
        <f>Output!U738</f>
        <v>15.379</v>
      </c>
      <c r="K30" s="114">
        <f t="shared" si="0"/>
        <v>40.244</v>
      </c>
      <c r="L30" s="114">
        <f t="shared" si="1"/>
        <v>15.379</v>
      </c>
      <c r="N30" s="197"/>
      <c r="O30" s="105"/>
      <c r="P30" s="105"/>
    </row>
    <row r="31" spans="1:16">
      <c r="A31" s="173"/>
      <c r="B31" s="170"/>
      <c r="C31" s="70" t="s">
        <v>269</v>
      </c>
      <c r="D31" s="13">
        <f>Output!S739</f>
        <v>80.099999999999994</v>
      </c>
      <c r="E31" s="13">
        <f>Output!T739</f>
        <v>87.372</v>
      </c>
      <c r="F31" s="20">
        <f>Output!U739</f>
        <v>9.0789000000000009</v>
      </c>
      <c r="G31" s="13">
        <f>-Output!S740</f>
        <v>1.931</v>
      </c>
      <c r="H31" s="13">
        <f>-Output!T740</f>
        <v>2.2972000000000001</v>
      </c>
      <c r="I31" s="20">
        <f>Output!U740</f>
        <v>18.963000000000001</v>
      </c>
      <c r="K31" s="114">
        <f t="shared" si="0"/>
        <v>9.0789000000000009</v>
      </c>
      <c r="L31" s="114">
        <f t="shared" si="1"/>
        <v>18.963000000000001</v>
      </c>
      <c r="N31" s="197"/>
      <c r="O31" s="105"/>
      <c r="P31" s="105"/>
    </row>
    <row r="32" spans="1:16">
      <c r="A32" s="173"/>
      <c r="B32" s="170"/>
      <c r="C32" s="72" t="s">
        <v>273</v>
      </c>
      <c r="D32" s="13">
        <f>Output!S744</f>
        <v>52.3</v>
      </c>
      <c r="E32" s="13">
        <f>Output!T744</f>
        <v>43.359000000000002</v>
      </c>
      <c r="F32" s="20">
        <f>Output!U744</f>
        <v>-17.094999999999999</v>
      </c>
      <c r="G32" s="13">
        <f>-Output!S745</f>
        <v>1.9866999999999999</v>
      </c>
      <c r="H32" s="13">
        <f>-Output!T745</f>
        <v>2.4224999999999999</v>
      </c>
      <c r="I32" s="20">
        <f>Output!U745</f>
        <v>21.937000000000001</v>
      </c>
      <c r="K32" s="114">
        <f t="shared" si="0"/>
        <v>17.094999999999999</v>
      </c>
      <c r="L32" s="114">
        <f t="shared" si="1"/>
        <v>21.937000000000001</v>
      </c>
      <c r="N32" s="197"/>
      <c r="O32" s="105"/>
      <c r="P32" s="105"/>
    </row>
    <row r="33" spans="1:16">
      <c r="A33" s="173"/>
      <c r="B33" s="170"/>
      <c r="C33" s="70" t="s">
        <v>272</v>
      </c>
      <c r="D33" s="13">
        <f>Output!T748</f>
        <v>44.145000000000003</v>
      </c>
      <c r="E33" s="13">
        <f>Output!U748</f>
        <v>20.286999999999999</v>
      </c>
      <c r="F33" s="20">
        <f>Output!U748</f>
        <v>20.286999999999999</v>
      </c>
      <c r="G33" s="13">
        <f>-Output!S749</f>
        <v>2.0499999999999998</v>
      </c>
      <c r="H33" s="13">
        <f>-Output!T749</f>
        <v>2.4041999999999999</v>
      </c>
      <c r="I33" s="20">
        <f>Output!U749</f>
        <v>17.28</v>
      </c>
      <c r="K33" s="114">
        <f t="shared" si="0"/>
        <v>20.286999999999999</v>
      </c>
      <c r="L33" s="114">
        <f t="shared" si="1"/>
        <v>17.28</v>
      </c>
      <c r="N33" s="197"/>
      <c r="O33" s="105"/>
      <c r="P33" s="105"/>
    </row>
    <row r="34" spans="1:16">
      <c r="A34" s="173"/>
      <c r="B34" s="171" t="s">
        <v>276</v>
      </c>
      <c r="C34" s="70" t="s">
        <v>113</v>
      </c>
      <c r="D34" s="13">
        <f>Output!S756</f>
        <v>345.33</v>
      </c>
      <c r="E34" s="13">
        <f>Output!T756</f>
        <v>327.71</v>
      </c>
      <c r="F34" s="20">
        <f>Output!U756</f>
        <v>-5.1039000000000003</v>
      </c>
      <c r="G34" s="13">
        <f>-Output!S757</f>
        <v>1.7190000000000001</v>
      </c>
      <c r="H34" s="13">
        <f>-Output!T757</f>
        <v>2.2869000000000002</v>
      </c>
      <c r="I34" s="20">
        <f>Output!U757</f>
        <v>33.036000000000001</v>
      </c>
      <c r="K34" s="114">
        <f t="shared" si="0"/>
        <v>5.1039000000000003</v>
      </c>
      <c r="L34" s="114">
        <f t="shared" si="1"/>
        <v>33.036000000000001</v>
      </c>
      <c r="N34" s="197"/>
      <c r="O34" s="105"/>
      <c r="P34" s="105"/>
    </row>
    <row r="35" spans="1:16">
      <c r="A35" s="173"/>
      <c r="B35" s="170"/>
      <c r="C35" s="70" t="s">
        <v>269</v>
      </c>
      <c r="D35" s="13">
        <f>Output!S761</f>
        <v>83.8</v>
      </c>
      <c r="E35" s="13">
        <f>Output!T761</f>
        <v>103.64</v>
      </c>
      <c r="F35" s="20">
        <f>Output!U761</f>
        <v>23.672000000000001</v>
      </c>
      <c r="G35" s="13">
        <f>-Output!S762</f>
        <v>2.1088</v>
      </c>
      <c r="H35" s="13">
        <f>-Output!T762</f>
        <v>2.4115000000000002</v>
      </c>
      <c r="I35" s="20">
        <f>Output!U762</f>
        <v>14.355</v>
      </c>
      <c r="K35" s="114">
        <f t="shared" si="0"/>
        <v>23.672000000000001</v>
      </c>
      <c r="L35" s="114">
        <f t="shared" si="1"/>
        <v>14.355</v>
      </c>
      <c r="N35" s="197"/>
      <c r="O35" s="105"/>
      <c r="P35" s="105"/>
    </row>
    <row r="36" spans="1:16">
      <c r="A36" s="173"/>
      <c r="B36" s="170"/>
      <c r="C36" s="70" t="s">
        <v>269</v>
      </c>
      <c r="D36" s="13">
        <f>Output!S763</f>
        <v>92.9</v>
      </c>
      <c r="E36" s="13">
        <f>Output!T763</f>
        <v>103.64</v>
      </c>
      <c r="F36" s="20">
        <f>Output!U763</f>
        <v>11.557</v>
      </c>
      <c r="G36" s="13">
        <f>-Output!S764</f>
        <v>2.0699999999999998</v>
      </c>
      <c r="H36" s="13">
        <f>-Output!T764</f>
        <v>2.4115000000000002</v>
      </c>
      <c r="I36" s="20">
        <f>Output!U764</f>
        <v>16.5</v>
      </c>
      <c r="K36" s="114">
        <f t="shared" si="0"/>
        <v>11.557</v>
      </c>
      <c r="L36" s="114">
        <f t="shared" si="1"/>
        <v>16.5</v>
      </c>
      <c r="N36" s="197"/>
      <c r="O36" s="105"/>
      <c r="P36" s="105"/>
    </row>
    <row r="37" spans="1:16">
      <c r="A37" s="173"/>
      <c r="B37" s="170"/>
      <c r="C37" s="70" t="s">
        <v>269</v>
      </c>
      <c r="D37" s="13">
        <f>Output!S765</f>
        <v>116.6</v>
      </c>
      <c r="E37" s="13">
        <f>Output!T765</f>
        <v>103.64</v>
      </c>
      <c r="F37" s="20">
        <f>Output!U765</f>
        <v>-11.117000000000001</v>
      </c>
      <c r="G37" s="13">
        <f>-Output!S766</f>
        <v>2.0266999999999999</v>
      </c>
      <c r="H37" s="13">
        <f>-Output!T766</f>
        <v>2.4115000000000002</v>
      </c>
      <c r="I37" s="20">
        <f>Output!U766</f>
        <v>18.991</v>
      </c>
      <c r="K37" s="114">
        <f t="shared" si="0"/>
        <v>11.117000000000001</v>
      </c>
      <c r="L37" s="114">
        <f t="shared" si="1"/>
        <v>18.991</v>
      </c>
      <c r="N37" s="197"/>
      <c r="O37" s="105"/>
      <c r="P37" s="105"/>
    </row>
    <row r="38" spans="1:16">
      <c r="A38" s="173"/>
      <c r="B38" s="170"/>
      <c r="C38" s="72" t="s">
        <v>273</v>
      </c>
      <c r="D38" s="13">
        <f>Output!S771</f>
        <v>75.2</v>
      </c>
      <c r="E38" s="13">
        <f>Output!T771</f>
        <v>59.688000000000002</v>
      </c>
      <c r="F38" s="20">
        <f>Output!U771</f>
        <v>-20.626999999999999</v>
      </c>
      <c r="G38" s="13">
        <f>-Output!S772</f>
        <v>2.11</v>
      </c>
      <c r="H38" s="13">
        <f>-Output!T772</f>
        <v>2.4493</v>
      </c>
      <c r="I38" s="20">
        <f>Output!U772</f>
        <v>16.082000000000001</v>
      </c>
      <c r="K38" s="114">
        <f t="shared" si="0"/>
        <v>20.626999999999999</v>
      </c>
      <c r="L38" s="114">
        <f t="shared" si="1"/>
        <v>16.082000000000001</v>
      </c>
      <c r="N38" s="197"/>
      <c r="O38" s="105"/>
      <c r="P38" s="105"/>
    </row>
    <row r="39" spans="1:16">
      <c r="A39" s="173"/>
      <c r="B39" s="170"/>
      <c r="C39" s="70" t="s">
        <v>272</v>
      </c>
      <c r="D39" s="13">
        <f>Output!S775</f>
        <v>75.2</v>
      </c>
      <c r="E39" s="13">
        <f>Output!T775</f>
        <v>60.76</v>
      </c>
      <c r="F39" s="20">
        <f>Output!U775</f>
        <v>-19.202000000000002</v>
      </c>
      <c r="G39" s="13">
        <f>-Output!S776</f>
        <v>2.11</v>
      </c>
      <c r="H39" s="13">
        <f>-Output!T776</f>
        <v>2.4293999999999998</v>
      </c>
      <c r="I39" s="20">
        <f>Output!U776</f>
        <v>15.14</v>
      </c>
      <c r="K39" s="114">
        <f t="shared" si="0"/>
        <v>19.202000000000002</v>
      </c>
      <c r="L39" s="114">
        <f t="shared" si="1"/>
        <v>15.14</v>
      </c>
      <c r="N39" s="198"/>
      <c r="O39" s="106"/>
      <c r="P39" s="106"/>
    </row>
    <row r="40" spans="1:16" ht="12.75" customHeight="1">
      <c r="A40" s="192" t="s">
        <v>111</v>
      </c>
      <c r="B40" s="174" t="s">
        <v>57</v>
      </c>
      <c r="C40" s="12" t="s">
        <v>113</v>
      </c>
      <c r="D40" s="19">
        <f>Output!S681</f>
        <v>259.39</v>
      </c>
      <c r="E40" s="19">
        <f>Output!T681</f>
        <v>237.43</v>
      </c>
      <c r="F40" s="20">
        <f>Output!U681</f>
        <v>-8.4670000000000005</v>
      </c>
      <c r="G40" s="13">
        <f>-Output!S682</f>
        <v>1.27</v>
      </c>
      <c r="H40" s="13">
        <f>-Output!T682</f>
        <v>1.3187</v>
      </c>
      <c r="I40" s="20">
        <f>Output!U682</f>
        <v>3.8317999999999999</v>
      </c>
      <c r="K40" s="114">
        <f t="shared" si="0"/>
        <v>8.4670000000000005</v>
      </c>
      <c r="L40" s="114">
        <f t="shared" si="1"/>
        <v>3.8317999999999999</v>
      </c>
      <c r="N40" s="192" t="s">
        <v>111</v>
      </c>
      <c r="O40" s="28">
        <f>AVERAGE(K40:K51)</f>
        <v>12.675854545454547</v>
      </c>
      <c r="P40" s="28">
        <f>AVERAGE(L40:L51)</f>
        <v>14.699078750000002</v>
      </c>
    </row>
    <row r="41" spans="1:16">
      <c r="A41" s="193"/>
      <c r="B41" s="175"/>
      <c r="C41" s="12" t="s">
        <v>138</v>
      </c>
      <c r="D41" s="19">
        <f>Output!S683</f>
        <v>86.16</v>
      </c>
      <c r="E41" s="19">
        <f>Output!T683</f>
        <v>88.057000000000002</v>
      </c>
      <c r="F41" s="20">
        <f>Output!U683</f>
        <v>2.2017000000000002</v>
      </c>
      <c r="G41" s="13">
        <f>-Output!S684</f>
        <v>1.17</v>
      </c>
      <c r="H41" s="13">
        <f>-Output!T684</f>
        <v>1.1858</v>
      </c>
      <c r="I41" s="20">
        <f>Output!U684</f>
        <v>1.3471</v>
      </c>
      <c r="K41" s="114">
        <f t="shared" si="0"/>
        <v>2.2017000000000002</v>
      </c>
      <c r="L41" s="114">
        <f t="shared" si="1"/>
        <v>1.3471</v>
      </c>
      <c r="N41" s="197"/>
      <c r="O41" s="105"/>
      <c r="P41" s="105"/>
    </row>
    <row r="42" spans="1:16">
      <c r="A42" s="193"/>
      <c r="B42" s="175"/>
      <c r="C42" s="12" t="s">
        <v>139</v>
      </c>
      <c r="D42" s="19">
        <f>Output!S685</f>
        <v>77.28</v>
      </c>
      <c r="E42" s="19">
        <f>Output!T685</f>
        <v>88.057000000000002</v>
      </c>
      <c r="F42" s="20">
        <f>Output!U685</f>
        <v>13.946</v>
      </c>
      <c r="G42" s="13">
        <f>-Output!S686</f>
        <v>1.29</v>
      </c>
      <c r="H42" s="13">
        <f>-Output!T686</f>
        <v>1.1858</v>
      </c>
      <c r="I42" s="20">
        <f>Output!U686</f>
        <v>-8.0806000000000004</v>
      </c>
      <c r="K42" s="114">
        <f t="shared" si="0"/>
        <v>13.946</v>
      </c>
      <c r="L42" s="114">
        <f t="shared" si="1"/>
        <v>8.0806000000000004</v>
      </c>
      <c r="N42" s="197"/>
      <c r="O42" s="105"/>
      <c r="P42" s="105"/>
    </row>
    <row r="43" spans="1:16">
      <c r="A43" s="193"/>
      <c r="B43" s="176"/>
      <c r="C43" s="12" t="s">
        <v>114</v>
      </c>
      <c r="D43" s="19">
        <f>Output!S687</f>
        <v>74.3</v>
      </c>
      <c r="E43" s="19">
        <f>Output!T687</f>
        <v>88.057000000000002</v>
      </c>
      <c r="F43" s="20">
        <f>Output!U687</f>
        <v>18.515999999999998</v>
      </c>
      <c r="G43" s="13">
        <f>-Output!S688</f>
        <v>1.18</v>
      </c>
      <c r="H43" s="13">
        <f>-Output!T688</f>
        <v>1.1858</v>
      </c>
      <c r="I43" s="20">
        <f>Output!U688</f>
        <v>0.48813000000000001</v>
      </c>
      <c r="K43" s="114">
        <f t="shared" si="0"/>
        <v>18.515999999999998</v>
      </c>
      <c r="L43" s="114">
        <f t="shared" si="1"/>
        <v>0.48813000000000001</v>
      </c>
      <c r="N43" s="197"/>
      <c r="O43" s="105"/>
      <c r="P43" s="105"/>
    </row>
    <row r="44" spans="1:16">
      <c r="A44" s="193"/>
      <c r="B44" s="174" t="s">
        <v>66</v>
      </c>
      <c r="C44" s="12" t="s">
        <v>113</v>
      </c>
      <c r="D44" s="19">
        <f>Output!S693</f>
        <v>312</v>
      </c>
      <c r="E44" s="19">
        <f>Output!T693</f>
        <v>335.65</v>
      </c>
      <c r="F44" s="20">
        <f>Output!U693</f>
        <v>7.5804999999999998</v>
      </c>
      <c r="G44" s="13"/>
      <c r="H44" s="13"/>
      <c r="I44" s="20"/>
      <c r="K44" s="114">
        <f t="shared" si="0"/>
        <v>7.5804999999999998</v>
      </c>
      <c r="L44" s="114" t="str">
        <f t="shared" si="1"/>
        <v/>
      </c>
      <c r="N44" s="197"/>
      <c r="O44" s="105"/>
      <c r="P44" s="105"/>
    </row>
    <row r="45" spans="1:16">
      <c r="A45" s="193"/>
      <c r="B45" s="175"/>
      <c r="C45" s="12" t="s">
        <v>138</v>
      </c>
      <c r="D45" s="19">
        <f>Output!S695</f>
        <v>106.2</v>
      </c>
      <c r="E45" s="19">
        <f>Output!T695</f>
        <v>74.789000000000001</v>
      </c>
      <c r="F45" s="20">
        <f>Output!U695</f>
        <v>-29.577000000000002</v>
      </c>
      <c r="G45" s="13"/>
      <c r="H45" s="13"/>
      <c r="I45" s="20"/>
      <c r="K45" s="114">
        <f t="shared" si="0"/>
        <v>29.577000000000002</v>
      </c>
      <c r="L45" s="114" t="str">
        <f t="shared" si="1"/>
        <v/>
      </c>
      <c r="N45" s="197"/>
      <c r="O45" s="105"/>
      <c r="P45" s="105"/>
    </row>
    <row r="46" spans="1:16">
      <c r="A46" s="193"/>
      <c r="B46" s="175"/>
      <c r="C46" s="12" t="s">
        <v>139</v>
      </c>
      <c r="D46" s="19">
        <f>Output!S697</f>
        <v>99.33</v>
      </c>
      <c r="E46" s="19">
        <f>Output!T697</f>
        <v>74.789000000000001</v>
      </c>
      <c r="F46" s="20">
        <f>Output!U697</f>
        <v>-24.706</v>
      </c>
      <c r="G46" s="13"/>
      <c r="H46" s="13"/>
      <c r="I46" s="20"/>
      <c r="K46" s="114">
        <f t="shared" si="0"/>
        <v>24.706</v>
      </c>
      <c r="L46" s="114" t="str">
        <f t="shared" si="1"/>
        <v/>
      </c>
      <c r="N46" s="197"/>
      <c r="O46" s="105"/>
      <c r="P46" s="105"/>
    </row>
    <row r="47" spans="1:16">
      <c r="A47" s="193"/>
      <c r="B47" s="176"/>
      <c r="C47" s="12" t="s">
        <v>114</v>
      </c>
      <c r="D47" s="19"/>
      <c r="E47" s="19"/>
      <c r="F47" s="20"/>
      <c r="G47" s="13"/>
      <c r="H47" s="13"/>
      <c r="I47" s="20"/>
      <c r="K47" s="114" t="str">
        <f t="shared" si="0"/>
        <v/>
      </c>
      <c r="L47" s="114" t="str">
        <f t="shared" si="1"/>
        <v/>
      </c>
      <c r="N47" s="197"/>
      <c r="O47" s="105"/>
      <c r="P47" s="105"/>
    </row>
    <row r="48" spans="1:16">
      <c r="A48" s="193"/>
      <c r="B48" s="174" t="s">
        <v>69</v>
      </c>
      <c r="C48" s="12" t="s">
        <v>113</v>
      </c>
      <c r="D48" s="19">
        <f>Output!S705</f>
        <v>285.67</v>
      </c>
      <c r="E48" s="19">
        <f>Output!T705</f>
        <v>240.33</v>
      </c>
      <c r="F48" s="20">
        <f>Output!U705</f>
        <v>-15.872999999999999</v>
      </c>
      <c r="G48" s="13">
        <f>-Output!S706</f>
        <v>1.34</v>
      </c>
      <c r="H48" s="13">
        <f>-Output!T706</f>
        <v>1.3204</v>
      </c>
      <c r="I48" s="20">
        <f>Output!U706</f>
        <v>-1.464</v>
      </c>
      <c r="K48" s="114">
        <f t="shared" si="0"/>
        <v>15.872999999999999</v>
      </c>
      <c r="L48" s="114">
        <f t="shared" si="1"/>
        <v>1.464</v>
      </c>
      <c r="N48" s="197"/>
      <c r="O48" s="105"/>
      <c r="P48" s="105"/>
    </row>
    <row r="49" spans="1:16">
      <c r="A49" s="193"/>
      <c r="B49" s="175"/>
      <c r="C49" s="12" t="s">
        <v>138</v>
      </c>
      <c r="D49" s="19">
        <f>Output!S707</f>
        <v>67.08</v>
      </c>
      <c r="E49" s="19">
        <f>Output!T707</f>
        <v>63.776000000000003</v>
      </c>
      <c r="F49" s="20">
        <f>Output!U707</f>
        <v>-4.9253</v>
      </c>
      <c r="G49" s="13">
        <f>-Output!S708</f>
        <v>1.17</v>
      </c>
      <c r="H49" s="13">
        <f>-Output!T708</f>
        <v>1.5148999999999999</v>
      </c>
      <c r="I49" s="20">
        <f>Output!U708</f>
        <v>29.477</v>
      </c>
      <c r="K49" s="114">
        <f t="shared" si="0"/>
        <v>4.9253</v>
      </c>
      <c r="L49" s="114">
        <f t="shared" si="1"/>
        <v>29.477</v>
      </c>
      <c r="N49" s="197"/>
      <c r="O49" s="105"/>
      <c r="P49" s="105"/>
    </row>
    <row r="50" spans="1:16">
      <c r="A50" s="193"/>
      <c r="B50" s="175"/>
      <c r="C50" s="12" t="s">
        <v>139</v>
      </c>
      <c r="D50" s="19">
        <f>Output!S709</f>
        <v>67.22</v>
      </c>
      <c r="E50" s="19">
        <f>Output!T709</f>
        <v>63.776000000000003</v>
      </c>
      <c r="F50" s="20">
        <f>Output!U709</f>
        <v>-5.1233000000000004</v>
      </c>
      <c r="G50" s="13">
        <f>-Output!S710</f>
        <v>1.21</v>
      </c>
      <c r="H50" s="13">
        <f>-Output!T710</f>
        <v>1.5148999999999999</v>
      </c>
      <c r="I50" s="20">
        <f>Output!U710</f>
        <v>25.196999999999999</v>
      </c>
      <c r="K50" s="114">
        <f t="shared" si="0"/>
        <v>5.1233000000000004</v>
      </c>
      <c r="L50" s="114">
        <f t="shared" si="1"/>
        <v>25.196999999999999</v>
      </c>
      <c r="N50" s="197"/>
      <c r="O50" s="105"/>
      <c r="P50" s="105"/>
    </row>
    <row r="51" spans="1:16">
      <c r="A51" s="193"/>
      <c r="B51" s="176"/>
      <c r="C51" s="12" t="s">
        <v>115</v>
      </c>
      <c r="D51" s="19">
        <f>Output!S711</f>
        <v>36.590000000000003</v>
      </c>
      <c r="E51" s="19">
        <f>Output!T711</f>
        <v>33.472999999999999</v>
      </c>
      <c r="F51" s="20">
        <f>Output!U711</f>
        <v>-8.5185999999999993</v>
      </c>
      <c r="G51" s="13">
        <f>-Output!S712</f>
        <v>1.41</v>
      </c>
      <c r="H51" s="13">
        <f>-Output!T712</f>
        <v>2.0827</v>
      </c>
      <c r="I51" s="20">
        <f>-Output!U712</f>
        <v>-47.707000000000001</v>
      </c>
      <c r="K51" s="114">
        <f t="shared" si="0"/>
        <v>8.5185999999999993</v>
      </c>
      <c r="L51" s="114">
        <f t="shared" si="1"/>
        <v>47.707000000000001</v>
      </c>
      <c r="N51" s="197"/>
      <c r="O51" s="106"/>
      <c r="P51" s="106"/>
    </row>
    <row r="52" spans="1:16">
      <c r="A52" s="194"/>
      <c r="B52" s="171" t="s">
        <v>277</v>
      </c>
      <c r="C52" s="169" t="s">
        <v>113</v>
      </c>
      <c r="D52" s="13">
        <f>Output!S783</f>
        <v>769.85</v>
      </c>
      <c r="E52" s="13">
        <f>Output!T783</f>
        <v>727.93</v>
      </c>
      <c r="F52" s="20">
        <f>Output!U783</f>
        <v>-5.4458000000000002</v>
      </c>
      <c r="G52" s="13">
        <f>-Output!S784</f>
        <v>2.0714000000000001</v>
      </c>
      <c r="H52" s="13">
        <f>-Output!T784</f>
        <v>1.9670000000000001</v>
      </c>
      <c r="I52" s="20">
        <f>Output!U784</f>
        <v>-5.0415000000000001</v>
      </c>
      <c r="K52" s="114">
        <f t="shared" si="0"/>
        <v>5.4458000000000002</v>
      </c>
      <c r="L52" s="114">
        <f t="shared" si="1"/>
        <v>5.0415000000000001</v>
      </c>
      <c r="N52" s="197"/>
      <c r="O52" s="28">
        <f>AVERAGE(K52:K55)</f>
        <v>15.6647</v>
      </c>
      <c r="P52" s="28">
        <f>AVERAGE(L52:L55)</f>
        <v>15.391625000000001</v>
      </c>
    </row>
    <row r="53" spans="1:16">
      <c r="A53" s="194"/>
      <c r="B53" s="170"/>
      <c r="C53" s="170"/>
      <c r="D53" s="13">
        <f>Output!S785</f>
        <v>895.67</v>
      </c>
      <c r="E53" s="13">
        <f>Output!T785</f>
        <v>727.93</v>
      </c>
      <c r="F53" s="20">
        <f>Output!U785</f>
        <v>-18.728000000000002</v>
      </c>
      <c r="G53" s="13">
        <f>-Output!S786</f>
        <v>2.2284999999999999</v>
      </c>
      <c r="H53" s="13">
        <f>-Output!T786</f>
        <v>1.9670000000000001</v>
      </c>
      <c r="I53" s="20">
        <f>Output!U786</f>
        <v>-11.734</v>
      </c>
      <c r="K53" s="114">
        <f t="shared" si="0"/>
        <v>18.728000000000002</v>
      </c>
      <c r="L53" s="114">
        <f t="shared" si="1"/>
        <v>11.734</v>
      </c>
      <c r="N53" s="197"/>
      <c r="O53" s="105"/>
      <c r="P53" s="105"/>
    </row>
    <row r="54" spans="1:16">
      <c r="A54" s="194"/>
      <c r="B54" s="171" t="s">
        <v>278</v>
      </c>
      <c r="C54" s="169" t="s">
        <v>113</v>
      </c>
      <c r="D54" s="13">
        <f>Output!S796</f>
        <v>563.91999999999996</v>
      </c>
      <c r="E54" s="13">
        <f>Output!T796</f>
        <v>609.34</v>
      </c>
      <c r="F54" s="20">
        <f>Output!U796</f>
        <v>8.0549999999999997</v>
      </c>
      <c r="G54" s="13">
        <f>-Output!S797</f>
        <v>2.2334999999999998</v>
      </c>
      <c r="H54" s="13">
        <f>-Output!T797</f>
        <v>1.8161</v>
      </c>
      <c r="I54" s="20">
        <f>Output!U797</f>
        <v>-18.689</v>
      </c>
      <c r="K54" s="114">
        <f t="shared" si="0"/>
        <v>8.0549999999999997</v>
      </c>
      <c r="L54" s="114">
        <f t="shared" si="1"/>
        <v>18.689</v>
      </c>
      <c r="N54" s="197"/>
      <c r="O54" s="105"/>
      <c r="P54" s="105"/>
    </row>
    <row r="55" spans="1:16">
      <c r="A55" s="194"/>
      <c r="B55" s="170"/>
      <c r="C55" s="170"/>
      <c r="D55" s="13">
        <f>Output!S798</f>
        <v>875.87</v>
      </c>
      <c r="E55" s="13">
        <f>Output!T798</f>
        <v>609.34</v>
      </c>
      <c r="F55" s="20">
        <f>Output!U798</f>
        <v>-30.43</v>
      </c>
      <c r="G55" s="13">
        <f>-Output!S799</f>
        <v>1.4401999999999999</v>
      </c>
      <c r="H55" s="13">
        <f>-Output!T799</f>
        <v>1.8161</v>
      </c>
      <c r="I55" s="20">
        <f>Output!U799</f>
        <v>26.102</v>
      </c>
      <c r="K55" s="114">
        <f t="shared" si="0"/>
        <v>30.43</v>
      </c>
      <c r="L55" s="114">
        <f t="shared" si="1"/>
        <v>26.102</v>
      </c>
      <c r="N55" s="197"/>
      <c r="O55" s="106"/>
      <c r="P55" s="106"/>
    </row>
    <row r="56" spans="1:16">
      <c r="A56" s="194"/>
      <c r="B56" s="71" t="s">
        <v>279</v>
      </c>
      <c r="C56" s="73" t="s">
        <v>113</v>
      </c>
      <c r="D56" s="13">
        <f>Output!S809</f>
        <v>777</v>
      </c>
      <c r="E56" s="13">
        <f>Output!T809</f>
        <v>589.37</v>
      </c>
      <c r="F56" s="20">
        <f>Output!U809</f>
        <v>-24.148</v>
      </c>
      <c r="G56" s="13">
        <f>-Output!S810</f>
        <v>2.2311999999999999</v>
      </c>
      <c r="H56" s="13">
        <f>-Output!T810</f>
        <v>1.7108000000000001</v>
      </c>
      <c r="I56" s="20">
        <f>Output!U810</f>
        <v>-23.323</v>
      </c>
      <c r="K56" s="114">
        <f t="shared" si="0"/>
        <v>24.148</v>
      </c>
      <c r="L56" s="114">
        <f t="shared" si="1"/>
        <v>23.323</v>
      </c>
      <c r="N56" s="197"/>
      <c r="O56" s="28">
        <f>AVERAGE(K56:K57)</f>
        <v>38.226500000000001</v>
      </c>
      <c r="P56" s="28">
        <f>AVERAGE(L56:L57)</f>
        <v>22.683500000000002</v>
      </c>
    </row>
    <row r="57" spans="1:16">
      <c r="A57" s="195"/>
      <c r="B57" s="71" t="s">
        <v>280</v>
      </c>
      <c r="C57" s="73" t="s">
        <v>113</v>
      </c>
      <c r="D57" s="13">
        <f>Output!S818</f>
        <v>783.38</v>
      </c>
      <c r="E57" s="13">
        <f>Output!T818</f>
        <v>1193.0999999999999</v>
      </c>
      <c r="F57" s="20">
        <f>Output!U818</f>
        <v>52.305</v>
      </c>
      <c r="G57" s="13">
        <f>-Output!S819</f>
        <v>2.3296999999999999</v>
      </c>
      <c r="H57" s="13">
        <f>-Output!T819</f>
        <v>1.8162</v>
      </c>
      <c r="I57" s="20">
        <f>Output!U819</f>
        <v>-22.044</v>
      </c>
      <c r="K57" s="114">
        <f t="shared" si="0"/>
        <v>52.305</v>
      </c>
      <c r="L57" s="114">
        <f t="shared" si="1"/>
        <v>22.044</v>
      </c>
      <c r="N57" s="198"/>
      <c r="O57" s="106"/>
      <c r="P57" s="106"/>
    </row>
    <row r="58" spans="1:16" ht="12.75" customHeight="1">
      <c r="A58" s="185" t="s">
        <v>271</v>
      </c>
      <c r="B58" s="188" t="s">
        <v>97</v>
      </c>
      <c r="C58" s="70" t="s">
        <v>113</v>
      </c>
      <c r="D58" s="13">
        <f>Output!S717</f>
        <v>154.54</v>
      </c>
      <c r="E58" s="13">
        <f>Output!T717</f>
        <v>166.63</v>
      </c>
      <c r="F58" s="20">
        <f>Output!U717</f>
        <v>7.8258000000000001</v>
      </c>
      <c r="G58" s="13"/>
      <c r="H58" s="13"/>
      <c r="I58" s="20"/>
      <c r="K58" s="114">
        <f t="shared" si="0"/>
        <v>7.8258000000000001</v>
      </c>
      <c r="L58" s="114" t="str">
        <f t="shared" si="1"/>
        <v/>
      </c>
      <c r="N58" s="185" t="s">
        <v>271</v>
      </c>
      <c r="O58" s="28">
        <f>AVERAGE(K58:K59)</f>
        <v>8.1892999999999994</v>
      </c>
      <c r="P58" s="28"/>
    </row>
    <row r="59" spans="1:16">
      <c r="A59" s="186"/>
      <c r="B59" s="189"/>
      <c r="C59" s="70" t="s">
        <v>269</v>
      </c>
      <c r="D59" s="13">
        <f>Output!S719</f>
        <v>424.02</v>
      </c>
      <c r="E59" s="13">
        <f>Output!T719</f>
        <v>387.76</v>
      </c>
      <c r="F59" s="20">
        <f>Output!U719</f>
        <v>-8.5527999999999995</v>
      </c>
      <c r="G59" s="13"/>
      <c r="H59" s="13"/>
      <c r="I59" s="20"/>
      <c r="K59" s="114">
        <f t="shared" si="0"/>
        <v>8.5527999999999995</v>
      </c>
      <c r="L59" s="114" t="str">
        <f t="shared" si="1"/>
        <v/>
      </c>
      <c r="N59" s="197"/>
      <c r="O59" s="105"/>
      <c r="P59" s="105"/>
    </row>
    <row r="60" spans="1:16">
      <c r="A60" s="187"/>
      <c r="B60" s="190"/>
      <c r="C60" s="70" t="s">
        <v>270</v>
      </c>
      <c r="D60" s="13">
        <f>Output!S721</f>
        <v>0.58199999999999996</v>
      </c>
      <c r="E60" s="13">
        <f>Output!T721</f>
        <v>2.2803</v>
      </c>
      <c r="F60" s="20">
        <f>Output!U721</f>
        <v>291.8</v>
      </c>
      <c r="G60" s="13"/>
      <c r="H60" s="13"/>
      <c r="I60" s="20"/>
      <c r="K60" s="114">
        <f t="shared" si="0"/>
        <v>291.8</v>
      </c>
      <c r="L60" s="114" t="str">
        <f t="shared" si="1"/>
        <v/>
      </c>
      <c r="N60" s="198"/>
      <c r="O60" s="106"/>
      <c r="P60" s="106"/>
    </row>
    <row r="62" spans="1:16">
      <c r="A62" s="127" t="s">
        <v>318</v>
      </c>
      <c r="B62" s="116"/>
      <c r="C62" s="117"/>
      <c r="D62" s="118"/>
      <c r="E62" s="118"/>
      <c r="F62" s="121">
        <f>AVERAGE(F5:F59)</f>
        <v>5.7097074074074063</v>
      </c>
      <c r="G62" s="118"/>
      <c r="H62" s="118"/>
      <c r="I62" s="121">
        <f>AVERAGE(I5:I59)</f>
        <v>3.1827894285714278</v>
      </c>
      <c r="J62" s="117"/>
      <c r="K62" s="121">
        <f>AVERAGE(K5:K59)</f>
        <v>15.769474074074068</v>
      </c>
      <c r="L62" s="121">
        <f>AVERAGE(L5:L59)</f>
        <v>15.201909428571424</v>
      </c>
      <c r="N62"/>
    </row>
    <row r="63" spans="1:16">
      <c r="A63" s="127" t="s">
        <v>317</v>
      </c>
      <c r="B63" s="116"/>
      <c r="C63" s="117"/>
      <c r="D63" s="118"/>
      <c r="E63" s="118"/>
      <c r="F63" s="121">
        <f>STDEV(F5:F59)</f>
        <v>18.303755650199449</v>
      </c>
      <c r="G63" s="118"/>
      <c r="H63" s="118"/>
      <c r="I63" s="121">
        <f>STDEV(I5:I59)</f>
        <v>18.474362486951055</v>
      </c>
      <c r="J63" s="117"/>
      <c r="K63" s="121">
        <f>STDEV(K5:K59)</f>
        <v>10.717976477125758</v>
      </c>
      <c r="L63" s="121">
        <f>STDEV(L5:L59)</f>
        <v>10.669353852892369</v>
      </c>
      <c r="N63"/>
    </row>
    <row r="64" spans="1:16">
      <c r="A64" s="127" t="s">
        <v>327</v>
      </c>
      <c r="B64" s="116"/>
      <c r="C64" s="117"/>
      <c r="D64" s="118"/>
      <c r="E64" s="118"/>
      <c r="F64" s="121">
        <f>MEDIAN(F5:F60)</f>
        <v>8.5104000000000006</v>
      </c>
      <c r="G64" s="118"/>
      <c r="H64" s="118"/>
      <c r="I64" s="121">
        <f>MEDIAN(I5:I60)</f>
        <v>3.5329999999999999</v>
      </c>
      <c r="J64" s="117"/>
      <c r="K64" s="121">
        <f>MEDIAN(K5:K60)</f>
        <v>13.853999999999999</v>
      </c>
      <c r="L64" s="121">
        <f>MEDIAN(L5:L60)</f>
        <v>15.436</v>
      </c>
      <c r="N64"/>
    </row>
    <row r="65" spans="1:12" s="4" customFormat="1">
      <c r="A65" s="127" t="s">
        <v>330</v>
      </c>
      <c r="B65" s="116"/>
      <c r="C65" s="117"/>
      <c r="D65" s="118"/>
      <c r="E65" s="118"/>
      <c r="F65" s="119"/>
      <c r="G65" s="118"/>
      <c r="H65" s="118"/>
      <c r="I65" s="119"/>
      <c r="J65" s="117"/>
      <c r="K65" s="120">
        <f>PERCENTRANK(K5:K60,14)</f>
        <v>0.53700000000000003</v>
      </c>
      <c r="L65" s="120">
        <f>PERCENTRANK(L5:L60,13)</f>
        <v>0.39600000000000002</v>
      </c>
    </row>
    <row r="66" spans="1:12">
      <c r="A66" s="127" t="s">
        <v>332</v>
      </c>
      <c r="B66" s="116"/>
      <c r="C66" s="117"/>
      <c r="D66" s="118"/>
      <c r="E66" s="118"/>
      <c r="F66" s="119"/>
      <c r="G66" s="118"/>
      <c r="H66" s="118"/>
      <c r="I66" s="119"/>
      <c r="J66" s="117"/>
      <c r="K66" s="121">
        <f>PERCENTILE(K5:K60,0.9)</f>
        <v>30.088800000000003</v>
      </c>
      <c r="L66" s="121">
        <f>PERCENTILE(L5:L60,0.9)</f>
        <v>27.096200000000003</v>
      </c>
    </row>
  </sheetData>
  <mergeCells count="30">
    <mergeCell ref="O1:P1"/>
    <mergeCell ref="N3:N4"/>
    <mergeCell ref="A58:A60"/>
    <mergeCell ref="B58:B60"/>
    <mergeCell ref="A25:A27"/>
    <mergeCell ref="B40:B43"/>
    <mergeCell ref="B44:B47"/>
    <mergeCell ref="A40:A57"/>
    <mergeCell ref="B28:B33"/>
    <mergeCell ref="K1:L1"/>
    <mergeCell ref="N58:N60"/>
    <mergeCell ref="N8:N22"/>
    <mergeCell ref="N5:N7"/>
    <mergeCell ref="N25:N27"/>
    <mergeCell ref="N28:N39"/>
    <mergeCell ref="N40:N57"/>
    <mergeCell ref="G2:I2"/>
    <mergeCell ref="A5:A7"/>
    <mergeCell ref="A8:A22"/>
    <mergeCell ref="A3:A4"/>
    <mergeCell ref="B3:B4"/>
    <mergeCell ref="D2:F2"/>
    <mergeCell ref="C3:C4"/>
    <mergeCell ref="C54:C55"/>
    <mergeCell ref="B54:B55"/>
    <mergeCell ref="B34:B39"/>
    <mergeCell ref="A28:A39"/>
    <mergeCell ref="B52:B53"/>
    <mergeCell ref="C52:C53"/>
    <mergeCell ref="B48:B51"/>
  </mergeCells>
  <phoneticPr fontId="2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O26"/>
  <sheetViews>
    <sheetView workbookViewId="0">
      <selection activeCell="N4" sqref="N4:O26"/>
    </sheetView>
  </sheetViews>
  <sheetFormatPr defaultRowHeight="12.75"/>
  <cols>
    <col min="1" max="1" width="6.28515625" style="4" bestFit="1" customWidth="1"/>
    <col min="2" max="2" width="8.28515625" style="2" bestFit="1" customWidth="1"/>
    <col min="3" max="3" width="12.7109375" customWidth="1"/>
    <col min="4" max="5" width="9.140625" style="9"/>
    <col min="6" max="6" width="9.140625" style="10"/>
    <col min="8" max="8" width="11.28515625" style="64" bestFit="1" customWidth="1"/>
    <col min="10" max="10" width="6.28515625" style="4" bestFit="1" customWidth="1"/>
    <col min="11" max="11" width="11.5703125" customWidth="1"/>
  </cols>
  <sheetData>
    <row r="1" spans="1:15">
      <c r="H1" s="139" t="s">
        <v>313</v>
      </c>
      <c r="K1" s="138" t="s">
        <v>315</v>
      </c>
    </row>
    <row r="2" spans="1:15" s="6" customFormat="1" ht="25.5">
      <c r="D2" s="177" t="s">
        <v>343</v>
      </c>
      <c r="E2" s="177"/>
      <c r="F2" s="177"/>
      <c r="H2" s="112" t="s">
        <v>344</v>
      </c>
      <c r="I2" s="103"/>
      <c r="K2" s="102" t="s">
        <v>8</v>
      </c>
    </row>
    <row r="3" spans="1:15" s="15" customFormat="1" ht="25.5">
      <c r="A3" s="178" t="s">
        <v>85</v>
      </c>
      <c r="B3" s="178" t="s">
        <v>0</v>
      </c>
      <c r="C3" s="182" t="s">
        <v>116</v>
      </c>
      <c r="D3" s="37" t="s">
        <v>136</v>
      </c>
      <c r="E3" s="37" t="s">
        <v>137</v>
      </c>
      <c r="F3" s="39" t="s">
        <v>84</v>
      </c>
      <c r="H3" s="113" t="str">
        <f>F3</f>
        <v>Relative Difference</v>
      </c>
      <c r="J3" s="178" t="s">
        <v>85</v>
      </c>
      <c r="K3" s="39" t="str">
        <f>H3</f>
        <v>Relative Difference</v>
      </c>
    </row>
    <row r="4" spans="1:15" s="6" customFormat="1">
      <c r="A4" s="181"/>
      <c r="B4" s="181"/>
      <c r="C4" s="181"/>
      <c r="D4" s="38" t="s">
        <v>90</v>
      </c>
      <c r="E4" s="38" t="s">
        <v>90</v>
      </c>
      <c r="F4" s="149" t="s">
        <v>91</v>
      </c>
      <c r="H4" s="151" t="str">
        <f>F4</f>
        <v>(%)</v>
      </c>
      <c r="J4" s="181"/>
      <c r="K4" s="45" t="str">
        <f>H4</f>
        <v>(%)</v>
      </c>
      <c r="N4" s="6">
        <v>-3.012</v>
      </c>
      <c r="O4" s="6">
        <v>29.87</v>
      </c>
    </row>
    <row r="5" spans="1:15" ht="12.75" customHeight="1">
      <c r="A5" s="178" t="s">
        <v>338</v>
      </c>
      <c r="B5" s="174" t="s">
        <v>87</v>
      </c>
      <c r="C5" s="152" t="s">
        <v>349</v>
      </c>
      <c r="D5" s="19">
        <f>Output!S37</f>
        <v>166</v>
      </c>
      <c r="E5" s="19">
        <f>Output!T37</f>
        <v>161</v>
      </c>
      <c r="F5" s="150">
        <f>Output!U37</f>
        <v>-3.012</v>
      </c>
      <c r="H5" s="114">
        <f>IF(F5&lt;&gt;"",ABS(F5),"")</f>
        <v>3.012</v>
      </c>
      <c r="J5" s="178" t="s">
        <v>338</v>
      </c>
      <c r="K5" s="204">
        <f>AVERAGE(H5:H10)</f>
        <v>15.107466666666665</v>
      </c>
      <c r="N5">
        <v>-20.486000000000001</v>
      </c>
      <c r="O5">
        <v>21.094000000000001</v>
      </c>
    </row>
    <row r="6" spans="1:15">
      <c r="A6" s="179"/>
      <c r="B6" s="176"/>
      <c r="C6" s="152" t="s">
        <v>350</v>
      </c>
      <c r="D6" s="19">
        <f>Output!S38</f>
        <v>77</v>
      </c>
      <c r="E6" s="19">
        <f>Output!T38</f>
        <v>100</v>
      </c>
      <c r="F6" s="150">
        <f>Output!U38</f>
        <v>29.87</v>
      </c>
      <c r="H6" s="114">
        <f t="shared" ref="H6:H13" si="0">IF(F6&lt;&gt;"",ABS(F6),"")</f>
        <v>29.87</v>
      </c>
      <c r="J6" s="179"/>
      <c r="K6" s="205"/>
      <c r="N6">
        <v>-10.714</v>
      </c>
      <c r="O6">
        <v>5.4687999999999999</v>
      </c>
    </row>
    <row r="7" spans="1:15">
      <c r="A7" s="179"/>
      <c r="B7" s="174" t="s">
        <v>88</v>
      </c>
      <c r="C7" s="152" t="s">
        <v>349</v>
      </c>
      <c r="D7" s="19">
        <f>Output!S45</f>
        <v>288</v>
      </c>
      <c r="E7" s="19">
        <f>Output!T45</f>
        <v>229</v>
      </c>
      <c r="F7" s="150">
        <f>Output!U45</f>
        <v>-20.486000000000001</v>
      </c>
      <c r="H7" s="114">
        <f t="shared" si="0"/>
        <v>20.486000000000001</v>
      </c>
      <c r="J7" s="179"/>
      <c r="K7" s="205"/>
    </row>
    <row r="8" spans="1:15" ht="12.75" customHeight="1">
      <c r="A8" s="175"/>
      <c r="B8" s="176"/>
      <c r="C8" s="152" t="s">
        <v>350</v>
      </c>
      <c r="D8" s="19">
        <f>Output!S46</f>
        <v>128</v>
      </c>
      <c r="E8" s="19">
        <f>Output!T46</f>
        <v>155</v>
      </c>
      <c r="F8" s="150">
        <f>Output!U46</f>
        <v>21.094000000000001</v>
      </c>
      <c r="H8" s="114">
        <f t="shared" si="0"/>
        <v>21.094000000000001</v>
      </c>
      <c r="J8" s="175"/>
      <c r="K8" s="205"/>
    </row>
    <row r="9" spans="1:15">
      <c r="A9" s="175"/>
      <c r="B9" s="174" t="s">
        <v>89</v>
      </c>
      <c r="C9" s="152" t="s">
        <v>349</v>
      </c>
      <c r="D9" s="19">
        <f>Output!S53</f>
        <v>252</v>
      </c>
      <c r="E9" s="19">
        <f>Output!T53</f>
        <v>225</v>
      </c>
      <c r="F9" s="150">
        <f>Output!U53</f>
        <v>-10.714</v>
      </c>
      <c r="H9" s="114">
        <f t="shared" si="0"/>
        <v>10.714</v>
      </c>
      <c r="J9" s="175"/>
      <c r="K9" s="205"/>
    </row>
    <row r="10" spans="1:15">
      <c r="A10" s="176"/>
      <c r="B10" s="176"/>
      <c r="C10" s="152" t="s">
        <v>350</v>
      </c>
      <c r="D10" s="19">
        <f>Output!S54</f>
        <v>128</v>
      </c>
      <c r="E10" s="19">
        <f>Output!T54</f>
        <v>135</v>
      </c>
      <c r="F10" s="150">
        <f>Output!U54</f>
        <v>5.4687999999999999</v>
      </c>
      <c r="H10" s="114">
        <f t="shared" si="0"/>
        <v>5.4687999999999999</v>
      </c>
      <c r="J10" s="176"/>
      <c r="K10" s="206"/>
    </row>
    <row r="11" spans="1:15">
      <c r="A11" s="191" t="s">
        <v>110</v>
      </c>
      <c r="B11" s="11" t="s">
        <v>95</v>
      </c>
      <c r="C11" s="152" t="s">
        <v>351</v>
      </c>
      <c r="D11" s="19">
        <f>Output!S12</f>
        <v>114.2</v>
      </c>
      <c r="E11" s="19">
        <f>Output!T12</f>
        <v>127.69</v>
      </c>
      <c r="F11" s="150">
        <f>Output!U12</f>
        <v>11.816000000000001</v>
      </c>
      <c r="H11" s="114">
        <f t="shared" si="0"/>
        <v>11.816000000000001</v>
      </c>
      <c r="J11" s="191" t="s">
        <v>110</v>
      </c>
      <c r="K11" s="204">
        <f>AVERAGE(H11:H13)</f>
        <v>49.200299999999999</v>
      </c>
    </row>
    <row r="12" spans="1:15">
      <c r="A12" s="191"/>
      <c r="B12" s="11" t="s">
        <v>96</v>
      </c>
      <c r="C12" s="152" t="s">
        <v>351</v>
      </c>
      <c r="D12" s="19">
        <f>Output!S21</f>
        <v>93.402000000000001</v>
      </c>
      <c r="E12" s="19">
        <f>Output!T21</f>
        <v>102</v>
      </c>
      <c r="F12" s="150">
        <f>Output!U21</f>
        <v>9.2049000000000003</v>
      </c>
      <c r="H12" s="114">
        <f t="shared" si="0"/>
        <v>9.2049000000000003</v>
      </c>
      <c r="J12" s="191"/>
      <c r="K12" s="205"/>
    </row>
    <row r="13" spans="1:15">
      <c r="A13" s="191"/>
      <c r="B13" s="11" t="s">
        <v>112</v>
      </c>
      <c r="C13" s="152" t="s">
        <v>352</v>
      </c>
      <c r="D13" s="19">
        <f>Output!S30</f>
        <v>79</v>
      </c>
      <c r="E13" s="19">
        <f>Output!T30</f>
        <v>179</v>
      </c>
      <c r="F13" s="150">
        <f>Output!U30</f>
        <v>126.58</v>
      </c>
      <c r="H13" s="114">
        <f t="shared" si="0"/>
        <v>126.58</v>
      </c>
      <c r="J13" s="191"/>
      <c r="K13" s="206"/>
    </row>
    <row r="14" spans="1:15">
      <c r="J14"/>
    </row>
    <row r="15" spans="1:15" s="4" customFormat="1">
      <c r="A15" s="127" t="s">
        <v>318</v>
      </c>
      <c r="B15" s="116"/>
      <c r="C15" s="117"/>
      <c r="D15" s="118"/>
      <c r="E15" s="118"/>
      <c r="F15" s="121">
        <f>AVERAGE(F5:F13)</f>
        <v>18.869077777777779</v>
      </c>
      <c r="G15" s="117"/>
      <c r="H15" s="121">
        <f>AVERAGE(H5:H11)</f>
        <v>14.637257142857141</v>
      </c>
    </row>
    <row r="16" spans="1:15">
      <c r="A16" s="127" t="s">
        <v>317</v>
      </c>
      <c r="B16" s="116"/>
      <c r="C16" s="117"/>
      <c r="D16" s="118"/>
      <c r="E16" s="118"/>
      <c r="F16" s="121">
        <f>STDEV(F5:F13)</f>
        <v>43.233501506059447</v>
      </c>
      <c r="G16" s="117"/>
      <c r="H16" s="121">
        <f>STDEV(H5:H11)</f>
        <v>9.5785561262048873</v>
      </c>
    </row>
    <row r="17" spans="1:15">
      <c r="A17" s="127" t="s">
        <v>327</v>
      </c>
      <c r="B17" s="116"/>
      <c r="C17" s="117"/>
      <c r="D17" s="118"/>
      <c r="E17" s="118"/>
      <c r="F17" s="121">
        <f>MEDIAN(F5:F13)</f>
        <v>9.2049000000000003</v>
      </c>
      <c r="G17" s="117"/>
      <c r="H17" s="121">
        <f>MEDIAN(H5:H11)</f>
        <v>11.816000000000001</v>
      </c>
    </row>
    <row r="18" spans="1:15">
      <c r="A18" s="127" t="s">
        <v>330</v>
      </c>
      <c r="B18" s="116"/>
      <c r="C18" s="117"/>
      <c r="D18" s="118"/>
      <c r="E18" s="118"/>
      <c r="F18" s="119"/>
      <c r="G18" s="117"/>
      <c r="H18" s="120">
        <f>PERCENTRANK(H5:H11,14)</f>
        <v>0.54100000000000004</v>
      </c>
    </row>
    <row r="19" spans="1:15">
      <c r="A19" s="127" t="s">
        <v>332</v>
      </c>
      <c r="B19" s="116"/>
      <c r="C19" s="117"/>
      <c r="D19" s="118"/>
      <c r="E19" s="118"/>
      <c r="F19" s="119"/>
      <c r="G19" s="117"/>
      <c r="H19" s="121">
        <f>PERCENTILE(H5:H11,0.9)</f>
        <v>24.604400000000005</v>
      </c>
    </row>
    <row r="24" spans="1:15">
      <c r="O24">
        <v>11.816000000000001</v>
      </c>
    </row>
    <row r="25" spans="1:15">
      <c r="O25">
        <v>9.2049000000000003</v>
      </c>
    </row>
    <row r="26" spans="1:15">
      <c r="O26">
        <v>126.58</v>
      </c>
    </row>
  </sheetData>
  <mergeCells count="14">
    <mergeCell ref="D2:F2"/>
    <mergeCell ref="A3:A4"/>
    <mergeCell ref="B3:B4"/>
    <mergeCell ref="C3:C4"/>
    <mergeCell ref="J3:J4"/>
    <mergeCell ref="K11:K13"/>
    <mergeCell ref="A11:A13"/>
    <mergeCell ref="B5:B6"/>
    <mergeCell ref="B7:B8"/>
    <mergeCell ref="B9:B10"/>
    <mergeCell ref="A5:A10"/>
    <mergeCell ref="J5:J10"/>
    <mergeCell ref="J11:J13"/>
    <mergeCell ref="K5:K10"/>
  </mergeCells>
  <printOptions horizontalCentered="1" verticalCentered="1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P33"/>
  <sheetViews>
    <sheetView workbookViewId="0">
      <selection activeCell="H31" sqref="H31"/>
    </sheetView>
  </sheetViews>
  <sheetFormatPr defaultRowHeight="12.75"/>
  <cols>
    <col min="1" max="1" width="6.28515625" style="4" bestFit="1" customWidth="1"/>
    <col min="2" max="2" width="8.28515625" style="2" bestFit="1" customWidth="1"/>
    <col min="3" max="3" width="12.7109375" customWidth="1"/>
    <col min="4" max="5" width="9.140625" style="9"/>
    <col min="6" max="6" width="9.140625" style="10"/>
    <col min="12" max="12" width="13.85546875" customWidth="1"/>
  </cols>
  <sheetData>
    <row r="1" spans="1:16">
      <c r="J1" s="61" t="s">
        <v>222</v>
      </c>
    </row>
    <row r="3" spans="1:16" ht="25.5">
      <c r="A3" s="6"/>
      <c r="B3" s="6"/>
      <c r="C3" s="6"/>
      <c r="D3" s="177" t="s">
        <v>219</v>
      </c>
      <c r="E3" s="177"/>
      <c r="F3" s="177"/>
      <c r="H3" s="102" t="s">
        <v>313</v>
      </c>
      <c r="I3" s="103"/>
      <c r="J3" s="108"/>
      <c r="K3" s="6"/>
      <c r="L3" s="6"/>
      <c r="M3" s="209"/>
      <c r="N3" s="210"/>
      <c r="O3" s="211"/>
    </row>
    <row r="4" spans="1:16" ht="25.5">
      <c r="A4" s="178" t="s">
        <v>85</v>
      </c>
      <c r="B4" s="178" t="s">
        <v>0</v>
      </c>
      <c r="C4" s="182" t="s">
        <v>116</v>
      </c>
      <c r="D4" s="37" t="s">
        <v>136</v>
      </c>
      <c r="E4" s="37" t="s">
        <v>137</v>
      </c>
      <c r="F4" s="39" t="s">
        <v>84</v>
      </c>
      <c r="H4" s="39" t="s">
        <v>84</v>
      </c>
      <c r="J4" s="178" t="s">
        <v>85</v>
      </c>
      <c r="K4" s="178" t="s">
        <v>0</v>
      </c>
      <c r="L4" s="182" t="s">
        <v>116</v>
      </c>
      <c r="M4" s="37" t="s">
        <v>223</v>
      </c>
      <c r="N4" s="37" t="s">
        <v>224</v>
      </c>
      <c r="O4" s="39" t="s">
        <v>225</v>
      </c>
    </row>
    <row r="5" spans="1:16">
      <c r="A5" s="181"/>
      <c r="B5" s="181"/>
      <c r="C5" s="181"/>
      <c r="D5" s="38" t="s">
        <v>90</v>
      </c>
      <c r="E5" s="38" t="s">
        <v>90</v>
      </c>
      <c r="F5" s="40" t="s">
        <v>91</v>
      </c>
      <c r="H5" s="40" t="s">
        <v>91</v>
      </c>
      <c r="J5" s="181"/>
      <c r="K5" s="181"/>
      <c r="L5" s="181"/>
      <c r="M5" s="38" t="s">
        <v>90</v>
      </c>
      <c r="N5" s="38" t="s">
        <v>90</v>
      </c>
      <c r="O5" s="62" t="s">
        <v>90</v>
      </c>
    </row>
    <row r="6" spans="1:16">
      <c r="A6" s="172" t="s">
        <v>339</v>
      </c>
      <c r="B6" s="11" t="s">
        <v>92</v>
      </c>
      <c r="C6" s="12"/>
      <c r="D6" s="19">
        <f>Output!S61</f>
        <v>154.9</v>
      </c>
      <c r="E6" s="19">
        <f>Output!T61</f>
        <v>135.47999999999999</v>
      </c>
      <c r="F6" s="20">
        <f>Output!U61</f>
        <v>-12.536</v>
      </c>
      <c r="H6" s="40">
        <f>ABS(F6)</f>
        <v>12.536</v>
      </c>
      <c r="I6" s="58"/>
      <c r="J6" s="173" t="s">
        <v>107</v>
      </c>
      <c r="K6" s="11" t="s">
        <v>92</v>
      </c>
      <c r="L6" s="12"/>
      <c r="M6" s="19">
        <f>D6</f>
        <v>154.9</v>
      </c>
      <c r="N6" s="19">
        <f>'HGT &amp; HGL'!D8</f>
        <v>122.89</v>
      </c>
      <c r="O6" s="20">
        <f>M6-N6</f>
        <v>32.010000000000005</v>
      </c>
      <c r="P6" s="58"/>
    </row>
    <row r="7" spans="1:16">
      <c r="A7" s="173"/>
      <c r="B7" s="11" t="s">
        <v>97</v>
      </c>
      <c r="C7" s="12"/>
      <c r="D7" s="19">
        <f>Output!S256</f>
        <v>139.31</v>
      </c>
      <c r="E7" s="19">
        <f>Output!T256</f>
        <v>132.52000000000001</v>
      </c>
      <c r="F7" s="20">
        <f>Output!U256</f>
        <v>-4.8703000000000003</v>
      </c>
      <c r="H7" s="40">
        <f t="shared" ref="H7:H26" si="0">ABS(F7)</f>
        <v>4.8703000000000003</v>
      </c>
      <c r="J7" s="173"/>
      <c r="K7" s="11" t="s">
        <v>97</v>
      </c>
      <c r="L7" s="12"/>
      <c r="M7" s="19">
        <f t="shared" ref="M7:M20" si="1">D7</f>
        <v>139.31</v>
      </c>
      <c r="N7" s="19">
        <f>'HGT &amp; HGL'!D9</f>
        <v>116.81</v>
      </c>
      <c r="O7" s="20">
        <f t="shared" ref="O7:O26" si="2">M7-N7</f>
        <v>22.5</v>
      </c>
    </row>
    <row r="8" spans="1:16">
      <c r="A8" s="173"/>
      <c r="B8" s="11" t="s">
        <v>93</v>
      </c>
      <c r="C8" s="12"/>
      <c r="D8" s="19">
        <f>Output!S100</f>
        <v>270.60000000000002</v>
      </c>
      <c r="E8" s="19">
        <f>Output!T100</f>
        <v>234.57</v>
      </c>
      <c r="F8" s="20">
        <f>Output!U100</f>
        <v>-13.316000000000001</v>
      </c>
      <c r="H8" s="40">
        <f t="shared" si="0"/>
        <v>13.316000000000001</v>
      </c>
      <c r="J8" s="173"/>
      <c r="K8" s="11" t="s">
        <v>93</v>
      </c>
      <c r="L8" s="12"/>
      <c r="M8" s="19">
        <f t="shared" si="1"/>
        <v>270.60000000000002</v>
      </c>
      <c r="N8" s="19">
        <f>'HGT &amp; HGL'!D10</f>
        <v>229.21</v>
      </c>
      <c r="O8" s="20">
        <f t="shared" si="2"/>
        <v>41.390000000000015</v>
      </c>
    </row>
    <row r="9" spans="1:16">
      <c r="A9" s="173"/>
      <c r="B9" s="11" t="s">
        <v>98</v>
      </c>
      <c r="C9" s="12"/>
      <c r="D9" s="19">
        <f>Output!S295</f>
        <v>246.93</v>
      </c>
      <c r="E9" s="19">
        <f>Output!T295</f>
        <v>234.06</v>
      </c>
      <c r="F9" s="20">
        <f>Output!U295</f>
        <v>-5.2134999999999998</v>
      </c>
      <c r="H9" s="40">
        <f t="shared" si="0"/>
        <v>5.2134999999999998</v>
      </c>
      <c r="J9" s="173"/>
      <c r="K9" s="11" t="s">
        <v>98</v>
      </c>
      <c r="L9" s="12"/>
      <c r="M9" s="19">
        <f t="shared" si="1"/>
        <v>246.93</v>
      </c>
      <c r="N9" s="19">
        <f>'HGT &amp; HGL'!D11</f>
        <v>217.68</v>
      </c>
      <c r="O9" s="20">
        <f t="shared" si="2"/>
        <v>29.25</v>
      </c>
    </row>
    <row r="10" spans="1:16">
      <c r="A10" s="173"/>
      <c r="B10" s="11" t="s">
        <v>95</v>
      </c>
      <c r="C10" s="12"/>
      <c r="D10" s="19">
        <f>Output!S178</f>
        <v>228.69</v>
      </c>
      <c r="E10" s="19">
        <f>Output!T178</f>
        <v>221.67</v>
      </c>
      <c r="F10" s="20">
        <f>Output!U178</f>
        <v>-3.0703999999999998</v>
      </c>
      <c r="H10" s="40">
        <f t="shared" si="0"/>
        <v>3.0703999999999998</v>
      </c>
      <c r="J10" s="173"/>
      <c r="K10" s="11" t="s">
        <v>95</v>
      </c>
      <c r="L10" s="12"/>
      <c r="M10" s="19">
        <f t="shared" si="1"/>
        <v>228.69</v>
      </c>
      <c r="N10" s="19">
        <f>'HGT &amp; HGL'!D12</f>
        <v>204.28</v>
      </c>
      <c r="O10" s="20">
        <f t="shared" si="2"/>
        <v>24.409999999999997</v>
      </c>
    </row>
    <row r="11" spans="1:16">
      <c r="A11" s="173"/>
      <c r="B11" s="11" t="s">
        <v>100</v>
      </c>
      <c r="C11" s="12"/>
      <c r="D11" s="19">
        <f>Output!S373</f>
        <v>217.55</v>
      </c>
      <c r="E11" s="19">
        <f>Output!T373</f>
        <v>221.01</v>
      </c>
      <c r="F11" s="20">
        <f>Output!U373</f>
        <v>1.5923</v>
      </c>
      <c r="H11" s="40">
        <f t="shared" si="0"/>
        <v>1.5923</v>
      </c>
      <c r="J11" s="173"/>
      <c r="K11" s="11" t="s">
        <v>100</v>
      </c>
      <c r="L11" s="12"/>
      <c r="M11" s="19">
        <f t="shared" si="1"/>
        <v>217.55</v>
      </c>
      <c r="N11" s="19">
        <f>'HGT &amp; HGL'!D13</f>
        <v>197.83</v>
      </c>
      <c r="O11" s="20">
        <f t="shared" si="2"/>
        <v>19.72</v>
      </c>
    </row>
    <row r="12" spans="1:16">
      <c r="A12" s="173"/>
      <c r="B12" s="11" t="s">
        <v>101</v>
      </c>
      <c r="C12" s="12"/>
      <c r="D12" s="19">
        <f>Output!S412</f>
        <v>330.42</v>
      </c>
      <c r="E12" s="19">
        <f>Output!T412</f>
        <v>310.87</v>
      </c>
      <c r="F12" s="20">
        <f>Output!U412</f>
        <v>-5.9165000000000001</v>
      </c>
      <c r="H12" s="40">
        <f t="shared" si="0"/>
        <v>5.9165000000000001</v>
      </c>
      <c r="J12" s="173"/>
      <c r="K12" s="11" t="s">
        <v>101</v>
      </c>
      <c r="L12" s="12"/>
      <c r="M12" s="19">
        <f t="shared" si="1"/>
        <v>330.42</v>
      </c>
      <c r="N12" s="19">
        <f>'HGT &amp; HGL'!D14</f>
        <v>290.49</v>
      </c>
      <c r="O12" s="20">
        <f t="shared" si="2"/>
        <v>39.930000000000007</v>
      </c>
    </row>
    <row r="13" spans="1:16">
      <c r="A13" s="173"/>
      <c r="B13" s="11" t="s">
        <v>104</v>
      </c>
      <c r="C13" s="12"/>
      <c r="D13" s="19">
        <f>Output!S529</f>
        <v>277.66000000000003</v>
      </c>
      <c r="E13" s="19">
        <f>Output!T529</f>
        <v>289.68</v>
      </c>
      <c r="F13" s="20">
        <f>Output!U529</f>
        <v>4.3301999999999996</v>
      </c>
      <c r="H13" s="40">
        <f t="shared" si="0"/>
        <v>4.3301999999999996</v>
      </c>
      <c r="J13" s="173"/>
      <c r="K13" s="11" t="s">
        <v>104</v>
      </c>
      <c r="L13" s="12"/>
      <c r="M13" s="19">
        <f t="shared" si="1"/>
        <v>277.66000000000003</v>
      </c>
      <c r="N13" s="19">
        <f>'HGT &amp; HGL'!D15</f>
        <v>268.44</v>
      </c>
      <c r="O13" s="20">
        <f t="shared" si="2"/>
        <v>9.2200000000000273</v>
      </c>
    </row>
    <row r="14" spans="1:16">
      <c r="A14" s="173"/>
      <c r="B14" s="11" t="s">
        <v>105</v>
      </c>
      <c r="C14" s="12"/>
      <c r="D14" s="19">
        <f>Output!S568</f>
        <v>155.85</v>
      </c>
      <c r="E14" s="19">
        <f>Output!T568</f>
        <v>143.19</v>
      </c>
      <c r="F14" s="20">
        <f>Output!U568</f>
        <v>-8.1219999999999999</v>
      </c>
      <c r="H14" s="40">
        <f t="shared" si="0"/>
        <v>8.1219999999999999</v>
      </c>
      <c r="J14" s="173"/>
      <c r="K14" s="11" t="s">
        <v>105</v>
      </c>
      <c r="L14" s="12"/>
      <c r="M14" s="19">
        <f t="shared" si="1"/>
        <v>155.85</v>
      </c>
      <c r="N14" s="19">
        <f>'HGT &amp; HGL'!D16</f>
        <v>135.33000000000001</v>
      </c>
      <c r="O14" s="20">
        <f t="shared" si="2"/>
        <v>20.519999999999982</v>
      </c>
    </row>
    <row r="15" spans="1:16">
      <c r="A15" s="173"/>
      <c r="B15" s="11" t="s">
        <v>94</v>
      </c>
      <c r="C15" s="12"/>
      <c r="D15" s="19">
        <f>Output!S139</f>
        <v>240.67</v>
      </c>
      <c r="E15" s="19">
        <f>Output!T139</f>
        <v>243.33</v>
      </c>
      <c r="F15" s="20">
        <f>Output!U139</f>
        <v>1.1063000000000001</v>
      </c>
      <c r="H15" s="40">
        <f t="shared" si="0"/>
        <v>1.1063000000000001</v>
      </c>
      <c r="J15" s="173"/>
      <c r="K15" s="11" t="s">
        <v>94</v>
      </c>
      <c r="L15" s="12"/>
      <c r="M15" s="19">
        <f t="shared" si="1"/>
        <v>240.67</v>
      </c>
      <c r="N15" s="19">
        <f>'HGT &amp; HGL'!D17</f>
        <v>207.25</v>
      </c>
      <c r="O15" s="20">
        <f t="shared" si="2"/>
        <v>33.419999999999987</v>
      </c>
    </row>
    <row r="16" spans="1:16">
      <c r="A16" s="173"/>
      <c r="B16" s="11" t="s">
        <v>99</v>
      </c>
      <c r="C16" s="12"/>
      <c r="D16" s="19">
        <f>Output!S334</f>
        <v>234.6</v>
      </c>
      <c r="E16" s="19">
        <f>Output!T334</f>
        <v>240.56</v>
      </c>
      <c r="F16" s="20">
        <f>Output!U334</f>
        <v>2.5423</v>
      </c>
      <c r="H16" s="40">
        <f t="shared" si="0"/>
        <v>2.5423</v>
      </c>
      <c r="J16" s="173"/>
      <c r="K16" s="11" t="s">
        <v>99</v>
      </c>
      <c r="L16" s="12"/>
      <c r="M16" s="19">
        <f t="shared" si="1"/>
        <v>234.6</v>
      </c>
      <c r="N16" s="19">
        <f>'HGT &amp; HGL'!D18</f>
        <v>203.99</v>
      </c>
      <c r="O16" s="20">
        <f t="shared" si="2"/>
        <v>30.609999999999985</v>
      </c>
    </row>
    <row r="17" spans="1:16">
      <c r="A17" s="173"/>
      <c r="B17" s="11" t="s">
        <v>96</v>
      </c>
      <c r="C17" s="12"/>
      <c r="D17" s="19">
        <f>Output!S217</f>
        <v>207.74</v>
      </c>
      <c r="E17" s="19">
        <f>Output!T217</f>
        <v>198.17</v>
      </c>
      <c r="F17" s="20">
        <f>Output!U217</f>
        <v>-4.6082000000000001</v>
      </c>
      <c r="H17" s="40">
        <f t="shared" si="0"/>
        <v>4.6082000000000001</v>
      </c>
      <c r="J17" s="173"/>
      <c r="K17" s="11" t="s">
        <v>96</v>
      </c>
      <c r="L17" s="12"/>
      <c r="M17" s="19">
        <f t="shared" si="1"/>
        <v>207.74</v>
      </c>
      <c r="N17" s="19">
        <f>'HGT &amp; HGL'!D19</f>
        <v>175.49</v>
      </c>
      <c r="O17" s="20">
        <f t="shared" si="2"/>
        <v>32.25</v>
      </c>
    </row>
    <row r="18" spans="1:16">
      <c r="A18" s="173"/>
      <c r="B18" s="11" t="s">
        <v>102</v>
      </c>
      <c r="C18" s="12"/>
      <c r="D18" s="19">
        <f>Output!S451</f>
        <v>240.8</v>
      </c>
      <c r="E18" s="19">
        <f>Output!T451</f>
        <v>241.62</v>
      </c>
      <c r="F18" s="20">
        <f>Output!U451</f>
        <v>0.34194000000000002</v>
      </c>
      <c r="H18" s="40">
        <f t="shared" si="0"/>
        <v>0.34194000000000002</v>
      </c>
      <c r="J18" s="173"/>
      <c r="K18" s="11" t="s">
        <v>102</v>
      </c>
      <c r="L18" s="12"/>
      <c r="M18" s="19">
        <f t="shared" si="1"/>
        <v>240.8</v>
      </c>
      <c r="N18" s="19">
        <f>'HGT &amp; HGL'!D20</f>
        <v>208.23</v>
      </c>
      <c r="O18" s="20">
        <f t="shared" si="2"/>
        <v>32.570000000000022</v>
      </c>
    </row>
    <row r="19" spans="1:16">
      <c r="A19" s="173"/>
      <c r="B19" s="11" t="s">
        <v>103</v>
      </c>
      <c r="C19" s="12"/>
      <c r="D19" s="19">
        <f>Output!S490</f>
        <v>243.66</v>
      </c>
      <c r="E19" s="19">
        <f>Output!T490</f>
        <v>241.94</v>
      </c>
      <c r="F19" s="20">
        <f>Output!U490</f>
        <v>-0.70538999999999996</v>
      </c>
      <c r="H19" s="40">
        <f t="shared" si="0"/>
        <v>0.70538999999999996</v>
      </c>
      <c r="J19" s="173"/>
      <c r="K19" s="11" t="s">
        <v>103</v>
      </c>
      <c r="L19" s="12"/>
      <c r="M19" s="19">
        <f t="shared" si="1"/>
        <v>243.66</v>
      </c>
      <c r="N19" s="19">
        <f>'HGT &amp; HGL'!D21</f>
        <v>210.57</v>
      </c>
      <c r="O19" s="20">
        <f t="shared" si="2"/>
        <v>33.090000000000003</v>
      </c>
    </row>
    <row r="20" spans="1:16">
      <c r="A20" s="173"/>
      <c r="B20" s="11" t="s">
        <v>106</v>
      </c>
      <c r="C20" s="12"/>
      <c r="D20" s="19">
        <f>Output!S607</f>
        <v>235.01</v>
      </c>
      <c r="E20" s="19">
        <f>Output!T607</f>
        <v>242.79</v>
      </c>
      <c r="F20" s="20">
        <f>Output!U607</f>
        <v>3.3098999999999998</v>
      </c>
      <c r="H20" s="40">
        <f t="shared" si="0"/>
        <v>3.3098999999999998</v>
      </c>
      <c r="J20" s="173"/>
      <c r="K20" s="11" t="s">
        <v>106</v>
      </c>
      <c r="L20" s="12"/>
      <c r="M20" s="19">
        <f t="shared" si="1"/>
        <v>235.01</v>
      </c>
      <c r="N20" s="19">
        <f>'HGT &amp; HGL'!D22</f>
        <v>193.43</v>
      </c>
      <c r="O20" s="20">
        <f t="shared" si="2"/>
        <v>41.579999999999984</v>
      </c>
    </row>
    <row r="21" spans="1:16">
      <c r="A21" s="192" t="s">
        <v>110</v>
      </c>
      <c r="B21" s="174" t="s">
        <v>95</v>
      </c>
      <c r="C21" s="11" t="s">
        <v>220</v>
      </c>
      <c r="D21" s="19">
        <f>Output!S10</f>
        <v>82.18</v>
      </c>
      <c r="E21" s="19">
        <f>Output!T10</f>
        <v>133.49</v>
      </c>
      <c r="F21" s="20">
        <f>Output!U10</f>
        <v>62.436</v>
      </c>
      <c r="H21" s="40">
        <f t="shared" si="0"/>
        <v>62.436</v>
      </c>
      <c r="J21" s="192" t="s">
        <v>110</v>
      </c>
      <c r="K21" s="174" t="s">
        <v>95</v>
      </c>
      <c r="L21" s="11" t="s">
        <v>220</v>
      </c>
      <c r="M21" s="19">
        <f t="shared" ref="M21:M26" si="3">D21</f>
        <v>82.18</v>
      </c>
      <c r="N21" s="19">
        <f>'HGT &amp; HGL'!D25</f>
        <v>59</v>
      </c>
      <c r="O21" s="20">
        <f t="shared" si="2"/>
        <v>23.180000000000007</v>
      </c>
      <c r="P21" s="58"/>
    </row>
    <row r="22" spans="1:16">
      <c r="A22" s="193"/>
      <c r="B22" s="176"/>
      <c r="C22" s="11" t="s">
        <v>221</v>
      </c>
      <c r="D22" s="19">
        <f>Output!S11</f>
        <v>65.78</v>
      </c>
      <c r="E22" s="19">
        <f>Output!T11</f>
        <v>102.45</v>
      </c>
      <c r="F22" s="20">
        <f>Output!U11</f>
        <v>55.746000000000002</v>
      </c>
      <c r="H22" s="40">
        <f t="shared" si="0"/>
        <v>55.746000000000002</v>
      </c>
      <c r="J22" s="193"/>
      <c r="K22" s="176"/>
      <c r="L22" s="11" t="s">
        <v>221</v>
      </c>
      <c r="M22" s="19">
        <f t="shared" si="3"/>
        <v>65.78</v>
      </c>
      <c r="N22" s="19">
        <f>'HGT &amp; HGL'!D25</f>
        <v>59</v>
      </c>
      <c r="O22" s="20">
        <f t="shared" si="2"/>
        <v>6.7800000000000011</v>
      </c>
    </row>
    <row r="23" spans="1:16">
      <c r="A23" s="193"/>
      <c r="B23" s="174" t="s">
        <v>96</v>
      </c>
      <c r="C23" s="11" t="s">
        <v>220</v>
      </c>
      <c r="D23" s="19">
        <f>Output!S19</f>
        <v>70.418999999999997</v>
      </c>
      <c r="E23" s="19">
        <f>Output!T19</f>
        <v>101</v>
      </c>
      <c r="F23" s="20">
        <f>Output!U19</f>
        <v>43.427</v>
      </c>
      <c r="H23" s="40">
        <f t="shared" si="0"/>
        <v>43.427</v>
      </c>
      <c r="J23" s="193"/>
      <c r="K23" s="174" t="s">
        <v>96</v>
      </c>
      <c r="L23" s="11" t="s">
        <v>220</v>
      </c>
      <c r="M23" s="19">
        <f t="shared" si="3"/>
        <v>70.418999999999997</v>
      </c>
      <c r="N23" s="19">
        <f>'HGT &amp; HGL'!D26</f>
        <v>44.222999999999999</v>
      </c>
      <c r="O23" s="20">
        <f t="shared" si="2"/>
        <v>26.195999999999998</v>
      </c>
    </row>
    <row r="24" spans="1:16">
      <c r="A24" s="207"/>
      <c r="B24" s="176"/>
      <c r="C24" s="11" t="s">
        <v>221</v>
      </c>
      <c r="D24" s="19">
        <f>Output!S20</f>
        <v>52.56</v>
      </c>
      <c r="E24" s="19">
        <f>Output!T20</f>
        <v>75</v>
      </c>
      <c r="F24" s="20">
        <f>Output!U20</f>
        <v>42.694000000000003</v>
      </c>
      <c r="H24" s="40">
        <f t="shared" si="0"/>
        <v>42.694000000000003</v>
      </c>
      <c r="J24" s="207"/>
      <c r="K24" s="176"/>
      <c r="L24" s="11" t="s">
        <v>221</v>
      </c>
      <c r="M24" s="19">
        <f t="shared" si="3"/>
        <v>52.56</v>
      </c>
      <c r="N24" s="19">
        <f>'HGT &amp; HGL'!D26</f>
        <v>44.222999999999999</v>
      </c>
      <c r="O24" s="20">
        <f t="shared" si="2"/>
        <v>8.3370000000000033</v>
      </c>
    </row>
    <row r="25" spans="1:16">
      <c r="A25" s="207"/>
      <c r="B25" s="174" t="s">
        <v>112</v>
      </c>
      <c r="C25" s="11" t="s">
        <v>220</v>
      </c>
      <c r="D25" s="19">
        <f>Output!S28</f>
        <v>74.832999999999998</v>
      </c>
      <c r="E25" s="19">
        <f>Output!T28</f>
        <v>159</v>
      </c>
      <c r="F25" s="20">
        <f>Output!U28</f>
        <v>112.47</v>
      </c>
      <c r="H25" s="40">
        <f t="shared" si="0"/>
        <v>112.47</v>
      </c>
      <c r="J25" s="207"/>
      <c r="K25" s="174" t="s">
        <v>112</v>
      </c>
      <c r="L25" s="11" t="s">
        <v>220</v>
      </c>
      <c r="M25" s="19">
        <f t="shared" si="3"/>
        <v>74.832999999999998</v>
      </c>
      <c r="N25" s="19">
        <f>'HGT &amp; HGL'!D27</f>
        <v>66</v>
      </c>
      <c r="O25" s="20">
        <f t="shared" si="2"/>
        <v>8.8329999999999984</v>
      </c>
    </row>
    <row r="26" spans="1:16">
      <c r="A26" s="208"/>
      <c r="B26" s="176"/>
      <c r="C26" s="11" t="s">
        <v>221</v>
      </c>
      <c r="D26" s="19">
        <f>Output!S29</f>
        <v>76.900000000000006</v>
      </c>
      <c r="E26" s="19">
        <f>Output!T29</f>
        <v>124.3</v>
      </c>
      <c r="F26" s="20">
        <f>Output!U29</f>
        <v>61.643999999999998</v>
      </c>
      <c r="H26" s="40">
        <f t="shared" si="0"/>
        <v>61.643999999999998</v>
      </c>
      <c r="J26" s="208"/>
      <c r="K26" s="176"/>
      <c r="L26" s="11" t="s">
        <v>221</v>
      </c>
      <c r="M26" s="19">
        <f t="shared" si="3"/>
        <v>76.900000000000006</v>
      </c>
      <c r="N26" s="19">
        <f>'HGT &amp; HGL'!D27</f>
        <v>66</v>
      </c>
      <c r="O26" s="20">
        <f t="shared" si="2"/>
        <v>10.900000000000006</v>
      </c>
    </row>
    <row r="28" spans="1:16">
      <c r="A28" s="127" t="s">
        <v>318</v>
      </c>
      <c r="B28" s="116"/>
      <c r="C28" s="117"/>
      <c r="D28" s="118"/>
      <c r="E28" s="118"/>
      <c r="F28" s="122">
        <f>AVERAGE(F6:F26)</f>
        <v>15.870554761904762</v>
      </c>
      <c r="G28" s="117"/>
      <c r="H28" s="122">
        <f>AVERAGE(H6:H26)</f>
        <v>21.428487142857144</v>
      </c>
    </row>
    <row r="29" spans="1:16">
      <c r="A29" s="127" t="s">
        <v>317</v>
      </c>
      <c r="B29" s="116"/>
      <c r="C29" s="117"/>
      <c r="D29" s="118"/>
      <c r="E29" s="118"/>
      <c r="F29" s="122">
        <f>STDEV(F6:F26)</f>
        <v>33.490459080059445</v>
      </c>
      <c r="G29" s="117"/>
      <c r="H29" s="122">
        <f>STDEV(H6:H26)</f>
        <v>30.065595270559861</v>
      </c>
    </row>
    <row r="30" spans="1:16">
      <c r="A30" s="127" t="s">
        <v>327</v>
      </c>
      <c r="B30" s="116"/>
      <c r="C30" s="117"/>
      <c r="D30" s="118"/>
      <c r="E30" s="118"/>
      <c r="F30" s="119"/>
      <c r="G30" s="117"/>
      <c r="H30" s="122">
        <f>MEDIAN(H6:H26)</f>
        <v>5.2134999999999998</v>
      </c>
    </row>
    <row r="31" spans="1:16">
      <c r="A31" s="127" t="s">
        <v>330</v>
      </c>
      <c r="B31" s="116"/>
      <c r="C31" s="117"/>
      <c r="D31" s="118"/>
      <c r="E31" s="118"/>
      <c r="F31" s="119"/>
      <c r="G31" s="117"/>
      <c r="H31" s="117">
        <f>PERCENTRANK(H6:H26,16)</f>
        <v>0.70399999999999996</v>
      </c>
    </row>
    <row r="32" spans="1:16">
      <c r="A32" s="127" t="s">
        <v>332</v>
      </c>
      <c r="H32" s="58">
        <f>PERCENTILE(H6:H26,0.9)</f>
        <v>61.643999999999998</v>
      </c>
    </row>
    <row r="33" spans="1:8">
      <c r="A33" s="127" t="s">
        <v>333</v>
      </c>
      <c r="H33" s="58">
        <f>PERCENTILE(H6:H20,0.9)</f>
        <v>10.770399999999999</v>
      </c>
    </row>
  </sheetData>
  <mergeCells count="18">
    <mergeCell ref="A4:A5"/>
    <mergeCell ref="B4:B5"/>
    <mergeCell ref="M3:O3"/>
    <mergeCell ref="J4:J5"/>
    <mergeCell ref="K4:K5"/>
    <mergeCell ref="L4:L5"/>
    <mergeCell ref="A21:A26"/>
    <mergeCell ref="B21:B22"/>
    <mergeCell ref="B23:B24"/>
    <mergeCell ref="B25:B26"/>
    <mergeCell ref="A6:A20"/>
    <mergeCell ref="K21:K22"/>
    <mergeCell ref="K23:K24"/>
    <mergeCell ref="K25:K26"/>
    <mergeCell ref="D3:F3"/>
    <mergeCell ref="C4:C5"/>
    <mergeCell ref="J6:J20"/>
    <mergeCell ref="J21:J26"/>
  </mergeCells>
  <phoneticPr fontId="2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O40"/>
  <sheetViews>
    <sheetView topLeftCell="A7" workbookViewId="0">
      <selection activeCell="F30" sqref="F30"/>
    </sheetView>
  </sheetViews>
  <sheetFormatPr defaultRowHeight="12.75"/>
  <cols>
    <col min="1" max="1" width="6.28515625" style="4" bestFit="1" customWidth="1"/>
    <col min="2" max="2" width="8.28515625" style="2" bestFit="1" customWidth="1"/>
    <col min="3" max="3" width="12.7109375" customWidth="1"/>
    <col min="4" max="4" width="9.140625" style="18"/>
    <col min="5" max="5" width="9.140625" style="8"/>
    <col min="6" max="6" width="9.140625" style="10"/>
    <col min="7" max="7" width="9.140625" style="18"/>
    <col min="8" max="8" width="9.140625" style="8"/>
    <col min="9" max="9" width="9.140625" style="10"/>
  </cols>
  <sheetData>
    <row r="1" spans="1:15">
      <c r="K1" s="219" t="s">
        <v>316</v>
      </c>
      <c r="L1" s="219"/>
      <c r="N1" s="107" t="s">
        <v>321</v>
      </c>
    </row>
    <row r="2" spans="1:15" s="15" customFormat="1" ht="25.5" customHeight="1">
      <c r="C2" s="6"/>
      <c r="D2" s="218" t="s">
        <v>140</v>
      </c>
      <c r="E2" s="218"/>
      <c r="F2" s="218"/>
      <c r="G2" s="218" t="s">
        <v>141</v>
      </c>
      <c r="H2" s="218"/>
      <c r="I2" s="218"/>
      <c r="K2" s="104" t="s">
        <v>319</v>
      </c>
      <c r="L2" s="104" t="s">
        <v>320</v>
      </c>
      <c r="M2" s="110"/>
      <c r="N2" s="110"/>
    </row>
    <row r="3" spans="1:15" s="15" customFormat="1" ht="25.5">
      <c r="A3" s="178" t="s">
        <v>85</v>
      </c>
      <c r="B3" s="178" t="s">
        <v>0</v>
      </c>
      <c r="C3" s="182" t="s">
        <v>116</v>
      </c>
      <c r="D3" s="41" t="s">
        <v>136</v>
      </c>
      <c r="E3" s="42" t="s">
        <v>137</v>
      </c>
      <c r="F3" s="39" t="s">
        <v>84</v>
      </c>
      <c r="G3" s="41" t="s">
        <v>136</v>
      </c>
      <c r="H3" s="42" t="s">
        <v>137</v>
      </c>
      <c r="I3" s="39" t="s">
        <v>84</v>
      </c>
      <c r="K3" s="109" t="str">
        <f>F3</f>
        <v>Relative Difference</v>
      </c>
      <c r="L3" s="109" t="str">
        <f>I3</f>
        <v>Relative Difference</v>
      </c>
    </row>
    <row r="4" spans="1:15" s="16" customFormat="1" ht="25.5">
      <c r="A4" s="181"/>
      <c r="B4" s="181"/>
      <c r="C4" s="181"/>
      <c r="D4" s="43" t="s">
        <v>117</v>
      </c>
      <c r="E4" s="44" t="s">
        <v>117</v>
      </c>
      <c r="F4" s="45" t="s">
        <v>91</v>
      </c>
      <c r="G4" s="43" t="s">
        <v>117</v>
      </c>
      <c r="H4" s="44" t="s">
        <v>117</v>
      </c>
      <c r="I4" s="45" t="s">
        <v>91</v>
      </c>
      <c r="K4" s="45" t="str">
        <f>F4</f>
        <v>(%)</v>
      </c>
      <c r="L4" s="45" t="str">
        <f>I4</f>
        <v>(%)</v>
      </c>
    </row>
    <row r="5" spans="1:15">
      <c r="A5" s="172" t="s">
        <v>339</v>
      </c>
      <c r="B5" s="11" t="s">
        <v>92</v>
      </c>
      <c r="C5" s="12"/>
      <c r="D5" s="17">
        <f>-Output!S62</f>
        <v>6.5000000000000002E-2</v>
      </c>
      <c r="E5" s="17">
        <f>-Output!T62</f>
        <v>7.6106999999999994E-2</v>
      </c>
      <c r="F5" s="20">
        <f>Output!U62</f>
        <v>17.088000000000001</v>
      </c>
      <c r="G5" s="17">
        <f>Output!S63</f>
        <v>3.8399999999999997E-2</v>
      </c>
      <c r="H5" s="17">
        <f>Output!T63</f>
        <v>4.4424999999999999E-2</v>
      </c>
      <c r="I5" s="20">
        <f>Output!U63</f>
        <v>15.691000000000001</v>
      </c>
      <c r="K5" s="20">
        <f>IF(F5&lt;&gt;"",ABS(F5),"")</f>
        <v>17.088000000000001</v>
      </c>
      <c r="L5" s="20">
        <f>IF(I5&lt;&gt;"",ABS(I5),"")</f>
        <v>15.691000000000001</v>
      </c>
      <c r="N5" s="58">
        <f>AVERAGE(K5:K19)</f>
        <v>15.647699999999997</v>
      </c>
      <c r="O5" s="58">
        <f>AVERAGE(L5:L19)</f>
        <v>14.329990666666669</v>
      </c>
    </row>
    <row r="6" spans="1:15">
      <c r="A6" s="173"/>
      <c r="B6" s="11" t="s">
        <v>97</v>
      </c>
      <c r="C6" s="12"/>
      <c r="D6" s="17">
        <f>-Output!S257</f>
        <v>6.3915E-2</v>
      </c>
      <c r="E6" s="17">
        <f>-Output!T257</f>
        <v>7.2998999999999994E-2</v>
      </c>
      <c r="F6" s="20">
        <f>Output!U257</f>
        <v>14.212999999999999</v>
      </c>
      <c r="G6" s="17">
        <f>Output!S258</f>
        <v>3.7977999999999998E-2</v>
      </c>
      <c r="H6" s="17">
        <f>Output!T258</f>
        <v>4.2644000000000001E-2</v>
      </c>
      <c r="I6" s="20">
        <f>Output!U258</f>
        <v>12.287000000000001</v>
      </c>
      <c r="K6" s="20">
        <f t="shared" ref="K6:K34" si="0">IF(F6&lt;&gt;"",ABS(F6),"")</f>
        <v>14.212999999999999</v>
      </c>
      <c r="L6" s="20">
        <f t="shared" ref="L6:L34" si="1">IF(I6&lt;&gt;"",ABS(I6),"")</f>
        <v>12.287000000000001</v>
      </c>
    </row>
    <row r="7" spans="1:15">
      <c r="A7" s="173"/>
      <c r="B7" s="11" t="s">
        <v>93</v>
      </c>
      <c r="C7" s="12"/>
      <c r="D7" s="17">
        <f>-Output!S101</f>
        <v>9.1999999999999998E-2</v>
      </c>
      <c r="E7" s="17">
        <f>-Output!T101</f>
        <v>0.10048</v>
      </c>
      <c r="F7" s="20">
        <f>Output!U101</f>
        <v>9.2195999999999998</v>
      </c>
      <c r="G7" s="17">
        <f>Output!S102</f>
        <v>5.4300000000000001E-2</v>
      </c>
      <c r="H7" s="17">
        <f>Output!T102</f>
        <v>5.8652999999999997E-2</v>
      </c>
      <c r="I7" s="20">
        <f>Output!U102</f>
        <v>8.0161999999999995</v>
      </c>
      <c r="K7" s="20">
        <f t="shared" si="0"/>
        <v>9.2195999999999998</v>
      </c>
      <c r="L7" s="20">
        <f t="shared" si="1"/>
        <v>8.0161999999999995</v>
      </c>
    </row>
    <row r="8" spans="1:15">
      <c r="A8" s="173"/>
      <c r="B8" s="11" t="s">
        <v>98</v>
      </c>
      <c r="C8" s="12"/>
      <c r="D8" s="17">
        <f>-Output!S296</f>
        <v>9.6061999999999995E-2</v>
      </c>
      <c r="E8" s="17">
        <f>-Output!T296</f>
        <v>9.8239999999999994E-2</v>
      </c>
      <c r="F8" s="20">
        <f>Output!U296</f>
        <v>2.2675000000000001</v>
      </c>
      <c r="G8" s="17">
        <f>Output!S297</f>
        <v>5.7882999999999997E-2</v>
      </c>
      <c r="H8" s="17">
        <f>Output!T297</f>
        <v>5.7376999999999997E-2</v>
      </c>
      <c r="I8" s="20">
        <f>Output!U297</f>
        <v>-0.87285999999999997</v>
      </c>
      <c r="K8" s="20">
        <f t="shared" si="0"/>
        <v>2.2675000000000001</v>
      </c>
      <c r="L8" s="20">
        <f t="shared" si="1"/>
        <v>0.87285999999999997</v>
      </c>
    </row>
    <row r="9" spans="1:15">
      <c r="A9" s="173"/>
      <c r="B9" s="11" t="s">
        <v>95</v>
      </c>
      <c r="C9" s="12"/>
      <c r="D9" s="17">
        <f>-Output!S179</f>
        <v>7.8604999999999994E-2</v>
      </c>
      <c r="E9" s="17">
        <f>-Output!T179</f>
        <v>5.9864000000000001E-2</v>
      </c>
      <c r="F9" s="20">
        <f>Output!U179</f>
        <v>-23.841999999999999</v>
      </c>
      <c r="G9" s="17">
        <f>Output!S180</f>
        <v>4.7370000000000002E-2</v>
      </c>
      <c r="H9" s="17">
        <f>Output!T180</f>
        <v>3.4985000000000002E-2</v>
      </c>
      <c r="I9" s="20">
        <f>Output!U180</f>
        <v>-26.146000000000001</v>
      </c>
      <c r="K9" s="20">
        <f t="shared" si="0"/>
        <v>23.841999999999999</v>
      </c>
      <c r="L9" s="20">
        <f t="shared" si="1"/>
        <v>26.146000000000001</v>
      </c>
    </row>
    <row r="10" spans="1:15">
      <c r="A10" s="173"/>
      <c r="B10" s="11" t="s">
        <v>100</v>
      </c>
      <c r="C10" s="12"/>
      <c r="D10" s="17">
        <f>-Output!S374</f>
        <v>7.9242999999999994E-2</v>
      </c>
      <c r="E10" s="17">
        <f>-Output!T374</f>
        <v>5.9368999999999998E-2</v>
      </c>
      <c r="F10" s="20">
        <f>Output!U374</f>
        <v>-25.08</v>
      </c>
      <c r="G10" s="17">
        <f>Output!S375</f>
        <v>4.6545000000000003E-2</v>
      </c>
      <c r="H10" s="17">
        <f>Output!T375</f>
        <v>3.4729999999999997E-2</v>
      </c>
      <c r="I10" s="20">
        <f>Output!U375</f>
        <v>-25.384</v>
      </c>
      <c r="K10" s="20">
        <f t="shared" si="0"/>
        <v>25.08</v>
      </c>
      <c r="L10" s="20">
        <f t="shared" si="1"/>
        <v>25.384</v>
      </c>
    </row>
    <row r="11" spans="1:15">
      <c r="A11" s="173"/>
      <c r="B11" s="11" t="s">
        <v>101</v>
      </c>
      <c r="C11" s="12"/>
      <c r="D11" s="17">
        <f>-Output!S413</f>
        <v>0.10059</v>
      </c>
      <c r="E11" s="17">
        <f>-Output!T413</f>
        <v>0.11017</v>
      </c>
      <c r="F11" s="20">
        <f>Output!U413</f>
        <v>9.5265000000000004</v>
      </c>
      <c r="G11" s="17">
        <f>Output!S414</f>
        <v>6.0082000000000003E-2</v>
      </c>
      <c r="H11" s="17">
        <f>Output!T414</f>
        <v>6.4363000000000004E-2</v>
      </c>
      <c r="I11" s="20">
        <f>Output!U414</f>
        <v>7.1254999999999997</v>
      </c>
      <c r="K11" s="20">
        <f t="shared" si="0"/>
        <v>9.5265000000000004</v>
      </c>
      <c r="L11" s="20">
        <f t="shared" si="1"/>
        <v>7.1254999999999997</v>
      </c>
    </row>
    <row r="12" spans="1:15">
      <c r="A12" s="173"/>
      <c r="B12" s="11" t="s">
        <v>104</v>
      </c>
      <c r="C12" s="12"/>
      <c r="D12" s="17">
        <f>-Output!S530</f>
        <v>9.1444999999999999E-2</v>
      </c>
      <c r="E12" s="17">
        <f>-Output!T530</f>
        <v>7.4638999999999997E-2</v>
      </c>
      <c r="F12" s="20">
        <f>Output!U530</f>
        <v>-18.379000000000001</v>
      </c>
      <c r="G12" s="17">
        <f>Output!S531</f>
        <v>5.5209000000000001E-2</v>
      </c>
      <c r="H12" s="17">
        <f>Output!T531</f>
        <v>4.3607E-2</v>
      </c>
      <c r="I12" s="20">
        <f>Output!U531</f>
        <v>-21.015000000000001</v>
      </c>
      <c r="K12" s="20">
        <f t="shared" si="0"/>
        <v>18.379000000000001</v>
      </c>
      <c r="L12" s="20">
        <f t="shared" si="1"/>
        <v>21.015000000000001</v>
      </c>
    </row>
    <row r="13" spans="1:15">
      <c r="A13" s="173"/>
      <c r="B13" s="11" t="s">
        <v>105</v>
      </c>
      <c r="C13" s="12"/>
      <c r="D13" s="17">
        <f>-Output!S569</f>
        <v>3.3432000000000003E-2</v>
      </c>
      <c r="E13" s="17">
        <f>-Output!T569</f>
        <v>3.1083E-2</v>
      </c>
      <c r="F13" s="20">
        <f>Output!U569</f>
        <v>-7.0259</v>
      </c>
      <c r="G13" s="17">
        <f>Output!S570</f>
        <v>2.1632999999999999E-2</v>
      </c>
      <c r="H13" s="17">
        <f>Output!T570</f>
        <v>1.6648E-2</v>
      </c>
      <c r="I13" s="20">
        <f>Output!U570</f>
        <v>-23.044</v>
      </c>
      <c r="K13" s="20">
        <f t="shared" si="0"/>
        <v>7.0259</v>
      </c>
      <c r="L13" s="20">
        <f t="shared" si="1"/>
        <v>23.044</v>
      </c>
    </row>
    <row r="14" spans="1:15">
      <c r="A14" s="173"/>
      <c r="B14" s="11" t="s">
        <v>94</v>
      </c>
      <c r="C14" s="12"/>
      <c r="D14" s="17">
        <f>-Output!S140</f>
        <v>5.2124999999999998E-2</v>
      </c>
      <c r="E14" s="17">
        <f>-Output!T140</f>
        <v>4.4054000000000003E-2</v>
      </c>
      <c r="F14" s="20">
        <f>Output!U140</f>
        <v>-15.483000000000001</v>
      </c>
      <c r="G14" s="17">
        <f>Output!S141</f>
        <v>3.1099000000000002E-2</v>
      </c>
      <c r="H14" s="17">
        <f>Output!T141</f>
        <v>2.7337E-2</v>
      </c>
      <c r="I14" s="20">
        <f>Output!U141</f>
        <v>-12.098000000000001</v>
      </c>
      <c r="K14" s="20">
        <f t="shared" si="0"/>
        <v>15.483000000000001</v>
      </c>
      <c r="L14" s="20">
        <f t="shared" si="1"/>
        <v>12.098000000000001</v>
      </c>
    </row>
    <row r="15" spans="1:15">
      <c r="A15" s="173"/>
      <c r="B15" s="11" t="s">
        <v>99</v>
      </c>
      <c r="C15" s="12"/>
      <c r="D15" s="17">
        <f>-Output!S335</f>
        <v>5.3999999999999999E-2</v>
      </c>
      <c r="E15" s="17">
        <f>-Output!T335</f>
        <v>4.1929000000000001E-2</v>
      </c>
      <c r="F15" s="20">
        <f>Output!U335</f>
        <v>-22.353999999999999</v>
      </c>
      <c r="G15" s="17">
        <f>Output!S336</f>
        <v>3.1300000000000001E-2</v>
      </c>
      <c r="H15" s="17">
        <f>Output!T336</f>
        <v>2.6939000000000001E-2</v>
      </c>
      <c r="I15" s="20">
        <f>Output!U336</f>
        <v>-13.932</v>
      </c>
      <c r="K15" s="20">
        <f t="shared" si="0"/>
        <v>22.353999999999999</v>
      </c>
      <c r="L15" s="20">
        <f t="shared" si="1"/>
        <v>13.932</v>
      </c>
    </row>
    <row r="16" spans="1:15">
      <c r="A16" s="173"/>
      <c r="B16" s="11" t="s">
        <v>96</v>
      </c>
      <c r="C16" s="12"/>
      <c r="D16" s="17">
        <f>-Output!S218</f>
        <v>3.0366000000000001E-2</v>
      </c>
      <c r="E16" s="17">
        <f>-Output!T218</f>
        <v>2.6030000000000001E-2</v>
      </c>
      <c r="F16" s="20">
        <f>Output!U218</f>
        <v>-14.28</v>
      </c>
      <c r="G16" s="17">
        <f>Output!S219</f>
        <v>1.7468000000000001E-2</v>
      </c>
      <c r="H16" s="17">
        <f>Output!T219</f>
        <v>1.6122000000000001E-2</v>
      </c>
      <c r="I16" s="20">
        <f>Output!U219</f>
        <v>-7.7012999999999998</v>
      </c>
      <c r="K16" s="20">
        <f t="shared" si="0"/>
        <v>14.28</v>
      </c>
      <c r="L16" s="20">
        <f t="shared" si="1"/>
        <v>7.7012999999999998</v>
      </c>
    </row>
    <row r="17" spans="1:15">
      <c r="A17" s="173"/>
      <c r="B17" s="11" t="s">
        <v>102</v>
      </c>
      <c r="C17" s="12"/>
      <c r="D17" s="17">
        <f>-Output!S452</f>
        <v>5.5E-2</v>
      </c>
      <c r="E17" s="17">
        <f>-Output!T452</f>
        <v>4.2021000000000003E-2</v>
      </c>
      <c r="F17" s="20">
        <f>Output!U452</f>
        <v>-23.597999999999999</v>
      </c>
      <c r="G17" s="17">
        <f>Output!S453</f>
        <v>3.2199999999999999E-2</v>
      </c>
      <c r="H17" s="17">
        <f>Output!T453</f>
        <v>2.7097E-2</v>
      </c>
      <c r="I17" s="20">
        <f>Output!U453</f>
        <v>-15.848000000000001</v>
      </c>
      <c r="K17" s="20">
        <f t="shared" si="0"/>
        <v>23.597999999999999</v>
      </c>
      <c r="L17" s="20">
        <f t="shared" si="1"/>
        <v>15.848000000000001</v>
      </c>
    </row>
    <row r="18" spans="1:15">
      <c r="A18" s="173"/>
      <c r="B18" s="11" t="s">
        <v>103</v>
      </c>
      <c r="C18" s="12"/>
      <c r="D18" s="17">
        <f>-Output!S491</f>
        <v>5.1638000000000003E-2</v>
      </c>
      <c r="E18" s="17">
        <f>-Output!T491</f>
        <v>4.1968999999999999E-2</v>
      </c>
      <c r="F18" s="20">
        <f>Output!U491</f>
        <v>-18.725000000000001</v>
      </c>
      <c r="G18" s="17">
        <f>Output!S492</f>
        <v>3.1216000000000001E-2</v>
      </c>
      <c r="H18" s="17">
        <f>Output!T492</f>
        <v>2.6688E-2</v>
      </c>
      <c r="I18" s="20">
        <f>Output!U492</f>
        <v>-14.504</v>
      </c>
      <c r="K18" s="20">
        <f t="shared" si="0"/>
        <v>18.725000000000001</v>
      </c>
      <c r="L18" s="20">
        <f t="shared" si="1"/>
        <v>14.504</v>
      </c>
    </row>
    <row r="19" spans="1:15">
      <c r="A19" s="173"/>
      <c r="B19" s="11" t="s">
        <v>106</v>
      </c>
      <c r="C19" s="12"/>
      <c r="D19" s="17">
        <f>-Output!S608</f>
        <v>5.0738999999999999E-2</v>
      </c>
      <c r="E19" s="17">
        <f>-Output!T608</f>
        <v>4.3820999999999999E-2</v>
      </c>
      <c r="F19" s="20">
        <f>Output!U608</f>
        <v>-13.634</v>
      </c>
      <c r="G19" s="17">
        <f>Output!S609</f>
        <v>3.0641999999999999E-2</v>
      </c>
      <c r="H19" s="17">
        <f>Output!T609</f>
        <v>2.7184E-2</v>
      </c>
      <c r="I19" s="20">
        <f>Output!U609</f>
        <v>-11.285</v>
      </c>
      <c r="K19" s="20">
        <f t="shared" si="0"/>
        <v>13.634</v>
      </c>
      <c r="L19" s="20">
        <f t="shared" si="1"/>
        <v>11.285</v>
      </c>
    </row>
    <row r="20" spans="1:15">
      <c r="A20" s="72" t="s">
        <v>340</v>
      </c>
      <c r="B20" s="11" t="s">
        <v>95</v>
      </c>
      <c r="C20" s="12"/>
      <c r="D20" s="17">
        <f>-Output!S660</f>
        <v>2.3289000000000001E-2</v>
      </c>
      <c r="E20" s="17">
        <f>-Output!T660</f>
        <v>1.9691E-2</v>
      </c>
      <c r="F20" s="20">
        <f>Output!U660</f>
        <v>-15.451000000000001</v>
      </c>
      <c r="G20" s="17">
        <f>Output!S661</f>
        <v>1.2938E-2</v>
      </c>
      <c r="H20" s="17">
        <f>Output!T661</f>
        <v>1.1781E-2</v>
      </c>
      <c r="I20" s="20">
        <f>Output!U661</f>
        <v>-8.9420000000000002</v>
      </c>
      <c r="K20" s="20">
        <f t="shared" si="0"/>
        <v>15.451000000000001</v>
      </c>
      <c r="L20" s="20">
        <f t="shared" si="1"/>
        <v>8.9420000000000002</v>
      </c>
      <c r="N20" s="58">
        <f>K20</f>
        <v>15.451000000000001</v>
      </c>
      <c r="O20" s="58">
        <f>L20</f>
        <v>8.9420000000000002</v>
      </c>
    </row>
    <row r="21" spans="1:15">
      <c r="A21" s="185" t="s">
        <v>275</v>
      </c>
      <c r="B21" s="171" t="s">
        <v>281</v>
      </c>
      <c r="C21" s="70" t="s">
        <v>113</v>
      </c>
      <c r="D21" s="17">
        <f>ABS(Output!S732/100)</f>
        <v>3.1E-2</v>
      </c>
      <c r="E21" s="17">
        <f>ABS(Output!T732/100)</f>
        <v>4.8272000000000002E-2</v>
      </c>
      <c r="F21" s="20">
        <f>Output!U732</f>
        <v>55.716000000000001</v>
      </c>
      <c r="G21" s="17">
        <f>Output!S733/100</f>
        <v>2.2917E-2</v>
      </c>
      <c r="H21" s="17">
        <f>Output!T733/100</f>
        <v>2.5145000000000001E-2</v>
      </c>
      <c r="I21" s="20">
        <f>Output!U733</f>
        <v>9.7246000000000006</v>
      </c>
      <c r="K21" s="20">
        <f t="shared" si="0"/>
        <v>55.716000000000001</v>
      </c>
      <c r="L21" s="20">
        <f t="shared" si="1"/>
        <v>9.7246000000000006</v>
      </c>
      <c r="N21" s="58">
        <f>AVERAGE(K21:K29)</f>
        <v>34.53</v>
      </c>
      <c r="O21" s="58">
        <f>AVERAGE(L21:L29)</f>
        <v>16.76393333333333</v>
      </c>
    </row>
    <row r="22" spans="1:15">
      <c r="A22" s="193"/>
      <c r="B22" s="170"/>
      <c r="C22" s="70" t="s">
        <v>269</v>
      </c>
      <c r="D22" s="17">
        <f>ABS(Output!S741/100)</f>
        <v>3.7000000000000005E-2</v>
      </c>
      <c r="E22" s="17">
        <f>ABS(Output!T741/100)</f>
        <v>3.1678999999999999E-2</v>
      </c>
      <c r="F22" s="20">
        <f>Output!U741</f>
        <v>-14.381</v>
      </c>
      <c r="G22" s="17">
        <f>Output!S742/100</f>
        <v>2.0499999999999997E-2</v>
      </c>
      <c r="H22" s="17">
        <f>Output!T742/100</f>
        <v>1.6479999999999998E-2</v>
      </c>
      <c r="I22" s="20">
        <f>Output!U742</f>
        <v>-19.611000000000001</v>
      </c>
      <c r="K22" s="20">
        <f t="shared" si="0"/>
        <v>14.381</v>
      </c>
      <c r="L22" s="20">
        <f t="shared" si="1"/>
        <v>19.611000000000001</v>
      </c>
    </row>
    <row r="23" spans="1:15">
      <c r="A23" s="193"/>
      <c r="B23" s="170"/>
      <c r="C23" s="72" t="s">
        <v>273</v>
      </c>
      <c r="D23" s="17"/>
      <c r="E23" s="56"/>
      <c r="F23" s="20"/>
      <c r="G23" s="17">
        <f>Output!S746/100</f>
        <v>1.8200000000000001E-2</v>
      </c>
      <c r="H23" s="17">
        <f>Output!T746/100</f>
        <v>1.4857E-2</v>
      </c>
      <c r="I23" s="20">
        <f>Output!U746</f>
        <v>-18.367999999999999</v>
      </c>
      <c r="K23" s="20" t="str">
        <f t="shared" si="0"/>
        <v/>
      </c>
      <c r="L23" s="20">
        <f t="shared" si="1"/>
        <v>18.367999999999999</v>
      </c>
    </row>
    <row r="24" spans="1:15">
      <c r="A24" s="193"/>
      <c r="B24" s="170"/>
      <c r="C24" s="70" t="s">
        <v>272</v>
      </c>
      <c r="D24" s="17"/>
      <c r="E24" s="56"/>
      <c r="F24" s="20"/>
      <c r="G24" s="17">
        <f>Output!S750/100</f>
        <v>1.9400000000000001E-2</v>
      </c>
      <c r="H24" s="17">
        <f>Output!T750/100</f>
        <v>1.4966E-2</v>
      </c>
      <c r="I24" s="20">
        <f>Output!U750</f>
        <v>-22.856000000000002</v>
      </c>
      <c r="K24" s="20" t="str">
        <f t="shared" si="0"/>
        <v/>
      </c>
      <c r="L24" s="20">
        <f t="shared" si="1"/>
        <v>22.856000000000002</v>
      </c>
    </row>
    <row r="25" spans="1:15">
      <c r="A25" s="186"/>
      <c r="B25" s="171" t="s">
        <v>282</v>
      </c>
      <c r="C25" s="70" t="s">
        <v>113</v>
      </c>
      <c r="D25" s="17">
        <f>ABS(Output!S758/100)</f>
        <v>0.06</v>
      </c>
      <c r="E25" s="17">
        <f>ABS(Output!T758/100)</f>
        <v>8.7408E-2</v>
      </c>
      <c r="F25" s="20">
        <f>Output!U758</f>
        <v>45.68</v>
      </c>
      <c r="G25" s="17">
        <f>Output!S759/100</f>
        <v>3.4099999999999998E-2</v>
      </c>
      <c r="H25" s="17">
        <f>Output!T759/100</f>
        <v>4.5008999999999993E-2</v>
      </c>
      <c r="I25" s="20">
        <f>Output!U759</f>
        <v>31.991</v>
      </c>
      <c r="K25" s="20">
        <f t="shared" si="0"/>
        <v>45.68</v>
      </c>
      <c r="L25" s="20">
        <f t="shared" si="1"/>
        <v>31.991</v>
      </c>
    </row>
    <row r="26" spans="1:15">
      <c r="A26" s="186"/>
      <c r="B26" s="170"/>
      <c r="C26" s="70" t="s">
        <v>269</v>
      </c>
      <c r="D26" s="17">
        <f>ABS(Output!S767/100)</f>
        <v>4.5999999999999999E-2</v>
      </c>
      <c r="E26" s="17">
        <f>ABS(Output!T767/100)</f>
        <v>5.6277999999999995E-2</v>
      </c>
      <c r="F26" s="20">
        <f>Output!U767</f>
        <v>22.343</v>
      </c>
      <c r="G26" s="17">
        <f>Output!S768/100</f>
        <v>3.1E-2</v>
      </c>
      <c r="H26" s="17">
        <f>Output!T768/100</f>
        <v>2.8982000000000001E-2</v>
      </c>
      <c r="I26" s="20">
        <f>Output!U768</f>
        <v>-6.5087999999999999</v>
      </c>
      <c r="K26" s="20">
        <f t="shared" si="0"/>
        <v>22.343</v>
      </c>
      <c r="L26" s="20">
        <f t="shared" si="1"/>
        <v>6.5087999999999999</v>
      </c>
    </row>
    <row r="27" spans="1:15">
      <c r="A27" s="186"/>
      <c r="B27" s="170"/>
      <c r="C27" s="70" t="s">
        <v>269</v>
      </c>
      <c r="D27" s="17"/>
      <c r="E27" s="17"/>
      <c r="F27" s="20"/>
      <c r="G27" s="17">
        <f>Output!S769/100</f>
        <v>3.2799999999999996E-2</v>
      </c>
      <c r="H27" s="17">
        <f>Output!T769/100</f>
        <v>2.8982000000000001E-2</v>
      </c>
      <c r="I27" s="20">
        <f>Output!U769</f>
        <v>-11.638999999999999</v>
      </c>
      <c r="K27" s="20" t="str">
        <f t="shared" si="0"/>
        <v/>
      </c>
      <c r="L27" s="20">
        <f t="shared" si="1"/>
        <v>11.638999999999999</v>
      </c>
    </row>
    <row r="28" spans="1:15">
      <c r="A28" s="186"/>
      <c r="B28" s="170"/>
      <c r="C28" s="72" t="s">
        <v>273</v>
      </c>
      <c r="D28" s="17"/>
      <c r="E28" s="56"/>
      <c r="F28" s="20"/>
      <c r="G28" s="17">
        <f>Output!S773/100</f>
        <v>2.87E-2</v>
      </c>
      <c r="H28" s="17">
        <f>Output!T773/100</f>
        <v>2.4275999999999999E-2</v>
      </c>
      <c r="I28" s="20">
        <f>Output!U773</f>
        <v>-15.414999999999999</v>
      </c>
      <c r="K28" s="20" t="str">
        <f t="shared" si="0"/>
        <v/>
      </c>
      <c r="L28" s="20">
        <f t="shared" si="1"/>
        <v>15.414999999999999</v>
      </c>
    </row>
    <row r="29" spans="1:15">
      <c r="A29" s="187"/>
      <c r="B29" s="170"/>
      <c r="C29" s="70" t="s">
        <v>272</v>
      </c>
      <c r="D29" s="17"/>
      <c r="E29" s="56"/>
      <c r="F29" s="20"/>
      <c r="G29" s="17">
        <f>Output!S777/100</f>
        <v>2.8799999999999999E-2</v>
      </c>
      <c r="H29" s="17">
        <f>Output!T777/100</f>
        <v>2.4548999999999998E-2</v>
      </c>
      <c r="I29" s="20">
        <f>Output!U777</f>
        <v>-14.762</v>
      </c>
      <c r="K29" s="20" t="str">
        <f t="shared" si="0"/>
        <v/>
      </c>
      <c r="L29" s="20">
        <f t="shared" si="1"/>
        <v>14.762</v>
      </c>
    </row>
    <row r="30" spans="1:15">
      <c r="A30" s="185" t="s">
        <v>111</v>
      </c>
      <c r="B30" s="216" t="s">
        <v>277</v>
      </c>
      <c r="C30" s="214" t="s">
        <v>113</v>
      </c>
      <c r="D30" s="17">
        <f>ABS(Output!S787/100)</f>
        <v>0.20899999999999999</v>
      </c>
      <c r="E30" s="17">
        <f>ABS(Output!T787/100)</f>
        <v>0.13910999999999998</v>
      </c>
      <c r="F30" s="20">
        <f>Output!U787</f>
        <v>-33.442</v>
      </c>
      <c r="G30" s="17">
        <f>Output!S788/100</f>
        <v>0.16911000000000001</v>
      </c>
      <c r="H30" s="17">
        <f>Output!T788/100</f>
        <v>5.3876999999999994E-2</v>
      </c>
      <c r="I30" s="20">
        <f>Output!U788</f>
        <v>-68.141000000000005</v>
      </c>
      <c r="K30" s="20">
        <f t="shared" si="0"/>
        <v>33.442</v>
      </c>
      <c r="L30" s="20">
        <f t="shared" si="1"/>
        <v>68.141000000000005</v>
      </c>
      <c r="N30" s="58">
        <f>AVERAGE(K30:K33)</f>
        <v>23.043524999999999</v>
      </c>
      <c r="O30" s="58">
        <f>AVERAGE(L30:L33)</f>
        <v>62.222500000000004</v>
      </c>
    </row>
    <row r="31" spans="1:15">
      <c r="A31" s="186"/>
      <c r="B31" s="217"/>
      <c r="C31" s="215"/>
      <c r="D31" s="17">
        <f>ABS(Output!S789/100)</f>
        <v>0.19531999999999999</v>
      </c>
      <c r="E31" s="17">
        <f>ABS(Output!T789/100)</f>
        <v>0.13910999999999998</v>
      </c>
      <c r="F31" s="20">
        <f>Output!U789</f>
        <v>-28.779</v>
      </c>
      <c r="G31" s="17">
        <f>Output!S790/100</f>
        <v>0.16152999999999998</v>
      </c>
      <c r="H31" s="17">
        <f>Output!T790/100</f>
        <v>5.3876999999999994E-2</v>
      </c>
      <c r="I31" s="20">
        <f>Output!U790</f>
        <v>-66.646000000000001</v>
      </c>
      <c r="K31" s="20">
        <f t="shared" si="0"/>
        <v>28.779</v>
      </c>
      <c r="L31" s="20">
        <f t="shared" si="1"/>
        <v>66.646000000000001</v>
      </c>
    </row>
    <row r="32" spans="1:15">
      <c r="A32" s="186"/>
      <c r="B32" s="216" t="s">
        <v>278</v>
      </c>
      <c r="C32" s="214" t="s">
        <v>113</v>
      </c>
      <c r="D32" s="17">
        <f>ABS(Output!S800/100)</f>
        <v>0.14029</v>
      </c>
      <c r="E32" s="17">
        <f>ABS(Output!T800/100)</f>
        <v>0.10093000000000001</v>
      </c>
      <c r="F32" s="20">
        <f>Output!U800</f>
        <v>-28.053000000000001</v>
      </c>
      <c r="G32" s="17">
        <f>Output!S801/100</f>
        <v>0.10602</v>
      </c>
      <c r="H32" s="17">
        <f>Output!T801/100</f>
        <v>3.9470999999999999E-2</v>
      </c>
      <c r="I32" s="20">
        <f>Output!U801</f>
        <v>-62.77</v>
      </c>
      <c r="K32" s="20">
        <f t="shared" si="0"/>
        <v>28.053000000000001</v>
      </c>
      <c r="L32" s="20">
        <f t="shared" si="1"/>
        <v>62.77</v>
      </c>
    </row>
    <row r="33" spans="1:15">
      <c r="A33" s="187"/>
      <c r="B33" s="217"/>
      <c r="C33" s="215"/>
      <c r="D33" s="17">
        <f>ABS(Output!S802/100)</f>
        <v>9.9049999999999999E-2</v>
      </c>
      <c r="E33" s="17">
        <f>ABS(Output!T802/100)</f>
        <v>0.10093000000000001</v>
      </c>
      <c r="F33" s="20">
        <f>Output!U802</f>
        <v>1.9000999999999999</v>
      </c>
      <c r="G33" s="17">
        <f>Output!S803/100</f>
        <v>8.1104000000000009E-2</v>
      </c>
      <c r="H33" s="17">
        <f>Output!T803/100</f>
        <v>3.9470999999999999E-2</v>
      </c>
      <c r="I33" s="20">
        <f>Output!U803</f>
        <v>-51.332999999999998</v>
      </c>
      <c r="K33" s="20">
        <f t="shared" si="0"/>
        <v>1.9000999999999999</v>
      </c>
      <c r="L33" s="20">
        <f t="shared" si="1"/>
        <v>51.332999999999998</v>
      </c>
    </row>
    <row r="34" spans="1:15">
      <c r="A34" s="212" t="s">
        <v>271</v>
      </c>
      <c r="B34" s="213"/>
      <c r="C34" s="12"/>
      <c r="D34" s="17">
        <f>ABS(Output!S723/100)</f>
        <v>0.1103</v>
      </c>
      <c r="E34" s="17">
        <f>ABS(Output!T723/100)</f>
        <v>8.379099999999999E-2</v>
      </c>
      <c r="F34" s="20">
        <f>Output!U723</f>
        <v>-24.033999999999999</v>
      </c>
      <c r="G34" s="17">
        <f>Output!S724/100</f>
        <v>4.0300000000000002E-2</v>
      </c>
      <c r="H34" s="17">
        <f>Output!T724/100</f>
        <v>2.8656999999999998E-2</v>
      </c>
      <c r="I34" s="20">
        <f>Output!U724</f>
        <v>-28.89</v>
      </c>
      <c r="K34" s="20">
        <f t="shared" si="0"/>
        <v>24.033999999999999</v>
      </c>
      <c r="L34" s="20">
        <f t="shared" si="1"/>
        <v>28.89</v>
      </c>
      <c r="N34" s="58">
        <f>K34</f>
        <v>24.033999999999999</v>
      </c>
      <c r="O34" s="58">
        <f>L34</f>
        <v>28.89</v>
      </c>
    </row>
    <row r="36" spans="1:15">
      <c r="A36" s="127" t="s">
        <v>318</v>
      </c>
      <c r="B36" s="116"/>
      <c r="C36" s="117"/>
      <c r="D36" s="123"/>
      <c r="E36" s="124"/>
      <c r="F36" s="122">
        <f>AVERAGE(F5:F33)</f>
        <v>-5.1897166666666665</v>
      </c>
      <c r="G36" s="123"/>
      <c r="H36" s="124"/>
      <c r="I36" s="122">
        <f>AVERAGE(I5:I33)</f>
        <v>-15.654712413793105</v>
      </c>
      <c r="J36" s="117"/>
      <c r="K36" s="122">
        <f>AVERAGE(K5:K33)</f>
        <v>20.019191666666664</v>
      </c>
      <c r="L36" s="122">
        <f>AVERAGE(L5:L33)</f>
        <v>21.505422758620693</v>
      </c>
    </row>
    <row r="37" spans="1:15">
      <c r="A37" s="127" t="s">
        <v>317</v>
      </c>
      <c r="B37" s="116"/>
      <c r="C37" s="117"/>
      <c r="D37" s="123"/>
      <c r="E37" s="124"/>
      <c r="F37" s="119"/>
      <c r="G37" s="123"/>
      <c r="H37" s="124"/>
      <c r="I37" s="119"/>
      <c r="J37" s="117"/>
      <c r="K37" s="122">
        <f>STDEV(K5:K34)</f>
        <v>12.189708981543962</v>
      </c>
      <c r="L37" s="122">
        <f>STDEV(L5:L34)</f>
        <v>17.790607862218163</v>
      </c>
    </row>
    <row r="38" spans="1:15">
      <c r="A38" s="127" t="s">
        <v>327</v>
      </c>
      <c r="B38" s="116"/>
      <c r="C38" s="117"/>
      <c r="D38" s="123"/>
      <c r="E38" s="124"/>
      <c r="F38" s="119"/>
      <c r="G38" s="123"/>
      <c r="H38" s="124"/>
      <c r="I38" s="119"/>
      <c r="J38" s="117"/>
      <c r="K38" s="122">
        <f>MEDIAN(K5:K34)</f>
        <v>18.379000000000001</v>
      </c>
      <c r="L38" s="122">
        <f>MEDIAN(L5:L34)</f>
        <v>15.553000000000001</v>
      </c>
    </row>
    <row r="39" spans="1:15">
      <c r="A39" s="127" t="s">
        <v>330</v>
      </c>
      <c r="B39" s="116"/>
      <c r="C39" s="117"/>
      <c r="D39" s="123"/>
      <c r="E39" s="124"/>
      <c r="F39" s="119"/>
      <c r="G39" s="123"/>
      <c r="H39" s="124"/>
      <c r="I39" s="119"/>
      <c r="J39" s="117"/>
      <c r="K39" s="137">
        <f>PERCENTRANK(K5:K34,9)</f>
        <v>0.12</v>
      </c>
      <c r="L39" s="117">
        <f>PERCENTRANK(L5:L34,9)</f>
        <v>0.17399999999999999</v>
      </c>
    </row>
    <row r="40" spans="1:15">
      <c r="A40" s="127" t="s">
        <v>332</v>
      </c>
      <c r="B40" s="116"/>
      <c r="C40" s="117"/>
      <c r="D40" s="123"/>
      <c r="E40" s="124"/>
      <c r="F40" s="119"/>
      <c r="G40" s="123"/>
      <c r="H40" s="124"/>
      <c r="I40" s="119"/>
      <c r="J40" s="117"/>
      <c r="K40" s="122">
        <f>PERCENTILE(K5:K34,0.9)</f>
        <v>31.576800000000006</v>
      </c>
      <c r="L40" s="122">
        <f>PERCENTILE(L5:L34,0.9)</f>
        <v>52.476700000000015</v>
      </c>
    </row>
  </sheetData>
  <mergeCells count="16">
    <mergeCell ref="D2:F2"/>
    <mergeCell ref="K1:L1"/>
    <mergeCell ref="G2:I2"/>
    <mergeCell ref="A5:A19"/>
    <mergeCell ref="A3:A4"/>
    <mergeCell ref="B3:B4"/>
    <mergeCell ref="A34:B34"/>
    <mergeCell ref="C3:C4"/>
    <mergeCell ref="C32:C33"/>
    <mergeCell ref="B32:B33"/>
    <mergeCell ref="C30:C31"/>
    <mergeCell ref="B30:B31"/>
    <mergeCell ref="A30:A33"/>
    <mergeCell ref="B21:B24"/>
    <mergeCell ref="B25:B29"/>
    <mergeCell ref="A21:A29"/>
  </mergeCells>
  <phoneticPr fontId="2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2:E30"/>
  <sheetViews>
    <sheetView workbookViewId="0">
      <selection activeCell="A20" sqref="A20"/>
    </sheetView>
  </sheetViews>
  <sheetFormatPr defaultRowHeight="12.75"/>
  <cols>
    <col min="1" max="1" width="6.28515625" style="4" bestFit="1" customWidth="1"/>
    <col min="2" max="2" width="8.28515625" style="2" bestFit="1" customWidth="1"/>
    <col min="3" max="3" width="9.140625" style="18"/>
    <col min="4" max="4" width="9.140625" style="8"/>
    <col min="5" max="5" width="9.140625" style="10"/>
  </cols>
  <sheetData>
    <row r="2" spans="1:5" s="6" customFormat="1">
      <c r="C2" s="177" t="s">
        <v>13</v>
      </c>
      <c r="D2" s="177"/>
      <c r="E2" s="177"/>
    </row>
    <row r="3" spans="1:5" s="15" customFormat="1" ht="25.5">
      <c r="A3" s="178" t="s">
        <v>85</v>
      </c>
      <c r="B3" s="178" t="s">
        <v>0</v>
      </c>
      <c r="C3" s="41" t="s">
        <v>136</v>
      </c>
      <c r="D3" s="42" t="s">
        <v>137</v>
      </c>
      <c r="E3" s="39" t="s">
        <v>84</v>
      </c>
    </row>
    <row r="4" spans="1:5" s="16" customFormat="1" ht="14.25">
      <c r="A4" s="181"/>
      <c r="B4" s="181"/>
      <c r="C4" s="47" t="s">
        <v>118</v>
      </c>
      <c r="D4" s="47" t="s">
        <v>118</v>
      </c>
      <c r="E4" s="40" t="s">
        <v>91</v>
      </c>
    </row>
    <row r="5" spans="1:5">
      <c r="A5" s="172" t="s">
        <v>339</v>
      </c>
      <c r="B5" s="11" t="s">
        <v>92</v>
      </c>
      <c r="C5" s="19">
        <f>Output!S64</f>
        <v>41.5</v>
      </c>
      <c r="D5" s="19">
        <f>Output!T64</f>
        <v>320.43</v>
      </c>
      <c r="E5" s="20">
        <f>Output!U64</f>
        <v>672.12</v>
      </c>
    </row>
    <row r="6" spans="1:5">
      <c r="A6" s="173"/>
      <c r="B6" s="11" t="s">
        <v>97</v>
      </c>
      <c r="C6" s="19">
        <f>Output!S259</f>
        <v>55.051000000000002</v>
      </c>
      <c r="D6" s="19">
        <f>Output!T259</f>
        <v>306.75</v>
      </c>
      <c r="E6" s="20">
        <f>Output!U259</f>
        <v>457.21</v>
      </c>
    </row>
    <row r="7" spans="1:5">
      <c r="A7" s="173"/>
      <c r="B7" s="11" t="s">
        <v>93</v>
      </c>
      <c r="C7" s="19">
        <f>Output!S103</f>
        <v>128</v>
      </c>
      <c r="D7" s="19">
        <f>Output!T103</f>
        <v>419.47</v>
      </c>
      <c r="E7" s="20">
        <f>Output!U103</f>
        <v>227.71</v>
      </c>
    </row>
    <row r="8" spans="1:5">
      <c r="A8" s="173"/>
      <c r="B8" s="11" t="s">
        <v>98</v>
      </c>
      <c r="C8" s="19">
        <f>Output!S298</f>
        <v>99.528000000000006</v>
      </c>
      <c r="D8" s="19">
        <f>Output!T298</f>
        <v>411.23</v>
      </c>
      <c r="E8" s="20">
        <f>Output!U298</f>
        <v>313.18</v>
      </c>
    </row>
    <row r="9" spans="1:5">
      <c r="A9" s="173"/>
      <c r="B9" s="11" t="s">
        <v>95</v>
      </c>
      <c r="C9" s="19">
        <f>Output!S181</f>
        <v>79.897999999999996</v>
      </c>
      <c r="D9" s="19">
        <f>Output!T181</f>
        <v>177.26</v>
      </c>
      <c r="E9" s="20">
        <f>Output!U181</f>
        <v>121.86</v>
      </c>
    </row>
    <row r="10" spans="1:5">
      <c r="A10" s="173"/>
      <c r="B10" s="11" t="s">
        <v>100</v>
      </c>
      <c r="C10" s="19">
        <f>Output!S376</f>
        <v>70.747</v>
      </c>
      <c r="D10" s="19">
        <f>Output!T376</f>
        <v>176.72</v>
      </c>
      <c r="E10" s="20">
        <f>Output!U376</f>
        <v>149.79</v>
      </c>
    </row>
    <row r="11" spans="1:5">
      <c r="A11" s="173"/>
      <c r="B11" s="11" t="s">
        <v>101</v>
      </c>
      <c r="C11" s="19">
        <f>Output!S415</f>
        <v>223.51</v>
      </c>
      <c r="D11" s="19">
        <f>Output!T415</f>
        <v>480.2</v>
      </c>
      <c r="E11" s="20">
        <f>Output!U415</f>
        <v>114.84</v>
      </c>
    </row>
    <row r="12" spans="1:5">
      <c r="A12" s="173"/>
      <c r="B12" s="11" t="s">
        <v>104</v>
      </c>
      <c r="C12" s="19">
        <f>Output!S532</f>
        <v>139.07</v>
      </c>
      <c r="D12" s="19">
        <f>Output!T532</f>
        <v>204.2</v>
      </c>
      <c r="E12" s="20">
        <f>Output!U532</f>
        <v>46.832999999999998</v>
      </c>
    </row>
    <row r="13" spans="1:5">
      <c r="A13" s="173"/>
      <c r="B13" s="11" t="s">
        <v>105</v>
      </c>
      <c r="C13" s="19">
        <f>Output!S571</f>
        <v>353.09</v>
      </c>
      <c r="D13" s="19">
        <f>Output!T571</f>
        <v>1589.9</v>
      </c>
      <c r="E13" s="20">
        <f>Output!U571</f>
        <v>350.28</v>
      </c>
    </row>
    <row r="14" spans="1:5">
      <c r="A14" s="173"/>
      <c r="B14" s="11" t="s">
        <v>94</v>
      </c>
      <c r="C14" s="19">
        <f>Output!S142</f>
        <v>118.03</v>
      </c>
      <c r="D14" s="19">
        <f>Output!T142</f>
        <v>139.61000000000001</v>
      </c>
      <c r="E14" s="20">
        <f>Output!U142</f>
        <v>18.28</v>
      </c>
    </row>
    <row r="15" spans="1:5">
      <c r="A15" s="173"/>
      <c r="B15" s="11" t="s">
        <v>99</v>
      </c>
      <c r="C15" s="19">
        <f>Output!S337</f>
        <v>117</v>
      </c>
      <c r="D15" s="19">
        <f>Output!T337</f>
        <v>138.81</v>
      </c>
      <c r="E15" s="20">
        <f>Output!U337</f>
        <v>18.643000000000001</v>
      </c>
    </row>
    <row r="16" spans="1:5">
      <c r="A16" s="173"/>
      <c r="B16" s="11" t="s">
        <v>96</v>
      </c>
      <c r="C16" s="19">
        <f>Output!S220</f>
        <v>87.334999999999994</v>
      </c>
      <c r="D16" s="19">
        <f>Output!T220</f>
        <v>90.567999999999998</v>
      </c>
      <c r="E16" s="20">
        <f>Output!U220</f>
        <v>3.7023999999999999</v>
      </c>
    </row>
    <row r="17" spans="1:5">
      <c r="A17" s="173"/>
      <c r="B17" s="11" t="s">
        <v>102</v>
      </c>
      <c r="C17" s="19">
        <f>Output!S454</f>
        <v>91.3</v>
      </c>
      <c r="D17" s="19">
        <f>Output!T454</f>
        <v>139.24</v>
      </c>
      <c r="E17" s="20">
        <f>Output!U454</f>
        <v>52.512</v>
      </c>
    </row>
    <row r="18" spans="1:5">
      <c r="A18" s="173"/>
      <c r="B18" s="11" t="s">
        <v>103</v>
      </c>
      <c r="C18" s="19">
        <f>Output!S493</f>
        <v>123.71</v>
      </c>
      <c r="D18" s="19">
        <f>Output!T493</f>
        <v>139.52000000000001</v>
      </c>
      <c r="E18" s="20">
        <f>Output!U493</f>
        <v>12.781000000000001</v>
      </c>
    </row>
    <row r="19" spans="1:5">
      <c r="A19" s="173"/>
      <c r="B19" s="11" t="s">
        <v>106</v>
      </c>
      <c r="C19" s="19">
        <f>Output!S610</f>
        <v>110.18</v>
      </c>
      <c r="D19" s="19">
        <f>Output!T610</f>
        <v>139.69999999999999</v>
      </c>
      <c r="E19" s="20">
        <f>Output!U610</f>
        <v>26.79</v>
      </c>
    </row>
    <row r="21" spans="1:5">
      <c r="A21" s="115" t="s">
        <v>318</v>
      </c>
      <c r="B21" s="116"/>
      <c r="C21" s="123"/>
      <c r="D21" s="124"/>
      <c r="E21" s="119">
        <f>AVERAGE(E5:E19)</f>
        <v>172.43542666666673</v>
      </c>
    </row>
    <row r="22" spans="1:5">
      <c r="A22" s="115"/>
      <c r="B22" s="115" t="s">
        <v>322</v>
      </c>
      <c r="C22" s="123"/>
      <c r="D22" s="124"/>
      <c r="E22" s="119">
        <f>AVERAGE(E5:E13)</f>
        <v>272.64700000000005</v>
      </c>
    </row>
    <row r="23" spans="1:5">
      <c r="A23" s="115"/>
      <c r="B23" s="115" t="s">
        <v>323</v>
      </c>
      <c r="C23" s="123"/>
      <c r="D23" s="124"/>
      <c r="E23" s="119">
        <f>AVERAGE(E14:E19)</f>
        <v>22.118066666666667</v>
      </c>
    </row>
    <row r="24" spans="1:5">
      <c r="A24" s="115" t="s">
        <v>327</v>
      </c>
      <c r="B24" s="116"/>
      <c r="C24" s="123"/>
      <c r="D24" s="124"/>
      <c r="E24" s="119">
        <f>MEDIAN(E5:E19)</f>
        <v>114.84</v>
      </c>
    </row>
    <row r="25" spans="1:5">
      <c r="A25" s="115"/>
      <c r="B25" s="116"/>
      <c r="C25" s="123"/>
      <c r="D25" s="124"/>
      <c r="E25" s="119">
        <f>MEDIAN(E5:E13)</f>
        <v>227.71</v>
      </c>
    </row>
    <row r="26" spans="1:5">
      <c r="A26" s="115"/>
      <c r="B26" s="116"/>
      <c r="C26" s="123"/>
      <c r="D26" s="124"/>
      <c r="E26" s="119">
        <f>MEDIAN(E14:E19)</f>
        <v>18.461500000000001</v>
      </c>
    </row>
    <row r="27" spans="1:5">
      <c r="A27" s="115" t="s">
        <v>329</v>
      </c>
      <c r="B27" s="116"/>
      <c r="C27" s="123"/>
      <c r="D27" s="124"/>
      <c r="E27" s="125">
        <v>0</v>
      </c>
    </row>
    <row r="28" spans="1:5">
      <c r="A28" s="115" t="s">
        <v>328</v>
      </c>
      <c r="B28" s="116"/>
      <c r="C28" s="123"/>
      <c r="D28" s="124"/>
      <c r="E28" s="125">
        <f>PERCENTRANK(E14:E19,30)</f>
        <v>0.82399999999999995</v>
      </c>
    </row>
    <row r="29" spans="1:5">
      <c r="A29" s="115" t="s">
        <v>334</v>
      </c>
      <c r="B29" s="116"/>
      <c r="C29" s="123"/>
      <c r="D29" s="124"/>
      <c r="E29" s="119">
        <f>PERCENTILE(E5:E13,0.9)</f>
        <v>500.19199999999984</v>
      </c>
    </row>
    <row r="30" spans="1:5">
      <c r="A30" s="115" t="s">
        <v>335</v>
      </c>
      <c r="B30" s="116"/>
      <c r="C30" s="123"/>
      <c r="D30" s="124"/>
      <c r="E30" s="119">
        <f>PERCENTILE(E14:E19,0.9)</f>
        <v>39.650999999999996</v>
      </c>
    </row>
  </sheetData>
  <mergeCells count="4">
    <mergeCell ref="C2:E2"/>
    <mergeCell ref="A5:A19"/>
    <mergeCell ref="A3:A4"/>
    <mergeCell ref="B3:B4"/>
  </mergeCells>
  <phoneticPr fontId="2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CompareList</vt:lpstr>
      <vt:lpstr>Output</vt:lpstr>
      <vt:lpstr>Mod vs Exp</vt:lpstr>
      <vt:lpstr>Rel Diffs</vt:lpstr>
      <vt:lpstr>HGT &amp; HGL</vt:lpstr>
      <vt:lpstr>Plume Temp</vt:lpstr>
      <vt:lpstr>Ceiling Jet</vt:lpstr>
      <vt:lpstr>Gas Concentration</vt:lpstr>
      <vt:lpstr>Smoke Concentration</vt:lpstr>
      <vt:lpstr>Pressure</vt:lpstr>
      <vt:lpstr>Target Flux and Temperature</vt:lpstr>
      <vt:lpstr>Surface Flux and Temperature</vt:lpstr>
    </vt:vector>
  </TitlesOfParts>
  <Company>BFRL / NIST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Peacock</dc:creator>
  <cp:lastModifiedBy>Richard Peacock</cp:lastModifiedBy>
  <cp:lastPrinted>2006-05-01T19:32:47Z</cp:lastPrinted>
  <dcterms:created xsi:type="dcterms:W3CDTF">2005-09-21T17:32:36Z</dcterms:created>
  <dcterms:modified xsi:type="dcterms:W3CDTF">2009-02-27T21:50:05Z</dcterms:modified>
</cp:coreProperties>
</file>