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25230" windowHeight="12405"/>
  </bookViews>
  <sheets>
    <sheet name="Sheet1" sheetId="1" r:id="rId1"/>
    <sheet name="unobstructed inputs " sheetId="2" r:id="rId2"/>
    <sheet name="pseudo-obstructed inputs " sheetId="3" r:id="rId3"/>
    <sheet name="obstructed inputs " sheetId="4" r:id="rId4"/>
  </sheets>
  <calcPr calcId="145621"/>
</workbook>
</file>

<file path=xl/calcChain.xml><?xml version="1.0" encoding="utf-8"?>
<calcChain xmlns="http://schemas.openxmlformats.org/spreadsheetml/2006/main">
  <c r="U15" i="4" l="1"/>
  <c r="U16" i="4"/>
  <c r="U17" i="4"/>
  <c r="U18" i="4"/>
  <c r="U19" i="4"/>
  <c r="U20" i="4"/>
  <c r="U21" i="4"/>
  <c r="U22" i="4"/>
  <c r="U23" i="4"/>
  <c r="U24" i="4"/>
  <c r="U25" i="4"/>
  <c r="U26" i="4"/>
  <c r="U27" i="4"/>
  <c r="U28" i="4"/>
  <c r="U29" i="4"/>
  <c r="U30" i="4"/>
  <c r="U31" i="4"/>
  <c r="U32" i="4"/>
  <c r="U33" i="4"/>
  <c r="U34" i="4"/>
  <c r="U35" i="4"/>
  <c r="U36" i="4"/>
  <c r="U37" i="4"/>
  <c r="U38" i="4"/>
  <c r="U39" i="4"/>
  <c r="U40" i="4"/>
  <c r="U41" i="4"/>
  <c r="U42" i="4"/>
  <c r="U43" i="4"/>
  <c r="U44" i="4"/>
  <c r="U45" i="4"/>
  <c r="U46" i="4"/>
  <c r="U47" i="4"/>
  <c r="U48" i="4"/>
  <c r="U49" i="4"/>
  <c r="U50" i="4"/>
  <c r="U51" i="4"/>
  <c r="U52" i="4"/>
  <c r="U53" i="4"/>
  <c r="U54" i="4"/>
  <c r="U55" i="4"/>
  <c r="U56" i="4"/>
  <c r="U57" i="4"/>
  <c r="U58" i="4"/>
  <c r="U59" i="4"/>
  <c r="U60" i="4"/>
  <c r="U61" i="4"/>
  <c r="U62" i="4"/>
  <c r="U63" i="4"/>
  <c r="U64" i="4"/>
  <c r="U65" i="4"/>
  <c r="U66" i="4"/>
  <c r="U67" i="4"/>
  <c r="U68" i="4"/>
  <c r="U69" i="4"/>
  <c r="U70" i="4"/>
  <c r="U71" i="4"/>
  <c r="U72" i="4"/>
  <c r="U73" i="4"/>
  <c r="U74" i="4"/>
  <c r="U75" i="4"/>
  <c r="U76" i="4"/>
  <c r="U77" i="4"/>
  <c r="U78" i="4"/>
  <c r="U79" i="4"/>
  <c r="U80" i="4"/>
  <c r="U81" i="4"/>
  <c r="U82" i="4"/>
  <c r="U83" i="4"/>
  <c r="U84" i="4"/>
  <c r="U85" i="4"/>
  <c r="U86" i="4"/>
  <c r="U87" i="4"/>
  <c r="U88" i="4"/>
  <c r="U89" i="4"/>
  <c r="U90" i="4"/>
  <c r="U91" i="4"/>
  <c r="U92" i="4"/>
  <c r="U93" i="4"/>
  <c r="U94" i="4"/>
  <c r="U95" i="4"/>
  <c r="U96" i="4"/>
  <c r="U97" i="4"/>
  <c r="U98" i="4"/>
  <c r="U99" i="4"/>
  <c r="U100" i="4"/>
  <c r="U14" i="4"/>
  <c r="U102" i="4"/>
  <c r="U101" i="4"/>
  <c r="O15" i="4" l="1"/>
  <c r="O16" i="4" s="1"/>
  <c r="O17" i="4" s="1"/>
  <c r="O18" i="4" s="1"/>
  <c r="O19" i="4" s="1"/>
  <c r="O20" i="4" s="1"/>
  <c r="O21" i="4" s="1"/>
  <c r="O22" i="4" s="1"/>
  <c r="O23" i="4" s="1"/>
  <c r="O24" i="4" s="1"/>
  <c r="O25" i="4" s="1"/>
  <c r="O26" i="4" s="1"/>
  <c r="O27" i="4" s="1"/>
  <c r="O28" i="4" s="1"/>
  <c r="O29" i="4" s="1"/>
  <c r="O30" i="4" s="1"/>
  <c r="O31" i="4" s="1"/>
  <c r="O32" i="4" s="1"/>
  <c r="O33" i="4" s="1"/>
  <c r="O34" i="4" s="1"/>
  <c r="O35" i="4" s="1"/>
  <c r="O36" i="4" s="1"/>
  <c r="O37" i="4" s="1"/>
  <c r="O38" i="4" s="1"/>
  <c r="O39" i="4" s="1"/>
  <c r="O40" i="4" s="1"/>
  <c r="O41" i="4" s="1"/>
  <c r="O42" i="4" s="1"/>
  <c r="O43" i="4" s="1"/>
  <c r="O44" i="4" s="1"/>
  <c r="O45" i="4" s="1"/>
  <c r="O46" i="4" s="1"/>
  <c r="O47" i="4" s="1"/>
  <c r="O48" i="4" s="1"/>
  <c r="O49" i="4" s="1"/>
  <c r="O50" i="4" s="1"/>
  <c r="O51" i="4" s="1"/>
  <c r="O52" i="4" s="1"/>
  <c r="O53" i="4" s="1"/>
  <c r="O54" i="4" s="1"/>
  <c r="O55" i="4" s="1"/>
  <c r="O56" i="4" s="1"/>
  <c r="O57" i="4" s="1"/>
  <c r="O58" i="4" s="1"/>
  <c r="O59" i="4" s="1"/>
  <c r="O60" i="4" s="1"/>
  <c r="O61" i="4" s="1"/>
  <c r="O62" i="4" s="1"/>
  <c r="O63" i="4" s="1"/>
  <c r="O64" i="4" s="1"/>
  <c r="O65" i="4" s="1"/>
  <c r="O66" i="4" s="1"/>
  <c r="O67" i="4" s="1"/>
  <c r="O68" i="4" s="1"/>
  <c r="O69" i="4" s="1"/>
  <c r="O70" i="4" s="1"/>
  <c r="O71" i="4" s="1"/>
  <c r="O72" i="4" s="1"/>
  <c r="O73" i="4" s="1"/>
  <c r="O74" i="4" s="1"/>
  <c r="O75" i="4" s="1"/>
  <c r="O76" i="4" s="1"/>
  <c r="O77" i="4" s="1"/>
  <c r="O78" i="4" s="1"/>
  <c r="O79" i="4" s="1"/>
  <c r="O80" i="4" s="1"/>
  <c r="O81" i="4" s="1"/>
  <c r="O82" i="4" s="1"/>
  <c r="O83" i="4" s="1"/>
  <c r="O84" i="4" s="1"/>
  <c r="O85" i="4" s="1"/>
  <c r="O86" i="4" s="1"/>
  <c r="O87" i="4" s="1"/>
  <c r="O88" i="4" s="1"/>
  <c r="O89" i="4" s="1"/>
  <c r="O90" i="4" s="1"/>
  <c r="O91" i="4" s="1"/>
  <c r="O92" i="4" s="1"/>
  <c r="O93" i="4" s="1"/>
  <c r="O94" i="4" s="1"/>
  <c r="O95" i="4" s="1"/>
  <c r="O96" i="4" s="1"/>
  <c r="O97" i="4" s="1"/>
  <c r="O98" i="4" s="1"/>
  <c r="O99" i="4" s="1"/>
  <c r="O100" i="4" s="1"/>
  <c r="O101" i="4" s="1"/>
  <c r="O102" i="4" s="1"/>
  <c r="C8" i="4"/>
  <c r="C9" i="4" s="1"/>
  <c r="C10" i="4" s="1"/>
  <c r="C11" i="4" s="1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C25" i="4" s="1"/>
  <c r="C26" i="4" s="1"/>
  <c r="C27" i="4" s="1"/>
  <c r="C28" i="4" s="1"/>
  <c r="C29" i="4" s="1"/>
  <c r="C30" i="4" s="1"/>
  <c r="C31" i="4" s="1"/>
  <c r="C32" i="4" s="1"/>
  <c r="C33" i="4" s="1"/>
  <c r="C34" i="4" s="1"/>
  <c r="C35" i="4" s="1"/>
  <c r="C36" i="4" s="1"/>
  <c r="C37" i="4" s="1"/>
  <c r="C38" i="4" s="1"/>
  <c r="C39" i="4" s="1"/>
  <c r="C40" i="4" s="1"/>
  <c r="C41" i="4" s="1"/>
  <c r="C42" i="4" s="1"/>
  <c r="C43" i="4" s="1"/>
  <c r="C44" i="4" s="1"/>
  <c r="C45" i="4" s="1"/>
  <c r="C46" i="4" s="1"/>
  <c r="C47" i="4" s="1"/>
  <c r="C48" i="4" s="1"/>
  <c r="C49" i="4" s="1"/>
  <c r="C50" i="4" s="1"/>
  <c r="C51" i="4" s="1"/>
  <c r="C52" i="4" s="1"/>
  <c r="C53" i="4" s="1"/>
  <c r="C54" i="4" s="1"/>
  <c r="C55" i="4" s="1"/>
  <c r="C56" i="4" s="1"/>
  <c r="C57" i="4" s="1"/>
  <c r="C58" i="4" s="1"/>
  <c r="C59" i="4" s="1"/>
  <c r="C60" i="4" s="1"/>
  <c r="C61" i="4" s="1"/>
  <c r="C62" i="4" s="1"/>
  <c r="C63" i="4" s="1"/>
  <c r="C64" i="4" s="1"/>
  <c r="C65" i="4" s="1"/>
  <c r="C66" i="4" s="1"/>
  <c r="C67" i="4" s="1"/>
  <c r="C68" i="4" s="1"/>
  <c r="C69" i="4" s="1"/>
  <c r="C70" i="4" s="1"/>
  <c r="C71" i="4" s="1"/>
  <c r="C72" i="4" s="1"/>
  <c r="C73" i="4" s="1"/>
  <c r="C74" i="4" s="1"/>
  <c r="C75" i="4" s="1"/>
  <c r="C76" i="4" s="1"/>
  <c r="C77" i="4" s="1"/>
  <c r="C78" i="4" s="1"/>
  <c r="C79" i="4" s="1"/>
  <c r="C80" i="4" s="1"/>
  <c r="C81" i="4" s="1"/>
  <c r="C82" i="4" s="1"/>
  <c r="C83" i="4" s="1"/>
  <c r="C84" i="4" s="1"/>
  <c r="C85" i="4" s="1"/>
  <c r="C86" i="4" s="1"/>
  <c r="C87" i="4" s="1"/>
  <c r="C88" i="4" s="1"/>
  <c r="C89" i="4" s="1"/>
  <c r="C90" i="4" s="1"/>
  <c r="C91" i="4" s="1"/>
  <c r="C92" i="4" s="1"/>
  <c r="C93" i="4" s="1"/>
  <c r="C94" i="4" s="1"/>
  <c r="C95" i="4" s="1"/>
  <c r="D99" i="4"/>
  <c r="P57" i="1" l="1"/>
  <c r="P52" i="1"/>
  <c r="P47" i="1"/>
  <c r="P42" i="1"/>
  <c r="P37" i="1"/>
  <c r="P32" i="1"/>
  <c r="P27" i="1"/>
  <c r="P22" i="1"/>
  <c r="P17" i="1"/>
  <c r="J6" i="1"/>
  <c r="J7" i="1"/>
  <c r="J8" i="1"/>
  <c r="J5" i="1"/>
  <c r="G10" i="4" l="1"/>
  <c r="G12" i="4" s="1"/>
  <c r="G14" i="4" s="1"/>
  <c r="G16" i="4" s="1"/>
  <c r="G18" i="4" s="1"/>
  <c r="G20" i="4" s="1"/>
  <c r="G22" i="4" s="1"/>
  <c r="G24" i="4" s="1"/>
  <c r="G26" i="4" s="1"/>
  <c r="G28" i="4" s="1"/>
  <c r="G30" i="4" s="1"/>
  <c r="G32" i="4" s="1"/>
  <c r="G34" i="4" s="1"/>
  <c r="G36" i="4" s="1"/>
  <c r="G38" i="4" s="1"/>
  <c r="G40" i="4" s="1"/>
  <c r="G42" i="4" s="1"/>
  <c r="G44" i="4" s="1"/>
  <c r="G46" i="4" s="1"/>
  <c r="G48" i="4" s="1"/>
  <c r="G50" i="4" s="1"/>
  <c r="G52" i="4" s="1"/>
  <c r="G54" i="4" s="1"/>
  <c r="G56" i="4" s="1"/>
  <c r="G58" i="4" s="1"/>
  <c r="G60" i="4" s="1"/>
  <c r="G62" i="4" s="1"/>
  <c r="G64" i="4" s="1"/>
  <c r="G66" i="4" s="1"/>
  <c r="G68" i="4" s="1"/>
  <c r="G70" i="4" s="1"/>
  <c r="G72" i="4" s="1"/>
  <c r="G74" i="4" s="1"/>
  <c r="G76" i="4" s="1"/>
  <c r="G78" i="4" s="1"/>
  <c r="G80" i="4" s="1"/>
  <c r="G82" i="4" s="1"/>
  <c r="G84" i="4" s="1"/>
  <c r="G86" i="4" s="1"/>
  <c r="G88" i="4" s="1"/>
  <c r="G90" i="4" s="1"/>
  <c r="G9" i="4"/>
  <c r="G11" i="4" s="1"/>
  <c r="G13" i="4" s="1"/>
  <c r="G15" i="4" s="1"/>
  <c r="G17" i="4" s="1"/>
  <c r="G19" i="4" s="1"/>
  <c r="G21" i="4" s="1"/>
  <c r="G23" i="4" s="1"/>
  <c r="G25" i="4" s="1"/>
  <c r="G27" i="4" s="1"/>
  <c r="G29" i="4" s="1"/>
  <c r="G31" i="4" s="1"/>
  <c r="G33" i="4" s="1"/>
  <c r="G35" i="4" s="1"/>
  <c r="G37" i="4" s="1"/>
  <c r="G39" i="4" s="1"/>
  <c r="G41" i="4" s="1"/>
  <c r="G43" i="4" s="1"/>
  <c r="G45" i="4" s="1"/>
  <c r="G47" i="4" s="1"/>
  <c r="G49" i="4" s="1"/>
  <c r="G51" i="4" s="1"/>
  <c r="G53" i="4" s="1"/>
  <c r="G55" i="4" s="1"/>
  <c r="G57" i="4" s="1"/>
  <c r="G59" i="4" s="1"/>
  <c r="G61" i="4" s="1"/>
  <c r="G63" i="4" s="1"/>
  <c r="G65" i="4" s="1"/>
  <c r="G67" i="4" s="1"/>
  <c r="G69" i="4" s="1"/>
  <c r="G71" i="4" s="1"/>
  <c r="G73" i="4" s="1"/>
  <c r="G75" i="4" s="1"/>
  <c r="G77" i="4" s="1"/>
  <c r="G79" i="4" s="1"/>
  <c r="G81" i="4" s="1"/>
  <c r="G83" i="4" s="1"/>
  <c r="G85" i="4" s="1"/>
  <c r="G87" i="4" s="1"/>
  <c r="G89" i="4" s="1"/>
  <c r="G91" i="4" s="1"/>
  <c r="G92" i="4" s="1"/>
  <c r="G93" i="4" s="1"/>
  <c r="G94" i="4" s="1"/>
  <c r="G95" i="4" s="1"/>
  <c r="I57" i="1" l="1"/>
  <c r="I52" i="1"/>
  <c r="I47" i="1"/>
  <c r="I42" i="1"/>
  <c r="I37" i="1"/>
  <c r="I32" i="1"/>
  <c r="I27" i="1"/>
  <c r="I54" i="1"/>
  <c r="I49" i="1"/>
  <c r="I44" i="1"/>
  <c r="I39" i="1"/>
  <c r="I34" i="1"/>
  <c r="I29" i="1"/>
  <c r="P54" i="1"/>
  <c r="P49" i="1"/>
  <c r="P44" i="1"/>
  <c r="P39" i="1"/>
  <c r="P34" i="1"/>
  <c r="P29" i="1"/>
  <c r="P24" i="1"/>
  <c r="P19" i="1"/>
  <c r="P14" i="1"/>
  <c r="I24" i="1"/>
  <c r="I22" i="1"/>
  <c r="I19" i="1"/>
  <c r="I17" i="1"/>
  <c r="I14" i="1"/>
  <c r="K15" i="1" l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C15" i="1" l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E6" i="1"/>
  <c r="E7" i="1"/>
  <c r="E8" i="1"/>
  <c r="E5" i="1"/>
</calcChain>
</file>

<file path=xl/sharedStrings.xml><?xml version="1.0" encoding="utf-8"?>
<sst xmlns="http://schemas.openxmlformats.org/spreadsheetml/2006/main" count="1075" uniqueCount="236">
  <si>
    <t xml:space="preserve">Test </t>
  </si>
  <si>
    <t xml:space="preserve">Sprinkler </t>
  </si>
  <si>
    <t xml:space="preserve">x position </t>
  </si>
  <si>
    <t xml:space="preserve">y position </t>
  </si>
  <si>
    <t xml:space="preserve">z position </t>
  </si>
  <si>
    <t xml:space="preserve">unobstructed </t>
  </si>
  <si>
    <t xml:space="preserve">obstructed </t>
  </si>
  <si>
    <t>Activation Time (s)</t>
  </si>
  <si>
    <t xml:space="preserve">Experimental </t>
  </si>
  <si>
    <t xml:space="preserve">Alpha </t>
  </si>
  <si>
    <t xml:space="preserve">Burner Position </t>
  </si>
  <si>
    <t>Detached</t>
  </si>
  <si>
    <t xml:space="preserve">Wall </t>
  </si>
  <si>
    <t xml:space="preserve">Corner </t>
  </si>
  <si>
    <t xml:space="preserve">First Activated Sprinkler </t>
  </si>
  <si>
    <t>Ambient Temp (C )</t>
  </si>
  <si>
    <t>Total Run Time (s)</t>
  </si>
  <si>
    <t xml:space="preserve">CFAST Simulation </t>
  </si>
  <si>
    <t>Simulation Time (s)</t>
  </si>
  <si>
    <t>Burner-sprinkler radius (m)</t>
  </si>
  <si>
    <t>1+2</t>
  </si>
  <si>
    <t xml:space="preserve">Average Activation Time (s) </t>
  </si>
  <si>
    <t xml:space="preserve"> .w Activation Time (s)</t>
  </si>
  <si>
    <t xml:space="preserve">compartment </t>
  </si>
  <si>
    <t xml:space="preserve">number </t>
  </si>
  <si>
    <t xml:space="preserve">width </t>
  </si>
  <si>
    <t xml:space="preserve">depth </t>
  </si>
  <si>
    <t xml:space="preserve">height </t>
  </si>
  <si>
    <t>xpos</t>
  </si>
  <si>
    <t>ypos</t>
  </si>
  <si>
    <t xml:space="preserve">zpos </t>
  </si>
  <si>
    <t>compartment 1</t>
  </si>
  <si>
    <t xml:space="preserve">stairs </t>
  </si>
  <si>
    <t>compartment 2</t>
  </si>
  <si>
    <t>gyp 1//2</t>
  </si>
  <si>
    <t xml:space="preserve">ceiling </t>
  </si>
  <si>
    <t xml:space="preserve">walls </t>
  </si>
  <si>
    <t xml:space="preserve">floor </t>
  </si>
  <si>
    <t>gyp 1/2</t>
  </si>
  <si>
    <t xml:space="preserve">hardwood </t>
  </si>
  <si>
    <t xml:space="preserve">concrete </t>
  </si>
  <si>
    <t xml:space="preserve">plywood </t>
  </si>
  <si>
    <t xml:space="preserve">unobstructed  </t>
  </si>
  <si>
    <t xml:space="preserve">compartment geometry </t>
  </si>
  <si>
    <t xml:space="preserve">horizontal vents </t>
  </si>
  <si>
    <t>1st comp</t>
  </si>
  <si>
    <t>2nd comp</t>
  </si>
  <si>
    <t>offset 1</t>
  </si>
  <si>
    <t>offset 2</t>
  </si>
  <si>
    <t xml:space="preserve">sill </t>
  </si>
  <si>
    <t xml:space="preserve">soffit </t>
  </si>
  <si>
    <t xml:space="preserve">wind </t>
  </si>
  <si>
    <t xml:space="preserve">face </t>
  </si>
  <si>
    <t xml:space="preserve">outside </t>
  </si>
  <si>
    <t>compartment1</t>
  </si>
  <si>
    <t xml:space="preserve">right </t>
  </si>
  <si>
    <t xml:space="preserve">front </t>
  </si>
  <si>
    <t xml:space="preserve">opening </t>
  </si>
  <si>
    <t xml:space="preserve">object </t>
  </si>
  <si>
    <t xml:space="preserve">xpos </t>
  </si>
  <si>
    <t xml:space="preserve">ypos </t>
  </si>
  <si>
    <t>zpos</t>
  </si>
  <si>
    <t xml:space="preserve">fast growth </t>
  </si>
  <si>
    <t xml:space="preserve">medium growth </t>
  </si>
  <si>
    <t xml:space="preserve">slow growth </t>
  </si>
  <si>
    <t xml:space="preserve">position </t>
  </si>
  <si>
    <t xml:space="preserve">detached </t>
  </si>
  <si>
    <t xml:space="preserve">wall </t>
  </si>
  <si>
    <t xml:space="preserve">corner </t>
  </si>
  <si>
    <t>fires</t>
  </si>
  <si>
    <t xml:space="preserve">detection/suppression </t>
  </si>
  <si>
    <t xml:space="preserve">type </t>
  </si>
  <si>
    <t>activation</t>
  </si>
  <si>
    <t>RTI</t>
  </si>
  <si>
    <t xml:space="preserve">Spray density </t>
  </si>
  <si>
    <t xml:space="preserve">sprinkler </t>
  </si>
  <si>
    <t xml:space="preserve">end </t>
  </si>
  <si>
    <t xml:space="preserve">gap </t>
  </si>
  <si>
    <t xml:space="preserve">wood joist </t>
  </si>
  <si>
    <t>1a</t>
  </si>
  <si>
    <t>1c</t>
  </si>
  <si>
    <t>2a</t>
  </si>
  <si>
    <t>2c</t>
  </si>
  <si>
    <t xml:space="preserve">segment </t>
  </si>
  <si>
    <t>3a</t>
  </si>
  <si>
    <t>3c</t>
  </si>
  <si>
    <t>4a</t>
  </si>
  <si>
    <t>4c</t>
  </si>
  <si>
    <t>5a</t>
  </si>
  <si>
    <t>5c</t>
  </si>
  <si>
    <t>6a</t>
  </si>
  <si>
    <t>6c</t>
  </si>
  <si>
    <t>7a</t>
  </si>
  <si>
    <t>7c</t>
  </si>
  <si>
    <t>8a</t>
  </si>
  <si>
    <t>8c</t>
  </si>
  <si>
    <t>9a</t>
  </si>
  <si>
    <t>9c</t>
  </si>
  <si>
    <t>10a</t>
  </si>
  <si>
    <t>10c</t>
  </si>
  <si>
    <t>11a</t>
  </si>
  <si>
    <t>11c</t>
  </si>
  <si>
    <t>12a</t>
  </si>
  <si>
    <t>12c</t>
  </si>
  <si>
    <t>13a</t>
  </si>
  <si>
    <t>13c</t>
  </si>
  <si>
    <t>14a</t>
  </si>
  <si>
    <t>14c</t>
  </si>
  <si>
    <t>15a</t>
  </si>
  <si>
    <t>15c</t>
  </si>
  <si>
    <t>16a</t>
  </si>
  <si>
    <t>16c</t>
  </si>
  <si>
    <t>17a</t>
  </si>
  <si>
    <t>17c</t>
  </si>
  <si>
    <t>18a</t>
  </si>
  <si>
    <t>18c</t>
  </si>
  <si>
    <t>19a</t>
  </si>
  <si>
    <t>19c</t>
  </si>
  <si>
    <t>20a</t>
  </si>
  <si>
    <t>20c</t>
  </si>
  <si>
    <t>21a</t>
  </si>
  <si>
    <t>21c</t>
  </si>
  <si>
    <t>22a</t>
  </si>
  <si>
    <t>23a</t>
  </si>
  <si>
    <t>plywood</t>
  </si>
  <si>
    <t>concrete</t>
  </si>
  <si>
    <t xml:space="preserve">!!First Floor main compartment </t>
  </si>
  <si>
    <t xml:space="preserve">!!Stairwell </t>
  </si>
  <si>
    <t xml:space="preserve">!!Second Floor Compartment </t>
  </si>
  <si>
    <t>floor2</t>
  </si>
  <si>
    <t>!!First Floor Outside door</t>
  </si>
  <si>
    <t>end2a</t>
  </si>
  <si>
    <t xml:space="preserve">!!First Floor Stair </t>
  </si>
  <si>
    <t xml:space="preserve">!!Second Floor Stair </t>
  </si>
  <si>
    <t xml:space="preserve">!!Vents to connect all rooms in first floor main compartment </t>
  </si>
  <si>
    <t>Floor 1</t>
  </si>
  <si>
    <t>Floor 2</t>
  </si>
  <si>
    <t xml:space="preserve">Stairs </t>
  </si>
  <si>
    <t>fast</t>
  </si>
  <si>
    <t xml:space="preserve">medium </t>
  </si>
  <si>
    <t>slow</t>
  </si>
  <si>
    <t>3+4</t>
  </si>
  <si>
    <t xml:space="preserve">growth </t>
  </si>
  <si>
    <t>end1a</t>
  </si>
  <si>
    <t>wj1a</t>
  </si>
  <si>
    <t>end1c</t>
  </si>
  <si>
    <t>wj1c</t>
  </si>
  <si>
    <t>gap1a</t>
  </si>
  <si>
    <t>gap1c</t>
  </si>
  <si>
    <t>wj2a</t>
  </si>
  <si>
    <t>wj2c</t>
  </si>
  <si>
    <t>gap2c</t>
  </si>
  <si>
    <t>gap2a</t>
  </si>
  <si>
    <t>wj3a</t>
  </si>
  <si>
    <t>wj3c</t>
  </si>
  <si>
    <t>gap4a</t>
  </si>
  <si>
    <t>gap4c</t>
  </si>
  <si>
    <t>wj4a</t>
  </si>
  <si>
    <t>wj4c</t>
  </si>
  <si>
    <t>gap3a</t>
  </si>
  <si>
    <t>gap3c</t>
  </si>
  <si>
    <t>gap5a</t>
  </si>
  <si>
    <t>gap5c</t>
  </si>
  <si>
    <t>gap6a</t>
  </si>
  <si>
    <t>gap6c</t>
  </si>
  <si>
    <t>gap7a</t>
  </si>
  <si>
    <t>gap7c</t>
  </si>
  <si>
    <t>gap8a</t>
  </si>
  <si>
    <t>gap8c</t>
  </si>
  <si>
    <t>gap9a</t>
  </si>
  <si>
    <t>gap9c</t>
  </si>
  <si>
    <t>gap10a</t>
  </si>
  <si>
    <t>gap10c</t>
  </si>
  <si>
    <t>gap11a</t>
  </si>
  <si>
    <t>gap11c</t>
  </si>
  <si>
    <t>gap12a</t>
  </si>
  <si>
    <t>gap12c</t>
  </si>
  <si>
    <t>gap13a</t>
  </si>
  <si>
    <t>gap13c</t>
  </si>
  <si>
    <t>gap14a</t>
  </si>
  <si>
    <t>gap14c</t>
  </si>
  <si>
    <t>gap15a</t>
  </si>
  <si>
    <t>gap15c</t>
  </si>
  <si>
    <t>gap16a</t>
  </si>
  <si>
    <t>gap16c</t>
  </si>
  <si>
    <t>gap17a</t>
  </si>
  <si>
    <t>gap17c</t>
  </si>
  <si>
    <t>gap18a</t>
  </si>
  <si>
    <t>gap18c</t>
  </si>
  <si>
    <t>gap19a</t>
  </si>
  <si>
    <t>gap19c</t>
  </si>
  <si>
    <t>gap20a</t>
  </si>
  <si>
    <t>gap20c</t>
  </si>
  <si>
    <t>gap21a</t>
  </si>
  <si>
    <t>gap22a</t>
  </si>
  <si>
    <t>wj5a</t>
  </si>
  <si>
    <t>wj5c</t>
  </si>
  <si>
    <t>wj6a</t>
  </si>
  <si>
    <t>wj6c</t>
  </si>
  <si>
    <t>wj7a</t>
  </si>
  <si>
    <t>wj7c</t>
  </si>
  <si>
    <t>wj8a</t>
  </si>
  <si>
    <t>wj8c</t>
  </si>
  <si>
    <t>wj9a</t>
  </si>
  <si>
    <t>wj9c</t>
  </si>
  <si>
    <t>wj10a</t>
  </si>
  <si>
    <t>wj10c</t>
  </si>
  <si>
    <t>wj11a</t>
  </si>
  <si>
    <t>wj11c</t>
  </si>
  <si>
    <t>wj12a</t>
  </si>
  <si>
    <t>wj12c</t>
  </si>
  <si>
    <t>wj13a</t>
  </si>
  <si>
    <t>wj13c</t>
  </si>
  <si>
    <t>wj14a</t>
  </si>
  <si>
    <t>wj14c</t>
  </si>
  <si>
    <t>wj15a</t>
  </si>
  <si>
    <t>wj15c</t>
  </si>
  <si>
    <t>wj16a</t>
  </si>
  <si>
    <t>wj16c</t>
  </si>
  <si>
    <t>wj17a</t>
  </si>
  <si>
    <t>wj17c</t>
  </si>
  <si>
    <t>wj18a</t>
  </si>
  <si>
    <t>wj18c</t>
  </si>
  <si>
    <t>wj19a</t>
  </si>
  <si>
    <t>wj19c</t>
  </si>
  <si>
    <t>wj20a</t>
  </si>
  <si>
    <t>wj20c</t>
  </si>
  <si>
    <t>wj21a</t>
  </si>
  <si>
    <t>wj21c</t>
  </si>
  <si>
    <t>wj22a</t>
  </si>
  <si>
    <t>wj23a</t>
  </si>
  <si>
    <t>!!I-beam</t>
  </si>
  <si>
    <t>ibeam</t>
  </si>
  <si>
    <t>steel3/8</t>
  </si>
  <si>
    <t xml:space="preserve">ibeam </t>
  </si>
  <si>
    <t>rear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</si>
</sst>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0" xfId="0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4" borderId="4" xfId="0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16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2" fontId="0" fillId="0" borderId="20" xfId="0" applyNumberFormat="1" applyBorder="1" applyAlignment="1">
      <alignment horizontal="center" vertical="center" wrapText="1"/>
    </xf>
    <xf numFmtId="2" fontId="0" fillId="0" borderId="21" xfId="0" applyNumberForma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 wrapText="1"/>
    </xf>
    <xf numFmtId="2" fontId="0" fillId="0" borderId="2" xfId="0" applyNumberFormat="1" applyBorder="1" applyAlignment="1">
      <alignment horizontal="center" vertical="center" wrapText="1"/>
    </xf>
    <xf numFmtId="2" fontId="0" fillId="0" borderId="22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8"/>
  <sheetViews>
    <sheetView tabSelected="1" zoomScale="90" zoomScaleNormal="90" workbookViewId="0">
      <selection activeCell="J63" sqref="J63"/>
    </sheetView>
  </sheetViews>
  <sheetFormatPr defaultRowHeight="15" x14ac:dyDescent="0.25"/>
  <cols>
    <col min="1" max="2" width="9.140625" style="1"/>
    <col min="3" max="3" width="9.5703125" style="1" customWidth="1"/>
    <col min="4" max="4" width="9.85546875" style="1" bestFit="1" customWidth="1"/>
    <col min="5" max="5" width="10.85546875" style="1" customWidth="1"/>
    <col min="6" max="6" width="9.85546875" style="1" customWidth="1"/>
    <col min="7" max="7" width="9.7109375" style="1" customWidth="1"/>
    <col min="8" max="8" width="9.85546875" style="1" bestFit="1" customWidth="1"/>
    <col min="9" max="9" width="10.5703125" style="1" customWidth="1"/>
    <col min="10" max="10" width="9.7109375" style="1" bestFit="1" customWidth="1"/>
    <col min="11" max="11" width="11.140625" style="1" customWidth="1"/>
    <col min="12" max="12" width="10.5703125" style="1" customWidth="1"/>
    <col min="13" max="16" width="9.85546875" style="1" customWidth="1"/>
    <col min="17" max="19" width="9.140625" style="1"/>
    <col min="20" max="20" width="10.5703125" style="1" bestFit="1" customWidth="1"/>
    <col min="21" max="16384" width="9.140625" style="1"/>
  </cols>
  <sheetData>
    <row r="1" spans="1:18" s="30" customFormat="1" ht="15.75" thickBot="1" x14ac:dyDescent="0.3">
      <c r="M1" s="36" t="s">
        <v>142</v>
      </c>
      <c r="N1" s="37" t="s">
        <v>65</v>
      </c>
      <c r="O1" s="37" t="s">
        <v>28</v>
      </c>
      <c r="P1" s="37" t="s">
        <v>29</v>
      </c>
      <c r="Q1" s="38" t="s">
        <v>30</v>
      </c>
    </row>
    <row r="2" spans="1:18" ht="15.75" thickBot="1" x14ac:dyDescent="0.3">
      <c r="M2" s="45" t="s">
        <v>62</v>
      </c>
      <c r="N2" s="32" t="s">
        <v>66</v>
      </c>
      <c r="O2" s="32">
        <v>4.5999999999999996</v>
      </c>
      <c r="P2" s="32">
        <v>1.5</v>
      </c>
      <c r="Q2" s="33">
        <v>0.31</v>
      </c>
    </row>
    <row r="3" spans="1:18" ht="15.75" thickBot="1" x14ac:dyDescent="0.3">
      <c r="B3" s="56" t="s">
        <v>5</v>
      </c>
      <c r="C3" s="57"/>
      <c r="D3" s="57"/>
      <c r="E3" s="58"/>
      <c r="G3" s="59" t="s">
        <v>6</v>
      </c>
      <c r="H3" s="60"/>
      <c r="I3" s="60"/>
      <c r="J3" s="61"/>
      <c r="M3" s="45"/>
      <c r="N3" s="32" t="s">
        <v>67</v>
      </c>
      <c r="O3" s="32">
        <v>4.5999999999999996</v>
      </c>
      <c r="P3" s="32">
        <v>0.5</v>
      </c>
      <c r="Q3" s="33">
        <v>0.31</v>
      </c>
    </row>
    <row r="4" spans="1:18" ht="30" x14ac:dyDescent="0.25">
      <c r="B4" s="11" t="s">
        <v>1</v>
      </c>
      <c r="C4" s="12" t="s">
        <v>2</v>
      </c>
      <c r="D4" s="12" t="s">
        <v>3</v>
      </c>
      <c r="E4" s="13" t="s">
        <v>4</v>
      </c>
      <c r="G4" s="11" t="s">
        <v>1</v>
      </c>
      <c r="H4" s="12" t="s">
        <v>2</v>
      </c>
      <c r="I4" s="12" t="s">
        <v>3</v>
      </c>
      <c r="J4" s="13" t="s">
        <v>4</v>
      </c>
      <c r="M4" s="45"/>
      <c r="N4" s="32" t="s">
        <v>68</v>
      </c>
      <c r="O4" s="32">
        <v>0.5</v>
      </c>
      <c r="P4" s="32">
        <v>0.5</v>
      </c>
      <c r="Q4" s="33">
        <v>0.31</v>
      </c>
    </row>
    <row r="5" spans="1:18" x14ac:dyDescent="0.25">
      <c r="B5" s="14">
        <v>1</v>
      </c>
      <c r="C5" s="15">
        <v>2.4</v>
      </c>
      <c r="D5" s="15">
        <v>1.4</v>
      </c>
      <c r="E5" s="16">
        <f>2.4-0.025</f>
        <v>2.375</v>
      </c>
      <c r="G5" s="14">
        <v>1</v>
      </c>
      <c r="H5" s="15">
        <v>2.4</v>
      </c>
      <c r="I5" s="15">
        <v>1.4</v>
      </c>
      <c r="J5" s="16">
        <f>2.4-0.277</f>
        <v>2.1229999999999998</v>
      </c>
      <c r="M5" s="45" t="s">
        <v>63</v>
      </c>
      <c r="N5" s="32" t="s">
        <v>66</v>
      </c>
      <c r="O5" s="32">
        <v>4.5999999999999996</v>
      </c>
      <c r="P5" s="32">
        <v>1.5</v>
      </c>
      <c r="Q5" s="33">
        <v>0.31</v>
      </c>
    </row>
    <row r="6" spans="1:18" x14ac:dyDescent="0.25">
      <c r="B6" s="14">
        <v>2</v>
      </c>
      <c r="C6" s="15">
        <v>6.8</v>
      </c>
      <c r="D6" s="15">
        <v>1.4</v>
      </c>
      <c r="E6" s="16">
        <f t="shared" ref="E6:E8" si="0">2.4-0.025</f>
        <v>2.375</v>
      </c>
      <c r="G6" s="14">
        <v>2</v>
      </c>
      <c r="H6" s="15">
        <v>6.8</v>
      </c>
      <c r="I6" s="15">
        <v>1.4</v>
      </c>
      <c r="J6" s="16">
        <f t="shared" ref="J6:J8" si="1">2.4-0.277</f>
        <v>2.1229999999999998</v>
      </c>
      <c r="M6" s="45"/>
      <c r="N6" s="32" t="s">
        <v>67</v>
      </c>
      <c r="O6" s="32">
        <v>4.5999999999999996</v>
      </c>
      <c r="P6" s="32">
        <v>0.5</v>
      </c>
      <c r="Q6" s="33">
        <v>0.31</v>
      </c>
    </row>
    <row r="7" spans="1:18" x14ac:dyDescent="0.25">
      <c r="B7" s="14">
        <v>3</v>
      </c>
      <c r="C7" s="15">
        <v>6.8</v>
      </c>
      <c r="D7" s="15">
        <v>4.2</v>
      </c>
      <c r="E7" s="16">
        <f t="shared" si="0"/>
        <v>2.375</v>
      </c>
      <c r="G7" s="14">
        <v>3</v>
      </c>
      <c r="H7" s="15">
        <v>6.8</v>
      </c>
      <c r="I7" s="15">
        <v>4.2</v>
      </c>
      <c r="J7" s="16">
        <f t="shared" si="1"/>
        <v>2.1229999999999998</v>
      </c>
      <c r="M7" s="45"/>
      <c r="N7" s="32" t="s">
        <v>68</v>
      </c>
      <c r="O7" s="32">
        <v>0.5</v>
      </c>
      <c r="P7" s="32">
        <v>0.5</v>
      </c>
      <c r="Q7" s="33">
        <v>0.31</v>
      </c>
    </row>
    <row r="8" spans="1:18" ht="15.75" thickBot="1" x14ac:dyDescent="0.3">
      <c r="B8" s="8">
        <v>4</v>
      </c>
      <c r="C8" s="9">
        <v>2.4</v>
      </c>
      <c r="D8" s="9">
        <v>4.2</v>
      </c>
      <c r="E8" s="10">
        <f t="shared" si="0"/>
        <v>2.375</v>
      </c>
      <c r="G8" s="8">
        <v>4</v>
      </c>
      <c r="H8" s="9">
        <v>2.4</v>
      </c>
      <c r="I8" s="9">
        <v>4.2</v>
      </c>
      <c r="J8" s="10">
        <f t="shared" si="1"/>
        <v>2.1229999999999998</v>
      </c>
      <c r="M8" s="45" t="s">
        <v>64</v>
      </c>
      <c r="N8" s="32" t="s">
        <v>66</v>
      </c>
      <c r="O8" s="32">
        <v>4.5999999999999996</v>
      </c>
      <c r="P8" s="32">
        <v>1.5</v>
      </c>
      <c r="Q8" s="33">
        <v>0.31</v>
      </c>
    </row>
    <row r="9" spans="1:18" x14ac:dyDescent="0.25">
      <c r="M9" s="45"/>
      <c r="N9" s="32" t="s">
        <v>67</v>
      </c>
      <c r="O9" s="32">
        <v>4.5999999999999996</v>
      </c>
      <c r="P9" s="32">
        <v>0.5</v>
      </c>
      <c r="Q9" s="33">
        <v>0.31</v>
      </c>
    </row>
    <row r="10" spans="1:18" ht="15.75" thickBot="1" x14ac:dyDescent="0.3">
      <c r="M10" s="46"/>
      <c r="N10" s="34" t="s">
        <v>68</v>
      </c>
      <c r="O10" s="34">
        <v>0.5</v>
      </c>
      <c r="P10" s="34">
        <v>0.5</v>
      </c>
      <c r="Q10" s="35">
        <v>0.31</v>
      </c>
    </row>
    <row r="12" spans="1:18" ht="15.75" customHeight="1" thickBot="1" x14ac:dyDescent="0.3">
      <c r="A12" s="55" t="s">
        <v>8</v>
      </c>
      <c r="B12" s="55"/>
      <c r="C12" s="55"/>
      <c r="D12" s="55"/>
      <c r="E12" s="55"/>
      <c r="F12" s="55"/>
      <c r="G12" s="55"/>
      <c r="H12" s="55"/>
      <c r="I12" s="22"/>
      <c r="K12" s="55" t="s">
        <v>17</v>
      </c>
      <c r="L12" s="55"/>
      <c r="M12" s="55"/>
      <c r="N12" s="55"/>
      <c r="O12" s="55"/>
      <c r="P12" s="55"/>
    </row>
    <row r="13" spans="1:18" ht="45.75" thickBot="1" x14ac:dyDescent="0.3">
      <c r="A13" s="5" t="s">
        <v>10</v>
      </c>
      <c r="B13" s="5" t="s">
        <v>9</v>
      </c>
      <c r="C13" s="5" t="s">
        <v>0</v>
      </c>
      <c r="D13" s="5" t="s">
        <v>14</v>
      </c>
      <c r="E13" s="5" t="s">
        <v>19</v>
      </c>
      <c r="F13" s="5" t="s">
        <v>15</v>
      </c>
      <c r="G13" s="21" t="s">
        <v>7</v>
      </c>
      <c r="H13" s="21" t="s">
        <v>16</v>
      </c>
      <c r="I13" s="5" t="s">
        <v>21</v>
      </c>
      <c r="J13" s="22"/>
      <c r="K13" s="5" t="s">
        <v>0</v>
      </c>
      <c r="L13" s="25" t="s">
        <v>18</v>
      </c>
      <c r="M13" s="5" t="s">
        <v>14</v>
      </c>
      <c r="N13" s="5" t="s">
        <v>7</v>
      </c>
      <c r="O13" s="21" t="s">
        <v>22</v>
      </c>
      <c r="P13" s="5" t="s">
        <v>21</v>
      </c>
    </row>
    <row r="14" spans="1:18" x14ac:dyDescent="0.25">
      <c r="A14" s="62" t="s">
        <v>11</v>
      </c>
      <c r="B14" s="63">
        <v>4.6800000000000001E-2</v>
      </c>
      <c r="C14" s="4">
        <v>1</v>
      </c>
      <c r="D14" s="7">
        <v>1</v>
      </c>
      <c r="E14" s="23">
        <v>2.2000000000000002</v>
      </c>
      <c r="F14" s="7">
        <v>16.600000000000001</v>
      </c>
      <c r="G14" s="7">
        <v>46</v>
      </c>
      <c r="H14" s="15">
        <v>60.9</v>
      </c>
      <c r="I14" s="52">
        <f>(G14+G15+G16)/3</f>
        <v>43.333333333333336</v>
      </c>
      <c r="J14" s="20"/>
      <c r="K14" s="4">
        <v>1</v>
      </c>
      <c r="L14" s="18">
        <v>100</v>
      </c>
      <c r="M14" s="7" t="s">
        <v>20</v>
      </c>
      <c r="N14" s="7">
        <v>78.7</v>
      </c>
      <c r="O14" s="15">
        <v>79</v>
      </c>
      <c r="P14" s="52">
        <f>(O14+O15+O16)/3</f>
        <v>78</v>
      </c>
      <c r="Q14" s="47" t="s">
        <v>138</v>
      </c>
      <c r="R14" s="44" t="s">
        <v>66</v>
      </c>
    </row>
    <row r="15" spans="1:18" x14ac:dyDescent="0.25">
      <c r="A15" s="53"/>
      <c r="B15" s="54"/>
      <c r="C15" s="2">
        <f>C14+1</f>
        <v>2</v>
      </c>
      <c r="D15" s="6">
        <v>1</v>
      </c>
      <c r="E15" s="23">
        <v>2.2000000000000002</v>
      </c>
      <c r="F15" s="6">
        <v>19</v>
      </c>
      <c r="G15" s="6">
        <v>43</v>
      </c>
      <c r="H15" s="26">
        <v>55</v>
      </c>
      <c r="I15" s="49"/>
      <c r="J15" s="20"/>
      <c r="K15" s="2">
        <f>K14+1</f>
        <v>2</v>
      </c>
      <c r="L15" s="19">
        <v>100</v>
      </c>
      <c r="M15" s="6" t="s">
        <v>20</v>
      </c>
      <c r="N15" s="6">
        <v>77.2</v>
      </c>
      <c r="O15" s="26">
        <v>78</v>
      </c>
      <c r="P15" s="49"/>
      <c r="Q15" s="47"/>
      <c r="R15" s="44"/>
    </row>
    <row r="16" spans="1:18" x14ac:dyDescent="0.25">
      <c r="A16" s="53"/>
      <c r="B16" s="54"/>
      <c r="C16" s="2">
        <f t="shared" ref="C16:C58" si="2">C15+1</f>
        <v>3</v>
      </c>
      <c r="D16" s="6">
        <v>1</v>
      </c>
      <c r="E16" s="23">
        <v>2.2000000000000002</v>
      </c>
      <c r="F16" s="6">
        <v>20.8</v>
      </c>
      <c r="G16" s="6">
        <v>41</v>
      </c>
      <c r="H16" s="26">
        <v>53</v>
      </c>
      <c r="I16" s="51"/>
      <c r="J16" s="20"/>
      <c r="K16" s="2">
        <f t="shared" ref="K16:K58" si="3">K15+1</f>
        <v>3</v>
      </c>
      <c r="L16" s="19">
        <v>100</v>
      </c>
      <c r="M16" s="6" t="s">
        <v>20</v>
      </c>
      <c r="N16" s="6">
        <v>76.099999999999994</v>
      </c>
      <c r="O16" s="26">
        <v>77</v>
      </c>
      <c r="P16" s="51"/>
      <c r="Q16" s="47"/>
      <c r="R16" s="44"/>
    </row>
    <row r="17" spans="1:18" x14ac:dyDescent="0.25">
      <c r="A17" s="53"/>
      <c r="B17" s="54"/>
      <c r="C17" s="3">
        <f t="shared" si="2"/>
        <v>4</v>
      </c>
      <c r="D17" s="6">
        <v>2</v>
      </c>
      <c r="E17" s="23">
        <v>2.2000000000000002</v>
      </c>
      <c r="F17" s="6">
        <v>21.1</v>
      </c>
      <c r="G17" s="6">
        <v>68</v>
      </c>
      <c r="H17" s="26">
        <v>68</v>
      </c>
      <c r="I17" s="48">
        <f>(G17+G18)/2</f>
        <v>67.5</v>
      </c>
      <c r="K17" s="3">
        <f t="shared" si="3"/>
        <v>4</v>
      </c>
      <c r="L17" s="19">
        <v>100</v>
      </c>
      <c r="M17" s="6" t="s">
        <v>141</v>
      </c>
      <c r="N17" s="6">
        <v>86.8</v>
      </c>
      <c r="O17" s="26">
        <v>87</v>
      </c>
      <c r="P17" s="48">
        <f>(O17+O18)/2</f>
        <v>87.5</v>
      </c>
      <c r="Q17" s="47"/>
      <c r="R17" s="44"/>
    </row>
    <row r="18" spans="1:18" x14ac:dyDescent="0.25">
      <c r="A18" s="53"/>
      <c r="B18" s="54"/>
      <c r="C18" s="3">
        <f t="shared" si="2"/>
        <v>5</v>
      </c>
      <c r="D18" s="6">
        <v>2</v>
      </c>
      <c r="E18" s="23">
        <v>2.2000000000000002</v>
      </c>
      <c r="F18" s="6">
        <v>20.2</v>
      </c>
      <c r="G18" s="6">
        <v>67</v>
      </c>
      <c r="H18" s="26">
        <v>67.3</v>
      </c>
      <c r="I18" s="51"/>
      <c r="K18" s="3">
        <f t="shared" si="3"/>
        <v>5</v>
      </c>
      <c r="L18" s="19">
        <v>100</v>
      </c>
      <c r="M18" s="6" t="s">
        <v>141</v>
      </c>
      <c r="N18" s="6">
        <v>87.4</v>
      </c>
      <c r="O18" s="26">
        <v>88</v>
      </c>
      <c r="P18" s="51"/>
      <c r="Q18" s="47"/>
      <c r="R18" s="44"/>
    </row>
    <row r="19" spans="1:18" x14ac:dyDescent="0.25">
      <c r="A19" s="53"/>
      <c r="B19" s="54">
        <v>1.17E-2</v>
      </c>
      <c r="C19" s="2">
        <f t="shared" si="2"/>
        <v>6</v>
      </c>
      <c r="D19" s="6">
        <v>1</v>
      </c>
      <c r="E19" s="23">
        <v>2.2000000000000002</v>
      </c>
      <c r="F19" s="6">
        <v>17.100000000000001</v>
      </c>
      <c r="G19" s="6">
        <v>88</v>
      </c>
      <c r="H19" s="26">
        <v>98.5</v>
      </c>
      <c r="I19" s="48">
        <f>(G19+G20+G21)/3</f>
        <v>77.666666666666671</v>
      </c>
      <c r="K19" s="2">
        <f t="shared" si="3"/>
        <v>6</v>
      </c>
      <c r="L19" s="19">
        <v>125</v>
      </c>
      <c r="M19" s="6" t="s">
        <v>20</v>
      </c>
      <c r="N19" s="6">
        <v>124.1</v>
      </c>
      <c r="O19" s="26">
        <v>125</v>
      </c>
      <c r="P19" s="50">
        <f>(O19+O20+O21)/3</f>
        <v>121.66666666666667</v>
      </c>
      <c r="Q19" s="47" t="s">
        <v>139</v>
      </c>
      <c r="R19" s="44"/>
    </row>
    <row r="20" spans="1:18" x14ac:dyDescent="0.25">
      <c r="A20" s="53"/>
      <c r="B20" s="54"/>
      <c r="C20" s="2">
        <f t="shared" si="2"/>
        <v>7</v>
      </c>
      <c r="D20" s="6">
        <v>1</v>
      </c>
      <c r="E20" s="23">
        <v>2.2000000000000002</v>
      </c>
      <c r="F20" s="6">
        <v>21.6</v>
      </c>
      <c r="G20" s="6">
        <v>67</v>
      </c>
      <c r="H20" s="26">
        <v>79.8</v>
      </c>
      <c r="I20" s="49"/>
      <c r="K20" s="2">
        <f t="shared" si="3"/>
        <v>7</v>
      </c>
      <c r="L20" s="19">
        <v>125</v>
      </c>
      <c r="M20" s="6" t="s">
        <v>20</v>
      </c>
      <c r="N20" s="6">
        <v>119.6</v>
      </c>
      <c r="O20" s="26">
        <v>120</v>
      </c>
      <c r="P20" s="50"/>
      <c r="Q20" s="47"/>
      <c r="R20" s="44"/>
    </row>
    <row r="21" spans="1:18" x14ac:dyDescent="0.25">
      <c r="A21" s="53"/>
      <c r="B21" s="54"/>
      <c r="C21" s="2">
        <f t="shared" si="2"/>
        <v>8</v>
      </c>
      <c r="D21" s="6">
        <v>1</v>
      </c>
      <c r="E21" s="23">
        <v>2.2000000000000002</v>
      </c>
      <c r="F21" s="6">
        <v>21.8</v>
      </c>
      <c r="G21" s="6">
        <v>78</v>
      </c>
      <c r="H21" s="26">
        <v>87.8</v>
      </c>
      <c r="I21" s="51"/>
      <c r="K21" s="2">
        <f t="shared" si="3"/>
        <v>8</v>
      </c>
      <c r="L21" s="19">
        <v>125</v>
      </c>
      <c r="M21" s="6" t="s">
        <v>20</v>
      </c>
      <c r="N21" s="6">
        <v>119.5</v>
      </c>
      <c r="O21" s="26">
        <v>120</v>
      </c>
      <c r="P21" s="50"/>
      <c r="Q21" s="47"/>
      <c r="R21" s="44"/>
    </row>
    <row r="22" spans="1:18" x14ac:dyDescent="0.25">
      <c r="A22" s="53"/>
      <c r="B22" s="54"/>
      <c r="C22" s="3">
        <f t="shared" si="2"/>
        <v>9</v>
      </c>
      <c r="D22" s="6">
        <v>2</v>
      </c>
      <c r="E22" s="23">
        <v>2.2000000000000002</v>
      </c>
      <c r="F22" s="6">
        <v>21.7</v>
      </c>
      <c r="G22" s="6">
        <v>118</v>
      </c>
      <c r="H22" s="26">
        <v>117.3</v>
      </c>
      <c r="I22" s="48">
        <f>(G22+G23)/2</f>
        <v>123</v>
      </c>
      <c r="K22" s="3">
        <f t="shared" si="3"/>
        <v>9</v>
      </c>
      <c r="L22" s="19">
        <v>150</v>
      </c>
      <c r="M22" s="6" t="s">
        <v>141</v>
      </c>
      <c r="N22" s="6">
        <v>135.4</v>
      </c>
      <c r="O22" s="26">
        <v>136</v>
      </c>
      <c r="P22" s="48">
        <f>(O22+O23)/2</f>
        <v>135.5</v>
      </c>
      <c r="Q22" s="47"/>
      <c r="R22" s="44"/>
    </row>
    <row r="23" spans="1:18" x14ac:dyDescent="0.25">
      <c r="A23" s="53"/>
      <c r="B23" s="54"/>
      <c r="C23" s="3">
        <f t="shared" si="2"/>
        <v>10</v>
      </c>
      <c r="D23" s="6">
        <v>2</v>
      </c>
      <c r="E23" s="23">
        <v>2.2000000000000002</v>
      </c>
      <c r="F23" s="6">
        <v>22.9</v>
      </c>
      <c r="G23" s="6">
        <v>128</v>
      </c>
      <c r="H23" s="26">
        <v>129.1</v>
      </c>
      <c r="I23" s="51"/>
      <c r="K23" s="3">
        <f t="shared" si="3"/>
        <v>10</v>
      </c>
      <c r="L23" s="19">
        <v>150</v>
      </c>
      <c r="M23" s="6" t="s">
        <v>141</v>
      </c>
      <c r="N23" s="6">
        <v>134.1</v>
      </c>
      <c r="O23" s="26">
        <v>135</v>
      </c>
      <c r="P23" s="49"/>
      <c r="Q23" s="47"/>
      <c r="R23" s="44"/>
    </row>
    <row r="24" spans="1:18" x14ac:dyDescent="0.25">
      <c r="A24" s="53"/>
      <c r="B24" s="54">
        <v>2.9299999999999999E-3</v>
      </c>
      <c r="C24" s="2">
        <f t="shared" si="2"/>
        <v>11</v>
      </c>
      <c r="D24" s="6">
        <v>2</v>
      </c>
      <c r="E24" s="23">
        <v>2.2000000000000002</v>
      </c>
      <c r="F24" s="6">
        <v>18.100000000000001</v>
      </c>
      <c r="G24" s="6">
        <v>100</v>
      </c>
      <c r="H24" s="26">
        <v>107.8</v>
      </c>
      <c r="I24" s="48">
        <f>(G24+G25+G26)/3</f>
        <v>111</v>
      </c>
      <c r="K24" s="2">
        <f t="shared" si="3"/>
        <v>11</v>
      </c>
      <c r="L24" s="19">
        <v>200</v>
      </c>
      <c r="M24" s="6" t="s">
        <v>20</v>
      </c>
      <c r="N24" s="6">
        <v>197.1</v>
      </c>
      <c r="O24" s="26">
        <v>198</v>
      </c>
      <c r="P24" s="50">
        <f>(O24+O25+O26)/3</f>
        <v>194</v>
      </c>
      <c r="Q24" s="47" t="s">
        <v>140</v>
      </c>
      <c r="R24" s="44"/>
    </row>
    <row r="25" spans="1:18" x14ac:dyDescent="0.25">
      <c r="A25" s="53"/>
      <c r="B25" s="54"/>
      <c r="C25" s="2">
        <f t="shared" si="2"/>
        <v>12</v>
      </c>
      <c r="D25" s="6">
        <v>1</v>
      </c>
      <c r="E25" s="23">
        <v>2.2000000000000002</v>
      </c>
      <c r="F25" s="6">
        <v>21</v>
      </c>
      <c r="G25" s="6">
        <v>117</v>
      </c>
      <c r="H25" s="26">
        <v>138.1</v>
      </c>
      <c r="I25" s="49"/>
      <c r="K25" s="2">
        <f t="shared" si="3"/>
        <v>12</v>
      </c>
      <c r="L25" s="19">
        <v>200</v>
      </c>
      <c r="M25" s="6" t="s">
        <v>20</v>
      </c>
      <c r="N25" s="6">
        <v>192.4</v>
      </c>
      <c r="O25" s="26">
        <v>193</v>
      </c>
      <c r="P25" s="50"/>
      <c r="Q25" s="47"/>
      <c r="R25" s="44"/>
    </row>
    <row r="26" spans="1:18" x14ac:dyDescent="0.25">
      <c r="A26" s="53"/>
      <c r="B26" s="54"/>
      <c r="C26" s="2">
        <f t="shared" si="2"/>
        <v>13</v>
      </c>
      <c r="D26" s="6">
        <v>1</v>
      </c>
      <c r="E26" s="23">
        <v>2.2000000000000002</v>
      </c>
      <c r="F26" s="6">
        <v>22</v>
      </c>
      <c r="G26" s="6">
        <v>116</v>
      </c>
      <c r="H26" s="26">
        <v>128.19999999999999</v>
      </c>
      <c r="I26" s="51"/>
      <c r="K26" s="2">
        <f t="shared" si="3"/>
        <v>13</v>
      </c>
      <c r="L26" s="19">
        <v>200</v>
      </c>
      <c r="M26" s="6" t="s">
        <v>20</v>
      </c>
      <c r="N26" s="6">
        <v>190.7</v>
      </c>
      <c r="O26" s="26">
        <v>191</v>
      </c>
      <c r="P26" s="50"/>
      <c r="Q26" s="47"/>
      <c r="R26" s="44"/>
    </row>
    <row r="27" spans="1:18" x14ac:dyDescent="0.25">
      <c r="A27" s="53"/>
      <c r="B27" s="54"/>
      <c r="C27" s="3">
        <f t="shared" si="2"/>
        <v>14</v>
      </c>
      <c r="D27" s="6">
        <v>2</v>
      </c>
      <c r="E27" s="23">
        <v>2.2000000000000002</v>
      </c>
      <c r="F27" s="6">
        <v>22.3</v>
      </c>
      <c r="G27" s="6">
        <v>191</v>
      </c>
      <c r="H27" s="26">
        <v>189.3</v>
      </c>
      <c r="I27" s="48">
        <f>(G27+G28)/2</f>
        <v>193</v>
      </c>
      <c r="K27" s="3">
        <f t="shared" si="3"/>
        <v>14</v>
      </c>
      <c r="L27" s="19">
        <v>225</v>
      </c>
      <c r="M27" s="6" t="s">
        <v>141</v>
      </c>
      <c r="N27" s="6">
        <v>212.3</v>
      </c>
      <c r="O27" s="26">
        <v>213</v>
      </c>
      <c r="P27" s="48">
        <f>(O27+O28)/2</f>
        <v>212</v>
      </c>
      <c r="Q27" s="47"/>
      <c r="R27" s="44"/>
    </row>
    <row r="28" spans="1:18" x14ac:dyDescent="0.25">
      <c r="A28" s="53"/>
      <c r="B28" s="54"/>
      <c r="C28" s="3">
        <f t="shared" si="2"/>
        <v>15</v>
      </c>
      <c r="D28" s="6">
        <v>2</v>
      </c>
      <c r="E28" s="23">
        <v>2.2000000000000002</v>
      </c>
      <c r="F28" s="6">
        <v>23.4</v>
      </c>
      <c r="G28" s="6">
        <v>195</v>
      </c>
      <c r="H28" s="26">
        <v>195.6</v>
      </c>
      <c r="I28" s="51"/>
      <c r="K28" s="3">
        <f t="shared" si="3"/>
        <v>15</v>
      </c>
      <c r="L28" s="19">
        <v>225</v>
      </c>
      <c r="M28" s="6" t="s">
        <v>141</v>
      </c>
      <c r="N28" s="6">
        <v>210.4</v>
      </c>
      <c r="O28" s="26">
        <v>211</v>
      </c>
      <c r="P28" s="49"/>
      <c r="Q28" s="47"/>
      <c r="R28" s="44"/>
    </row>
    <row r="29" spans="1:18" x14ac:dyDescent="0.25">
      <c r="A29" s="53" t="s">
        <v>12</v>
      </c>
      <c r="B29" s="54">
        <v>4.6800000000000001E-2</v>
      </c>
      <c r="C29" s="2">
        <f t="shared" si="2"/>
        <v>16</v>
      </c>
      <c r="D29" s="6">
        <v>2</v>
      </c>
      <c r="E29" s="24">
        <v>2.4</v>
      </c>
      <c r="F29" s="6">
        <v>20.7</v>
      </c>
      <c r="G29" s="6">
        <v>42</v>
      </c>
      <c r="H29" s="26">
        <v>50.6</v>
      </c>
      <c r="I29" s="48">
        <f>(G29+G30+G31)/3</f>
        <v>40.333333333333336</v>
      </c>
      <c r="K29" s="2">
        <f t="shared" si="3"/>
        <v>16</v>
      </c>
      <c r="L29" s="19">
        <v>100</v>
      </c>
      <c r="M29" s="17" t="s">
        <v>20</v>
      </c>
      <c r="N29" s="6">
        <v>79</v>
      </c>
      <c r="O29" s="26">
        <v>79</v>
      </c>
      <c r="P29" s="50">
        <f>(O29+O30+O31)/3</f>
        <v>79.666666666666671</v>
      </c>
      <c r="Q29" s="47" t="s">
        <v>138</v>
      </c>
      <c r="R29" s="44" t="s">
        <v>67</v>
      </c>
    </row>
    <row r="30" spans="1:18" x14ac:dyDescent="0.25">
      <c r="A30" s="53"/>
      <c r="B30" s="54"/>
      <c r="C30" s="2">
        <f t="shared" si="2"/>
        <v>17</v>
      </c>
      <c r="D30" s="6">
        <v>1</v>
      </c>
      <c r="E30" s="24">
        <v>2.4</v>
      </c>
      <c r="F30" s="6">
        <v>20.399999999999999</v>
      </c>
      <c r="G30" s="6">
        <v>40</v>
      </c>
      <c r="H30" s="26">
        <v>41.4</v>
      </c>
      <c r="I30" s="49"/>
      <c r="K30" s="2">
        <f t="shared" si="3"/>
        <v>17</v>
      </c>
      <c r="L30" s="19">
        <v>100</v>
      </c>
      <c r="M30" s="17" t="s">
        <v>20</v>
      </c>
      <c r="N30" s="6">
        <v>79.099999999999994</v>
      </c>
      <c r="O30" s="26">
        <v>80</v>
      </c>
      <c r="P30" s="50"/>
      <c r="Q30" s="47"/>
      <c r="R30" s="44"/>
    </row>
    <row r="31" spans="1:18" x14ac:dyDescent="0.25">
      <c r="A31" s="53"/>
      <c r="B31" s="54"/>
      <c r="C31" s="2">
        <f t="shared" si="2"/>
        <v>18</v>
      </c>
      <c r="D31" s="6">
        <v>2</v>
      </c>
      <c r="E31" s="24">
        <v>2.4</v>
      </c>
      <c r="F31" s="6">
        <v>20.3</v>
      </c>
      <c r="G31" s="6">
        <v>39</v>
      </c>
      <c r="H31" s="26">
        <v>41.5</v>
      </c>
      <c r="I31" s="51"/>
      <c r="K31" s="2">
        <f t="shared" si="3"/>
        <v>18</v>
      </c>
      <c r="L31" s="19">
        <v>100</v>
      </c>
      <c r="M31" s="17" t="s">
        <v>20</v>
      </c>
      <c r="N31" s="6">
        <v>79.2</v>
      </c>
      <c r="O31" s="26">
        <v>80</v>
      </c>
      <c r="P31" s="50"/>
      <c r="Q31" s="47"/>
      <c r="R31" s="44"/>
    </row>
    <row r="32" spans="1:18" x14ac:dyDescent="0.25">
      <c r="A32" s="53"/>
      <c r="B32" s="54"/>
      <c r="C32" s="3">
        <f t="shared" si="2"/>
        <v>19</v>
      </c>
      <c r="D32" s="6">
        <v>2</v>
      </c>
      <c r="E32" s="24">
        <v>2.4</v>
      </c>
      <c r="F32" s="6">
        <v>20.6</v>
      </c>
      <c r="G32" s="6">
        <v>82</v>
      </c>
      <c r="H32" s="26">
        <v>81</v>
      </c>
      <c r="I32" s="48">
        <f>(G32+G33)/2</f>
        <v>79</v>
      </c>
      <c r="K32" s="3">
        <f t="shared" si="3"/>
        <v>19</v>
      </c>
      <c r="L32" s="19">
        <v>100</v>
      </c>
      <c r="M32" s="6" t="s">
        <v>141</v>
      </c>
      <c r="N32" s="6">
        <v>86.6</v>
      </c>
      <c r="O32" s="26">
        <v>87</v>
      </c>
      <c r="P32" s="48">
        <f>(O32+O33)/2</f>
        <v>85</v>
      </c>
      <c r="Q32" s="47"/>
      <c r="R32" s="44"/>
    </row>
    <row r="33" spans="1:18" x14ac:dyDescent="0.25">
      <c r="A33" s="53"/>
      <c r="B33" s="54"/>
      <c r="C33" s="3">
        <f t="shared" si="2"/>
        <v>20</v>
      </c>
      <c r="D33" s="6">
        <v>2</v>
      </c>
      <c r="E33" s="24">
        <v>2.4</v>
      </c>
      <c r="F33" s="6">
        <v>27.3</v>
      </c>
      <c r="G33" s="6">
        <v>76</v>
      </c>
      <c r="H33" s="26">
        <v>74.900000000000006</v>
      </c>
      <c r="I33" s="51"/>
      <c r="K33" s="3">
        <f t="shared" si="3"/>
        <v>20</v>
      </c>
      <c r="L33" s="19">
        <v>100</v>
      </c>
      <c r="M33" s="6" t="s">
        <v>141</v>
      </c>
      <c r="N33" s="6">
        <v>82</v>
      </c>
      <c r="O33" s="26">
        <v>83</v>
      </c>
      <c r="P33" s="49"/>
      <c r="Q33" s="47"/>
      <c r="R33" s="44"/>
    </row>
    <row r="34" spans="1:18" x14ac:dyDescent="0.25">
      <c r="A34" s="53"/>
      <c r="B34" s="54">
        <v>1.17E-2</v>
      </c>
      <c r="C34" s="2">
        <f t="shared" si="2"/>
        <v>21</v>
      </c>
      <c r="D34" s="6">
        <v>2</v>
      </c>
      <c r="E34" s="24">
        <v>2.4</v>
      </c>
      <c r="F34" s="6">
        <v>21.1</v>
      </c>
      <c r="G34" s="6">
        <v>70</v>
      </c>
      <c r="H34" s="26">
        <v>70.2</v>
      </c>
      <c r="I34" s="48">
        <f>(G34+G35+G36)/3</f>
        <v>69.666666666666671</v>
      </c>
      <c r="K34" s="2">
        <f t="shared" si="3"/>
        <v>21</v>
      </c>
      <c r="L34" s="19">
        <v>125</v>
      </c>
      <c r="M34" s="17" t="s">
        <v>20</v>
      </c>
      <c r="N34" s="6">
        <v>124.4</v>
      </c>
      <c r="O34" s="26">
        <v>125</v>
      </c>
      <c r="P34" s="50">
        <f>(O34+O35+O36)/3</f>
        <v>124.33333333333333</v>
      </c>
      <c r="Q34" s="47" t="s">
        <v>139</v>
      </c>
      <c r="R34" s="44"/>
    </row>
    <row r="35" spans="1:18" x14ac:dyDescent="0.25">
      <c r="A35" s="53"/>
      <c r="B35" s="54"/>
      <c r="C35" s="2">
        <f t="shared" si="2"/>
        <v>22</v>
      </c>
      <c r="D35" s="6">
        <v>1</v>
      </c>
      <c r="E35" s="24">
        <v>2.4</v>
      </c>
      <c r="F35" s="6">
        <v>21.7</v>
      </c>
      <c r="G35" s="6">
        <v>71</v>
      </c>
      <c r="H35" s="26">
        <v>78</v>
      </c>
      <c r="I35" s="49"/>
      <c r="K35" s="2">
        <f t="shared" si="3"/>
        <v>22</v>
      </c>
      <c r="L35" s="19">
        <v>125</v>
      </c>
      <c r="M35" s="17" t="s">
        <v>20</v>
      </c>
      <c r="N35" s="6">
        <v>123.8</v>
      </c>
      <c r="O35" s="26">
        <v>124</v>
      </c>
      <c r="P35" s="50"/>
      <c r="Q35" s="47"/>
      <c r="R35" s="44"/>
    </row>
    <row r="36" spans="1:18" x14ac:dyDescent="0.25">
      <c r="A36" s="53"/>
      <c r="B36" s="54"/>
      <c r="C36" s="2">
        <f t="shared" si="2"/>
        <v>23</v>
      </c>
      <c r="D36" s="6">
        <v>1</v>
      </c>
      <c r="E36" s="24">
        <v>2.4</v>
      </c>
      <c r="F36" s="6">
        <v>21.8</v>
      </c>
      <c r="G36" s="6">
        <v>68</v>
      </c>
      <c r="H36" s="26">
        <v>76.900000000000006</v>
      </c>
      <c r="I36" s="51"/>
      <c r="K36" s="2">
        <f t="shared" si="3"/>
        <v>23</v>
      </c>
      <c r="L36" s="19">
        <v>125</v>
      </c>
      <c r="M36" s="17" t="s">
        <v>20</v>
      </c>
      <c r="N36" s="6">
        <v>123.7</v>
      </c>
      <c r="O36" s="26">
        <v>124</v>
      </c>
      <c r="P36" s="50"/>
      <c r="Q36" s="47"/>
      <c r="R36" s="44"/>
    </row>
    <row r="37" spans="1:18" x14ac:dyDescent="0.25">
      <c r="A37" s="53"/>
      <c r="B37" s="54"/>
      <c r="C37" s="3">
        <f t="shared" si="2"/>
        <v>24</v>
      </c>
      <c r="D37" s="6">
        <v>2</v>
      </c>
      <c r="E37" s="24">
        <v>2.4</v>
      </c>
      <c r="F37" s="6">
        <v>24.1</v>
      </c>
      <c r="G37" s="6">
        <v>144</v>
      </c>
      <c r="H37" s="26">
        <v>145.69999999999999</v>
      </c>
      <c r="I37" s="48">
        <f>(G37+G38)/2</f>
        <v>133.5</v>
      </c>
      <c r="K37" s="3">
        <f t="shared" si="3"/>
        <v>24</v>
      </c>
      <c r="L37" s="19">
        <v>150</v>
      </c>
      <c r="M37" s="6" t="s">
        <v>141</v>
      </c>
      <c r="N37" s="6">
        <v>131.9</v>
      </c>
      <c r="O37" s="26">
        <v>132</v>
      </c>
      <c r="P37" s="48">
        <f>(O37+O38)/2</f>
        <v>129.5</v>
      </c>
      <c r="Q37" s="47"/>
      <c r="R37" s="44"/>
    </row>
    <row r="38" spans="1:18" x14ac:dyDescent="0.25">
      <c r="A38" s="53"/>
      <c r="B38" s="54"/>
      <c r="C38" s="3">
        <f t="shared" si="2"/>
        <v>25</v>
      </c>
      <c r="D38" s="6">
        <v>2</v>
      </c>
      <c r="E38" s="24">
        <v>2.4</v>
      </c>
      <c r="F38" s="6">
        <v>28.5</v>
      </c>
      <c r="G38" s="6">
        <v>123</v>
      </c>
      <c r="H38" s="26">
        <v>125.7</v>
      </c>
      <c r="I38" s="51"/>
      <c r="K38" s="3">
        <f t="shared" si="3"/>
        <v>25</v>
      </c>
      <c r="L38" s="19">
        <v>150</v>
      </c>
      <c r="M38" s="6" t="s">
        <v>141</v>
      </c>
      <c r="N38" s="6">
        <v>127</v>
      </c>
      <c r="O38" s="26">
        <v>127</v>
      </c>
      <c r="P38" s="49"/>
      <c r="Q38" s="47"/>
      <c r="R38" s="44"/>
    </row>
    <row r="39" spans="1:18" x14ac:dyDescent="0.25">
      <c r="A39" s="53"/>
      <c r="B39" s="54">
        <v>2.9299999999999999E-3</v>
      </c>
      <c r="C39" s="2">
        <f t="shared" si="2"/>
        <v>26</v>
      </c>
      <c r="D39" s="6">
        <v>1</v>
      </c>
      <c r="E39" s="24">
        <v>2.4</v>
      </c>
      <c r="F39" s="6">
        <v>21.5</v>
      </c>
      <c r="G39" s="6">
        <v>129</v>
      </c>
      <c r="H39" s="26">
        <v>139.5</v>
      </c>
      <c r="I39" s="48">
        <f>(G39+G40+G41)/3</f>
        <v>123</v>
      </c>
      <c r="K39" s="2">
        <f t="shared" si="3"/>
        <v>26</v>
      </c>
      <c r="L39" s="19">
        <v>200</v>
      </c>
      <c r="M39" s="17" t="s">
        <v>20</v>
      </c>
      <c r="N39" s="6">
        <v>198</v>
      </c>
      <c r="O39" s="26">
        <v>199</v>
      </c>
      <c r="P39" s="50">
        <f>(O39+O40+O41)/3</f>
        <v>197.33333333333334</v>
      </c>
      <c r="Q39" s="47" t="s">
        <v>140</v>
      </c>
      <c r="R39" s="44"/>
    </row>
    <row r="40" spans="1:18" x14ac:dyDescent="0.25">
      <c r="A40" s="53"/>
      <c r="B40" s="54"/>
      <c r="C40" s="2">
        <f t="shared" si="2"/>
        <v>27</v>
      </c>
      <c r="D40" s="6">
        <v>1</v>
      </c>
      <c r="E40" s="24">
        <v>2.4</v>
      </c>
      <c r="F40" s="6">
        <v>22.5</v>
      </c>
      <c r="G40" s="6">
        <v>116</v>
      </c>
      <c r="H40" s="26">
        <v>133.1</v>
      </c>
      <c r="I40" s="49"/>
      <c r="K40" s="2">
        <f t="shared" si="3"/>
        <v>27</v>
      </c>
      <c r="L40" s="19">
        <v>200</v>
      </c>
      <c r="M40" s="17" t="s">
        <v>20</v>
      </c>
      <c r="N40" s="6">
        <v>196.3</v>
      </c>
      <c r="O40" s="26">
        <v>197</v>
      </c>
      <c r="P40" s="50"/>
      <c r="Q40" s="47"/>
      <c r="R40" s="44"/>
    </row>
    <row r="41" spans="1:18" x14ac:dyDescent="0.25">
      <c r="A41" s="53"/>
      <c r="B41" s="54"/>
      <c r="C41" s="2">
        <f t="shared" si="2"/>
        <v>28</v>
      </c>
      <c r="D41" s="6">
        <v>1</v>
      </c>
      <c r="E41" s="24">
        <v>2.4</v>
      </c>
      <c r="F41" s="6">
        <v>22.7</v>
      </c>
      <c r="G41" s="6">
        <v>124</v>
      </c>
      <c r="H41" s="26">
        <v>127.8</v>
      </c>
      <c r="I41" s="51"/>
      <c r="K41" s="2">
        <f t="shared" si="3"/>
        <v>28</v>
      </c>
      <c r="L41" s="19">
        <v>200</v>
      </c>
      <c r="M41" s="17" t="s">
        <v>20</v>
      </c>
      <c r="N41" s="6">
        <v>196</v>
      </c>
      <c r="O41" s="26">
        <v>196</v>
      </c>
      <c r="P41" s="50"/>
      <c r="Q41" s="47"/>
      <c r="R41" s="44"/>
    </row>
    <row r="42" spans="1:18" x14ac:dyDescent="0.25">
      <c r="A42" s="53"/>
      <c r="B42" s="54"/>
      <c r="C42" s="3">
        <f t="shared" si="2"/>
        <v>29</v>
      </c>
      <c r="D42" s="6">
        <v>2</v>
      </c>
      <c r="E42" s="24">
        <v>2.4</v>
      </c>
      <c r="F42" s="6">
        <v>26.7</v>
      </c>
      <c r="G42" s="6">
        <v>233</v>
      </c>
      <c r="H42" s="26">
        <v>232.5</v>
      </c>
      <c r="I42" s="48">
        <f>(G42+G43)/2</f>
        <v>232.5</v>
      </c>
      <c r="K42" s="3">
        <f t="shared" si="3"/>
        <v>29</v>
      </c>
      <c r="L42" s="19">
        <v>225</v>
      </c>
      <c r="M42" s="6" t="s">
        <v>141</v>
      </c>
      <c r="N42" s="6">
        <v>202.9</v>
      </c>
      <c r="O42" s="26">
        <v>203</v>
      </c>
      <c r="P42" s="48">
        <f>(O42+O43)/2</f>
        <v>202</v>
      </c>
      <c r="Q42" s="47"/>
      <c r="R42" s="44"/>
    </row>
    <row r="43" spans="1:18" x14ac:dyDescent="0.25">
      <c r="A43" s="53"/>
      <c r="B43" s="54"/>
      <c r="C43" s="3">
        <f t="shared" si="2"/>
        <v>30</v>
      </c>
      <c r="D43" s="6">
        <v>2</v>
      </c>
      <c r="E43" s="24">
        <v>2.4</v>
      </c>
      <c r="F43" s="6">
        <v>27.8</v>
      </c>
      <c r="G43" s="6">
        <v>232</v>
      </c>
      <c r="H43" s="26">
        <v>233.3</v>
      </c>
      <c r="I43" s="51"/>
      <c r="K43" s="3">
        <f t="shared" si="3"/>
        <v>30</v>
      </c>
      <c r="L43" s="19">
        <v>225</v>
      </c>
      <c r="M43" s="6" t="s">
        <v>141</v>
      </c>
      <c r="N43" s="6">
        <v>200.9</v>
      </c>
      <c r="O43" s="26">
        <v>201</v>
      </c>
      <c r="P43" s="49"/>
      <c r="Q43" s="47"/>
      <c r="R43" s="44"/>
    </row>
    <row r="44" spans="1:18" x14ac:dyDescent="0.25">
      <c r="A44" s="53" t="s">
        <v>13</v>
      </c>
      <c r="B44" s="54">
        <v>4.6800000000000001E-2</v>
      </c>
      <c r="C44" s="2">
        <f t="shared" si="2"/>
        <v>31</v>
      </c>
      <c r="D44" s="6">
        <v>1</v>
      </c>
      <c r="E44" s="24">
        <v>2.1</v>
      </c>
      <c r="F44" s="6">
        <v>20.2</v>
      </c>
      <c r="G44" s="6">
        <v>35</v>
      </c>
      <c r="H44" s="26">
        <v>36.700000000000003</v>
      </c>
      <c r="I44" s="48">
        <f>(G44+G45+G46)/3</f>
        <v>31</v>
      </c>
      <c r="K44" s="2">
        <f t="shared" si="3"/>
        <v>31</v>
      </c>
      <c r="L44" s="19">
        <v>100</v>
      </c>
      <c r="M44" s="6">
        <v>1</v>
      </c>
      <c r="N44" s="6">
        <v>74.8</v>
      </c>
      <c r="O44" s="26">
        <v>75</v>
      </c>
      <c r="P44" s="50">
        <f>(O44+O45+O46)/3</f>
        <v>74.333333333333329</v>
      </c>
      <c r="Q44" s="47" t="s">
        <v>138</v>
      </c>
      <c r="R44" s="44" t="s">
        <v>68</v>
      </c>
    </row>
    <row r="45" spans="1:18" x14ac:dyDescent="0.25">
      <c r="A45" s="53"/>
      <c r="B45" s="54"/>
      <c r="C45" s="2">
        <f t="shared" si="2"/>
        <v>32</v>
      </c>
      <c r="D45" s="6">
        <v>1</v>
      </c>
      <c r="E45" s="24">
        <v>2.1</v>
      </c>
      <c r="F45" s="6">
        <v>21.9</v>
      </c>
      <c r="G45" s="6">
        <v>29</v>
      </c>
      <c r="H45" s="26">
        <v>32.5</v>
      </c>
      <c r="I45" s="49"/>
      <c r="K45" s="2">
        <f t="shared" si="3"/>
        <v>32</v>
      </c>
      <c r="L45" s="19">
        <v>100</v>
      </c>
      <c r="M45" s="6">
        <v>1</v>
      </c>
      <c r="N45" s="6">
        <v>73.8</v>
      </c>
      <c r="O45" s="26">
        <v>74</v>
      </c>
      <c r="P45" s="50"/>
      <c r="Q45" s="47"/>
      <c r="R45" s="44"/>
    </row>
    <row r="46" spans="1:18" x14ac:dyDescent="0.25">
      <c r="A46" s="53"/>
      <c r="B46" s="54"/>
      <c r="C46" s="2">
        <f t="shared" si="2"/>
        <v>33</v>
      </c>
      <c r="D46" s="6">
        <v>1</v>
      </c>
      <c r="E46" s="24">
        <v>2.1</v>
      </c>
      <c r="F46" s="6">
        <v>21.7</v>
      </c>
      <c r="G46" s="6">
        <v>29</v>
      </c>
      <c r="H46" s="26">
        <v>31.5</v>
      </c>
      <c r="I46" s="51"/>
      <c r="K46" s="2">
        <f t="shared" si="3"/>
        <v>33</v>
      </c>
      <c r="L46" s="19">
        <v>100</v>
      </c>
      <c r="M46" s="6">
        <v>1</v>
      </c>
      <c r="N46" s="6">
        <v>73.900000000000006</v>
      </c>
      <c r="O46" s="26">
        <v>74</v>
      </c>
      <c r="P46" s="50"/>
      <c r="Q46" s="47"/>
      <c r="R46" s="44"/>
    </row>
    <row r="47" spans="1:18" x14ac:dyDescent="0.25">
      <c r="A47" s="53"/>
      <c r="B47" s="54"/>
      <c r="C47" s="3">
        <f t="shared" si="2"/>
        <v>34</v>
      </c>
      <c r="D47" s="6">
        <v>1</v>
      </c>
      <c r="E47" s="24">
        <v>2.1</v>
      </c>
      <c r="F47" s="6">
        <v>19.2</v>
      </c>
      <c r="G47" s="6">
        <v>72</v>
      </c>
      <c r="H47" s="26">
        <v>73.099999999999994</v>
      </c>
      <c r="I47" s="48">
        <f>(G47+G48)/2</f>
        <v>69.5</v>
      </c>
      <c r="K47" s="3">
        <f t="shared" si="3"/>
        <v>34</v>
      </c>
      <c r="L47" s="19">
        <v>100</v>
      </c>
      <c r="M47" s="6">
        <v>4</v>
      </c>
      <c r="N47" s="6">
        <v>87.5</v>
      </c>
      <c r="O47" s="26">
        <v>88</v>
      </c>
      <c r="P47" s="48">
        <f>(O47+O48)/2</f>
        <v>87.5</v>
      </c>
      <c r="Q47" s="47"/>
      <c r="R47" s="44"/>
    </row>
    <row r="48" spans="1:18" x14ac:dyDescent="0.25">
      <c r="A48" s="53"/>
      <c r="B48" s="54"/>
      <c r="C48" s="3">
        <f t="shared" si="2"/>
        <v>35</v>
      </c>
      <c r="D48" s="6">
        <v>4</v>
      </c>
      <c r="E48" s="24">
        <v>4.2</v>
      </c>
      <c r="F48" s="6">
        <v>20.100000000000001</v>
      </c>
      <c r="G48" s="6">
        <v>67</v>
      </c>
      <c r="H48" s="26">
        <v>69.3</v>
      </c>
      <c r="I48" s="51"/>
      <c r="K48" s="3">
        <f t="shared" si="3"/>
        <v>35</v>
      </c>
      <c r="L48" s="19">
        <v>100</v>
      </c>
      <c r="M48" s="6">
        <v>4</v>
      </c>
      <c r="N48" s="6">
        <v>86.9</v>
      </c>
      <c r="O48" s="26">
        <v>87</v>
      </c>
      <c r="P48" s="49"/>
      <c r="Q48" s="47"/>
      <c r="R48" s="44"/>
    </row>
    <row r="49" spans="1:18" x14ac:dyDescent="0.25">
      <c r="A49" s="53"/>
      <c r="B49" s="54">
        <v>1.17E-2</v>
      </c>
      <c r="C49" s="2">
        <f t="shared" si="2"/>
        <v>36</v>
      </c>
      <c r="D49" s="6">
        <v>1</v>
      </c>
      <c r="E49" s="24">
        <v>2.1</v>
      </c>
      <c r="F49" s="6">
        <v>22.3</v>
      </c>
      <c r="G49" s="6">
        <v>54</v>
      </c>
      <c r="H49" s="26">
        <v>54.5</v>
      </c>
      <c r="I49" s="48">
        <f>(G49+G50+G51)/3</f>
        <v>51.666666666666664</v>
      </c>
      <c r="K49" s="2">
        <f t="shared" si="3"/>
        <v>36</v>
      </c>
      <c r="L49" s="19">
        <v>125</v>
      </c>
      <c r="M49" s="6">
        <v>1</v>
      </c>
      <c r="N49" s="6">
        <v>116.4</v>
      </c>
      <c r="O49" s="26">
        <v>117</v>
      </c>
      <c r="P49" s="50">
        <f>(O49+O50+O51)/3</f>
        <v>117</v>
      </c>
      <c r="Q49" s="47" t="s">
        <v>139</v>
      </c>
      <c r="R49" s="44"/>
    </row>
    <row r="50" spans="1:18" x14ac:dyDescent="0.25">
      <c r="A50" s="53"/>
      <c r="B50" s="54"/>
      <c r="C50" s="2">
        <f t="shared" si="2"/>
        <v>37</v>
      </c>
      <c r="D50" s="6">
        <v>1</v>
      </c>
      <c r="E50" s="24">
        <v>2.1</v>
      </c>
      <c r="F50" s="6">
        <v>22.3</v>
      </c>
      <c r="G50" s="6">
        <v>47</v>
      </c>
      <c r="H50" s="26">
        <v>46.8</v>
      </c>
      <c r="I50" s="49"/>
      <c r="K50" s="2">
        <f t="shared" si="3"/>
        <v>37</v>
      </c>
      <c r="L50" s="19">
        <v>125</v>
      </c>
      <c r="M50" s="6">
        <v>1</v>
      </c>
      <c r="N50" s="6">
        <v>116.4</v>
      </c>
      <c r="O50" s="26">
        <v>117</v>
      </c>
      <c r="P50" s="50"/>
      <c r="Q50" s="47"/>
      <c r="R50" s="44"/>
    </row>
    <row r="51" spans="1:18" x14ac:dyDescent="0.25">
      <c r="A51" s="53"/>
      <c r="B51" s="54"/>
      <c r="C51" s="2">
        <f t="shared" si="2"/>
        <v>38</v>
      </c>
      <c r="D51" s="6">
        <v>1</v>
      </c>
      <c r="E51" s="24">
        <v>2.1</v>
      </c>
      <c r="F51" s="6">
        <v>21.7</v>
      </c>
      <c r="G51" s="6">
        <v>54</v>
      </c>
      <c r="H51" s="26">
        <v>56.5</v>
      </c>
      <c r="I51" s="51"/>
      <c r="K51" s="2">
        <f t="shared" si="3"/>
        <v>38</v>
      </c>
      <c r="L51" s="19">
        <v>125</v>
      </c>
      <c r="M51" s="6">
        <v>1</v>
      </c>
      <c r="N51" s="6">
        <v>117</v>
      </c>
      <c r="O51" s="26">
        <v>117</v>
      </c>
      <c r="P51" s="50"/>
      <c r="Q51" s="47"/>
      <c r="R51" s="44"/>
    </row>
    <row r="52" spans="1:18" x14ac:dyDescent="0.25">
      <c r="A52" s="53"/>
      <c r="B52" s="54"/>
      <c r="C52" s="3">
        <f t="shared" si="2"/>
        <v>39</v>
      </c>
      <c r="D52" s="6">
        <v>4</v>
      </c>
      <c r="E52" s="24">
        <v>4.2</v>
      </c>
      <c r="F52" s="6">
        <v>19.7</v>
      </c>
      <c r="G52" s="6">
        <v>133</v>
      </c>
      <c r="H52" s="26">
        <v>131.80000000000001</v>
      </c>
      <c r="I52" s="48">
        <f>(G52+G53)/2</f>
        <v>122.5</v>
      </c>
      <c r="K52" s="3">
        <f t="shared" si="3"/>
        <v>39</v>
      </c>
      <c r="L52" s="19">
        <v>150</v>
      </c>
      <c r="M52" s="6">
        <v>4</v>
      </c>
      <c r="N52" s="6">
        <v>136.4</v>
      </c>
      <c r="O52" s="26">
        <v>137</v>
      </c>
      <c r="P52" s="48">
        <f>(O52+O53)/2</f>
        <v>135.5</v>
      </c>
      <c r="Q52" s="47"/>
      <c r="R52" s="44"/>
    </row>
    <row r="53" spans="1:18" x14ac:dyDescent="0.25">
      <c r="A53" s="53"/>
      <c r="B53" s="54"/>
      <c r="C53" s="3">
        <f t="shared" si="2"/>
        <v>40</v>
      </c>
      <c r="D53" s="6">
        <v>4</v>
      </c>
      <c r="E53" s="24">
        <v>4.2</v>
      </c>
      <c r="F53" s="6">
        <v>22.7</v>
      </c>
      <c r="G53" s="6">
        <v>112</v>
      </c>
      <c r="H53" s="26">
        <v>115.9</v>
      </c>
      <c r="I53" s="51"/>
      <c r="K53" s="3">
        <f t="shared" si="3"/>
        <v>40</v>
      </c>
      <c r="L53" s="19">
        <v>150</v>
      </c>
      <c r="M53" s="6">
        <v>4</v>
      </c>
      <c r="N53" s="6">
        <v>133.30000000000001</v>
      </c>
      <c r="O53" s="26">
        <v>134</v>
      </c>
      <c r="P53" s="49"/>
      <c r="Q53" s="47"/>
      <c r="R53" s="44"/>
    </row>
    <row r="54" spans="1:18" x14ac:dyDescent="0.25">
      <c r="A54" s="53"/>
      <c r="B54" s="54">
        <v>2.9299999999999999E-3</v>
      </c>
      <c r="C54" s="2">
        <f t="shared" si="2"/>
        <v>41</v>
      </c>
      <c r="D54" s="6">
        <v>1</v>
      </c>
      <c r="E54" s="24">
        <v>2.1</v>
      </c>
      <c r="F54" s="6">
        <v>21.6</v>
      </c>
      <c r="G54" s="6">
        <v>99</v>
      </c>
      <c r="H54" s="26">
        <v>100.1</v>
      </c>
      <c r="I54" s="48">
        <f>(G54+G55+G56)/3</f>
        <v>89</v>
      </c>
      <c r="K54" s="2">
        <f t="shared" si="3"/>
        <v>41</v>
      </c>
      <c r="L54" s="19">
        <v>200</v>
      </c>
      <c r="M54" s="6">
        <v>1</v>
      </c>
      <c r="N54" s="6">
        <v>187.6</v>
      </c>
      <c r="O54" s="26">
        <v>188</v>
      </c>
      <c r="P54" s="50">
        <f>(O54+O55+O56)/3</f>
        <v>187.66666666666666</v>
      </c>
      <c r="Q54" s="47" t="s">
        <v>140</v>
      </c>
      <c r="R54" s="44"/>
    </row>
    <row r="55" spans="1:18" x14ac:dyDescent="0.25">
      <c r="A55" s="53"/>
      <c r="B55" s="54"/>
      <c r="C55" s="2">
        <f t="shared" si="2"/>
        <v>42</v>
      </c>
      <c r="D55" s="6">
        <v>1</v>
      </c>
      <c r="E55" s="24">
        <v>2.1</v>
      </c>
      <c r="F55" s="6">
        <v>22.4</v>
      </c>
      <c r="G55" s="6">
        <v>84</v>
      </c>
      <c r="H55" s="26">
        <v>84.6</v>
      </c>
      <c r="I55" s="49"/>
      <c r="K55" s="2">
        <f t="shared" si="3"/>
        <v>42</v>
      </c>
      <c r="L55" s="19">
        <v>200</v>
      </c>
      <c r="M55" s="6">
        <v>1</v>
      </c>
      <c r="N55" s="6">
        <v>186.2</v>
      </c>
      <c r="O55" s="26">
        <v>187</v>
      </c>
      <c r="P55" s="50"/>
      <c r="Q55" s="47"/>
      <c r="R55" s="44"/>
    </row>
    <row r="56" spans="1:18" x14ac:dyDescent="0.25">
      <c r="A56" s="53"/>
      <c r="B56" s="54"/>
      <c r="C56" s="2">
        <f t="shared" si="2"/>
        <v>43</v>
      </c>
      <c r="D56" s="6">
        <v>1</v>
      </c>
      <c r="E56" s="24">
        <v>2.1</v>
      </c>
      <c r="F56" s="6">
        <v>21.6</v>
      </c>
      <c r="G56" s="6">
        <v>84</v>
      </c>
      <c r="H56" s="26">
        <v>85.6</v>
      </c>
      <c r="I56" s="51"/>
      <c r="K56" s="2">
        <f t="shared" si="3"/>
        <v>43</v>
      </c>
      <c r="L56" s="19">
        <v>200</v>
      </c>
      <c r="M56" s="6">
        <v>1</v>
      </c>
      <c r="N56" s="6">
        <v>187.6</v>
      </c>
      <c r="O56" s="26">
        <v>188</v>
      </c>
      <c r="P56" s="50"/>
      <c r="Q56" s="47"/>
      <c r="R56" s="44"/>
    </row>
    <row r="57" spans="1:18" x14ac:dyDescent="0.25">
      <c r="A57" s="53"/>
      <c r="B57" s="54"/>
      <c r="C57" s="3">
        <f t="shared" si="2"/>
        <v>44</v>
      </c>
      <c r="D57" s="6">
        <v>4</v>
      </c>
      <c r="E57" s="24">
        <v>4.2</v>
      </c>
      <c r="F57" s="6">
        <v>21.3</v>
      </c>
      <c r="G57" s="6">
        <v>190</v>
      </c>
      <c r="H57" s="26">
        <v>188.4</v>
      </c>
      <c r="I57" s="48">
        <f>(G57+G58)/2</f>
        <v>193</v>
      </c>
      <c r="K57" s="3">
        <f t="shared" si="3"/>
        <v>44</v>
      </c>
      <c r="L57" s="19">
        <v>225</v>
      </c>
      <c r="M57" s="6">
        <v>4</v>
      </c>
      <c r="N57" s="6">
        <v>212.2</v>
      </c>
      <c r="O57" s="26">
        <v>213</v>
      </c>
      <c r="P57" s="48">
        <f>(O57+O58)/2</f>
        <v>213</v>
      </c>
      <c r="Q57" s="47"/>
      <c r="R57" s="44"/>
    </row>
    <row r="58" spans="1:18" x14ac:dyDescent="0.25">
      <c r="A58" s="53"/>
      <c r="B58" s="54"/>
      <c r="C58" s="3">
        <f t="shared" si="2"/>
        <v>45</v>
      </c>
      <c r="D58" s="6">
        <v>4</v>
      </c>
      <c r="E58" s="24">
        <v>4.2</v>
      </c>
      <c r="F58" s="6">
        <v>20.9</v>
      </c>
      <c r="G58" s="6">
        <v>196</v>
      </c>
      <c r="H58" s="26">
        <v>196.9</v>
      </c>
      <c r="I58" s="51"/>
      <c r="K58" s="3">
        <f t="shared" si="3"/>
        <v>45</v>
      </c>
      <c r="L58" s="19">
        <v>225</v>
      </c>
      <c r="M58" s="6">
        <v>4</v>
      </c>
      <c r="N58" s="6">
        <v>212.8</v>
      </c>
      <c r="O58" s="26">
        <v>213</v>
      </c>
      <c r="P58" s="51"/>
      <c r="Q58" s="47"/>
      <c r="R58" s="44"/>
    </row>
  </sheetData>
  <mergeCells count="67">
    <mergeCell ref="K12:P12"/>
    <mergeCell ref="B3:E3"/>
    <mergeCell ref="G3:J3"/>
    <mergeCell ref="A14:A28"/>
    <mergeCell ref="A29:A43"/>
    <mergeCell ref="A12:H12"/>
    <mergeCell ref="B14:B18"/>
    <mergeCell ref="B19:B23"/>
    <mergeCell ref="B39:B43"/>
    <mergeCell ref="B34:B38"/>
    <mergeCell ref="B29:B33"/>
    <mergeCell ref="B24:B28"/>
    <mergeCell ref="P27:P28"/>
    <mergeCell ref="P24:P26"/>
    <mergeCell ref="P22:P23"/>
    <mergeCell ref="P19:P21"/>
    <mergeCell ref="A44:A58"/>
    <mergeCell ref="B54:B58"/>
    <mergeCell ref="B49:B53"/>
    <mergeCell ref="B44:B48"/>
    <mergeCell ref="P49:P51"/>
    <mergeCell ref="P47:P48"/>
    <mergeCell ref="P44:P46"/>
    <mergeCell ref="P17:P18"/>
    <mergeCell ref="P14:P16"/>
    <mergeCell ref="I34:I36"/>
    <mergeCell ref="I32:I33"/>
    <mergeCell ref="I29:I31"/>
    <mergeCell ref="I27:I28"/>
    <mergeCell ref="I24:I26"/>
    <mergeCell ref="I22:I23"/>
    <mergeCell ref="I19:I21"/>
    <mergeCell ref="I17:I18"/>
    <mergeCell ref="I14:I16"/>
    <mergeCell ref="P34:P36"/>
    <mergeCell ref="P32:P33"/>
    <mergeCell ref="P29:P31"/>
    <mergeCell ref="P39:P41"/>
    <mergeCell ref="P37:P38"/>
    <mergeCell ref="I57:I58"/>
    <mergeCell ref="I54:I56"/>
    <mergeCell ref="I52:I53"/>
    <mergeCell ref="I49:I51"/>
    <mergeCell ref="I47:I48"/>
    <mergeCell ref="I44:I46"/>
    <mergeCell ref="I42:I43"/>
    <mergeCell ref="I39:I41"/>
    <mergeCell ref="I37:I38"/>
    <mergeCell ref="P57:P58"/>
    <mergeCell ref="P54:P56"/>
    <mergeCell ref="P52:P53"/>
    <mergeCell ref="R44:R58"/>
    <mergeCell ref="M2:M4"/>
    <mergeCell ref="M5:M7"/>
    <mergeCell ref="M8:M10"/>
    <mergeCell ref="Q34:Q38"/>
    <mergeCell ref="Q39:Q43"/>
    <mergeCell ref="Q44:Q48"/>
    <mergeCell ref="Q49:Q53"/>
    <mergeCell ref="Q54:Q58"/>
    <mergeCell ref="R14:R28"/>
    <mergeCell ref="Q14:Q18"/>
    <mergeCell ref="Q19:Q23"/>
    <mergeCell ref="Q24:Q28"/>
    <mergeCell ref="Q29:Q33"/>
    <mergeCell ref="R29:R43"/>
    <mergeCell ref="P42:P4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workbookViewId="0">
      <selection activeCell="I39" sqref="I39"/>
    </sheetView>
  </sheetViews>
  <sheetFormatPr defaultRowHeight="15" x14ac:dyDescent="0.25"/>
  <cols>
    <col min="1" max="1" width="14.5703125" style="27" bestFit="1" customWidth="1"/>
    <col min="2" max="2" width="15.28515625" style="27" bestFit="1" customWidth="1"/>
    <col min="3" max="3" width="9.7109375" style="27" bestFit="1" customWidth="1"/>
    <col min="4" max="4" width="14.5703125" style="27" bestFit="1" customWidth="1"/>
    <col min="5" max="5" width="7.7109375" style="27" bestFit="1" customWidth="1"/>
    <col min="6" max="6" width="6" style="27" bestFit="1" customWidth="1"/>
    <col min="7" max="7" width="9.7109375" style="27" bestFit="1" customWidth="1"/>
    <col min="8" max="8" width="6.5703125" style="27" bestFit="1" customWidth="1"/>
    <col min="9" max="9" width="13.42578125" style="27" bestFit="1" customWidth="1"/>
    <col min="10" max="10" width="10.42578125" style="27" bestFit="1" customWidth="1"/>
    <col min="11" max="16384" width="9.140625" style="27"/>
  </cols>
  <sheetData>
    <row r="1" spans="1:11" x14ac:dyDescent="0.25">
      <c r="A1" s="27" t="s">
        <v>42</v>
      </c>
    </row>
    <row r="3" spans="1:11" x14ac:dyDescent="0.25">
      <c r="A3" s="64" t="s">
        <v>43</v>
      </c>
      <c r="B3" s="64"/>
      <c r="C3" s="64"/>
    </row>
    <row r="4" spans="1:11" x14ac:dyDescent="0.25">
      <c r="A4" s="27" t="s">
        <v>23</v>
      </c>
      <c r="B4" s="27" t="s">
        <v>24</v>
      </c>
      <c r="C4" s="27" t="s">
        <v>25</v>
      </c>
      <c r="D4" s="27" t="s">
        <v>26</v>
      </c>
      <c r="E4" s="27" t="s">
        <v>27</v>
      </c>
      <c r="F4" s="27" t="s">
        <v>28</v>
      </c>
      <c r="G4" s="27" t="s">
        <v>29</v>
      </c>
      <c r="H4" s="27" t="s">
        <v>30</v>
      </c>
      <c r="I4" s="27" t="s">
        <v>35</v>
      </c>
      <c r="J4" s="27" t="s">
        <v>36</v>
      </c>
      <c r="K4" s="27" t="s">
        <v>37</v>
      </c>
    </row>
    <row r="5" spans="1:11" x14ac:dyDescent="0.25">
      <c r="A5" s="27" t="s">
        <v>31</v>
      </c>
      <c r="B5" s="27">
        <v>1</v>
      </c>
      <c r="C5" s="27">
        <v>9.1999999999999993</v>
      </c>
      <c r="D5" s="27">
        <v>5.6</v>
      </c>
      <c r="E5" s="27">
        <v>2.4</v>
      </c>
      <c r="F5" s="27">
        <v>0</v>
      </c>
      <c r="G5" s="27">
        <v>0</v>
      </c>
      <c r="H5" s="27">
        <v>0</v>
      </c>
      <c r="I5" s="27" t="s">
        <v>34</v>
      </c>
      <c r="J5" s="27" t="s">
        <v>38</v>
      </c>
      <c r="K5" s="27" t="s">
        <v>40</v>
      </c>
    </row>
    <row r="6" spans="1:11" x14ac:dyDescent="0.25">
      <c r="A6" s="27" t="s">
        <v>32</v>
      </c>
      <c r="B6" s="27">
        <v>2</v>
      </c>
      <c r="C6" s="27">
        <v>0.9</v>
      </c>
      <c r="D6" s="27">
        <v>2.7</v>
      </c>
      <c r="E6" s="27">
        <v>4.8</v>
      </c>
      <c r="F6" s="27">
        <v>8.3000000000000007</v>
      </c>
      <c r="G6" s="27">
        <v>2.9</v>
      </c>
      <c r="H6" s="27">
        <v>0</v>
      </c>
      <c r="I6" s="27" t="s">
        <v>34</v>
      </c>
      <c r="J6" s="27" t="s">
        <v>39</v>
      </c>
      <c r="K6" s="27" t="s">
        <v>40</v>
      </c>
    </row>
    <row r="7" spans="1:11" x14ac:dyDescent="0.25">
      <c r="A7" s="27" t="s">
        <v>33</v>
      </c>
      <c r="B7" s="27">
        <v>3</v>
      </c>
      <c r="C7" s="27">
        <v>9.1999999999999993</v>
      </c>
      <c r="D7" s="27">
        <v>5.6</v>
      </c>
      <c r="E7" s="27">
        <v>2.4</v>
      </c>
      <c r="F7" s="27">
        <v>0</v>
      </c>
      <c r="G7" s="27">
        <v>0</v>
      </c>
      <c r="H7" s="27">
        <v>2.4</v>
      </c>
      <c r="I7" s="27" t="s">
        <v>34</v>
      </c>
      <c r="J7" s="27" t="s">
        <v>38</v>
      </c>
      <c r="K7" s="27" t="s">
        <v>41</v>
      </c>
    </row>
    <row r="9" spans="1:11" x14ac:dyDescent="0.25">
      <c r="A9" s="64" t="s">
        <v>44</v>
      </c>
      <c r="B9" s="64"/>
      <c r="C9" s="64"/>
    </row>
    <row r="10" spans="1:11" x14ac:dyDescent="0.25">
      <c r="A10" s="27" t="s">
        <v>24</v>
      </c>
      <c r="B10" s="27" t="s">
        <v>45</v>
      </c>
      <c r="C10" s="27" t="s">
        <v>47</v>
      </c>
      <c r="D10" s="27" t="s">
        <v>46</v>
      </c>
      <c r="E10" s="27" t="s">
        <v>48</v>
      </c>
      <c r="F10" s="27" t="s">
        <v>49</v>
      </c>
      <c r="G10" s="27" t="s">
        <v>50</v>
      </c>
      <c r="H10" s="27" t="s">
        <v>25</v>
      </c>
      <c r="I10" s="27" t="s">
        <v>51</v>
      </c>
      <c r="J10" s="27" t="s">
        <v>57</v>
      </c>
      <c r="K10" s="27" t="s">
        <v>52</v>
      </c>
    </row>
    <row r="11" spans="1:11" x14ac:dyDescent="0.25">
      <c r="A11" s="27">
        <v>1</v>
      </c>
      <c r="B11" s="27" t="s">
        <v>53</v>
      </c>
      <c r="C11" s="27">
        <v>1.6</v>
      </c>
      <c r="D11" s="27" t="s">
        <v>54</v>
      </c>
      <c r="E11" s="27">
        <v>1.6</v>
      </c>
      <c r="F11" s="27">
        <v>0</v>
      </c>
      <c r="G11" s="27">
        <v>2.1</v>
      </c>
      <c r="H11" s="27">
        <v>0.91</v>
      </c>
      <c r="I11" s="27">
        <v>0</v>
      </c>
      <c r="J11" s="27">
        <v>0</v>
      </c>
      <c r="K11" s="27" t="s">
        <v>55</v>
      </c>
    </row>
    <row r="12" spans="1:11" x14ac:dyDescent="0.25">
      <c r="A12" s="27">
        <v>2</v>
      </c>
      <c r="B12" s="27" t="s">
        <v>53</v>
      </c>
      <c r="C12" s="27">
        <v>1.6</v>
      </c>
      <c r="D12" s="27" t="s">
        <v>31</v>
      </c>
      <c r="E12" s="27">
        <v>1.6</v>
      </c>
      <c r="F12" s="27">
        <v>0</v>
      </c>
      <c r="G12" s="27">
        <v>2.5000000000000001E-2</v>
      </c>
      <c r="H12" s="27">
        <v>0.91</v>
      </c>
      <c r="I12" s="27">
        <v>0</v>
      </c>
      <c r="J12" s="27">
        <v>1</v>
      </c>
      <c r="K12" s="27" t="s">
        <v>55</v>
      </c>
    </row>
    <row r="13" spans="1:11" x14ac:dyDescent="0.25">
      <c r="A13" s="27">
        <v>3</v>
      </c>
      <c r="B13" s="27" t="s">
        <v>32</v>
      </c>
      <c r="C13" s="27">
        <v>0.05</v>
      </c>
      <c r="D13" s="27" t="s">
        <v>31</v>
      </c>
      <c r="E13" s="27">
        <v>7.85</v>
      </c>
      <c r="F13" s="27">
        <v>0</v>
      </c>
      <c r="G13" s="27">
        <v>2.2999999999999998</v>
      </c>
      <c r="H13" s="27">
        <v>0.8</v>
      </c>
      <c r="I13" s="27">
        <v>0</v>
      </c>
      <c r="J13" s="27">
        <v>1</v>
      </c>
      <c r="K13" s="27" t="s">
        <v>56</v>
      </c>
    </row>
    <row r="14" spans="1:11" x14ac:dyDescent="0.25">
      <c r="A14" s="27">
        <v>4</v>
      </c>
      <c r="B14" s="27" t="s">
        <v>32</v>
      </c>
      <c r="C14" s="27">
        <v>0.05</v>
      </c>
      <c r="D14" s="27" t="s">
        <v>33</v>
      </c>
      <c r="E14" s="27">
        <v>7.85</v>
      </c>
      <c r="F14" s="27">
        <v>2.4</v>
      </c>
      <c r="G14" s="27">
        <v>4.7</v>
      </c>
      <c r="H14" s="27">
        <v>0.8</v>
      </c>
      <c r="I14" s="27">
        <v>0</v>
      </c>
      <c r="J14" s="27">
        <v>1</v>
      </c>
      <c r="K14" s="27" t="s">
        <v>56</v>
      </c>
    </row>
    <row r="16" spans="1:11" x14ac:dyDescent="0.25">
      <c r="A16" s="64" t="s">
        <v>69</v>
      </c>
      <c r="B16" s="64"/>
      <c r="C16" s="64"/>
    </row>
    <row r="17" spans="1:9" x14ac:dyDescent="0.25">
      <c r="A17" s="27" t="s">
        <v>23</v>
      </c>
      <c r="B17" s="27" t="s">
        <v>58</v>
      </c>
      <c r="C17" s="27" t="s">
        <v>65</v>
      </c>
      <c r="D17" s="27" t="s">
        <v>59</v>
      </c>
      <c r="E17" s="27" t="s">
        <v>60</v>
      </c>
      <c r="F17" s="27" t="s">
        <v>61</v>
      </c>
    </row>
    <row r="18" spans="1:9" x14ac:dyDescent="0.25">
      <c r="A18" s="27">
        <v>1</v>
      </c>
      <c r="B18" s="44" t="s">
        <v>62</v>
      </c>
      <c r="C18" s="27" t="s">
        <v>66</v>
      </c>
      <c r="D18" s="27">
        <v>4.5999999999999996</v>
      </c>
      <c r="E18" s="27">
        <v>1.5</v>
      </c>
      <c r="F18" s="27">
        <v>0.31</v>
      </c>
    </row>
    <row r="19" spans="1:9" x14ac:dyDescent="0.25">
      <c r="A19" s="27">
        <v>1</v>
      </c>
      <c r="B19" s="44"/>
      <c r="C19" s="27" t="s">
        <v>67</v>
      </c>
      <c r="D19" s="27">
        <v>4.5999999999999996</v>
      </c>
      <c r="E19" s="27">
        <v>0.5</v>
      </c>
      <c r="F19" s="27">
        <v>0.31</v>
      </c>
    </row>
    <row r="20" spans="1:9" x14ac:dyDescent="0.25">
      <c r="A20" s="27">
        <v>1</v>
      </c>
      <c r="B20" s="44"/>
      <c r="C20" s="27" t="s">
        <v>68</v>
      </c>
      <c r="D20" s="27">
        <v>0.5</v>
      </c>
      <c r="E20" s="27">
        <v>0.5</v>
      </c>
      <c r="F20" s="27">
        <v>0.31</v>
      </c>
    </row>
    <row r="21" spans="1:9" x14ac:dyDescent="0.25">
      <c r="A21" s="27">
        <v>1</v>
      </c>
      <c r="B21" s="44" t="s">
        <v>63</v>
      </c>
      <c r="C21" s="27" t="s">
        <v>66</v>
      </c>
      <c r="D21" s="27">
        <v>4.5999999999999996</v>
      </c>
      <c r="E21" s="27">
        <v>1.5</v>
      </c>
      <c r="F21" s="27">
        <v>0.31</v>
      </c>
    </row>
    <row r="22" spans="1:9" x14ac:dyDescent="0.25">
      <c r="A22" s="27">
        <v>1</v>
      </c>
      <c r="B22" s="44"/>
      <c r="C22" s="27" t="s">
        <v>67</v>
      </c>
      <c r="D22" s="27">
        <v>4.5999999999999996</v>
      </c>
      <c r="E22" s="27">
        <v>0.5</v>
      </c>
      <c r="F22" s="27">
        <v>0.31</v>
      </c>
    </row>
    <row r="23" spans="1:9" x14ac:dyDescent="0.25">
      <c r="A23" s="27">
        <v>1</v>
      </c>
      <c r="B23" s="44"/>
      <c r="C23" s="27" t="s">
        <v>68</v>
      </c>
      <c r="D23" s="27">
        <v>0.5</v>
      </c>
      <c r="E23" s="27">
        <v>0.5</v>
      </c>
      <c r="F23" s="27">
        <v>0.31</v>
      </c>
    </row>
    <row r="24" spans="1:9" x14ac:dyDescent="0.25">
      <c r="A24" s="27">
        <v>1</v>
      </c>
      <c r="B24" s="44" t="s">
        <v>64</v>
      </c>
      <c r="C24" s="27" t="s">
        <v>66</v>
      </c>
      <c r="D24" s="27">
        <v>4.5999999999999996</v>
      </c>
      <c r="E24" s="27">
        <v>1.5</v>
      </c>
      <c r="F24" s="27">
        <v>0.31</v>
      </c>
    </row>
    <row r="25" spans="1:9" x14ac:dyDescent="0.25">
      <c r="A25" s="27">
        <v>1</v>
      </c>
      <c r="B25" s="44"/>
      <c r="C25" s="27" t="s">
        <v>67</v>
      </c>
      <c r="D25" s="27">
        <v>4.5999999999999996</v>
      </c>
      <c r="E25" s="27">
        <v>0.5</v>
      </c>
      <c r="F25" s="27">
        <v>0.31</v>
      </c>
    </row>
    <row r="26" spans="1:9" x14ac:dyDescent="0.25">
      <c r="A26" s="27">
        <v>1</v>
      </c>
      <c r="B26" s="44"/>
      <c r="C26" s="27" t="s">
        <v>68</v>
      </c>
      <c r="D26" s="27">
        <v>0.5</v>
      </c>
      <c r="E26" s="27">
        <v>0.5</v>
      </c>
      <c r="F26" s="27">
        <v>0.31</v>
      </c>
    </row>
    <row r="28" spans="1:9" x14ac:dyDescent="0.25">
      <c r="A28" s="64" t="s">
        <v>70</v>
      </c>
      <c r="B28" s="64"/>
      <c r="C28" s="64"/>
    </row>
    <row r="29" spans="1:9" x14ac:dyDescent="0.25">
      <c r="A29" s="27" t="s">
        <v>24</v>
      </c>
      <c r="B29" s="27" t="s">
        <v>23</v>
      </c>
      <c r="C29" s="27" t="s">
        <v>71</v>
      </c>
      <c r="D29" s="27" t="s">
        <v>59</v>
      </c>
      <c r="E29" s="27" t="s">
        <v>29</v>
      </c>
      <c r="F29" s="27" t="s">
        <v>61</v>
      </c>
      <c r="G29" s="27" t="s">
        <v>72</v>
      </c>
      <c r="H29" s="27" t="s">
        <v>73</v>
      </c>
      <c r="I29" s="27" t="s">
        <v>74</v>
      </c>
    </row>
    <row r="30" spans="1:9" x14ac:dyDescent="0.25">
      <c r="A30" s="27">
        <v>1</v>
      </c>
      <c r="B30" s="27" t="s">
        <v>31</v>
      </c>
      <c r="C30" s="27" t="s">
        <v>75</v>
      </c>
      <c r="D30" s="27">
        <v>2.4</v>
      </c>
      <c r="E30" s="27">
        <v>1.4</v>
      </c>
      <c r="F30" s="27">
        <v>2.375</v>
      </c>
      <c r="G30" s="27">
        <v>68</v>
      </c>
      <c r="H30" s="27">
        <v>55</v>
      </c>
      <c r="I30" s="27">
        <v>0</v>
      </c>
    </row>
    <row r="31" spans="1:9" x14ac:dyDescent="0.25">
      <c r="A31" s="27">
        <v>2</v>
      </c>
      <c r="B31" s="27" t="s">
        <v>31</v>
      </c>
      <c r="C31" s="27" t="s">
        <v>75</v>
      </c>
      <c r="D31" s="27">
        <v>6.8</v>
      </c>
      <c r="E31" s="27">
        <v>1.4</v>
      </c>
      <c r="F31" s="27">
        <v>2.375</v>
      </c>
      <c r="G31" s="27">
        <v>68</v>
      </c>
      <c r="H31" s="27">
        <v>55</v>
      </c>
      <c r="I31" s="27">
        <v>0</v>
      </c>
    </row>
    <row r="32" spans="1:9" x14ac:dyDescent="0.25">
      <c r="A32" s="27">
        <v>3</v>
      </c>
      <c r="B32" s="27" t="s">
        <v>31</v>
      </c>
      <c r="C32" s="27" t="s">
        <v>75</v>
      </c>
      <c r="D32" s="27">
        <v>6.8</v>
      </c>
      <c r="E32" s="27">
        <v>4.2</v>
      </c>
      <c r="F32" s="27">
        <v>2.375</v>
      </c>
      <c r="G32" s="27">
        <v>68</v>
      </c>
      <c r="H32" s="27">
        <v>55</v>
      </c>
      <c r="I32" s="27">
        <v>0</v>
      </c>
    </row>
    <row r="33" spans="1:9" x14ac:dyDescent="0.25">
      <c r="A33" s="27">
        <v>4</v>
      </c>
      <c r="B33" s="27" t="s">
        <v>31</v>
      </c>
      <c r="C33" s="27" t="s">
        <v>75</v>
      </c>
      <c r="D33" s="27">
        <v>2.4</v>
      </c>
      <c r="E33" s="27">
        <v>4.2</v>
      </c>
      <c r="F33" s="27">
        <v>2.375</v>
      </c>
      <c r="G33" s="27">
        <v>68</v>
      </c>
      <c r="H33" s="27">
        <v>55</v>
      </c>
      <c r="I33" s="27">
        <v>0</v>
      </c>
    </row>
  </sheetData>
  <mergeCells count="7">
    <mergeCell ref="B24:B26"/>
    <mergeCell ref="A28:C28"/>
    <mergeCell ref="A3:C3"/>
    <mergeCell ref="A9:C9"/>
    <mergeCell ref="A16:C16"/>
    <mergeCell ref="B18:B20"/>
    <mergeCell ref="B21:B2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workbookViewId="0">
      <selection activeCell="A16" sqref="A16:J33"/>
    </sheetView>
  </sheetViews>
  <sheetFormatPr defaultRowHeight="15" x14ac:dyDescent="0.25"/>
  <cols>
    <col min="1" max="1" width="14.5703125" style="27" bestFit="1" customWidth="1"/>
    <col min="2" max="2" width="15.28515625" style="27" bestFit="1" customWidth="1"/>
    <col min="3" max="3" width="9.7109375" style="27" bestFit="1" customWidth="1"/>
    <col min="4" max="4" width="14.5703125" style="27" bestFit="1" customWidth="1"/>
    <col min="5" max="5" width="7.7109375" style="27" bestFit="1" customWidth="1"/>
    <col min="6" max="6" width="8.7109375" style="27" bestFit="1" customWidth="1"/>
    <col min="7" max="7" width="9.7109375" style="27" bestFit="1" customWidth="1"/>
    <col min="8" max="8" width="6.5703125" style="27" bestFit="1" customWidth="1"/>
    <col min="9" max="9" width="13.42578125" style="27" bestFit="1" customWidth="1"/>
    <col min="10" max="10" width="9.7109375" style="27" customWidth="1"/>
    <col min="11" max="11" width="10.42578125" style="27" bestFit="1" customWidth="1"/>
    <col min="12" max="16384" width="9.140625" style="27"/>
  </cols>
  <sheetData>
    <row r="1" spans="1:11" x14ac:dyDescent="0.25">
      <c r="A1" s="27" t="s">
        <v>6</v>
      </c>
    </row>
    <row r="3" spans="1:11" x14ac:dyDescent="0.25">
      <c r="A3" s="64" t="s">
        <v>43</v>
      </c>
      <c r="B3" s="64"/>
      <c r="C3" s="64"/>
    </row>
    <row r="4" spans="1:11" x14ac:dyDescent="0.25">
      <c r="A4" s="27" t="s">
        <v>23</v>
      </c>
      <c r="B4" s="27" t="s">
        <v>24</v>
      </c>
      <c r="C4" s="27" t="s">
        <v>25</v>
      </c>
      <c r="D4" s="27" t="s">
        <v>26</v>
      </c>
      <c r="E4" s="27" t="s">
        <v>27</v>
      </c>
      <c r="F4" s="27" t="s">
        <v>28</v>
      </c>
      <c r="G4" s="27" t="s">
        <v>29</v>
      </c>
      <c r="H4" s="27" t="s">
        <v>30</v>
      </c>
      <c r="I4" s="27" t="s">
        <v>35</v>
      </c>
      <c r="J4" s="27" t="s">
        <v>36</v>
      </c>
      <c r="K4" s="27" t="s">
        <v>37</v>
      </c>
    </row>
    <row r="5" spans="1:11" x14ac:dyDescent="0.25">
      <c r="A5" s="27" t="s">
        <v>135</v>
      </c>
      <c r="B5" s="27">
        <v>1</v>
      </c>
      <c r="C5" s="27">
        <v>9.1999999999999993</v>
      </c>
      <c r="D5" s="27">
        <v>5.6</v>
      </c>
      <c r="E5" s="27">
        <v>2.4</v>
      </c>
      <c r="F5" s="27">
        <v>0</v>
      </c>
      <c r="G5" s="27">
        <v>0</v>
      </c>
      <c r="H5" s="27">
        <v>0</v>
      </c>
      <c r="I5" s="27" t="s">
        <v>41</v>
      </c>
      <c r="J5" s="27" t="s">
        <v>38</v>
      </c>
      <c r="K5" s="27" t="s">
        <v>40</v>
      </c>
    </row>
    <row r="6" spans="1:11" x14ac:dyDescent="0.25">
      <c r="A6" s="27" t="s">
        <v>137</v>
      </c>
      <c r="B6" s="27">
        <v>2</v>
      </c>
      <c r="C6" s="27">
        <v>0.9</v>
      </c>
      <c r="D6" s="27">
        <v>2.7</v>
      </c>
      <c r="E6" s="27">
        <v>4.8</v>
      </c>
      <c r="F6" s="27">
        <v>8.3000000000000007</v>
      </c>
      <c r="G6" s="27">
        <v>2.9</v>
      </c>
      <c r="H6" s="27">
        <v>0</v>
      </c>
      <c r="I6" s="27" t="s">
        <v>38</v>
      </c>
      <c r="J6" s="27" t="s">
        <v>39</v>
      </c>
      <c r="K6" s="27" t="s">
        <v>40</v>
      </c>
    </row>
    <row r="7" spans="1:11" x14ac:dyDescent="0.25">
      <c r="A7" s="27" t="s">
        <v>136</v>
      </c>
      <c r="B7" s="27">
        <v>3</v>
      </c>
      <c r="C7" s="27">
        <v>9.1999999999999993</v>
      </c>
      <c r="D7" s="27">
        <v>5.6</v>
      </c>
      <c r="E7" s="27">
        <v>2.4</v>
      </c>
      <c r="F7" s="27">
        <v>0</v>
      </c>
      <c r="G7" s="27">
        <v>0</v>
      </c>
      <c r="H7" s="27">
        <v>2.4</v>
      </c>
      <c r="I7" s="27" t="s">
        <v>38</v>
      </c>
      <c r="J7" s="27" t="s">
        <v>38</v>
      </c>
      <c r="K7" s="27" t="s">
        <v>41</v>
      </c>
    </row>
    <row r="9" spans="1:11" x14ac:dyDescent="0.25">
      <c r="A9" s="64" t="s">
        <v>44</v>
      </c>
      <c r="B9" s="64"/>
      <c r="C9" s="64"/>
    </row>
    <row r="10" spans="1:11" x14ac:dyDescent="0.25">
      <c r="A10" s="27" t="s">
        <v>24</v>
      </c>
      <c r="B10" s="27" t="s">
        <v>45</v>
      </c>
      <c r="C10" s="27" t="s">
        <v>47</v>
      </c>
      <c r="D10" s="27" t="s">
        <v>46</v>
      </c>
      <c r="E10" s="27" t="s">
        <v>48</v>
      </c>
      <c r="F10" s="27" t="s">
        <v>49</v>
      </c>
      <c r="G10" s="27" t="s">
        <v>50</v>
      </c>
      <c r="H10" s="27" t="s">
        <v>25</v>
      </c>
      <c r="I10" s="27" t="s">
        <v>51</v>
      </c>
      <c r="J10" s="27" t="s">
        <v>57</v>
      </c>
      <c r="K10" s="27" t="s">
        <v>52</v>
      </c>
    </row>
    <row r="11" spans="1:11" x14ac:dyDescent="0.25">
      <c r="A11" s="27">
        <v>1</v>
      </c>
      <c r="B11" s="27" t="s">
        <v>53</v>
      </c>
      <c r="C11" s="27">
        <v>1.6</v>
      </c>
      <c r="D11" s="27" t="s">
        <v>135</v>
      </c>
      <c r="E11" s="27">
        <v>1.6</v>
      </c>
      <c r="F11" s="27">
        <v>0</v>
      </c>
      <c r="G11" s="27">
        <v>2.1</v>
      </c>
      <c r="H11" s="27">
        <v>0.91</v>
      </c>
      <c r="I11" s="27">
        <v>0</v>
      </c>
      <c r="J11" s="27">
        <v>0</v>
      </c>
      <c r="K11" s="27" t="s">
        <v>55</v>
      </c>
    </row>
    <row r="12" spans="1:11" x14ac:dyDescent="0.25">
      <c r="A12" s="27">
        <v>2</v>
      </c>
      <c r="B12" s="27" t="s">
        <v>53</v>
      </c>
      <c r="C12" s="27">
        <v>1.6</v>
      </c>
      <c r="D12" s="27" t="s">
        <v>135</v>
      </c>
      <c r="E12" s="27">
        <v>1.6</v>
      </c>
      <c r="F12" s="27">
        <v>0</v>
      </c>
      <c r="G12" s="27">
        <v>2.5000000000000001E-2</v>
      </c>
      <c r="H12" s="27">
        <v>0.91</v>
      </c>
      <c r="I12" s="27">
        <v>0</v>
      </c>
      <c r="J12" s="27">
        <v>1</v>
      </c>
      <c r="K12" s="27" t="s">
        <v>55</v>
      </c>
    </row>
    <row r="13" spans="1:11" x14ac:dyDescent="0.25">
      <c r="A13" s="27">
        <v>3</v>
      </c>
      <c r="B13" s="27" t="s">
        <v>32</v>
      </c>
      <c r="C13" s="27">
        <v>0.05</v>
      </c>
      <c r="D13" s="27" t="s">
        <v>135</v>
      </c>
      <c r="E13" s="27">
        <v>7.85</v>
      </c>
      <c r="F13" s="27">
        <v>0</v>
      </c>
      <c r="G13" s="27">
        <v>2.2999999999999998</v>
      </c>
      <c r="H13" s="27">
        <v>0.8</v>
      </c>
      <c r="I13" s="27">
        <v>0</v>
      </c>
      <c r="J13" s="27">
        <v>1</v>
      </c>
      <c r="K13" s="27" t="s">
        <v>56</v>
      </c>
    </row>
    <row r="14" spans="1:11" x14ac:dyDescent="0.25">
      <c r="A14" s="27">
        <v>4</v>
      </c>
      <c r="B14" s="27" t="s">
        <v>32</v>
      </c>
      <c r="C14" s="27">
        <v>0.05</v>
      </c>
      <c r="D14" s="27" t="s">
        <v>136</v>
      </c>
      <c r="E14" s="27">
        <v>7.85</v>
      </c>
      <c r="F14" s="27">
        <v>2.4</v>
      </c>
      <c r="G14" s="27">
        <v>4.7</v>
      </c>
      <c r="H14" s="27">
        <v>0.8</v>
      </c>
      <c r="I14" s="27">
        <v>0</v>
      </c>
      <c r="J14" s="27">
        <v>1</v>
      </c>
      <c r="K14" s="27" t="s">
        <v>56</v>
      </c>
    </row>
    <row r="16" spans="1:11" x14ac:dyDescent="0.25">
      <c r="A16" s="64" t="s">
        <v>69</v>
      </c>
      <c r="B16" s="64"/>
      <c r="C16" s="64"/>
    </row>
    <row r="17" spans="1:9" x14ac:dyDescent="0.25">
      <c r="A17" s="27" t="s">
        <v>23</v>
      </c>
      <c r="B17" s="27" t="s">
        <v>58</v>
      </c>
      <c r="C17" s="27" t="s">
        <v>65</v>
      </c>
      <c r="D17" s="27" t="s">
        <v>59</v>
      </c>
      <c r="E17" s="27" t="s">
        <v>60</v>
      </c>
      <c r="F17" s="27" t="s">
        <v>61</v>
      </c>
    </row>
    <row r="18" spans="1:9" x14ac:dyDescent="0.25">
      <c r="A18" s="27">
        <v>1</v>
      </c>
      <c r="B18" s="44" t="s">
        <v>62</v>
      </c>
      <c r="C18" s="27" t="s">
        <v>66</v>
      </c>
      <c r="D18" s="27">
        <v>4.5999999999999996</v>
      </c>
      <c r="E18" s="27">
        <v>1.5</v>
      </c>
      <c r="F18" s="27">
        <v>0.31</v>
      </c>
    </row>
    <row r="19" spans="1:9" x14ac:dyDescent="0.25">
      <c r="A19" s="27">
        <v>1</v>
      </c>
      <c r="B19" s="44"/>
      <c r="C19" s="27" t="s">
        <v>67</v>
      </c>
      <c r="D19" s="27">
        <v>4.5999999999999996</v>
      </c>
      <c r="E19" s="27">
        <v>0.5</v>
      </c>
      <c r="F19" s="27">
        <v>0.31</v>
      </c>
    </row>
    <row r="20" spans="1:9" x14ac:dyDescent="0.25">
      <c r="A20" s="27">
        <v>1</v>
      </c>
      <c r="B20" s="44"/>
      <c r="C20" s="27" t="s">
        <v>68</v>
      </c>
      <c r="D20" s="27">
        <v>0.5</v>
      </c>
      <c r="E20" s="27">
        <v>0.5</v>
      </c>
      <c r="F20" s="27">
        <v>0.31</v>
      </c>
    </row>
    <row r="21" spans="1:9" x14ac:dyDescent="0.25">
      <c r="A21" s="27">
        <v>1</v>
      </c>
      <c r="B21" s="44" t="s">
        <v>63</v>
      </c>
      <c r="C21" s="27" t="s">
        <v>66</v>
      </c>
      <c r="D21" s="27">
        <v>4.5999999999999996</v>
      </c>
      <c r="E21" s="27">
        <v>1.5</v>
      </c>
      <c r="F21" s="27">
        <v>0.31</v>
      </c>
    </row>
    <row r="22" spans="1:9" x14ac:dyDescent="0.25">
      <c r="A22" s="27">
        <v>1</v>
      </c>
      <c r="B22" s="44"/>
      <c r="C22" s="27" t="s">
        <v>67</v>
      </c>
      <c r="D22" s="27">
        <v>4.5999999999999996</v>
      </c>
      <c r="E22" s="27">
        <v>0.5</v>
      </c>
      <c r="F22" s="27">
        <v>0.31</v>
      </c>
    </row>
    <row r="23" spans="1:9" x14ac:dyDescent="0.25">
      <c r="A23" s="27">
        <v>1</v>
      </c>
      <c r="B23" s="44"/>
      <c r="C23" s="27" t="s">
        <v>68</v>
      </c>
      <c r="D23" s="27">
        <v>0.5</v>
      </c>
      <c r="E23" s="27">
        <v>0.5</v>
      </c>
      <c r="F23" s="27">
        <v>0.31</v>
      </c>
    </row>
    <row r="24" spans="1:9" x14ac:dyDescent="0.25">
      <c r="A24" s="27">
        <v>1</v>
      </c>
      <c r="B24" s="44" t="s">
        <v>64</v>
      </c>
      <c r="C24" s="27" t="s">
        <v>66</v>
      </c>
      <c r="D24" s="27">
        <v>4.5999999999999996</v>
      </c>
      <c r="E24" s="27">
        <v>1.5</v>
      </c>
      <c r="F24" s="27">
        <v>0.31</v>
      </c>
    </row>
    <row r="25" spans="1:9" x14ac:dyDescent="0.25">
      <c r="A25" s="27">
        <v>1</v>
      </c>
      <c r="B25" s="44"/>
      <c r="C25" s="27" t="s">
        <v>67</v>
      </c>
      <c r="D25" s="27">
        <v>4.5999999999999996</v>
      </c>
      <c r="E25" s="27">
        <v>0.5</v>
      </c>
      <c r="F25" s="27">
        <v>0.31</v>
      </c>
    </row>
    <row r="26" spans="1:9" x14ac:dyDescent="0.25">
      <c r="A26" s="27">
        <v>1</v>
      </c>
      <c r="B26" s="44"/>
      <c r="C26" s="27" t="s">
        <v>68</v>
      </c>
      <c r="D26" s="27">
        <v>0.5</v>
      </c>
      <c r="E26" s="27">
        <v>0.5</v>
      </c>
      <c r="F26" s="27">
        <v>0.31</v>
      </c>
    </row>
    <row r="28" spans="1:9" x14ac:dyDescent="0.25">
      <c r="A28" s="64" t="s">
        <v>70</v>
      </c>
      <c r="B28" s="64"/>
      <c r="C28" s="64"/>
    </row>
    <row r="29" spans="1:9" x14ac:dyDescent="0.25">
      <c r="A29" s="27" t="s">
        <v>24</v>
      </c>
      <c r="B29" s="27" t="s">
        <v>23</v>
      </c>
      <c r="C29" s="27" t="s">
        <v>71</v>
      </c>
      <c r="D29" s="27" t="s">
        <v>59</v>
      </c>
      <c r="E29" s="27" t="s">
        <v>29</v>
      </c>
      <c r="F29" s="27" t="s">
        <v>61</v>
      </c>
      <c r="G29" s="27" t="s">
        <v>72</v>
      </c>
      <c r="H29" s="27" t="s">
        <v>73</v>
      </c>
      <c r="I29" s="27" t="s">
        <v>74</v>
      </c>
    </row>
    <row r="30" spans="1:9" x14ac:dyDescent="0.25">
      <c r="A30" s="27">
        <v>1</v>
      </c>
      <c r="B30" s="27" t="s">
        <v>31</v>
      </c>
      <c r="C30" s="27" t="s">
        <v>75</v>
      </c>
      <c r="D30" s="27">
        <v>2.4</v>
      </c>
      <c r="E30" s="27">
        <v>1.4</v>
      </c>
      <c r="F30" s="27">
        <v>2.1230000000000002</v>
      </c>
      <c r="G30" s="27">
        <v>68</v>
      </c>
      <c r="H30" s="27">
        <v>55</v>
      </c>
      <c r="I30" s="27">
        <v>0</v>
      </c>
    </row>
    <row r="31" spans="1:9" x14ac:dyDescent="0.25">
      <c r="A31" s="27">
        <v>2</v>
      </c>
      <c r="B31" s="27" t="s">
        <v>31</v>
      </c>
      <c r="C31" s="27" t="s">
        <v>75</v>
      </c>
      <c r="D31" s="27">
        <v>6.8</v>
      </c>
      <c r="E31" s="27">
        <v>1.4</v>
      </c>
      <c r="F31" s="27">
        <v>2.1230000000000002</v>
      </c>
      <c r="G31" s="27">
        <v>68</v>
      </c>
      <c r="H31" s="27">
        <v>55</v>
      </c>
      <c r="I31" s="27">
        <v>0</v>
      </c>
    </row>
    <row r="32" spans="1:9" x14ac:dyDescent="0.25">
      <c r="A32" s="27">
        <v>3</v>
      </c>
      <c r="B32" s="27" t="s">
        <v>31</v>
      </c>
      <c r="C32" s="27" t="s">
        <v>75</v>
      </c>
      <c r="D32" s="27">
        <v>6.8</v>
      </c>
      <c r="E32" s="27">
        <v>4.2</v>
      </c>
      <c r="F32" s="27">
        <v>2.1230000000000002</v>
      </c>
      <c r="G32" s="27">
        <v>68</v>
      </c>
      <c r="H32" s="27">
        <v>55</v>
      </c>
      <c r="I32" s="27">
        <v>0</v>
      </c>
    </row>
    <row r="33" spans="1:9" x14ac:dyDescent="0.25">
      <c r="A33" s="27">
        <v>4</v>
      </c>
      <c r="B33" s="27" t="s">
        <v>31</v>
      </c>
      <c r="C33" s="27" t="s">
        <v>75</v>
      </c>
      <c r="D33" s="27">
        <v>2.4</v>
      </c>
      <c r="E33" s="27">
        <v>4.2</v>
      </c>
      <c r="F33" s="27">
        <v>2.1230000000000002</v>
      </c>
      <c r="G33" s="27">
        <v>68</v>
      </c>
      <c r="H33" s="27">
        <v>55</v>
      </c>
      <c r="I33" s="27">
        <v>0</v>
      </c>
    </row>
  </sheetData>
  <mergeCells count="7">
    <mergeCell ref="B21:B23"/>
    <mergeCell ref="B24:B26"/>
    <mergeCell ref="A28:C28"/>
    <mergeCell ref="A3:C3"/>
    <mergeCell ref="A9:C9"/>
    <mergeCell ref="A16:C16"/>
    <mergeCell ref="B18:B2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23"/>
  <sheetViews>
    <sheetView topLeftCell="X1" zoomScale="80" zoomScaleNormal="80" workbookViewId="0">
      <selection activeCell="M33" sqref="M33"/>
    </sheetView>
  </sheetViews>
  <sheetFormatPr defaultRowHeight="15" x14ac:dyDescent="0.25"/>
  <cols>
    <col min="1" max="1" width="15.85546875" style="27" bestFit="1" customWidth="1"/>
    <col min="2" max="2" width="15.42578125" style="27" bestFit="1" customWidth="1"/>
    <col min="3" max="3" width="11" style="27" bestFit="1" customWidth="1"/>
    <col min="4" max="4" width="10.7109375" style="27" bestFit="1" customWidth="1"/>
    <col min="5" max="5" width="8.7109375" style="27" bestFit="1" customWidth="1"/>
    <col min="6" max="6" width="7.7109375" style="27" bestFit="1" customWidth="1"/>
    <col min="7" max="7" width="10.5703125" style="27" bestFit="1" customWidth="1"/>
    <col min="8" max="8" width="7.42578125" style="27" bestFit="1" customWidth="1"/>
    <col min="9" max="9" width="14.42578125" style="27" bestFit="1" customWidth="1"/>
    <col min="10" max="10" width="11.140625" style="27" bestFit="1" customWidth="1"/>
    <col min="11" max="14" width="9.140625" style="27"/>
    <col min="15" max="15" width="8.85546875" style="27" bestFit="1" customWidth="1"/>
    <col min="16" max="16" width="9.5703125" style="27" bestFit="1" customWidth="1"/>
    <col min="17" max="17" width="8.7109375" style="27" bestFit="1" customWidth="1"/>
    <col min="18" max="18" width="10.7109375" style="27" customWidth="1"/>
    <col min="19" max="19" width="8.7109375" style="27" bestFit="1" customWidth="1"/>
    <col min="20" max="20" width="5" style="27" bestFit="1" customWidth="1"/>
    <col min="21" max="21" width="7.42578125" style="27" bestFit="1" customWidth="1"/>
    <col min="22" max="22" width="7.42578125" style="27" customWidth="1"/>
    <col min="23" max="23" width="6" style="27" bestFit="1" customWidth="1"/>
    <col min="24" max="24" width="9.5703125" style="27" bestFit="1" customWidth="1"/>
    <col min="25" max="25" width="6" style="27" bestFit="1" customWidth="1"/>
    <col min="26" max="27" width="9.140625" style="27"/>
    <col min="28" max="28" width="14.28515625" style="27" bestFit="1" customWidth="1"/>
    <col min="29" max="29" width="15.42578125" style="27" bestFit="1" customWidth="1"/>
    <col min="30" max="30" width="11" style="27" bestFit="1" customWidth="1"/>
    <col min="31" max="35" width="9.140625" style="27"/>
    <col min="36" max="36" width="14.42578125" style="27" bestFit="1" customWidth="1"/>
    <col min="37" max="16384" width="9.140625" style="27"/>
  </cols>
  <sheetData>
    <row r="1" spans="1:36" x14ac:dyDescent="0.25">
      <c r="A1" s="27" t="s">
        <v>6</v>
      </c>
    </row>
    <row r="3" spans="1:36" x14ac:dyDescent="0.25">
      <c r="A3" s="64" t="s">
        <v>43</v>
      </c>
      <c r="B3" s="64"/>
      <c r="C3" s="64"/>
      <c r="D3" s="64"/>
      <c r="AB3" s="64" t="s">
        <v>69</v>
      </c>
      <c r="AC3" s="64"/>
      <c r="AD3" s="64"/>
      <c r="AE3" s="31"/>
      <c r="AF3" s="31"/>
      <c r="AG3" s="31"/>
      <c r="AH3" s="31"/>
      <c r="AI3" s="31"/>
      <c r="AJ3" s="31"/>
    </row>
    <row r="4" spans="1:36" x14ac:dyDescent="0.25">
      <c r="A4" s="66" t="s">
        <v>23</v>
      </c>
      <c r="B4" s="66"/>
      <c r="C4" s="29"/>
      <c r="D4" s="29"/>
      <c r="AB4" s="31" t="s">
        <v>23</v>
      </c>
      <c r="AC4" s="31" t="s">
        <v>58</v>
      </c>
      <c r="AD4" s="31" t="s">
        <v>65</v>
      </c>
      <c r="AE4" s="31" t="s">
        <v>59</v>
      </c>
      <c r="AF4" s="31" t="s">
        <v>60</v>
      </c>
      <c r="AG4" s="31" t="s">
        <v>61</v>
      </c>
      <c r="AH4" s="31"/>
      <c r="AI4" s="31"/>
      <c r="AJ4" s="31"/>
    </row>
    <row r="5" spans="1:36" x14ac:dyDescent="0.25">
      <c r="A5" s="28" t="s">
        <v>71</v>
      </c>
      <c r="B5" s="28" t="s">
        <v>83</v>
      </c>
      <c r="C5" s="27" t="s">
        <v>24</v>
      </c>
      <c r="D5" s="27" t="s">
        <v>25</v>
      </c>
      <c r="E5" s="27" t="s">
        <v>26</v>
      </c>
      <c r="F5" s="27" t="s">
        <v>27</v>
      </c>
      <c r="G5" s="27" t="s">
        <v>28</v>
      </c>
      <c r="H5" s="27" t="s">
        <v>29</v>
      </c>
      <c r="I5" s="27" t="s">
        <v>30</v>
      </c>
      <c r="J5" s="27" t="s">
        <v>35</v>
      </c>
      <c r="K5" s="27" t="s">
        <v>36</v>
      </c>
      <c r="L5" s="27" t="s">
        <v>37</v>
      </c>
      <c r="N5" s="31"/>
      <c r="O5" s="64" t="s">
        <v>44</v>
      </c>
      <c r="P5" s="64"/>
      <c r="Q5" s="64"/>
      <c r="AB5" s="31" t="s">
        <v>209</v>
      </c>
      <c r="AC5" s="44" t="s">
        <v>62</v>
      </c>
      <c r="AD5" s="31" t="s">
        <v>66</v>
      </c>
      <c r="AE5" s="41">
        <v>4.5999999999999996</v>
      </c>
      <c r="AF5" s="41">
        <v>1.5</v>
      </c>
      <c r="AG5" s="41">
        <v>0.31</v>
      </c>
      <c r="AH5" s="31"/>
      <c r="AI5" s="31"/>
      <c r="AJ5" s="31"/>
    </row>
    <row r="6" spans="1:36" x14ac:dyDescent="0.25">
      <c r="A6" s="65" t="s">
        <v>126</v>
      </c>
      <c r="B6" s="65"/>
      <c r="C6" s="65"/>
      <c r="D6" s="65"/>
      <c r="E6" s="65"/>
      <c r="F6" s="65"/>
      <c r="G6" s="65"/>
      <c r="H6" s="65"/>
      <c r="I6" s="65"/>
      <c r="J6" s="65"/>
      <c r="K6" s="65"/>
      <c r="L6" s="65"/>
      <c r="O6" s="27" t="s">
        <v>24</v>
      </c>
      <c r="P6" s="27" t="s">
        <v>45</v>
      </c>
      <c r="Q6" s="27" t="s">
        <v>47</v>
      </c>
      <c r="R6" s="27" t="s">
        <v>46</v>
      </c>
      <c r="S6" s="27" t="s">
        <v>48</v>
      </c>
      <c r="T6" s="27" t="s">
        <v>49</v>
      </c>
      <c r="U6" s="27" t="s">
        <v>50</v>
      </c>
      <c r="V6" s="27" t="s">
        <v>25</v>
      </c>
      <c r="W6" s="27" t="s">
        <v>51</v>
      </c>
      <c r="X6" s="27" t="s">
        <v>57</v>
      </c>
      <c r="Y6" s="27" t="s">
        <v>52</v>
      </c>
      <c r="AB6" s="31" t="s">
        <v>209</v>
      </c>
      <c r="AC6" s="44"/>
      <c r="AD6" s="31" t="s">
        <v>67</v>
      </c>
      <c r="AE6" s="41">
        <v>4.5999999999999996</v>
      </c>
      <c r="AF6" s="41">
        <v>0.5</v>
      </c>
      <c r="AG6" s="41">
        <v>0.31</v>
      </c>
      <c r="AH6" s="31"/>
      <c r="AI6" s="31"/>
      <c r="AJ6" s="31"/>
    </row>
    <row r="7" spans="1:36" x14ac:dyDescent="0.25">
      <c r="A7" s="42" t="s">
        <v>76</v>
      </c>
      <c r="B7" s="43" t="s">
        <v>79</v>
      </c>
      <c r="C7" s="42">
        <v>1</v>
      </c>
      <c r="D7" s="42">
        <v>7.0999999999999994E-2</v>
      </c>
      <c r="E7" s="42">
        <v>2.75</v>
      </c>
      <c r="F7" s="42">
        <v>2.4</v>
      </c>
      <c r="G7" s="42">
        <v>0</v>
      </c>
      <c r="H7" s="42">
        <v>0</v>
      </c>
      <c r="I7" s="42">
        <v>0</v>
      </c>
      <c r="J7" s="42" t="s">
        <v>124</v>
      </c>
      <c r="K7" s="42" t="s">
        <v>38</v>
      </c>
      <c r="L7" s="42" t="s">
        <v>125</v>
      </c>
      <c r="O7" s="65" t="s">
        <v>130</v>
      </c>
      <c r="P7" s="65"/>
      <c r="Q7" s="65"/>
      <c r="R7" s="65"/>
      <c r="S7" s="65"/>
      <c r="T7" s="65"/>
      <c r="U7" s="65"/>
      <c r="V7" s="65"/>
      <c r="W7" s="65"/>
      <c r="X7" s="65"/>
      <c r="Y7" s="65"/>
      <c r="AB7" s="31" t="s">
        <v>152</v>
      </c>
      <c r="AC7" s="44"/>
      <c r="AD7" s="31" t="s">
        <v>68</v>
      </c>
      <c r="AE7" s="41">
        <v>0.5</v>
      </c>
      <c r="AF7" s="41">
        <v>0.5</v>
      </c>
      <c r="AG7" s="41">
        <v>0.31</v>
      </c>
      <c r="AH7" s="31"/>
      <c r="AI7" s="31"/>
      <c r="AJ7" s="31"/>
    </row>
    <row r="8" spans="1:36" x14ac:dyDescent="0.25">
      <c r="A8" s="42" t="s">
        <v>76</v>
      </c>
      <c r="B8" s="42" t="s">
        <v>80</v>
      </c>
      <c r="C8" s="42">
        <f>C7+1</f>
        <v>2</v>
      </c>
      <c r="D8" s="42">
        <v>7.0999999999999994E-2</v>
      </c>
      <c r="E8" s="42">
        <v>2.75</v>
      </c>
      <c r="F8" s="42">
        <v>2.4</v>
      </c>
      <c r="G8" s="42">
        <v>0</v>
      </c>
      <c r="H8" s="42">
        <v>2.85</v>
      </c>
      <c r="I8" s="42">
        <v>0</v>
      </c>
      <c r="J8" s="42" t="s">
        <v>124</v>
      </c>
      <c r="K8" s="42" t="s">
        <v>38</v>
      </c>
      <c r="L8" s="42" t="s">
        <v>125</v>
      </c>
      <c r="O8" s="27">
        <v>1</v>
      </c>
      <c r="P8" s="27" t="s">
        <v>131</v>
      </c>
      <c r="Q8" s="27">
        <v>1.6</v>
      </c>
      <c r="R8" s="27" t="s">
        <v>53</v>
      </c>
      <c r="S8" s="27">
        <v>1.6</v>
      </c>
      <c r="T8" s="27">
        <v>0</v>
      </c>
      <c r="U8" s="27">
        <v>2.1</v>
      </c>
      <c r="V8" s="27">
        <v>0.91</v>
      </c>
      <c r="W8" s="27">
        <v>0</v>
      </c>
      <c r="X8" s="27">
        <v>0</v>
      </c>
      <c r="Y8" s="27" t="s">
        <v>55</v>
      </c>
      <c r="AB8" s="31" t="s">
        <v>209</v>
      </c>
      <c r="AC8" s="44" t="s">
        <v>63</v>
      </c>
      <c r="AD8" s="31" t="s">
        <v>66</v>
      </c>
      <c r="AE8" s="41">
        <v>4.5999999999999996</v>
      </c>
      <c r="AF8" s="41">
        <v>1.5</v>
      </c>
      <c r="AG8" s="41">
        <v>0.31</v>
      </c>
      <c r="AH8" s="31"/>
      <c r="AI8" s="31"/>
      <c r="AJ8" s="31"/>
    </row>
    <row r="9" spans="1:36" x14ac:dyDescent="0.25">
      <c r="A9" s="42" t="s">
        <v>78</v>
      </c>
      <c r="B9" s="42" t="s">
        <v>79</v>
      </c>
      <c r="C9" s="42">
        <f t="shared" ref="C9:C72" si="0">C8+1</f>
        <v>3</v>
      </c>
      <c r="D9" s="42">
        <v>3.7999999999999999E-2</v>
      </c>
      <c r="E9" s="42">
        <v>2.75</v>
      </c>
      <c r="F9" s="42">
        <v>2.4</v>
      </c>
      <c r="G9" s="42">
        <f t="shared" ref="G9:G40" si="1">G7+D7</f>
        <v>7.0999999999999994E-2</v>
      </c>
      <c r="H9" s="42">
        <v>0</v>
      </c>
      <c r="I9" s="42">
        <v>0</v>
      </c>
      <c r="J9" s="42" t="s">
        <v>39</v>
      </c>
      <c r="K9" s="42" t="s">
        <v>38</v>
      </c>
      <c r="L9" s="42" t="s">
        <v>125</v>
      </c>
      <c r="O9" s="65" t="s">
        <v>132</v>
      </c>
      <c r="P9" s="65"/>
      <c r="Q9" s="65"/>
      <c r="R9" s="65"/>
      <c r="S9" s="65"/>
      <c r="T9" s="65"/>
      <c r="U9" s="65"/>
      <c r="V9" s="65"/>
      <c r="W9" s="65"/>
      <c r="X9" s="65"/>
      <c r="Y9" s="65"/>
      <c r="AB9" s="31" t="s">
        <v>209</v>
      </c>
      <c r="AC9" s="44"/>
      <c r="AD9" s="31" t="s">
        <v>67</v>
      </c>
      <c r="AE9" s="41">
        <v>4.5999999999999996</v>
      </c>
      <c r="AF9" s="41">
        <v>0.5</v>
      </c>
      <c r="AG9" s="41">
        <v>0.31</v>
      </c>
      <c r="AH9" s="31"/>
      <c r="AI9" s="31"/>
      <c r="AJ9" s="31"/>
    </row>
    <row r="10" spans="1:36" x14ac:dyDescent="0.25">
      <c r="A10" s="42" t="s">
        <v>78</v>
      </c>
      <c r="B10" s="42" t="s">
        <v>80</v>
      </c>
      <c r="C10" s="42">
        <f t="shared" si="0"/>
        <v>4</v>
      </c>
      <c r="D10" s="42">
        <v>3.7999999999999999E-2</v>
      </c>
      <c r="E10" s="42">
        <v>2.75</v>
      </c>
      <c r="F10" s="42">
        <v>2.4</v>
      </c>
      <c r="G10" s="42">
        <f t="shared" si="1"/>
        <v>7.0999999999999994E-2</v>
      </c>
      <c r="H10" s="42">
        <v>2.85</v>
      </c>
      <c r="I10" s="42">
        <v>0</v>
      </c>
      <c r="J10" s="42" t="s">
        <v>39</v>
      </c>
      <c r="K10" s="42" t="s">
        <v>38</v>
      </c>
      <c r="L10" s="42" t="s">
        <v>125</v>
      </c>
      <c r="O10" s="27">
        <v>2</v>
      </c>
      <c r="P10" s="27" t="s">
        <v>32</v>
      </c>
      <c r="Q10" s="27">
        <v>0.05</v>
      </c>
      <c r="R10" s="27" t="s">
        <v>232</v>
      </c>
      <c r="S10" s="27">
        <v>7.85</v>
      </c>
      <c r="T10" s="27">
        <v>0</v>
      </c>
      <c r="U10" s="27">
        <v>2.2999999999999998</v>
      </c>
      <c r="V10" s="27">
        <v>0.8</v>
      </c>
      <c r="W10" s="27">
        <v>0</v>
      </c>
      <c r="X10" s="27">
        <v>0</v>
      </c>
      <c r="Y10" s="27" t="s">
        <v>56</v>
      </c>
      <c r="AB10" s="31" t="s">
        <v>152</v>
      </c>
      <c r="AC10" s="44"/>
      <c r="AD10" s="31" t="s">
        <v>68</v>
      </c>
      <c r="AE10" s="41">
        <v>0.5</v>
      </c>
      <c r="AF10" s="41">
        <v>0.5</v>
      </c>
      <c r="AG10" s="41">
        <v>0.31</v>
      </c>
      <c r="AH10" s="31"/>
      <c r="AI10" s="31"/>
      <c r="AJ10" s="31"/>
    </row>
    <row r="11" spans="1:36" x14ac:dyDescent="0.25">
      <c r="A11" s="42" t="s">
        <v>77</v>
      </c>
      <c r="B11" s="42" t="s">
        <v>79</v>
      </c>
      <c r="C11" s="42">
        <f t="shared" si="0"/>
        <v>5</v>
      </c>
      <c r="D11" s="42">
        <v>0.372</v>
      </c>
      <c r="E11" s="42">
        <v>2.75</v>
      </c>
      <c r="F11" s="42">
        <v>2.4</v>
      </c>
      <c r="G11" s="42">
        <f t="shared" si="1"/>
        <v>0.10899999999999999</v>
      </c>
      <c r="H11" s="42">
        <v>0</v>
      </c>
      <c r="I11" s="42">
        <v>0</v>
      </c>
      <c r="J11" s="42" t="s">
        <v>124</v>
      </c>
      <c r="K11" s="42" t="s">
        <v>38</v>
      </c>
      <c r="L11" s="42" t="s">
        <v>125</v>
      </c>
      <c r="O11" s="65" t="s">
        <v>133</v>
      </c>
      <c r="P11" s="65"/>
      <c r="Q11" s="65"/>
      <c r="R11" s="65"/>
      <c r="S11" s="65"/>
      <c r="T11" s="65"/>
      <c r="U11" s="65"/>
      <c r="V11" s="65"/>
      <c r="W11" s="65"/>
      <c r="X11" s="65"/>
      <c r="Y11" s="65"/>
      <c r="AB11" s="31" t="s">
        <v>209</v>
      </c>
      <c r="AC11" s="44" t="s">
        <v>64</v>
      </c>
      <c r="AD11" s="31" t="s">
        <v>66</v>
      </c>
      <c r="AE11" s="41">
        <v>4.5999999999999996</v>
      </c>
      <c r="AF11" s="41">
        <v>1.5</v>
      </c>
      <c r="AG11" s="41">
        <v>0.31</v>
      </c>
      <c r="AH11" s="31"/>
      <c r="AI11" s="31"/>
      <c r="AJ11" s="31"/>
    </row>
    <row r="12" spans="1:36" x14ac:dyDescent="0.25">
      <c r="A12" s="42" t="s">
        <v>77</v>
      </c>
      <c r="B12" s="42" t="s">
        <v>80</v>
      </c>
      <c r="C12" s="42">
        <f t="shared" si="0"/>
        <v>6</v>
      </c>
      <c r="D12" s="42">
        <v>0.372</v>
      </c>
      <c r="E12" s="42">
        <v>2.75</v>
      </c>
      <c r="F12" s="42">
        <v>2.4</v>
      </c>
      <c r="G12" s="42">
        <f t="shared" si="1"/>
        <v>0.10899999999999999</v>
      </c>
      <c r="H12" s="42">
        <v>2.85</v>
      </c>
      <c r="I12" s="42">
        <v>0</v>
      </c>
      <c r="J12" s="42" t="s">
        <v>124</v>
      </c>
      <c r="K12" s="42" t="s">
        <v>38</v>
      </c>
      <c r="L12" s="42" t="s">
        <v>125</v>
      </c>
      <c r="O12" s="27">
        <v>3</v>
      </c>
      <c r="P12" s="27" t="s">
        <v>32</v>
      </c>
      <c r="Q12" s="27">
        <v>0.05</v>
      </c>
      <c r="R12" s="27" t="s">
        <v>129</v>
      </c>
      <c r="S12" s="27">
        <v>7.85</v>
      </c>
      <c r="T12" s="27">
        <v>2.4</v>
      </c>
      <c r="U12" s="27">
        <v>4.7</v>
      </c>
      <c r="V12" s="27">
        <v>0.8</v>
      </c>
      <c r="W12" s="27">
        <v>0</v>
      </c>
      <c r="X12" s="27">
        <v>0</v>
      </c>
      <c r="Y12" s="27" t="s">
        <v>56</v>
      </c>
      <c r="AB12" s="31" t="s">
        <v>209</v>
      </c>
      <c r="AC12" s="44"/>
      <c r="AD12" s="31" t="s">
        <v>67</v>
      </c>
      <c r="AE12" s="41">
        <v>4.5999999999999996</v>
      </c>
      <c r="AF12" s="41">
        <v>0.5</v>
      </c>
      <c r="AG12" s="41">
        <v>0.31</v>
      </c>
      <c r="AH12" s="31"/>
      <c r="AI12" s="31"/>
      <c r="AJ12" s="31"/>
    </row>
    <row r="13" spans="1:36" x14ac:dyDescent="0.25">
      <c r="A13" s="42" t="s">
        <v>78</v>
      </c>
      <c r="B13" s="42" t="s">
        <v>81</v>
      </c>
      <c r="C13" s="42">
        <f t="shared" si="0"/>
        <v>7</v>
      </c>
      <c r="D13" s="42">
        <v>3.7999999999999999E-2</v>
      </c>
      <c r="E13" s="42">
        <v>2.75</v>
      </c>
      <c r="F13" s="42">
        <v>2.4</v>
      </c>
      <c r="G13" s="42">
        <f t="shared" si="1"/>
        <v>0.48099999999999998</v>
      </c>
      <c r="H13" s="42">
        <v>0</v>
      </c>
      <c r="I13" s="42">
        <v>0</v>
      </c>
      <c r="J13" s="42" t="s">
        <v>39</v>
      </c>
      <c r="K13" s="42" t="s">
        <v>38</v>
      </c>
      <c r="L13" s="42" t="s">
        <v>125</v>
      </c>
      <c r="O13" s="65" t="s">
        <v>134</v>
      </c>
      <c r="P13" s="65"/>
      <c r="Q13" s="65"/>
      <c r="R13" s="65"/>
      <c r="S13" s="65"/>
      <c r="T13" s="65"/>
      <c r="U13" s="65"/>
      <c r="V13" s="65"/>
      <c r="W13" s="65"/>
      <c r="X13" s="65"/>
      <c r="Y13" s="65"/>
      <c r="AB13" s="31" t="s">
        <v>152</v>
      </c>
      <c r="AC13" s="44"/>
      <c r="AD13" s="31" t="s">
        <v>68</v>
      </c>
      <c r="AE13" s="41">
        <v>0.5</v>
      </c>
      <c r="AF13" s="41">
        <v>0.5</v>
      </c>
      <c r="AG13" s="41">
        <v>0.31</v>
      </c>
      <c r="AH13" s="31"/>
      <c r="AI13" s="31"/>
      <c r="AJ13" s="31"/>
    </row>
    <row r="14" spans="1:36" x14ac:dyDescent="0.25">
      <c r="A14" s="42" t="s">
        <v>78</v>
      </c>
      <c r="B14" s="42" t="s">
        <v>82</v>
      </c>
      <c r="C14" s="42">
        <f t="shared" si="0"/>
        <v>8</v>
      </c>
      <c r="D14" s="42">
        <v>3.7999999999999999E-2</v>
      </c>
      <c r="E14" s="42">
        <v>2.75</v>
      </c>
      <c r="F14" s="42">
        <v>2.4</v>
      </c>
      <c r="G14" s="42">
        <f t="shared" si="1"/>
        <v>0.48099999999999998</v>
      </c>
      <c r="H14" s="42">
        <v>2.85</v>
      </c>
      <c r="I14" s="42">
        <v>0</v>
      </c>
      <c r="J14" s="42" t="s">
        <v>39</v>
      </c>
      <c r="K14" s="42" t="s">
        <v>38</v>
      </c>
      <c r="L14" s="42" t="s">
        <v>125</v>
      </c>
      <c r="O14" s="27">
        <v>4</v>
      </c>
      <c r="P14" s="27" t="s">
        <v>143</v>
      </c>
      <c r="Q14" s="27">
        <v>5.0000000000000001E-4</v>
      </c>
      <c r="R14" s="27" t="s">
        <v>144</v>
      </c>
      <c r="S14" s="27">
        <v>5.0000000000000001E-4</v>
      </c>
      <c r="T14" s="27">
        <v>0</v>
      </c>
      <c r="U14" s="27">
        <f>2.4-0.24</f>
        <v>2.16</v>
      </c>
      <c r="V14" s="27">
        <v>2.7490000000000001</v>
      </c>
      <c r="W14" s="27">
        <v>0</v>
      </c>
      <c r="X14" s="27">
        <v>1</v>
      </c>
      <c r="Y14" s="27" t="s">
        <v>55</v>
      </c>
      <c r="AB14" s="31"/>
      <c r="AC14" s="31"/>
      <c r="AD14" s="31"/>
      <c r="AE14" s="31"/>
      <c r="AF14" s="31"/>
      <c r="AG14" s="31"/>
      <c r="AH14" s="31"/>
      <c r="AI14" s="31"/>
      <c r="AJ14" s="31"/>
    </row>
    <row r="15" spans="1:36" x14ac:dyDescent="0.25">
      <c r="A15" s="42" t="s">
        <v>77</v>
      </c>
      <c r="B15" s="42" t="s">
        <v>81</v>
      </c>
      <c r="C15" s="42">
        <f t="shared" si="0"/>
        <v>9</v>
      </c>
      <c r="D15" s="42">
        <v>0.372</v>
      </c>
      <c r="E15" s="42">
        <v>2.75</v>
      </c>
      <c r="F15" s="42">
        <v>2.4</v>
      </c>
      <c r="G15" s="42">
        <f t="shared" si="1"/>
        <v>0.51900000000000002</v>
      </c>
      <c r="H15" s="42">
        <v>0</v>
      </c>
      <c r="I15" s="42">
        <v>0</v>
      </c>
      <c r="J15" s="42" t="s">
        <v>124</v>
      </c>
      <c r="K15" s="42" t="s">
        <v>38</v>
      </c>
      <c r="L15" s="42" t="s">
        <v>125</v>
      </c>
      <c r="O15" s="27">
        <f>O14+1</f>
        <v>5</v>
      </c>
      <c r="P15" s="27" t="s">
        <v>145</v>
      </c>
      <c r="Q15" s="31">
        <v>5.0000000000000001E-4</v>
      </c>
      <c r="R15" s="27" t="s">
        <v>146</v>
      </c>
      <c r="S15" s="31">
        <v>5.0000000000000001E-4</v>
      </c>
      <c r="T15" s="31">
        <v>0</v>
      </c>
      <c r="U15" s="39">
        <f t="shared" ref="U15:U78" si="2">2.4-0.24</f>
        <v>2.16</v>
      </c>
      <c r="V15" s="31">
        <v>2.7490000000000001</v>
      </c>
      <c r="W15" s="31">
        <v>0</v>
      </c>
      <c r="X15" s="31">
        <v>1</v>
      </c>
      <c r="Y15" s="31" t="s">
        <v>55</v>
      </c>
      <c r="AB15" s="64" t="s">
        <v>70</v>
      </c>
      <c r="AC15" s="64"/>
      <c r="AD15" s="64"/>
      <c r="AE15" s="31"/>
      <c r="AF15" s="31"/>
      <c r="AG15" s="31"/>
      <c r="AH15" s="31"/>
      <c r="AI15" s="31"/>
      <c r="AJ15" s="31"/>
    </row>
    <row r="16" spans="1:36" x14ac:dyDescent="0.25">
      <c r="A16" s="42" t="s">
        <v>77</v>
      </c>
      <c r="B16" s="42" t="s">
        <v>82</v>
      </c>
      <c r="C16" s="42">
        <f t="shared" si="0"/>
        <v>10</v>
      </c>
      <c r="D16" s="42">
        <v>0.372</v>
      </c>
      <c r="E16" s="42">
        <v>2.75</v>
      </c>
      <c r="F16" s="42">
        <v>2.4</v>
      </c>
      <c r="G16" s="42">
        <f t="shared" si="1"/>
        <v>0.51900000000000002</v>
      </c>
      <c r="H16" s="42">
        <v>2.85</v>
      </c>
      <c r="I16" s="42">
        <v>0</v>
      </c>
      <c r="J16" s="42" t="s">
        <v>124</v>
      </c>
      <c r="K16" s="42" t="s">
        <v>38</v>
      </c>
      <c r="L16" s="42" t="s">
        <v>125</v>
      </c>
      <c r="O16" s="31">
        <f t="shared" ref="O16:O79" si="3">O15+1</f>
        <v>6</v>
      </c>
      <c r="P16" s="27" t="s">
        <v>144</v>
      </c>
      <c r="Q16" s="31">
        <v>5.0000000000000001E-4</v>
      </c>
      <c r="R16" s="27" t="s">
        <v>147</v>
      </c>
      <c r="S16" s="31">
        <v>5.0000000000000001E-4</v>
      </c>
      <c r="T16" s="31">
        <v>0</v>
      </c>
      <c r="U16" s="39">
        <f t="shared" si="2"/>
        <v>2.16</v>
      </c>
      <c r="V16" s="31">
        <v>2.7490000000000001</v>
      </c>
      <c r="W16" s="31">
        <v>0</v>
      </c>
      <c r="X16" s="31">
        <v>1</v>
      </c>
      <c r="Y16" s="31" t="s">
        <v>55</v>
      </c>
      <c r="AB16" s="31" t="s">
        <v>24</v>
      </c>
      <c r="AC16" s="31" t="s">
        <v>23</v>
      </c>
      <c r="AD16" s="31" t="s">
        <v>71</v>
      </c>
      <c r="AE16" s="31" t="s">
        <v>59</v>
      </c>
      <c r="AF16" s="31" t="s">
        <v>29</v>
      </c>
      <c r="AG16" s="31" t="s">
        <v>61</v>
      </c>
      <c r="AH16" s="31" t="s">
        <v>72</v>
      </c>
      <c r="AI16" s="31" t="s">
        <v>73</v>
      </c>
      <c r="AJ16" s="31" t="s">
        <v>74</v>
      </c>
    </row>
    <row r="17" spans="1:36" x14ac:dyDescent="0.25">
      <c r="A17" s="42" t="s">
        <v>78</v>
      </c>
      <c r="B17" s="42" t="s">
        <v>84</v>
      </c>
      <c r="C17" s="42">
        <f t="shared" si="0"/>
        <v>11</v>
      </c>
      <c r="D17" s="42">
        <v>3.7999999999999999E-2</v>
      </c>
      <c r="E17" s="42">
        <v>2.75</v>
      </c>
      <c r="F17" s="42">
        <v>2.4</v>
      </c>
      <c r="G17" s="42">
        <f t="shared" si="1"/>
        <v>0.89100000000000001</v>
      </c>
      <c r="H17" s="42">
        <v>0</v>
      </c>
      <c r="I17" s="42">
        <v>0</v>
      </c>
      <c r="J17" s="42" t="s">
        <v>39</v>
      </c>
      <c r="K17" s="42" t="s">
        <v>38</v>
      </c>
      <c r="L17" s="42" t="s">
        <v>125</v>
      </c>
      <c r="O17" s="31">
        <f t="shared" si="3"/>
        <v>7</v>
      </c>
      <c r="P17" s="27" t="s">
        <v>146</v>
      </c>
      <c r="Q17" s="31">
        <v>5.0000000000000001E-4</v>
      </c>
      <c r="R17" s="27" t="s">
        <v>151</v>
      </c>
      <c r="S17" s="31">
        <v>5.0000000000000001E-4</v>
      </c>
      <c r="T17" s="31">
        <v>0</v>
      </c>
      <c r="U17" s="39">
        <f t="shared" si="2"/>
        <v>2.16</v>
      </c>
      <c r="V17" s="31">
        <v>2.7490000000000001</v>
      </c>
      <c r="W17" s="31">
        <v>0</v>
      </c>
      <c r="X17" s="31">
        <v>1</v>
      </c>
      <c r="Y17" s="31" t="s">
        <v>55</v>
      </c>
      <c r="AB17" s="31">
        <v>1</v>
      </c>
      <c r="AC17" s="31" t="s">
        <v>163</v>
      </c>
      <c r="AD17" s="31" t="s">
        <v>75</v>
      </c>
      <c r="AE17" s="40">
        <v>2.4</v>
      </c>
      <c r="AF17" s="40">
        <v>1.4</v>
      </c>
      <c r="AG17" s="40">
        <v>2.1230000000000002</v>
      </c>
      <c r="AH17" s="31">
        <v>68</v>
      </c>
      <c r="AI17" s="31">
        <v>55</v>
      </c>
      <c r="AJ17" s="31">
        <v>0</v>
      </c>
    </row>
    <row r="18" spans="1:36" x14ac:dyDescent="0.25">
      <c r="A18" s="42" t="s">
        <v>78</v>
      </c>
      <c r="B18" s="42" t="s">
        <v>85</v>
      </c>
      <c r="C18" s="42">
        <f t="shared" si="0"/>
        <v>12</v>
      </c>
      <c r="D18" s="42">
        <v>3.7999999999999999E-2</v>
      </c>
      <c r="E18" s="42">
        <v>2.75</v>
      </c>
      <c r="F18" s="42">
        <v>2.4</v>
      </c>
      <c r="G18" s="42">
        <f t="shared" si="1"/>
        <v>0.89100000000000001</v>
      </c>
      <c r="H18" s="42">
        <v>2.85</v>
      </c>
      <c r="I18" s="42">
        <v>0</v>
      </c>
      <c r="J18" s="42" t="s">
        <v>39</v>
      </c>
      <c r="K18" s="42" t="s">
        <v>38</v>
      </c>
      <c r="L18" s="42" t="s">
        <v>125</v>
      </c>
      <c r="O18" s="31">
        <f t="shared" si="3"/>
        <v>8</v>
      </c>
      <c r="P18" s="27" t="s">
        <v>147</v>
      </c>
      <c r="Q18" s="31">
        <v>5.0000000000000001E-4</v>
      </c>
      <c r="R18" s="27" t="s">
        <v>149</v>
      </c>
      <c r="S18" s="31">
        <v>5.0000000000000001E-4</v>
      </c>
      <c r="T18" s="31">
        <v>0</v>
      </c>
      <c r="U18" s="39">
        <f t="shared" si="2"/>
        <v>2.16</v>
      </c>
      <c r="V18" s="31">
        <v>2.7490000000000001</v>
      </c>
      <c r="W18" s="31">
        <v>0</v>
      </c>
      <c r="X18" s="31">
        <v>1</v>
      </c>
      <c r="Y18" s="31" t="s">
        <v>55</v>
      </c>
      <c r="AB18" s="31">
        <v>2</v>
      </c>
      <c r="AC18" s="31" t="s">
        <v>185</v>
      </c>
      <c r="AD18" s="31" t="s">
        <v>75</v>
      </c>
      <c r="AE18" s="40">
        <v>6.8</v>
      </c>
      <c r="AF18" s="40">
        <v>1.4</v>
      </c>
      <c r="AG18" s="40">
        <v>2.1230000000000002</v>
      </c>
      <c r="AH18" s="31">
        <v>68</v>
      </c>
      <c r="AI18" s="31">
        <v>55</v>
      </c>
      <c r="AJ18" s="31">
        <v>0</v>
      </c>
    </row>
    <row r="19" spans="1:36" x14ac:dyDescent="0.25">
      <c r="A19" s="42" t="s">
        <v>77</v>
      </c>
      <c r="B19" s="42" t="s">
        <v>84</v>
      </c>
      <c r="C19" s="42">
        <f t="shared" si="0"/>
        <v>13</v>
      </c>
      <c r="D19" s="42">
        <v>0.372</v>
      </c>
      <c r="E19" s="42">
        <v>2.75</v>
      </c>
      <c r="F19" s="42">
        <v>2.4</v>
      </c>
      <c r="G19" s="42">
        <f t="shared" si="1"/>
        <v>0.92900000000000005</v>
      </c>
      <c r="H19" s="42">
        <v>0</v>
      </c>
      <c r="I19" s="42">
        <v>0</v>
      </c>
      <c r="J19" s="42" t="s">
        <v>124</v>
      </c>
      <c r="K19" s="42" t="s">
        <v>38</v>
      </c>
      <c r="L19" s="42" t="s">
        <v>125</v>
      </c>
      <c r="O19" s="31">
        <f t="shared" si="3"/>
        <v>9</v>
      </c>
      <c r="P19" s="27" t="s">
        <v>148</v>
      </c>
      <c r="Q19" s="31">
        <v>5.0000000000000001E-4</v>
      </c>
      <c r="R19" s="27" t="s">
        <v>150</v>
      </c>
      <c r="S19" s="31">
        <v>5.0000000000000001E-4</v>
      </c>
      <c r="T19" s="31">
        <v>0</v>
      </c>
      <c r="U19" s="39">
        <f t="shared" si="2"/>
        <v>2.16</v>
      </c>
      <c r="V19" s="31">
        <v>2.7490000000000001</v>
      </c>
      <c r="W19" s="31">
        <v>0</v>
      </c>
      <c r="X19" s="31">
        <v>1</v>
      </c>
      <c r="Y19" s="31" t="s">
        <v>55</v>
      </c>
      <c r="AB19" s="31">
        <v>3</v>
      </c>
      <c r="AC19" s="31" t="s">
        <v>186</v>
      </c>
      <c r="AD19" s="31" t="s">
        <v>75</v>
      </c>
      <c r="AE19" s="40">
        <v>6.8</v>
      </c>
      <c r="AF19" s="40">
        <v>4.2</v>
      </c>
      <c r="AG19" s="40">
        <v>2.1230000000000002</v>
      </c>
      <c r="AH19" s="31">
        <v>68</v>
      </c>
      <c r="AI19" s="31">
        <v>55</v>
      </c>
      <c r="AJ19" s="31">
        <v>0</v>
      </c>
    </row>
    <row r="20" spans="1:36" x14ac:dyDescent="0.25">
      <c r="A20" s="42" t="s">
        <v>77</v>
      </c>
      <c r="B20" s="42" t="s">
        <v>85</v>
      </c>
      <c r="C20" s="42">
        <f t="shared" si="0"/>
        <v>14</v>
      </c>
      <c r="D20" s="42">
        <v>0.372</v>
      </c>
      <c r="E20" s="42">
        <v>2.75</v>
      </c>
      <c r="F20" s="42">
        <v>2.4</v>
      </c>
      <c r="G20" s="42">
        <f t="shared" si="1"/>
        <v>0.92900000000000005</v>
      </c>
      <c r="H20" s="42">
        <v>2.85</v>
      </c>
      <c r="I20" s="42">
        <v>0</v>
      </c>
      <c r="J20" s="42" t="s">
        <v>124</v>
      </c>
      <c r="K20" s="42" t="s">
        <v>38</v>
      </c>
      <c r="L20" s="42" t="s">
        <v>125</v>
      </c>
      <c r="O20" s="31">
        <f t="shared" si="3"/>
        <v>10</v>
      </c>
      <c r="P20" s="27" t="s">
        <v>149</v>
      </c>
      <c r="Q20" s="31">
        <v>5.0000000000000001E-4</v>
      </c>
      <c r="R20" s="31" t="s">
        <v>152</v>
      </c>
      <c r="S20" s="31">
        <v>5.0000000000000001E-4</v>
      </c>
      <c r="T20" s="31">
        <v>0</v>
      </c>
      <c r="U20" s="39">
        <f t="shared" si="2"/>
        <v>2.16</v>
      </c>
      <c r="V20" s="31">
        <v>2.7490000000000001</v>
      </c>
      <c r="W20" s="31">
        <v>0</v>
      </c>
      <c r="X20" s="31">
        <v>1</v>
      </c>
      <c r="Y20" s="31" t="s">
        <v>55</v>
      </c>
      <c r="AB20" s="31">
        <v>4</v>
      </c>
      <c r="AC20" s="31" t="s">
        <v>164</v>
      </c>
      <c r="AD20" s="31" t="s">
        <v>75</v>
      </c>
      <c r="AE20" s="40">
        <v>2.4</v>
      </c>
      <c r="AF20" s="40">
        <v>4.2</v>
      </c>
      <c r="AG20" s="40">
        <v>2.1230000000000002</v>
      </c>
      <c r="AH20" s="31">
        <v>68</v>
      </c>
      <c r="AI20" s="31">
        <v>55</v>
      </c>
      <c r="AJ20" s="31">
        <v>0</v>
      </c>
    </row>
    <row r="21" spans="1:36" x14ac:dyDescent="0.25">
      <c r="A21" s="42" t="s">
        <v>78</v>
      </c>
      <c r="B21" s="42" t="s">
        <v>86</v>
      </c>
      <c r="C21" s="42">
        <f t="shared" si="0"/>
        <v>15</v>
      </c>
      <c r="D21" s="42">
        <v>3.7999999999999999E-2</v>
      </c>
      <c r="E21" s="42">
        <v>2.75</v>
      </c>
      <c r="F21" s="42">
        <v>2.4</v>
      </c>
      <c r="G21" s="42">
        <f t="shared" si="1"/>
        <v>1.3010000000000002</v>
      </c>
      <c r="H21" s="42">
        <v>0</v>
      </c>
      <c r="I21" s="42">
        <v>0</v>
      </c>
      <c r="J21" s="42" t="s">
        <v>39</v>
      </c>
      <c r="K21" s="42" t="s">
        <v>38</v>
      </c>
      <c r="L21" s="42" t="s">
        <v>125</v>
      </c>
      <c r="O21" s="31">
        <f t="shared" si="3"/>
        <v>11</v>
      </c>
      <c r="P21" s="27" t="s">
        <v>150</v>
      </c>
      <c r="Q21" s="31">
        <v>5.0000000000000001E-4</v>
      </c>
      <c r="R21" s="31" t="s">
        <v>151</v>
      </c>
      <c r="S21" s="31">
        <v>5.0000000000000001E-4</v>
      </c>
      <c r="T21" s="31">
        <v>0</v>
      </c>
      <c r="U21" s="39">
        <f t="shared" si="2"/>
        <v>2.16</v>
      </c>
      <c r="V21" s="31">
        <v>2.7490000000000001</v>
      </c>
      <c r="W21" s="31">
        <v>0</v>
      </c>
      <c r="X21" s="31">
        <v>1</v>
      </c>
      <c r="Y21" s="31" t="s">
        <v>55</v>
      </c>
    </row>
    <row r="22" spans="1:36" x14ac:dyDescent="0.25">
      <c r="A22" s="42" t="s">
        <v>78</v>
      </c>
      <c r="B22" s="42" t="s">
        <v>87</v>
      </c>
      <c r="C22" s="42">
        <f t="shared" si="0"/>
        <v>16</v>
      </c>
      <c r="D22" s="42">
        <v>3.7999999999999999E-2</v>
      </c>
      <c r="E22" s="42">
        <v>2.75</v>
      </c>
      <c r="F22" s="42">
        <v>2.4</v>
      </c>
      <c r="G22" s="42">
        <f t="shared" si="1"/>
        <v>1.3010000000000002</v>
      </c>
      <c r="H22" s="42">
        <v>2.85</v>
      </c>
      <c r="I22" s="42">
        <v>0</v>
      </c>
      <c r="J22" s="42" t="s">
        <v>39</v>
      </c>
      <c r="K22" s="42" t="s">
        <v>38</v>
      </c>
      <c r="L22" s="42" t="s">
        <v>125</v>
      </c>
      <c r="O22" s="31">
        <f t="shared" si="3"/>
        <v>12</v>
      </c>
      <c r="P22" s="27" t="s">
        <v>152</v>
      </c>
      <c r="Q22" s="31">
        <v>5.0000000000000001E-4</v>
      </c>
      <c r="R22" s="31" t="s">
        <v>153</v>
      </c>
      <c r="S22" s="31">
        <v>5.0000000000000001E-4</v>
      </c>
      <c r="T22" s="31">
        <v>0</v>
      </c>
      <c r="U22" s="39">
        <f t="shared" si="2"/>
        <v>2.16</v>
      </c>
      <c r="V22" s="31">
        <v>2.7490000000000001</v>
      </c>
      <c r="W22" s="31">
        <v>0</v>
      </c>
      <c r="X22" s="31">
        <v>1</v>
      </c>
      <c r="Y22" s="31" t="s">
        <v>55</v>
      </c>
    </row>
    <row r="23" spans="1:36" x14ac:dyDescent="0.25">
      <c r="A23" s="42" t="s">
        <v>77</v>
      </c>
      <c r="B23" s="42" t="s">
        <v>86</v>
      </c>
      <c r="C23" s="42">
        <f t="shared" si="0"/>
        <v>17</v>
      </c>
      <c r="D23" s="42">
        <v>0.372</v>
      </c>
      <c r="E23" s="42">
        <v>2.75</v>
      </c>
      <c r="F23" s="42">
        <v>2.4</v>
      </c>
      <c r="G23" s="42">
        <f t="shared" si="1"/>
        <v>1.3390000000000002</v>
      </c>
      <c r="H23" s="42">
        <v>0</v>
      </c>
      <c r="I23" s="42">
        <v>0</v>
      </c>
      <c r="J23" s="42" t="s">
        <v>124</v>
      </c>
      <c r="K23" s="42" t="s">
        <v>38</v>
      </c>
      <c r="L23" s="42" t="s">
        <v>125</v>
      </c>
      <c r="O23" s="31">
        <f t="shared" si="3"/>
        <v>13</v>
      </c>
      <c r="P23" s="27" t="s">
        <v>151</v>
      </c>
      <c r="Q23" s="31">
        <v>5.0000000000000001E-4</v>
      </c>
      <c r="R23" s="31" t="s">
        <v>154</v>
      </c>
      <c r="S23" s="31">
        <v>5.0000000000000001E-4</v>
      </c>
      <c r="T23" s="31">
        <v>0</v>
      </c>
      <c r="U23" s="39">
        <f t="shared" si="2"/>
        <v>2.16</v>
      </c>
      <c r="V23" s="31">
        <v>2.7490000000000001</v>
      </c>
      <c r="W23" s="31">
        <v>0</v>
      </c>
      <c r="X23" s="31">
        <v>1</v>
      </c>
      <c r="Y23" s="31" t="s">
        <v>55</v>
      </c>
    </row>
    <row r="24" spans="1:36" x14ac:dyDescent="0.25">
      <c r="A24" s="42" t="s">
        <v>77</v>
      </c>
      <c r="B24" s="42" t="s">
        <v>87</v>
      </c>
      <c r="C24" s="42">
        <f t="shared" si="0"/>
        <v>18</v>
      </c>
      <c r="D24" s="42">
        <v>0.372</v>
      </c>
      <c r="E24" s="42">
        <v>2.75</v>
      </c>
      <c r="F24" s="42">
        <v>2.4</v>
      </c>
      <c r="G24" s="42">
        <f t="shared" si="1"/>
        <v>1.3390000000000002</v>
      </c>
      <c r="H24" s="42">
        <v>2.85</v>
      </c>
      <c r="I24" s="42">
        <v>0</v>
      </c>
      <c r="J24" s="42" t="s">
        <v>124</v>
      </c>
      <c r="K24" s="42" t="s">
        <v>38</v>
      </c>
      <c r="L24" s="42" t="s">
        <v>125</v>
      </c>
      <c r="O24" s="31">
        <f t="shared" si="3"/>
        <v>14</v>
      </c>
      <c r="P24" s="27" t="s">
        <v>153</v>
      </c>
      <c r="Q24" s="31">
        <v>5.0000000000000001E-4</v>
      </c>
      <c r="R24" s="31" t="s">
        <v>159</v>
      </c>
      <c r="S24" s="31">
        <v>5.0000000000000001E-4</v>
      </c>
      <c r="T24" s="31">
        <v>0</v>
      </c>
      <c r="U24" s="39">
        <f t="shared" si="2"/>
        <v>2.16</v>
      </c>
      <c r="V24" s="31">
        <v>2.7490000000000001</v>
      </c>
      <c r="W24" s="31">
        <v>0</v>
      </c>
      <c r="X24" s="31">
        <v>1</v>
      </c>
      <c r="Y24" s="31" t="s">
        <v>55</v>
      </c>
    </row>
    <row r="25" spans="1:36" x14ac:dyDescent="0.25">
      <c r="A25" s="42" t="s">
        <v>78</v>
      </c>
      <c r="B25" s="42" t="s">
        <v>88</v>
      </c>
      <c r="C25" s="42">
        <f t="shared" si="0"/>
        <v>19</v>
      </c>
      <c r="D25" s="42">
        <v>3.7999999999999999E-2</v>
      </c>
      <c r="E25" s="42">
        <v>2.75</v>
      </c>
      <c r="F25" s="42">
        <v>2.4</v>
      </c>
      <c r="G25" s="42">
        <f t="shared" si="1"/>
        <v>1.7110000000000003</v>
      </c>
      <c r="H25" s="42">
        <v>0</v>
      </c>
      <c r="I25" s="42">
        <v>0</v>
      </c>
      <c r="J25" s="42" t="s">
        <v>39</v>
      </c>
      <c r="K25" s="42" t="s">
        <v>38</v>
      </c>
      <c r="L25" s="42" t="s">
        <v>125</v>
      </c>
      <c r="O25" s="31">
        <f t="shared" si="3"/>
        <v>15</v>
      </c>
      <c r="P25" s="27" t="s">
        <v>154</v>
      </c>
      <c r="Q25" s="31">
        <v>5.0000000000000001E-4</v>
      </c>
      <c r="R25" s="31" t="s">
        <v>160</v>
      </c>
      <c r="S25" s="31">
        <v>5.0000000000000001E-4</v>
      </c>
      <c r="T25" s="31">
        <v>0</v>
      </c>
      <c r="U25" s="39">
        <f t="shared" si="2"/>
        <v>2.16</v>
      </c>
      <c r="V25" s="31">
        <v>2.7490000000000001</v>
      </c>
      <c r="W25" s="31">
        <v>0</v>
      </c>
      <c r="X25" s="31">
        <v>1</v>
      </c>
      <c r="Y25" s="31" t="s">
        <v>55</v>
      </c>
    </row>
    <row r="26" spans="1:36" x14ac:dyDescent="0.25">
      <c r="A26" s="42" t="s">
        <v>78</v>
      </c>
      <c r="B26" s="42" t="s">
        <v>89</v>
      </c>
      <c r="C26" s="42">
        <f t="shared" si="0"/>
        <v>20</v>
      </c>
      <c r="D26" s="42">
        <v>3.7999999999999999E-2</v>
      </c>
      <c r="E26" s="42">
        <v>2.75</v>
      </c>
      <c r="F26" s="42">
        <v>2.4</v>
      </c>
      <c r="G26" s="42">
        <f t="shared" si="1"/>
        <v>1.7110000000000003</v>
      </c>
      <c r="H26" s="42">
        <v>2.85</v>
      </c>
      <c r="I26" s="42">
        <v>0</v>
      </c>
      <c r="J26" s="42" t="s">
        <v>39</v>
      </c>
      <c r="K26" s="42" t="s">
        <v>38</v>
      </c>
      <c r="L26" s="42" t="s">
        <v>125</v>
      </c>
      <c r="O26" s="31">
        <f t="shared" si="3"/>
        <v>16</v>
      </c>
      <c r="P26" s="27" t="s">
        <v>159</v>
      </c>
      <c r="Q26" s="31">
        <v>5.0000000000000001E-4</v>
      </c>
      <c r="R26" s="31" t="s">
        <v>157</v>
      </c>
      <c r="S26" s="31">
        <v>5.0000000000000001E-4</v>
      </c>
      <c r="T26" s="31">
        <v>0</v>
      </c>
      <c r="U26" s="39">
        <f t="shared" si="2"/>
        <v>2.16</v>
      </c>
      <c r="V26" s="31">
        <v>2.7490000000000001</v>
      </c>
      <c r="W26" s="31">
        <v>0</v>
      </c>
      <c r="X26" s="31">
        <v>1</v>
      </c>
      <c r="Y26" s="31" t="s">
        <v>55</v>
      </c>
    </row>
    <row r="27" spans="1:36" x14ac:dyDescent="0.25">
      <c r="A27" s="42" t="s">
        <v>77</v>
      </c>
      <c r="B27" s="42" t="s">
        <v>88</v>
      </c>
      <c r="C27" s="42">
        <f t="shared" si="0"/>
        <v>21</v>
      </c>
      <c r="D27" s="42">
        <v>0.372</v>
      </c>
      <c r="E27" s="42">
        <v>2.75</v>
      </c>
      <c r="F27" s="42">
        <v>2.4</v>
      </c>
      <c r="G27" s="42">
        <f t="shared" si="1"/>
        <v>1.7490000000000003</v>
      </c>
      <c r="H27" s="42">
        <v>0</v>
      </c>
      <c r="I27" s="42">
        <v>0</v>
      </c>
      <c r="J27" s="42" t="s">
        <v>124</v>
      </c>
      <c r="K27" s="42" t="s">
        <v>38</v>
      </c>
      <c r="L27" s="42" t="s">
        <v>125</v>
      </c>
      <c r="O27" s="31">
        <f t="shared" si="3"/>
        <v>17</v>
      </c>
      <c r="P27" s="27" t="s">
        <v>160</v>
      </c>
      <c r="Q27" s="31">
        <v>5.0000000000000001E-4</v>
      </c>
      <c r="R27" s="31" t="s">
        <v>158</v>
      </c>
      <c r="S27" s="31">
        <v>5.0000000000000001E-4</v>
      </c>
      <c r="T27" s="31">
        <v>0</v>
      </c>
      <c r="U27" s="39">
        <f t="shared" si="2"/>
        <v>2.16</v>
      </c>
      <c r="V27" s="31">
        <v>2.7490000000000001</v>
      </c>
      <c r="W27" s="31">
        <v>0</v>
      </c>
      <c r="X27" s="31">
        <v>1</v>
      </c>
      <c r="Y27" s="31" t="s">
        <v>55</v>
      </c>
    </row>
    <row r="28" spans="1:36" x14ac:dyDescent="0.25">
      <c r="A28" s="42" t="s">
        <v>77</v>
      </c>
      <c r="B28" s="42" t="s">
        <v>89</v>
      </c>
      <c r="C28" s="42">
        <f t="shared" si="0"/>
        <v>22</v>
      </c>
      <c r="D28" s="42">
        <v>0.372</v>
      </c>
      <c r="E28" s="42">
        <v>2.75</v>
      </c>
      <c r="F28" s="42">
        <v>2.4</v>
      </c>
      <c r="G28" s="42">
        <f t="shared" si="1"/>
        <v>1.7490000000000003</v>
      </c>
      <c r="H28" s="42">
        <v>2.85</v>
      </c>
      <c r="I28" s="42">
        <v>0</v>
      </c>
      <c r="J28" s="42" t="s">
        <v>124</v>
      </c>
      <c r="K28" s="42" t="s">
        <v>38</v>
      </c>
      <c r="L28" s="42" t="s">
        <v>125</v>
      </c>
      <c r="O28" s="31">
        <f t="shared" si="3"/>
        <v>18</v>
      </c>
      <c r="P28" s="27" t="s">
        <v>157</v>
      </c>
      <c r="Q28" s="31">
        <v>5.0000000000000001E-4</v>
      </c>
      <c r="R28" s="31" t="s">
        <v>155</v>
      </c>
      <c r="S28" s="31">
        <v>5.0000000000000001E-4</v>
      </c>
      <c r="T28" s="31">
        <v>0</v>
      </c>
      <c r="U28" s="39">
        <f t="shared" si="2"/>
        <v>2.16</v>
      </c>
      <c r="V28" s="31">
        <v>2.7490000000000001</v>
      </c>
      <c r="W28" s="31">
        <v>0</v>
      </c>
      <c r="X28" s="31">
        <v>1</v>
      </c>
      <c r="Y28" s="31" t="s">
        <v>55</v>
      </c>
    </row>
    <row r="29" spans="1:36" x14ac:dyDescent="0.25">
      <c r="A29" s="42" t="s">
        <v>78</v>
      </c>
      <c r="B29" s="42" t="s">
        <v>90</v>
      </c>
      <c r="C29" s="42">
        <f t="shared" si="0"/>
        <v>23</v>
      </c>
      <c r="D29" s="42">
        <v>3.7999999999999999E-2</v>
      </c>
      <c r="E29" s="42">
        <v>2.75</v>
      </c>
      <c r="F29" s="42">
        <v>2.4</v>
      </c>
      <c r="G29" s="42">
        <f t="shared" si="1"/>
        <v>2.1210000000000004</v>
      </c>
      <c r="H29" s="42">
        <v>0</v>
      </c>
      <c r="I29" s="42">
        <v>0</v>
      </c>
      <c r="J29" s="42" t="s">
        <v>39</v>
      </c>
      <c r="K29" s="42" t="s">
        <v>38</v>
      </c>
      <c r="L29" s="42" t="s">
        <v>125</v>
      </c>
      <c r="O29" s="31">
        <f t="shared" si="3"/>
        <v>19</v>
      </c>
      <c r="P29" s="27" t="s">
        <v>158</v>
      </c>
      <c r="Q29" s="31">
        <v>5.0000000000000001E-4</v>
      </c>
      <c r="R29" s="31" t="s">
        <v>156</v>
      </c>
      <c r="S29" s="31">
        <v>5.0000000000000001E-4</v>
      </c>
      <c r="T29" s="31">
        <v>0</v>
      </c>
      <c r="U29" s="39">
        <f t="shared" si="2"/>
        <v>2.16</v>
      </c>
      <c r="V29" s="31">
        <v>2.7490000000000001</v>
      </c>
      <c r="W29" s="31">
        <v>0</v>
      </c>
      <c r="X29" s="31">
        <v>1</v>
      </c>
      <c r="Y29" s="31" t="s">
        <v>55</v>
      </c>
    </row>
    <row r="30" spans="1:36" x14ac:dyDescent="0.25">
      <c r="A30" s="42" t="s">
        <v>78</v>
      </c>
      <c r="B30" s="42" t="s">
        <v>91</v>
      </c>
      <c r="C30" s="42">
        <f t="shared" si="0"/>
        <v>24</v>
      </c>
      <c r="D30" s="42">
        <v>3.7999999999999999E-2</v>
      </c>
      <c r="E30" s="42">
        <v>2.75</v>
      </c>
      <c r="F30" s="42">
        <v>2.4</v>
      </c>
      <c r="G30" s="42">
        <f t="shared" si="1"/>
        <v>2.1210000000000004</v>
      </c>
      <c r="H30" s="42">
        <v>2.85</v>
      </c>
      <c r="I30" s="42">
        <v>0</v>
      </c>
      <c r="J30" s="42" t="s">
        <v>39</v>
      </c>
      <c r="K30" s="42" t="s">
        <v>38</v>
      </c>
      <c r="L30" s="42" t="s">
        <v>125</v>
      </c>
      <c r="O30" s="31">
        <f t="shared" si="3"/>
        <v>20</v>
      </c>
      <c r="P30" s="27" t="s">
        <v>155</v>
      </c>
      <c r="Q30" s="31">
        <v>5.0000000000000001E-4</v>
      </c>
      <c r="R30" s="31" t="s">
        <v>195</v>
      </c>
      <c r="S30" s="31">
        <v>5.0000000000000001E-4</v>
      </c>
      <c r="T30" s="31">
        <v>0</v>
      </c>
      <c r="U30" s="39">
        <f t="shared" si="2"/>
        <v>2.16</v>
      </c>
      <c r="V30" s="31">
        <v>2.7490000000000001</v>
      </c>
      <c r="W30" s="31">
        <v>0</v>
      </c>
      <c r="X30" s="31">
        <v>1</v>
      </c>
      <c r="Y30" s="31" t="s">
        <v>55</v>
      </c>
    </row>
    <row r="31" spans="1:36" x14ac:dyDescent="0.25">
      <c r="A31" s="42" t="s">
        <v>77</v>
      </c>
      <c r="B31" s="42" t="s">
        <v>90</v>
      </c>
      <c r="C31" s="42">
        <f t="shared" si="0"/>
        <v>25</v>
      </c>
      <c r="D31" s="42">
        <v>0.372</v>
      </c>
      <c r="E31" s="42">
        <v>2.75</v>
      </c>
      <c r="F31" s="42">
        <v>2.4</v>
      </c>
      <c r="G31" s="42">
        <f t="shared" si="1"/>
        <v>2.1590000000000003</v>
      </c>
      <c r="H31" s="42">
        <v>0</v>
      </c>
      <c r="I31" s="42">
        <v>0</v>
      </c>
      <c r="J31" s="42" t="s">
        <v>124</v>
      </c>
      <c r="K31" s="42" t="s">
        <v>38</v>
      </c>
      <c r="L31" s="42" t="s">
        <v>125</v>
      </c>
      <c r="O31" s="31">
        <f t="shared" si="3"/>
        <v>21</v>
      </c>
      <c r="P31" s="27" t="s">
        <v>156</v>
      </c>
      <c r="Q31" s="31">
        <v>5.0000000000000001E-4</v>
      </c>
      <c r="R31" s="31" t="s">
        <v>196</v>
      </c>
      <c r="S31" s="31">
        <v>5.0000000000000001E-4</v>
      </c>
      <c r="T31" s="31">
        <v>0</v>
      </c>
      <c r="U31" s="39">
        <f t="shared" si="2"/>
        <v>2.16</v>
      </c>
      <c r="V31" s="31">
        <v>2.7490000000000001</v>
      </c>
      <c r="W31" s="31">
        <v>0</v>
      </c>
      <c r="X31" s="31">
        <v>1</v>
      </c>
      <c r="Y31" s="31" t="s">
        <v>55</v>
      </c>
    </row>
    <row r="32" spans="1:36" x14ac:dyDescent="0.25">
      <c r="A32" s="42" t="s">
        <v>77</v>
      </c>
      <c r="B32" s="42" t="s">
        <v>91</v>
      </c>
      <c r="C32" s="42">
        <f t="shared" si="0"/>
        <v>26</v>
      </c>
      <c r="D32" s="42">
        <v>0.372</v>
      </c>
      <c r="E32" s="42">
        <v>2.75</v>
      </c>
      <c r="F32" s="42">
        <v>2.4</v>
      </c>
      <c r="G32" s="42">
        <f t="shared" si="1"/>
        <v>2.1590000000000003</v>
      </c>
      <c r="H32" s="42">
        <v>2.85</v>
      </c>
      <c r="I32" s="42">
        <v>0</v>
      </c>
      <c r="J32" s="42" t="s">
        <v>124</v>
      </c>
      <c r="K32" s="42" t="s">
        <v>38</v>
      </c>
      <c r="L32" s="42" t="s">
        <v>125</v>
      </c>
      <c r="O32" s="31">
        <f t="shared" si="3"/>
        <v>22</v>
      </c>
      <c r="P32" s="27" t="s">
        <v>195</v>
      </c>
      <c r="Q32" s="31">
        <v>5.0000000000000001E-4</v>
      </c>
      <c r="R32" s="31" t="s">
        <v>161</v>
      </c>
      <c r="S32" s="31">
        <v>5.0000000000000001E-4</v>
      </c>
      <c r="T32" s="31">
        <v>0</v>
      </c>
      <c r="U32" s="39">
        <f t="shared" si="2"/>
        <v>2.16</v>
      </c>
      <c r="V32" s="31">
        <v>2.7490000000000001</v>
      </c>
      <c r="W32" s="31">
        <v>0</v>
      </c>
      <c r="X32" s="31">
        <v>1</v>
      </c>
      <c r="Y32" s="31" t="s">
        <v>55</v>
      </c>
    </row>
    <row r="33" spans="1:25" x14ac:dyDescent="0.25">
      <c r="A33" s="42" t="s">
        <v>78</v>
      </c>
      <c r="B33" s="42" t="s">
        <v>92</v>
      </c>
      <c r="C33" s="42">
        <f t="shared" si="0"/>
        <v>27</v>
      </c>
      <c r="D33" s="42">
        <v>3.7999999999999999E-2</v>
      </c>
      <c r="E33" s="42">
        <v>2.75</v>
      </c>
      <c r="F33" s="42">
        <v>2.4</v>
      </c>
      <c r="G33" s="42">
        <f t="shared" si="1"/>
        <v>2.5310000000000001</v>
      </c>
      <c r="H33" s="42">
        <v>0</v>
      </c>
      <c r="I33" s="42">
        <v>0</v>
      </c>
      <c r="J33" s="42" t="s">
        <v>39</v>
      </c>
      <c r="K33" s="42" t="s">
        <v>38</v>
      </c>
      <c r="L33" s="42" t="s">
        <v>125</v>
      </c>
      <c r="O33" s="31">
        <f t="shared" si="3"/>
        <v>23</v>
      </c>
      <c r="P33" s="27" t="s">
        <v>196</v>
      </c>
      <c r="Q33" s="31">
        <v>5.0000000000000001E-4</v>
      </c>
      <c r="R33" s="31" t="s">
        <v>162</v>
      </c>
      <c r="S33" s="31">
        <v>5.0000000000000001E-4</v>
      </c>
      <c r="T33" s="31">
        <v>0</v>
      </c>
      <c r="U33" s="39">
        <f t="shared" si="2"/>
        <v>2.16</v>
      </c>
      <c r="V33" s="31">
        <v>2.7490000000000001</v>
      </c>
      <c r="W33" s="31">
        <v>0</v>
      </c>
      <c r="X33" s="31">
        <v>1</v>
      </c>
      <c r="Y33" s="31" t="s">
        <v>55</v>
      </c>
    </row>
    <row r="34" spans="1:25" x14ac:dyDescent="0.25">
      <c r="A34" s="42" t="s">
        <v>78</v>
      </c>
      <c r="B34" s="42" t="s">
        <v>93</v>
      </c>
      <c r="C34" s="42">
        <f t="shared" si="0"/>
        <v>28</v>
      </c>
      <c r="D34" s="42">
        <v>3.7999999999999999E-2</v>
      </c>
      <c r="E34" s="42">
        <v>2.75</v>
      </c>
      <c r="F34" s="42">
        <v>2.4</v>
      </c>
      <c r="G34" s="42">
        <f t="shared" si="1"/>
        <v>2.5310000000000001</v>
      </c>
      <c r="H34" s="42">
        <v>2.85</v>
      </c>
      <c r="I34" s="42">
        <v>0</v>
      </c>
      <c r="J34" s="42" t="s">
        <v>39</v>
      </c>
      <c r="K34" s="42" t="s">
        <v>38</v>
      </c>
      <c r="L34" s="42" t="s">
        <v>125</v>
      </c>
      <c r="O34" s="31">
        <f t="shared" si="3"/>
        <v>24</v>
      </c>
      <c r="P34" s="27" t="s">
        <v>161</v>
      </c>
      <c r="Q34" s="31">
        <v>5.0000000000000001E-4</v>
      </c>
      <c r="R34" s="31" t="s">
        <v>197</v>
      </c>
      <c r="S34" s="31">
        <v>5.0000000000000001E-4</v>
      </c>
      <c r="T34" s="31">
        <v>0</v>
      </c>
      <c r="U34" s="39">
        <f t="shared" si="2"/>
        <v>2.16</v>
      </c>
      <c r="V34" s="31">
        <v>2.7490000000000001</v>
      </c>
      <c r="W34" s="31">
        <v>0</v>
      </c>
      <c r="X34" s="31">
        <v>1</v>
      </c>
      <c r="Y34" s="31" t="s">
        <v>55</v>
      </c>
    </row>
    <row r="35" spans="1:25" x14ac:dyDescent="0.25">
      <c r="A35" s="42" t="s">
        <v>77</v>
      </c>
      <c r="B35" s="42" t="s">
        <v>92</v>
      </c>
      <c r="C35" s="42">
        <f t="shared" si="0"/>
        <v>29</v>
      </c>
      <c r="D35" s="42">
        <v>0.372</v>
      </c>
      <c r="E35" s="42">
        <v>2.75</v>
      </c>
      <c r="F35" s="42">
        <v>2.4</v>
      </c>
      <c r="G35" s="42">
        <f t="shared" si="1"/>
        <v>2.569</v>
      </c>
      <c r="H35" s="42">
        <v>0</v>
      </c>
      <c r="I35" s="42">
        <v>0</v>
      </c>
      <c r="J35" s="42" t="s">
        <v>124</v>
      </c>
      <c r="K35" s="42" t="s">
        <v>38</v>
      </c>
      <c r="L35" s="42" t="s">
        <v>125</v>
      </c>
      <c r="O35" s="31">
        <f t="shared" si="3"/>
        <v>25</v>
      </c>
      <c r="P35" s="27" t="s">
        <v>162</v>
      </c>
      <c r="Q35" s="31">
        <v>5.0000000000000001E-4</v>
      </c>
      <c r="R35" s="31" t="s">
        <v>198</v>
      </c>
      <c r="S35" s="31">
        <v>5.0000000000000001E-4</v>
      </c>
      <c r="T35" s="31">
        <v>0</v>
      </c>
      <c r="U35" s="39">
        <f t="shared" si="2"/>
        <v>2.16</v>
      </c>
      <c r="V35" s="31">
        <v>2.7490000000000001</v>
      </c>
      <c r="W35" s="31">
        <v>0</v>
      </c>
      <c r="X35" s="31">
        <v>1</v>
      </c>
      <c r="Y35" s="31" t="s">
        <v>55</v>
      </c>
    </row>
    <row r="36" spans="1:25" x14ac:dyDescent="0.25">
      <c r="A36" s="42" t="s">
        <v>77</v>
      </c>
      <c r="B36" s="42" t="s">
        <v>93</v>
      </c>
      <c r="C36" s="42">
        <f t="shared" si="0"/>
        <v>30</v>
      </c>
      <c r="D36" s="42">
        <v>0.372</v>
      </c>
      <c r="E36" s="42">
        <v>2.75</v>
      </c>
      <c r="F36" s="42">
        <v>2.4</v>
      </c>
      <c r="G36" s="42">
        <f t="shared" si="1"/>
        <v>2.569</v>
      </c>
      <c r="H36" s="42">
        <v>2.85</v>
      </c>
      <c r="I36" s="42">
        <v>0</v>
      </c>
      <c r="J36" s="42" t="s">
        <v>124</v>
      </c>
      <c r="K36" s="42" t="s">
        <v>38</v>
      </c>
      <c r="L36" s="42" t="s">
        <v>125</v>
      </c>
      <c r="O36" s="31">
        <f t="shared" si="3"/>
        <v>26</v>
      </c>
      <c r="P36" s="27" t="s">
        <v>197</v>
      </c>
      <c r="Q36" s="31">
        <v>5.0000000000000001E-4</v>
      </c>
      <c r="R36" s="31" t="s">
        <v>163</v>
      </c>
      <c r="S36" s="31">
        <v>5.0000000000000001E-4</v>
      </c>
      <c r="T36" s="31">
        <v>0</v>
      </c>
      <c r="U36" s="39">
        <f t="shared" si="2"/>
        <v>2.16</v>
      </c>
      <c r="V36" s="31">
        <v>2.7490000000000001</v>
      </c>
      <c r="W36" s="31">
        <v>0</v>
      </c>
      <c r="X36" s="31">
        <v>1</v>
      </c>
      <c r="Y36" s="31" t="s">
        <v>55</v>
      </c>
    </row>
    <row r="37" spans="1:25" x14ac:dyDescent="0.25">
      <c r="A37" s="42" t="s">
        <v>78</v>
      </c>
      <c r="B37" s="42" t="s">
        <v>94</v>
      </c>
      <c r="C37" s="42">
        <f t="shared" si="0"/>
        <v>31</v>
      </c>
      <c r="D37" s="42">
        <v>3.7999999999999999E-2</v>
      </c>
      <c r="E37" s="42">
        <v>2.75</v>
      </c>
      <c r="F37" s="42">
        <v>2.4</v>
      </c>
      <c r="G37" s="42">
        <f t="shared" si="1"/>
        <v>2.9409999999999998</v>
      </c>
      <c r="H37" s="42">
        <v>0</v>
      </c>
      <c r="I37" s="42">
        <v>0</v>
      </c>
      <c r="J37" s="42" t="s">
        <v>39</v>
      </c>
      <c r="K37" s="42" t="s">
        <v>38</v>
      </c>
      <c r="L37" s="42" t="s">
        <v>125</v>
      </c>
      <c r="O37" s="31">
        <f t="shared" si="3"/>
        <v>27</v>
      </c>
      <c r="P37" s="27" t="s">
        <v>198</v>
      </c>
      <c r="Q37" s="31">
        <v>5.0000000000000001E-4</v>
      </c>
      <c r="R37" s="31" t="s">
        <v>164</v>
      </c>
      <c r="S37" s="31">
        <v>5.0000000000000001E-4</v>
      </c>
      <c r="T37" s="31">
        <v>0</v>
      </c>
      <c r="U37" s="39">
        <f t="shared" si="2"/>
        <v>2.16</v>
      </c>
      <c r="V37" s="31">
        <v>2.7490000000000001</v>
      </c>
      <c r="W37" s="31">
        <v>0</v>
      </c>
      <c r="X37" s="31">
        <v>1</v>
      </c>
      <c r="Y37" s="31" t="s">
        <v>55</v>
      </c>
    </row>
    <row r="38" spans="1:25" x14ac:dyDescent="0.25">
      <c r="A38" s="27" t="s">
        <v>78</v>
      </c>
      <c r="B38" s="27" t="s">
        <v>95</v>
      </c>
      <c r="C38" s="31">
        <f t="shared" si="0"/>
        <v>32</v>
      </c>
      <c r="D38" s="27">
        <v>3.7999999999999999E-2</v>
      </c>
      <c r="E38" s="27">
        <v>2.75</v>
      </c>
      <c r="F38" s="27">
        <v>2.4</v>
      </c>
      <c r="G38" s="27">
        <f t="shared" si="1"/>
        <v>2.9409999999999998</v>
      </c>
      <c r="H38" s="27">
        <v>2.85</v>
      </c>
      <c r="I38" s="27">
        <v>0</v>
      </c>
      <c r="J38" s="27" t="s">
        <v>39</v>
      </c>
      <c r="K38" s="27" t="s">
        <v>38</v>
      </c>
      <c r="L38" s="27" t="s">
        <v>125</v>
      </c>
      <c r="O38" s="31">
        <f t="shared" si="3"/>
        <v>28</v>
      </c>
      <c r="P38" s="27" t="s">
        <v>163</v>
      </c>
      <c r="Q38" s="31">
        <v>5.0000000000000001E-4</v>
      </c>
      <c r="R38" s="31" t="s">
        <v>199</v>
      </c>
      <c r="S38" s="31">
        <v>5.0000000000000001E-4</v>
      </c>
      <c r="T38" s="31">
        <v>0</v>
      </c>
      <c r="U38" s="39">
        <f t="shared" si="2"/>
        <v>2.16</v>
      </c>
      <c r="V38" s="31">
        <v>2.7490000000000001</v>
      </c>
      <c r="W38" s="31">
        <v>0</v>
      </c>
      <c r="X38" s="31">
        <v>1</v>
      </c>
      <c r="Y38" s="31" t="s">
        <v>55</v>
      </c>
    </row>
    <row r="39" spans="1:25" x14ac:dyDescent="0.25">
      <c r="A39" s="27" t="s">
        <v>77</v>
      </c>
      <c r="B39" s="27" t="s">
        <v>94</v>
      </c>
      <c r="C39" s="31">
        <f t="shared" si="0"/>
        <v>33</v>
      </c>
      <c r="D39" s="27">
        <v>0.372</v>
      </c>
      <c r="E39" s="27">
        <v>2.75</v>
      </c>
      <c r="F39" s="27">
        <v>2.4</v>
      </c>
      <c r="G39" s="27">
        <f t="shared" si="1"/>
        <v>2.9789999999999996</v>
      </c>
      <c r="H39" s="27">
        <v>0</v>
      </c>
      <c r="I39" s="27">
        <v>0</v>
      </c>
      <c r="J39" s="27" t="s">
        <v>124</v>
      </c>
      <c r="K39" s="27" t="s">
        <v>38</v>
      </c>
      <c r="L39" s="27" t="s">
        <v>125</v>
      </c>
      <c r="O39" s="31">
        <f t="shared" si="3"/>
        <v>29</v>
      </c>
      <c r="P39" s="27" t="s">
        <v>164</v>
      </c>
      <c r="Q39" s="31">
        <v>5.0000000000000001E-4</v>
      </c>
      <c r="R39" s="31" t="s">
        <v>200</v>
      </c>
      <c r="S39" s="31">
        <v>5.0000000000000001E-4</v>
      </c>
      <c r="T39" s="31">
        <v>0</v>
      </c>
      <c r="U39" s="39">
        <f t="shared" si="2"/>
        <v>2.16</v>
      </c>
      <c r="V39" s="31">
        <v>2.7490000000000001</v>
      </c>
      <c r="W39" s="31">
        <v>0</v>
      </c>
      <c r="X39" s="31">
        <v>1</v>
      </c>
      <c r="Y39" s="31" t="s">
        <v>55</v>
      </c>
    </row>
    <row r="40" spans="1:25" x14ac:dyDescent="0.25">
      <c r="A40" s="27" t="s">
        <v>77</v>
      </c>
      <c r="B40" s="27" t="s">
        <v>95</v>
      </c>
      <c r="C40" s="31">
        <f t="shared" si="0"/>
        <v>34</v>
      </c>
      <c r="D40" s="27">
        <v>0.372</v>
      </c>
      <c r="E40" s="27">
        <v>2.75</v>
      </c>
      <c r="F40" s="27">
        <v>2.4</v>
      </c>
      <c r="G40" s="27">
        <f t="shared" si="1"/>
        <v>2.9789999999999996</v>
      </c>
      <c r="H40" s="27">
        <v>2.85</v>
      </c>
      <c r="I40" s="27">
        <v>0</v>
      </c>
      <c r="J40" s="27" t="s">
        <v>124</v>
      </c>
      <c r="K40" s="27" t="s">
        <v>38</v>
      </c>
      <c r="L40" s="27" t="s">
        <v>125</v>
      </c>
      <c r="O40" s="31">
        <f t="shared" si="3"/>
        <v>30</v>
      </c>
      <c r="P40" s="27" t="s">
        <v>199</v>
      </c>
      <c r="Q40" s="31">
        <v>5.0000000000000001E-4</v>
      </c>
      <c r="R40" s="31" t="s">
        <v>165</v>
      </c>
      <c r="S40" s="31">
        <v>5.0000000000000001E-4</v>
      </c>
      <c r="T40" s="31">
        <v>0</v>
      </c>
      <c r="U40" s="39">
        <f t="shared" si="2"/>
        <v>2.16</v>
      </c>
      <c r="V40" s="31">
        <v>2.7490000000000001</v>
      </c>
      <c r="W40" s="31">
        <v>0</v>
      </c>
      <c r="X40" s="31">
        <v>1</v>
      </c>
      <c r="Y40" s="31" t="s">
        <v>55</v>
      </c>
    </row>
    <row r="41" spans="1:25" x14ac:dyDescent="0.25">
      <c r="A41" s="27" t="s">
        <v>78</v>
      </c>
      <c r="B41" s="27" t="s">
        <v>96</v>
      </c>
      <c r="C41" s="31">
        <f t="shared" si="0"/>
        <v>35</v>
      </c>
      <c r="D41" s="27">
        <v>3.7999999999999999E-2</v>
      </c>
      <c r="E41" s="27">
        <v>2.75</v>
      </c>
      <c r="F41" s="27">
        <v>2.4</v>
      </c>
      <c r="G41" s="27">
        <f t="shared" ref="G41:G72" si="4">G39+D39</f>
        <v>3.3509999999999995</v>
      </c>
      <c r="H41" s="27">
        <v>0</v>
      </c>
      <c r="I41" s="27">
        <v>0</v>
      </c>
      <c r="J41" s="27" t="s">
        <v>39</v>
      </c>
      <c r="K41" s="27" t="s">
        <v>38</v>
      </c>
      <c r="L41" s="27" t="s">
        <v>125</v>
      </c>
      <c r="O41" s="31">
        <f t="shared" si="3"/>
        <v>31</v>
      </c>
      <c r="P41" s="27" t="s">
        <v>200</v>
      </c>
      <c r="Q41" s="31">
        <v>5.0000000000000001E-4</v>
      </c>
      <c r="R41" s="31" t="s">
        <v>166</v>
      </c>
      <c r="S41" s="31">
        <v>5.0000000000000001E-4</v>
      </c>
      <c r="T41" s="31">
        <v>0</v>
      </c>
      <c r="U41" s="39">
        <f t="shared" si="2"/>
        <v>2.16</v>
      </c>
      <c r="V41" s="31">
        <v>2.7490000000000001</v>
      </c>
      <c r="W41" s="31">
        <v>0</v>
      </c>
      <c r="X41" s="31">
        <v>1</v>
      </c>
      <c r="Y41" s="31" t="s">
        <v>55</v>
      </c>
    </row>
    <row r="42" spans="1:25" x14ac:dyDescent="0.25">
      <c r="A42" s="27" t="s">
        <v>78</v>
      </c>
      <c r="B42" s="27" t="s">
        <v>97</v>
      </c>
      <c r="C42" s="31">
        <f t="shared" si="0"/>
        <v>36</v>
      </c>
      <c r="D42" s="27">
        <v>3.7999999999999999E-2</v>
      </c>
      <c r="E42" s="27">
        <v>2.75</v>
      </c>
      <c r="F42" s="27">
        <v>2.4</v>
      </c>
      <c r="G42" s="27">
        <f t="shared" si="4"/>
        <v>3.3509999999999995</v>
      </c>
      <c r="H42" s="27">
        <v>2.85</v>
      </c>
      <c r="I42" s="27">
        <v>0</v>
      </c>
      <c r="J42" s="27" t="s">
        <v>39</v>
      </c>
      <c r="K42" s="27" t="s">
        <v>38</v>
      </c>
      <c r="L42" s="27" t="s">
        <v>125</v>
      </c>
      <c r="O42" s="31">
        <f t="shared" si="3"/>
        <v>32</v>
      </c>
      <c r="P42" s="27" t="s">
        <v>165</v>
      </c>
      <c r="Q42" s="31">
        <v>5.0000000000000001E-4</v>
      </c>
      <c r="R42" s="31" t="s">
        <v>201</v>
      </c>
      <c r="S42" s="31">
        <v>5.0000000000000001E-4</v>
      </c>
      <c r="T42" s="31">
        <v>0</v>
      </c>
      <c r="U42" s="39">
        <f t="shared" si="2"/>
        <v>2.16</v>
      </c>
      <c r="V42" s="31">
        <v>2.7490000000000001</v>
      </c>
      <c r="W42" s="31">
        <v>0</v>
      </c>
      <c r="X42" s="31">
        <v>1</v>
      </c>
      <c r="Y42" s="31" t="s">
        <v>55</v>
      </c>
    </row>
    <row r="43" spans="1:25" x14ac:dyDescent="0.25">
      <c r="A43" s="27" t="s">
        <v>77</v>
      </c>
      <c r="B43" s="27" t="s">
        <v>96</v>
      </c>
      <c r="C43" s="31">
        <f t="shared" si="0"/>
        <v>37</v>
      </c>
      <c r="D43" s="27">
        <v>0.372</v>
      </c>
      <c r="E43" s="27">
        <v>2.75</v>
      </c>
      <c r="F43" s="27">
        <v>2.4</v>
      </c>
      <c r="G43" s="27">
        <f t="shared" si="4"/>
        <v>3.3889999999999993</v>
      </c>
      <c r="H43" s="27">
        <v>0</v>
      </c>
      <c r="I43" s="27">
        <v>0</v>
      </c>
      <c r="J43" s="27" t="s">
        <v>124</v>
      </c>
      <c r="K43" s="27" t="s">
        <v>38</v>
      </c>
      <c r="L43" s="27" t="s">
        <v>125</v>
      </c>
      <c r="O43" s="31">
        <f t="shared" si="3"/>
        <v>33</v>
      </c>
      <c r="P43" s="27" t="s">
        <v>166</v>
      </c>
      <c r="Q43" s="31">
        <v>5.0000000000000001E-4</v>
      </c>
      <c r="R43" s="31" t="s">
        <v>202</v>
      </c>
      <c r="S43" s="31">
        <v>5.0000000000000001E-4</v>
      </c>
      <c r="T43" s="31">
        <v>0</v>
      </c>
      <c r="U43" s="39">
        <f t="shared" si="2"/>
        <v>2.16</v>
      </c>
      <c r="V43" s="31">
        <v>2.7490000000000001</v>
      </c>
      <c r="W43" s="31">
        <v>0</v>
      </c>
      <c r="X43" s="31">
        <v>1</v>
      </c>
      <c r="Y43" s="31" t="s">
        <v>55</v>
      </c>
    </row>
    <row r="44" spans="1:25" x14ac:dyDescent="0.25">
      <c r="A44" s="27" t="s">
        <v>77</v>
      </c>
      <c r="B44" s="27" t="s">
        <v>97</v>
      </c>
      <c r="C44" s="31">
        <f t="shared" si="0"/>
        <v>38</v>
      </c>
      <c r="D44" s="27">
        <v>0.372</v>
      </c>
      <c r="E44" s="27">
        <v>2.75</v>
      </c>
      <c r="F44" s="27">
        <v>2.4</v>
      </c>
      <c r="G44" s="27">
        <f t="shared" si="4"/>
        <v>3.3889999999999993</v>
      </c>
      <c r="H44" s="27">
        <v>2.85</v>
      </c>
      <c r="I44" s="27">
        <v>0</v>
      </c>
      <c r="J44" s="27" t="s">
        <v>124</v>
      </c>
      <c r="K44" s="27" t="s">
        <v>38</v>
      </c>
      <c r="L44" s="27" t="s">
        <v>125</v>
      </c>
      <c r="O44" s="31">
        <f t="shared" si="3"/>
        <v>34</v>
      </c>
      <c r="P44" s="27" t="s">
        <v>201</v>
      </c>
      <c r="Q44" s="31">
        <v>5.0000000000000001E-4</v>
      </c>
      <c r="R44" s="31" t="s">
        <v>167</v>
      </c>
      <c r="S44" s="31">
        <v>5.0000000000000001E-4</v>
      </c>
      <c r="T44" s="31">
        <v>0</v>
      </c>
      <c r="U44" s="39">
        <f t="shared" si="2"/>
        <v>2.16</v>
      </c>
      <c r="V44" s="31">
        <v>2.7490000000000001</v>
      </c>
      <c r="W44" s="31">
        <v>0</v>
      </c>
      <c r="X44" s="31">
        <v>1</v>
      </c>
      <c r="Y44" s="31" t="s">
        <v>55</v>
      </c>
    </row>
    <row r="45" spans="1:25" x14ac:dyDescent="0.25">
      <c r="A45" s="27" t="s">
        <v>78</v>
      </c>
      <c r="B45" s="27" t="s">
        <v>98</v>
      </c>
      <c r="C45" s="31">
        <f t="shared" si="0"/>
        <v>39</v>
      </c>
      <c r="D45" s="27">
        <v>3.7999999999999999E-2</v>
      </c>
      <c r="E45" s="27">
        <v>2.75</v>
      </c>
      <c r="F45" s="27">
        <v>2.4</v>
      </c>
      <c r="G45" s="27">
        <f t="shared" si="4"/>
        <v>3.7609999999999992</v>
      </c>
      <c r="H45" s="27">
        <v>0</v>
      </c>
      <c r="I45" s="27">
        <v>0</v>
      </c>
      <c r="J45" s="27" t="s">
        <v>39</v>
      </c>
      <c r="K45" s="27" t="s">
        <v>38</v>
      </c>
      <c r="L45" s="27" t="s">
        <v>125</v>
      </c>
      <c r="O45" s="31">
        <f t="shared" si="3"/>
        <v>35</v>
      </c>
      <c r="P45" s="27" t="s">
        <v>202</v>
      </c>
      <c r="Q45" s="31">
        <v>5.0000000000000001E-4</v>
      </c>
      <c r="R45" s="31" t="s">
        <v>168</v>
      </c>
      <c r="S45" s="31">
        <v>5.0000000000000001E-4</v>
      </c>
      <c r="T45" s="31">
        <v>0</v>
      </c>
      <c r="U45" s="39">
        <f t="shared" si="2"/>
        <v>2.16</v>
      </c>
      <c r="V45" s="31">
        <v>2.7490000000000001</v>
      </c>
      <c r="W45" s="31">
        <v>0</v>
      </c>
      <c r="X45" s="31">
        <v>1</v>
      </c>
      <c r="Y45" s="31" t="s">
        <v>55</v>
      </c>
    </row>
    <row r="46" spans="1:25" x14ac:dyDescent="0.25">
      <c r="A46" s="27" t="s">
        <v>78</v>
      </c>
      <c r="B46" s="27" t="s">
        <v>99</v>
      </c>
      <c r="C46" s="31">
        <f t="shared" si="0"/>
        <v>40</v>
      </c>
      <c r="D46" s="27">
        <v>3.7999999999999999E-2</v>
      </c>
      <c r="E46" s="27">
        <v>2.75</v>
      </c>
      <c r="F46" s="27">
        <v>2.4</v>
      </c>
      <c r="G46" s="27">
        <f t="shared" si="4"/>
        <v>3.7609999999999992</v>
      </c>
      <c r="H46" s="27">
        <v>2.85</v>
      </c>
      <c r="I46" s="27">
        <v>0</v>
      </c>
      <c r="J46" s="27" t="s">
        <v>39</v>
      </c>
      <c r="K46" s="27" t="s">
        <v>38</v>
      </c>
      <c r="L46" s="27" t="s">
        <v>125</v>
      </c>
      <c r="O46" s="31">
        <f t="shared" si="3"/>
        <v>36</v>
      </c>
      <c r="P46" s="27" t="s">
        <v>167</v>
      </c>
      <c r="Q46" s="31">
        <v>5.0000000000000001E-4</v>
      </c>
      <c r="R46" s="31" t="s">
        <v>203</v>
      </c>
      <c r="S46" s="31">
        <v>5.0000000000000001E-4</v>
      </c>
      <c r="T46" s="31">
        <v>0</v>
      </c>
      <c r="U46" s="39">
        <f t="shared" si="2"/>
        <v>2.16</v>
      </c>
      <c r="V46" s="31">
        <v>2.7490000000000001</v>
      </c>
      <c r="W46" s="31">
        <v>0</v>
      </c>
      <c r="X46" s="31">
        <v>1</v>
      </c>
      <c r="Y46" s="31" t="s">
        <v>55</v>
      </c>
    </row>
    <row r="47" spans="1:25" x14ac:dyDescent="0.25">
      <c r="A47" s="27" t="s">
        <v>77</v>
      </c>
      <c r="B47" s="27" t="s">
        <v>98</v>
      </c>
      <c r="C47" s="31">
        <f t="shared" si="0"/>
        <v>41</v>
      </c>
      <c r="D47" s="27">
        <v>0.372</v>
      </c>
      <c r="E47" s="27">
        <v>2.75</v>
      </c>
      <c r="F47" s="27">
        <v>2.4</v>
      </c>
      <c r="G47" s="27">
        <f t="shared" si="4"/>
        <v>3.798999999999999</v>
      </c>
      <c r="H47" s="27">
        <v>0</v>
      </c>
      <c r="I47" s="27">
        <v>0</v>
      </c>
      <c r="J47" s="27" t="s">
        <v>124</v>
      </c>
      <c r="K47" s="27" t="s">
        <v>38</v>
      </c>
      <c r="L47" s="27" t="s">
        <v>125</v>
      </c>
      <c r="O47" s="31">
        <f t="shared" si="3"/>
        <v>37</v>
      </c>
      <c r="P47" s="27" t="s">
        <v>168</v>
      </c>
      <c r="Q47" s="31">
        <v>5.0000000000000001E-4</v>
      </c>
      <c r="R47" s="31" t="s">
        <v>204</v>
      </c>
      <c r="S47" s="31">
        <v>5.0000000000000001E-4</v>
      </c>
      <c r="T47" s="31">
        <v>0</v>
      </c>
      <c r="U47" s="39">
        <f t="shared" si="2"/>
        <v>2.16</v>
      </c>
      <c r="V47" s="31">
        <v>2.7490000000000001</v>
      </c>
      <c r="W47" s="31">
        <v>0</v>
      </c>
      <c r="X47" s="31">
        <v>1</v>
      </c>
      <c r="Y47" s="31" t="s">
        <v>55</v>
      </c>
    </row>
    <row r="48" spans="1:25" x14ac:dyDescent="0.25">
      <c r="A48" s="27" t="s">
        <v>77</v>
      </c>
      <c r="B48" s="27" t="s">
        <v>99</v>
      </c>
      <c r="C48" s="31">
        <f t="shared" si="0"/>
        <v>42</v>
      </c>
      <c r="D48" s="27">
        <v>0.372</v>
      </c>
      <c r="E48" s="27">
        <v>2.75</v>
      </c>
      <c r="F48" s="27">
        <v>2.4</v>
      </c>
      <c r="G48" s="27">
        <f t="shared" si="4"/>
        <v>3.798999999999999</v>
      </c>
      <c r="H48" s="27">
        <v>2.85</v>
      </c>
      <c r="I48" s="27">
        <v>0</v>
      </c>
      <c r="J48" s="27" t="s">
        <v>124</v>
      </c>
      <c r="K48" s="27" t="s">
        <v>38</v>
      </c>
      <c r="L48" s="27" t="s">
        <v>125</v>
      </c>
      <c r="O48" s="31">
        <f t="shared" si="3"/>
        <v>38</v>
      </c>
      <c r="P48" s="27" t="s">
        <v>203</v>
      </c>
      <c r="Q48" s="31">
        <v>5.0000000000000001E-4</v>
      </c>
      <c r="R48" s="31" t="s">
        <v>169</v>
      </c>
      <c r="S48" s="31">
        <v>5.0000000000000001E-4</v>
      </c>
      <c r="T48" s="31">
        <v>0</v>
      </c>
      <c r="U48" s="39">
        <f t="shared" si="2"/>
        <v>2.16</v>
      </c>
      <c r="V48" s="31">
        <v>2.7490000000000001</v>
      </c>
      <c r="W48" s="31">
        <v>0</v>
      </c>
      <c r="X48" s="31">
        <v>1</v>
      </c>
      <c r="Y48" s="31" t="s">
        <v>55</v>
      </c>
    </row>
    <row r="49" spans="1:25" x14ac:dyDescent="0.25">
      <c r="A49" s="27" t="s">
        <v>78</v>
      </c>
      <c r="B49" s="27" t="s">
        <v>100</v>
      </c>
      <c r="C49" s="31">
        <f t="shared" si="0"/>
        <v>43</v>
      </c>
      <c r="D49" s="27">
        <v>3.7999999999999999E-2</v>
      </c>
      <c r="E49" s="27">
        <v>2.75</v>
      </c>
      <c r="F49" s="27">
        <v>2.4</v>
      </c>
      <c r="G49" s="27">
        <f t="shared" si="4"/>
        <v>4.1709999999999994</v>
      </c>
      <c r="H49" s="27">
        <v>0</v>
      </c>
      <c r="I49" s="27">
        <v>0</v>
      </c>
      <c r="J49" s="27" t="s">
        <v>39</v>
      </c>
      <c r="K49" s="27" t="s">
        <v>38</v>
      </c>
      <c r="L49" s="27" t="s">
        <v>125</v>
      </c>
      <c r="O49" s="31">
        <f t="shared" si="3"/>
        <v>39</v>
      </c>
      <c r="P49" s="27" t="s">
        <v>204</v>
      </c>
      <c r="Q49" s="31">
        <v>5.0000000000000001E-4</v>
      </c>
      <c r="R49" s="31" t="s">
        <v>170</v>
      </c>
      <c r="S49" s="31">
        <v>5.0000000000000001E-4</v>
      </c>
      <c r="T49" s="31">
        <v>0</v>
      </c>
      <c r="U49" s="39">
        <f t="shared" si="2"/>
        <v>2.16</v>
      </c>
      <c r="V49" s="31">
        <v>2.7490000000000001</v>
      </c>
      <c r="W49" s="31">
        <v>0</v>
      </c>
      <c r="X49" s="31">
        <v>1</v>
      </c>
      <c r="Y49" s="31" t="s">
        <v>55</v>
      </c>
    </row>
    <row r="50" spans="1:25" x14ac:dyDescent="0.25">
      <c r="A50" s="27" t="s">
        <v>78</v>
      </c>
      <c r="B50" s="27" t="s">
        <v>101</v>
      </c>
      <c r="C50" s="31">
        <f t="shared" si="0"/>
        <v>44</v>
      </c>
      <c r="D50" s="27">
        <v>3.7999999999999999E-2</v>
      </c>
      <c r="E50" s="27">
        <v>2.75</v>
      </c>
      <c r="F50" s="27">
        <v>2.4</v>
      </c>
      <c r="G50" s="27">
        <f t="shared" si="4"/>
        <v>4.1709999999999994</v>
      </c>
      <c r="H50" s="27">
        <v>2.85</v>
      </c>
      <c r="I50" s="27">
        <v>0</v>
      </c>
      <c r="J50" s="27" t="s">
        <v>39</v>
      </c>
      <c r="K50" s="27" t="s">
        <v>38</v>
      </c>
      <c r="L50" s="27" t="s">
        <v>125</v>
      </c>
      <c r="O50" s="31">
        <f t="shared" si="3"/>
        <v>40</v>
      </c>
      <c r="P50" s="27" t="s">
        <v>169</v>
      </c>
      <c r="Q50" s="31">
        <v>5.0000000000000001E-4</v>
      </c>
      <c r="R50" s="31" t="s">
        <v>205</v>
      </c>
      <c r="S50" s="31">
        <v>5.0000000000000001E-4</v>
      </c>
      <c r="T50" s="31">
        <v>0</v>
      </c>
      <c r="U50" s="39">
        <f t="shared" si="2"/>
        <v>2.16</v>
      </c>
      <c r="V50" s="31">
        <v>2.7490000000000001</v>
      </c>
      <c r="W50" s="31">
        <v>0</v>
      </c>
      <c r="X50" s="31">
        <v>1</v>
      </c>
      <c r="Y50" s="31" t="s">
        <v>55</v>
      </c>
    </row>
    <row r="51" spans="1:25" x14ac:dyDescent="0.25">
      <c r="A51" s="27" t="s">
        <v>77</v>
      </c>
      <c r="B51" s="27" t="s">
        <v>100</v>
      </c>
      <c r="C51" s="31">
        <f t="shared" si="0"/>
        <v>45</v>
      </c>
      <c r="D51" s="27">
        <v>0.372</v>
      </c>
      <c r="E51" s="27">
        <v>2.75</v>
      </c>
      <c r="F51" s="27">
        <v>2.4</v>
      </c>
      <c r="G51" s="27">
        <f t="shared" si="4"/>
        <v>4.2089999999999996</v>
      </c>
      <c r="H51" s="27">
        <v>0</v>
      </c>
      <c r="I51" s="27">
        <v>0</v>
      </c>
      <c r="J51" s="27" t="s">
        <v>124</v>
      </c>
      <c r="K51" s="27" t="s">
        <v>38</v>
      </c>
      <c r="L51" s="27" t="s">
        <v>125</v>
      </c>
      <c r="O51" s="31">
        <f t="shared" si="3"/>
        <v>41</v>
      </c>
      <c r="P51" s="27" t="s">
        <v>170</v>
      </c>
      <c r="Q51" s="31">
        <v>5.0000000000000001E-4</v>
      </c>
      <c r="R51" s="31" t="s">
        <v>206</v>
      </c>
      <c r="S51" s="31">
        <v>5.0000000000000001E-4</v>
      </c>
      <c r="T51" s="31">
        <v>0</v>
      </c>
      <c r="U51" s="39">
        <f t="shared" si="2"/>
        <v>2.16</v>
      </c>
      <c r="V51" s="31">
        <v>2.7490000000000001</v>
      </c>
      <c r="W51" s="31">
        <v>0</v>
      </c>
      <c r="X51" s="31">
        <v>1</v>
      </c>
      <c r="Y51" s="31" t="s">
        <v>55</v>
      </c>
    </row>
    <row r="52" spans="1:25" x14ac:dyDescent="0.25">
      <c r="A52" s="27" t="s">
        <v>77</v>
      </c>
      <c r="B52" s="27" t="s">
        <v>101</v>
      </c>
      <c r="C52" s="31">
        <f t="shared" si="0"/>
        <v>46</v>
      </c>
      <c r="D52" s="27">
        <v>0.372</v>
      </c>
      <c r="E52" s="27">
        <v>2.75</v>
      </c>
      <c r="F52" s="27">
        <v>2.4</v>
      </c>
      <c r="G52" s="27">
        <f t="shared" si="4"/>
        <v>4.2089999999999996</v>
      </c>
      <c r="H52" s="27">
        <v>2.85</v>
      </c>
      <c r="I52" s="27">
        <v>0</v>
      </c>
      <c r="J52" s="27" t="s">
        <v>124</v>
      </c>
      <c r="K52" s="27" t="s">
        <v>38</v>
      </c>
      <c r="L52" s="27" t="s">
        <v>125</v>
      </c>
      <c r="O52" s="31">
        <f t="shared" si="3"/>
        <v>42</v>
      </c>
      <c r="P52" s="27" t="s">
        <v>205</v>
      </c>
      <c r="Q52" s="31">
        <v>5.0000000000000001E-4</v>
      </c>
      <c r="R52" s="31" t="s">
        <v>171</v>
      </c>
      <c r="S52" s="31">
        <v>5.0000000000000001E-4</v>
      </c>
      <c r="T52" s="31">
        <v>0</v>
      </c>
      <c r="U52" s="39">
        <f t="shared" si="2"/>
        <v>2.16</v>
      </c>
      <c r="V52" s="31">
        <v>2.7490000000000001</v>
      </c>
      <c r="W52" s="31">
        <v>0</v>
      </c>
      <c r="X52" s="31">
        <v>1</v>
      </c>
      <c r="Y52" s="31" t="s">
        <v>55</v>
      </c>
    </row>
    <row r="53" spans="1:25" x14ac:dyDescent="0.25">
      <c r="A53" s="27" t="s">
        <v>78</v>
      </c>
      <c r="B53" s="27" t="s">
        <v>102</v>
      </c>
      <c r="C53" s="31">
        <f t="shared" si="0"/>
        <v>47</v>
      </c>
      <c r="D53" s="27">
        <v>3.7999999999999999E-2</v>
      </c>
      <c r="E53" s="27">
        <v>2.75</v>
      </c>
      <c r="F53" s="27">
        <v>2.4</v>
      </c>
      <c r="G53" s="27">
        <f t="shared" si="4"/>
        <v>4.5809999999999995</v>
      </c>
      <c r="H53" s="27">
        <v>0</v>
      </c>
      <c r="I53" s="27">
        <v>0</v>
      </c>
      <c r="J53" s="27" t="s">
        <v>39</v>
      </c>
      <c r="K53" s="27" t="s">
        <v>38</v>
      </c>
      <c r="L53" s="27" t="s">
        <v>125</v>
      </c>
      <c r="O53" s="31">
        <f t="shared" si="3"/>
        <v>43</v>
      </c>
      <c r="P53" s="31" t="s">
        <v>206</v>
      </c>
      <c r="Q53" s="31">
        <v>5.0000000000000001E-4</v>
      </c>
      <c r="R53" s="31" t="s">
        <v>172</v>
      </c>
      <c r="S53" s="31">
        <v>5.0000000000000001E-4</v>
      </c>
      <c r="T53" s="31">
        <v>0</v>
      </c>
      <c r="U53" s="39">
        <f t="shared" si="2"/>
        <v>2.16</v>
      </c>
      <c r="V53" s="31">
        <v>2.7490000000000001</v>
      </c>
      <c r="W53" s="31">
        <v>0</v>
      </c>
      <c r="X53" s="31">
        <v>1</v>
      </c>
      <c r="Y53" s="31" t="s">
        <v>55</v>
      </c>
    </row>
    <row r="54" spans="1:25" x14ac:dyDescent="0.25">
      <c r="A54" s="27" t="s">
        <v>78</v>
      </c>
      <c r="B54" s="27" t="s">
        <v>103</v>
      </c>
      <c r="C54" s="31">
        <f t="shared" si="0"/>
        <v>48</v>
      </c>
      <c r="D54" s="27">
        <v>3.7999999999999999E-2</v>
      </c>
      <c r="E54" s="27">
        <v>2.75</v>
      </c>
      <c r="F54" s="27">
        <v>2.4</v>
      </c>
      <c r="G54" s="27">
        <f t="shared" si="4"/>
        <v>4.5809999999999995</v>
      </c>
      <c r="H54" s="27">
        <v>2.85</v>
      </c>
      <c r="I54" s="27">
        <v>0</v>
      </c>
      <c r="J54" s="27" t="s">
        <v>39</v>
      </c>
      <c r="K54" s="27" t="s">
        <v>38</v>
      </c>
      <c r="L54" s="27" t="s">
        <v>125</v>
      </c>
      <c r="O54" s="31">
        <f t="shared" si="3"/>
        <v>44</v>
      </c>
      <c r="P54" s="27" t="s">
        <v>171</v>
      </c>
      <c r="Q54" s="31">
        <v>5.0000000000000001E-4</v>
      </c>
      <c r="R54" s="31" t="s">
        <v>207</v>
      </c>
      <c r="S54" s="31">
        <v>5.0000000000000001E-4</v>
      </c>
      <c r="T54" s="31">
        <v>0</v>
      </c>
      <c r="U54" s="39">
        <f t="shared" si="2"/>
        <v>2.16</v>
      </c>
      <c r="V54" s="31">
        <v>2.7490000000000001</v>
      </c>
      <c r="W54" s="31">
        <v>0</v>
      </c>
      <c r="X54" s="31">
        <v>1</v>
      </c>
      <c r="Y54" s="31" t="s">
        <v>55</v>
      </c>
    </row>
    <row r="55" spans="1:25" x14ac:dyDescent="0.25">
      <c r="A55" s="27" t="s">
        <v>77</v>
      </c>
      <c r="B55" s="27" t="s">
        <v>102</v>
      </c>
      <c r="C55" s="31">
        <f t="shared" si="0"/>
        <v>49</v>
      </c>
      <c r="D55" s="27">
        <v>0.372</v>
      </c>
      <c r="E55" s="27">
        <v>2.75</v>
      </c>
      <c r="F55" s="27">
        <v>2.4</v>
      </c>
      <c r="G55" s="27">
        <f t="shared" si="4"/>
        <v>4.6189999999999998</v>
      </c>
      <c r="H55" s="27">
        <v>0</v>
      </c>
      <c r="I55" s="27">
        <v>0</v>
      </c>
      <c r="J55" s="27" t="s">
        <v>124</v>
      </c>
      <c r="K55" s="27" t="s">
        <v>38</v>
      </c>
      <c r="L55" s="27" t="s">
        <v>125</v>
      </c>
      <c r="O55" s="31">
        <f t="shared" si="3"/>
        <v>45</v>
      </c>
      <c r="P55" s="27" t="s">
        <v>172</v>
      </c>
      <c r="Q55" s="31">
        <v>5.0000000000000001E-4</v>
      </c>
      <c r="R55" s="31" t="s">
        <v>208</v>
      </c>
      <c r="S55" s="31">
        <v>5.0000000000000001E-4</v>
      </c>
      <c r="T55" s="31">
        <v>0</v>
      </c>
      <c r="U55" s="39">
        <f t="shared" si="2"/>
        <v>2.16</v>
      </c>
      <c r="V55" s="31">
        <v>2.7490000000000001</v>
      </c>
      <c r="W55" s="31">
        <v>0</v>
      </c>
      <c r="X55" s="31">
        <v>1</v>
      </c>
      <c r="Y55" s="31" t="s">
        <v>55</v>
      </c>
    </row>
    <row r="56" spans="1:25" x14ac:dyDescent="0.25">
      <c r="A56" s="27" t="s">
        <v>77</v>
      </c>
      <c r="B56" s="27" t="s">
        <v>103</v>
      </c>
      <c r="C56" s="31">
        <f t="shared" si="0"/>
        <v>50</v>
      </c>
      <c r="D56" s="27">
        <v>0.372</v>
      </c>
      <c r="E56" s="27">
        <v>2.75</v>
      </c>
      <c r="F56" s="27">
        <v>2.4</v>
      </c>
      <c r="G56" s="27">
        <f t="shared" si="4"/>
        <v>4.6189999999999998</v>
      </c>
      <c r="H56" s="27">
        <v>2.85</v>
      </c>
      <c r="I56" s="27">
        <v>0</v>
      </c>
      <c r="J56" s="27" t="s">
        <v>124</v>
      </c>
      <c r="K56" s="27" t="s">
        <v>38</v>
      </c>
      <c r="L56" s="27" t="s">
        <v>125</v>
      </c>
      <c r="O56" s="31">
        <f t="shared" si="3"/>
        <v>46</v>
      </c>
      <c r="P56" s="27" t="s">
        <v>207</v>
      </c>
      <c r="Q56" s="31">
        <v>5.0000000000000001E-4</v>
      </c>
      <c r="R56" s="31" t="s">
        <v>173</v>
      </c>
      <c r="S56" s="31">
        <v>5.0000000000000001E-4</v>
      </c>
      <c r="T56" s="31">
        <v>0</v>
      </c>
      <c r="U56" s="39">
        <f t="shared" si="2"/>
        <v>2.16</v>
      </c>
      <c r="V56" s="31">
        <v>2.7490000000000001</v>
      </c>
      <c r="W56" s="31">
        <v>0</v>
      </c>
      <c r="X56" s="31">
        <v>1</v>
      </c>
      <c r="Y56" s="31" t="s">
        <v>55</v>
      </c>
    </row>
    <row r="57" spans="1:25" x14ac:dyDescent="0.25">
      <c r="A57" s="27" t="s">
        <v>78</v>
      </c>
      <c r="B57" s="27" t="s">
        <v>104</v>
      </c>
      <c r="C57" s="31">
        <f t="shared" si="0"/>
        <v>51</v>
      </c>
      <c r="D57" s="27">
        <v>3.7999999999999999E-2</v>
      </c>
      <c r="E57" s="27">
        <v>2.75</v>
      </c>
      <c r="F57" s="27">
        <v>2.4</v>
      </c>
      <c r="G57" s="27">
        <f t="shared" si="4"/>
        <v>4.9909999999999997</v>
      </c>
      <c r="H57" s="27">
        <v>0</v>
      </c>
      <c r="I57" s="27">
        <v>0</v>
      </c>
      <c r="J57" s="27" t="s">
        <v>39</v>
      </c>
      <c r="K57" s="27" t="s">
        <v>38</v>
      </c>
      <c r="L57" s="27" t="s">
        <v>125</v>
      </c>
      <c r="O57" s="31">
        <f t="shared" si="3"/>
        <v>47</v>
      </c>
      <c r="P57" s="27" t="s">
        <v>208</v>
      </c>
      <c r="Q57" s="31">
        <v>5.0000000000000001E-4</v>
      </c>
      <c r="R57" s="31" t="s">
        <v>174</v>
      </c>
      <c r="S57" s="31">
        <v>5.0000000000000001E-4</v>
      </c>
      <c r="T57" s="31">
        <v>0</v>
      </c>
      <c r="U57" s="39">
        <f t="shared" si="2"/>
        <v>2.16</v>
      </c>
      <c r="V57" s="31">
        <v>2.7490000000000001</v>
      </c>
      <c r="W57" s="31">
        <v>0</v>
      </c>
      <c r="X57" s="31">
        <v>1</v>
      </c>
      <c r="Y57" s="31" t="s">
        <v>55</v>
      </c>
    </row>
    <row r="58" spans="1:25" x14ac:dyDescent="0.25">
      <c r="A58" s="27" t="s">
        <v>78</v>
      </c>
      <c r="B58" s="27" t="s">
        <v>105</v>
      </c>
      <c r="C58" s="31">
        <f t="shared" si="0"/>
        <v>52</v>
      </c>
      <c r="D58" s="27">
        <v>3.7999999999999999E-2</v>
      </c>
      <c r="E58" s="27">
        <v>2.75</v>
      </c>
      <c r="F58" s="27">
        <v>2.4</v>
      </c>
      <c r="G58" s="27">
        <f t="shared" si="4"/>
        <v>4.9909999999999997</v>
      </c>
      <c r="H58" s="27">
        <v>2.85</v>
      </c>
      <c r="I58" s="27">
        <v>0</v>
      </c>
      <c r="J58" s="27" t="s">
        <v>39</v>
      </c>
      <c r="K58" s="27" t="s">
        <v>38</v>
      </c>
      <c r="L58" s="27" t="s">
        <v>125</v>
      </c>
      <c r="O58" s="31">
        <f t="shared" si="3"/>
        <v>48</v>
      </c>
      <c r="P58" s="27" t="s">
        <v>173</v>
      </c>
      <c r="Q58" s="31">
        <v>5.0000000000000001E-4</v>
      </c>
      <c r="R58" s="31" t="s">
        <v>209</v>
      </c>
      <c r="S58" s="31">
        <v>5.0000000000000001E-4</v>
      </c>
      <c r="T58" s="31">
        <v>0</v>
      </c>
      <c r="U58" s="39">
        <f t="shared" si="2"/>
        <v>2.16</v>
      </c>
      <c r="V58" s="31">
        <v>2.7490000000000001</v>
      </c>
      <c r="W58" s="31">
        <v>0</v>
      </c>
      <c r="X58" s="31">
        <v>1</v>
      </c>
      <c r="Y58" s="31" t="s">
        <v>55</v>
      </c>
    </row>
    <row r="59" spans="1:25" x14ac:dyDescent="0.25">
      <c r="A59" s="27" t="s">
        <v>77</v>
      </c>
      <c r="B59" s="27" t="s">
        <v>104</v>
      </c>
      <c r="C59" s="31">
        <f t="shared" si="0"/>
        <v>53</v>
      </c>
      <c r="D59" s="27">
        <v>0.372</v>
      </c>
      <c r="E59" s="27">
        <v>2.75</v>
      </c>
      <c r="F59" s="27">
        <v>2.4</v>
      </c>
      <c r="G59" s="27">
        <f t="shared" si="4"/>
        <v>5.0289999999999999</v>
      </c>
      <c r="H59" s="27">
        <v>0</v>
      </c>
      <c r="I59" s="27">
        <v>0</v>
      </c>
      <c r="J59" s="27" t="s">
        <v>124</v>
      </c>
      <c r="K59" s="27" t="s">
        <v>38</v>
      </c>
      <c r="L59" s="27" t="s">
        <v>125</v>
      </c>
      <c r="O59" s="31">
        <f t="shared" si="3"/>
        <v>49</v>
      </c>
      <c r="P59" s="27" t="s">
        <v>174</v>
      </c>
      <c r="Q59" s="31">
        <v>5.0000000000000001E-4</v>
      </c>
      <c r="R59" s="31" t="s">
        <v>210</v>
      </c>
      <c r="S59" s="31">
        <v>5.0000000000000001E-4</v>
      </c>
      <c r="T59" s="31">
        <v>0</v>
      </c>
      <c r="U59" s="39">
        <f t="shared" si="2"/>
        <v>2.16</v>
      </c>
      <c r="V59" s="31">
        <v>2.7490000000000001</v>
      </c>
      <c r="W59" s="31">
        <v>0</v>
      </c>
      <c r="X59" s="31">
        <v>1</v>
      </c>
      <c r="Y59" s="31" t="s">
        <v>55</v>
      </c>
    </row>
    <row r="60" spans="1:25" x14ac:dyDescent="0.25">
      <c r="A60" s="27" t="s">
        <v>77</v>
      </c>
      <c r="B60" s="27" t="s">
        <v>105</v>
      </c>
      <c r="C60" s="31">
        <f t="shared" si="0"/>
        <v>54</v>
      </c>
      <c r="D60" s="27">
        <v>0.372</v>
      </c>
      <c r="E60" s="27">
        <v>2.75</v>
      </c>
      <c r="F60" s="27">
        <v>2.4</v>
      </c>
      <c r="G60" s="27">
        <f t="shared" si="4"/>
        <v>5.0289999999999999</v>
      </c>
      <c r="H60" s="27">
        <v>2.85</v>
      </c>
      <c r="I60" s="27">
        <v>0</v>
      </c>
      <c r="J60" s="27" t="s">
        <v>124</v>
      </c>
      <c r="K60" s="27" t="s">
        <v>38</v>
      </c>
      <c r="L60" s="27" t="s">
        <v>125</v>
      </c>
      <c r="O60" s="31">
        <f t="shared" si="3"/>
        <v>50</v>
      </c>
      <c r="P60" s="27" t="s">
        <v>209</v>
      </c>
      <c r="Q60" s="31">
        <v>5.0000000000000001E-4</v>
      </c>
      <c r="R60" s="31" t="s">
        <v>175</v>
      </c>
      <c r="S60" s="31">
        <v>5.0000000000000001E-4</v>
      </c>
      <c r="T60" s="31">
        <v>0</v>
      </c>
      <c r="U60" s="39">
        <f t="shared" si="2"/>
        <v>2.16</v>
      </c>
      <c r="V60" s="31">
        <v>2.7490000000000001</v>
      </c>
      <c r="W60" s="31">
        <v>0</v>
      </c>
      <c r="X60" s="31">
        <v>1</v>
      </c>
      <c r="Y60" s="31" t="s">
        <v>55</v>
      </c>
    </row>
    <row r="61" spans="1:25" x14ac:dyDescent="0.25">
      <c r="A61" s="27" t="s">
        <v>78</v>
      </c>
      <c r="B61" s="27" t="s">
        <v>106</v>
      </c>
      <c r="C61" s="31">
        <f t="shared" si="0"/>
        <v>55</v>
      </c>
      <c r="D61" s="27">
        <v>3.7999999999999999E-2</v>
      </c>
      <c r="E61" s="27">
        <v>2.75</v>
      </c>
      <c r="F61" s="27">
        <v>2.4</v>
      </c>
      <c r="G61" s="27">
        <f t="shared" si="4"/>
        <v>5.4009999999999998</v>
      </c>
      <c r="H61" s="27">
        <v>0</v>
      </c>
      <c r="I61" s="27">
        <v>0</v>
      </c>
      <c r="J61" s="27" t="s">
        <v>39</v>
      </c>
      <c r="K61" s="27" t="s">
        <v>38</v>
      </c>
      <c r="L61" s="27" t="s">
        <v>125</v>
      </c>
      <c r="O61" s="31">
        <f t="shared" si="3"/>
        <v>51</v>
      </c>
      <c r="P61" s="27" t="s">
        <v>210</v>
      </c>
      <c r="Q61" s="31">
        <v>5.0000000000000001E-4</v>
      </c>
      <c r="R61" s="31" t="s">
        <v>176</v>
      </c>
      <c r="S61" s="31">
        <v>5.0000000000000001E-4</v>
      </c>
      <c r="T61" s="31">
        <v>0</v>
      </c>
      <c r="U61" s="39">
        <f t="shared" si="2"/>
        <v>2.16</v>
      </c>
      <c r="V61" s="31">
        <v>2.7490000000000001</v>
      </c>
      <c r="W61" s="31">
        <v>0</v>
      </c>
      <c r="X61" s="31">
        <v>1</v>
      </c>
      <c r="Y61" s="31" t="s">
        <v>55</v>
      </c>
    </row>
    <row r="62" spans="1:25" x14ac:dyDescent="0.25">
      <c r="A62" s="27" t="s">
        <v>78</v>
      </c>
      <c r="B62" s="27" t="s">
        <v>107</v>
      </c>
      <c r="C62" s="31">
        <f t="shared" si="0"/>
        <v>56</v>
      </c>
      <c r="D62" s="27">
        <v>3.7999999999999999E-2</v>
      </c>
      <c r="E62" s="27">
        <v>2.75</v>
      </c>
      <c r="F62" s="27">
        <v>2.4</v>
      </c>
      <c r="G62" s="27">
        <f t="shared" si="4"/>
        <v>5.4009999999999998</v>
      </c>
      <c r="H62" s="27">
        <v>2.85</v>
      </c>
      <c r="I62" s="27">
        <v>0</v>
      </c>
      <c r="J62" s="27" t="s">
        <v>39</v>
      </c>
      <c r="K62" s="27" t="s">
        <v>38</v>
      </c>
      <c r="L62" s="27" t="s">
        <v>125</v>
      </c>
      <c r="O62" s="31">
        <f t="shared" si="3"/>
        <v>52</v>
      </c>
      <c r="P62" s="27" t="s">
        <v>175</v>
      </c>
      <c r="Q62" s="31">
        <v>5.0000000000000001E-4</v>
      </c>
      <c r="R62" s="31" t="s">
        <v>211</v>
      </c>
      <c r="S62" s="31">
        <v>5.0000000000000001E-4</v>
      </c>
      <c r="T62" s="31">
        <v>0</v>
      </c>
      <c r="U62" s="39">
        <f t="shared" si="2"/>
        <v>2.16</v>
      </c>
      <c r="V62" s="31">
        <v>2.7490000000000001</v>
      </c>
      <c r="W62" s="31">
        <v>0</v>
      </c>
      <c r="X62" s="31">
        <v>1</v>
      </c>
      <c r="Y62" s="31" t="s">
        <v>55</v>
      </c>
    </row>
    <row r="63" spans="1:25" x14ac:dyDescent="0.25">
      <c r="A63" s="27" t="s">
        <v>77</v>
      </c>
      <c r="B63" s="27" t="s">
        <v>106</v>
      </c>
      <c r="C63" s="31">
        <f t="shared" si="0"/>
        <v>57</v>
      </c>
      <c r="D63" s="27">
        <v>0.372</v>
      </c>
      <c r="E63" s="27">
        <v>2.75</v>
      </c>
      <c r="F63" s="27">
        <v>2.4</v>
      </c>
      <c r="G63" s="27">
        <f t="shared" si="4"/>
        <v>5.4390000000000001</v>
      </c>
      <c r="H63" s="27">
        <v>0</v>
      </c>
      <c r="I63" s="27">
        <v>0</v>
      </c>
      <c r="J63" s="27" t="s">
        <v>124</v>
      </c>
      <c r="K63" s="27" t="s">
        <v>38</v>
      </c>
      <c r="L63" s="27" t="s">
        <v>125</v>
      </c>
      <c r="O63" s="31">
        <f t="shared" si="3"/>
        <v>53</v>
      </c>
      <c r="P63" s="27" t="s">
        <v>176</v>
      </c>
      <c r="Q63" s="31">
        <v>5.0000000000000001E-4</v>
      </c>
      <c r="R63" s="31" t="s">
        <v>212</v>
      </c>
      <c r="S63" s="31">
        <v>5.0000000000000001E-4</v>
      </c>
      <c r="T63" s="31">
        <v>0</v>
      </c>
      <c r="U63" s="39">
        <f t="shared" si="2"/>
        <v>2.16</v>
      </c>
      <c r="V63" s="31">
        <v>2.7490000000000001</v>
      </c>
      <c r="W63" s="31">
        <v>0</v>
      </c>
      <c r="X63" s="31">
        <v>1</v>
      </c>
      <c r="Y63" s="31" t="s">
        <v>55</v>
      </c>
    </row>
    <row r="64" spans="1:25" x14ac:dyDescent="0.25">
      <c r="A64" s="27" t="s">
        <v>77</v>
      </c>
      <c r="B64" s="27" t="s">
        <v>107</v>
      </c>
      <c r="C64" s="31">
        <f t="shared" si="0"/>
        <v>58</v>
      </c>
      <c r="D64" s="27">
        <v>0.372</v>
      </c>
      <c r="E64" s="27">
        <v>2.75</v>
      </c>
      <c r="F64" s="27">
        <v>2.4</v>
      </c>
      <c r="G64" s="27">
        <f t="shared" si="4"/>
        <v>5.4390000000000001</v>
      </c>
      <c r="H64" s="27">
        <v>2.85</v>
      </c>
      <c r="I64" s="27">
        <v>0</v>
      </c>
      <c r="J64" s="27" t="s">
        <v>124</v>
      </c>
      <c r="K64" s="27" t="s">
        <v>38</v>
      </c>
      <c r="L64" s="27" t="s">
        <v>125</v>
      </c>
      <c r="O64" s="31">
        <f t="shared" si="3"/>
        <v>54</v>
      </c>
      <c r="P64" s="27" t="s">
        <v>211</v>
      </c>
      <c r="Q64" s="31">
        <v>5.0000000000000001E-4</v>
      </c>
      <c r="R64" s="31" t="s">
        <v>177</v>
      </c>
      <c r="S64" s="31">
        <v>5.0000000000000001E-4</v>
      </c>
      <c r="T64" s="31">
        <v>0</v>
      </c>
      <c r="U64" s="39">
        <f t="shared" si="2"/>
        <v>2.16</v>
      </c>
      <c r="V64" s="31">
        <v>2.7490000000000001</v>
      </c>
      <c r="W64" s="31">
        <v>0</v>
      </c>
      <c r="X64" s="31">
        <v>1</v>
      </c>
      <c r="Y64" s="31" t="s">
        <v>55</v>
      </c>
    </row>
    <row r="65" spans="1:25" x14ac:dyDescent="0.25">
      <c r="A65" s="27" t="s">
        <v>78</v>
      </c>
      <c r="B65" s="27" t="s">
        <v>108</v>
      </c>
      <c r="C65" s="31">
        <f t="shared" si="0"/>
        <v>59</v>
      </c>
      <c r="D65" s="27">
        <v>3.7999999999999999E-2</v>
      </c>
      <c r="E65" s="27">
        <v>2.75</v>
      </c>
      <c r="F65" s="27">
        <v>2.4</v>
      </c>
      <c r="G65" s="27">
        <f t="shared" si="4"/>
        <v>5.8109999999999999</v>
      </c>
      <c r="H65" s="27">
        <v>0</v>
      </c>
      <c r="I65" s="27">
        <v>0</v>
      </c>
      <c r="J65" s="27" t="s">
        <v>39</v>
      </c>
      <c r="K65" s="27" t="s">
        <v>38</v>
      </c>
      <c r="L65" s="27" t="s">
        <v>125</v>
      </c>
      <c r="O65" s="31">
        <f t="shared" si="3"/>
        <v>55</v>
      </c>
      <c r="P65" s="27" t="s">
        <v>212</v>
      </c>
      <c r="Q65" s="31">
        <v>5.0000000000000001E-4</v>
      </c>
      <c r="R65" s="31" t="s">
        <v>178</v>
      </c>
      <c r="S65" s="31">
        <v>5.0000000000000001E-4</v>
      </c>
      <c r="T65" s="31">
        <v>0</v>
      </c>
      <c r="U65" s="39">
        <f t="shared" si="2"/>
        <v>2.16</v>
      </c>
      <c r="V65" s="31">
        <v>2.7490000000000001</v>
      </c>
      <c r="W65" s="31">
        <v>0</v>
      </c>
      <c r="X65" s="31">
        <v>1</v>
      </c>
      <c r="Y65" s="31" t="s">
        <v>55</v>
      </c>
    </row>
    <row r="66" spans="1:25" x14ac:dyDescent="0.25">
      <c r="A66" s="27" t="s">
        <v>78</v>
      </c>
      <c r="B66" s="27" t="s">
        <v>109</v>
      </c>
      <c r="C66" s="31">
        <f t="shared" si="0"/>
        <v>60</v>
      </c>
      <c r="D66" s="27">
        <v>3.7999999999999999E-2</v>
      </c>
      <c r="E66" s="27">
        <v>2.75</v>
      </c>
      <c r="F66" s="27">
        <v>2.4</v>
      </c>
      <c r="G66" s="27">
        <f t="shared" si="4"/>
        <v>5.8109999999999999</v>
      </c>
      <c r="H66" s="27">
        <v>2.85</v>
      </c>
      <c r="I66" s="27">
        <v>0</v>
      </c>
      <c r="J66" s="27" t="s">
        <v>39</v>
      </c>
      <c r="K66" s="27" t="s">
        <v>38</v>
      </c>
      <c r="L66" s="27" t="s">
        <v>125</v>
      </c>
      <c r="O66" s="31">
        <f t="shared" si="3"/>
        <v>56</v>
      </c>
      <c r="P66" s="27" t="s">
        <v>177</v>
      </c>
      <c r="Q66" s="31">
        <v>5.0000000000000001E-4</v>
      </c>
      <c r="R66" s="31" t="s">
        <v>213</v>
      </c>
      <c r="S66" s="31">
        <v>5.0000000000000001E-4</v>
      </c>
      <c r="T66" s="31">
        <v>0</v>
      </c>
      <c r="U66" s="39">
        <f t="shared" si="2"/>
        <v>2.16</v>
      </c>
      <c r="V66" s="31">
        <v>2.7490000000000001</v>
      </c>
      <c r="W66" s="31">
        <v>0</v>
      </c>
      <c r="X66" s="31">
        <v>1</v>
      </c>
      <c r="Y66" s="31" t="s">
        <v>55</v>
      </c>
    </row>
    <row r="67" spans="1:25" x14ac:dyDescent="0.25">
      <c r="A67" s="27" t="s">
        <v>77</v>
      </c>
      <c r="B67" s="27" t="s">
        <v>108</v>
      </c>
      <c r="C67" s="31">
        <f t="shared" si="0"/>
        <v>61</v>
      </c>
      <c r="D67" s="27">
        <v>0.372</v>
      </c>
      <c r="E67" s="27">
        <v>2.75</v>
      </c>
      <c r="F67" s="27">
        <v>2.4</v>
      </c>
      <c r="G67" s="27">
        <f t="shared" si="4"/>
        <v>5.8490000000000002</v>
      </c>
      <c r="H67" s="27">
        <v>0</v>
      </c>
      <c r="I67" s="27">
        <v>0</v>
      </c>
      <c r="J67" s="27" t="s">
        <v>124</v>
      </c>
      <c r="K67" s="27" t="s">
        <v>38</v>
      </c>
      <c r="L67" s="27" t="s">
        <v>125</v>
      </c>
      <c r="O67" s="31">
        <f t="shared" si="3"/>
        <v>57</v>
      </c>
      <c r="P67" s="27" t="s">
        <v>178</v>
      </c>
      <c r="Q67" s="31">
        <v>5.0000000000000001E-4</v>
      </c>
      <c r="R67" s="31" t="s">
        <v>214</v>
      </c>
      <c r="S67" s="31">
        <v>5.0000000000000001E-4</v>
      </c>
      <c r="T67" s="31">
        <v>0</v>
      </c>
      <c r="U67" s="39">
        <f t="shared" si="2"/>
        <v>2.16</v>
      </c>
      <c r="V67" s="31">
        <v>2.7490000000000001</v>
      </c>
      <c r="W67" s="31">
        <v>0</v>
      </c>
      <c r="X67" s="31">
        <v>1</v>
      </c>
      <c r="Y67" s="31" t="s">
        <v>55</v>
      </c>
    </row>
    <row r="68" spans="1:25" x14ac:dyDescent="0.25">
      <c r="A68" s="27" t="s">
        <v>77</v>
      </c>
      <c r="B68" s="27" t="s">
        <v>109</v>
      </c>
      <c r="C68" s="31">
        <f t="shared" si="0"/>
        <v>62</v>
      </c>
      <c r="D68" s="27">
        <v>0.372</v>
      </c>
      <c r="E68" s="27">
        <v>2.75</v>
      </c>
      <c r="F68" s="27">
        <v>2.4</v>
      </c>
      <c r="G68" s="27">
        <f t="shared" si="4"/>
        <v>5.8490000000000002</v>
      </c>
      <c r="H68" s="27">
        <v>2.85</v>
      </c>
      <c r="I68" s="27">
        <v>0</v>
      </c>
      <c r="J68" s="27" t="s">
        <v>124</v>
      </c>
      <c r="K68" s="27" t="s">
        <v>38</v>
      </c>
      <c r="L68" s="27" t="s">
        <v>125</v>
      </c>
      <c r="O68" s="31">
        <f t="shared" si="3"/>
        <v>58</v>
      </c>
      <c r="P68" s="27" t="s">
        <v>213</v>
      </c>
      <c r="Q68" s="31">
        <v>5.0000000000000001E-4</v>
      </c>
      <c r="R68" s="31" t="s">
        <v>179</v>
      </c>
      <c r="S68" s="31">
        <v>5.0000000000000001E-4</v>
      </c>
      <c r="T68" s="31">
        <v>0</v>
      </c>
      <c r="U68" s="39">
        <f t="shared" si="2"/>
        <v>2.16</v>
      </c>
      <c r="V68" s="31">
        <v>2.7490000000000001</v>
      </c>
      <c r="W68" s="31">
        <v>0</v>
      </c>
      <c r="X68" s="31">
        <v>1</v>
      </c>
      <c r="Y68" s="31" t="s">
        <v>55</v>
      </c>
    </row>
    <row r="69" spans="1:25" x14ac:dyDescent="0.25">
      <c r="A69" s="27" t="s">
        <v>78</v>
      </c>
      <c r="B69" s="27" t="s">
        <v>110</v>
      </c>
      <c r="C69" s="31">
        <f t="shared" si="0"/>
        <v>63</v>
      </c>
      <c r="D69" s="27">
        <v>3.7999999999999999E-2</v>
      </c>
      <c r="E69" s="27">
        <v>2.75</v>
      </c>
      <c r="F69" s="27">
        <v>2.4</v>
      </c>
      <c r="G69" s="27">
        <f t="shared" si="4"/>
        <v>6.2210000000000001</v>
      </c>
      <c r="H69" s="27">
        <v>0</v>
      </c>
      <c r="I69" s="27">
        <v>0</v>
      </c>
      <c r="J69" s="27" t="s">
        <v>39</v>
      </c>
      <c r="K69" s="27" t="s">
        <v>38</v>
      </c>
      <c r="L69" s="27" t="s">
        <v>125</v>
      </c>
      <c r="O69" s="31">
        <f t="shared" si="3"/>
        <v>59</v>
      </c>
      <c r="P69" s="27" t="s">
        <v>214</v>
      </c>
      <c r="Q69" s="31">
        <v>5.0000000000000001E-4</v>
      </c>
      <c r="R69" s="31" t="s">
        <v>180</v>
      </c>
      <c r="S69" s="31">
        <v>5.0000000000000001E-4</v>
      </c>
      <c r="T69" s="31">
        <v>0</v>
      </c>
      <c r="U69" s="39">
        <f t="shared" si="2"/>
        <v>2.16</v>
      </c>
      <c r="V69" s="31">
        <v>2.7490000000000001</v>
      </c>
      <c r="W69" s="31">
        <v>0</v>
      </c>
      <c r="X69" s="31">
        <v>1</v>
      </c>
      <c r="Y69" s="31" t="s">
        <v>55</v>
      </c>
    </row>
    <row r="70" spans="1:25" x14ac:dyDescent="0.25">
      <c r="A70" s="27" t="s">
        <v>78</v>
      </c>
      <c r="B70" s="27" t="s">
        <v>111</v>
      </c>
      <c r="C70" s="31">
        <f t="shared" si="0"/>
        <v>64</v>
      </c>
      <c r="D70" s="27">
        <v>3.7999999999999999E-2</v>
      </c>
      <c r="E70" s="27">
        <v>2.75</v>
      </c>
      <c r="F70" s="27">
        <v>2.4</v>
      </c>
      <c r="G70" s="27">
        <f t="shared" si="4"/>
        <v>6.2210000000000001</v>
      </c>
      <c r="H70" s="27">
        <v>2.85</v>
      </c>
      <c r="I70" s="27">
        <v>0</v>
      </c>
      <c r="J70" s="27" t="s">
        <v>39</v>
      </c>
      <c r="K70" s="27" t="s">
        <v>38</v>
      </c>
      <c r="L70" s="27" t="s">
        <v>125</v>
      </c>
      <c r="O70" s="31">
        <f t="shared" si="3"/>
        <v>60</v>
      </c>
      <c r="P70" s="27" t="s">
        <v>179</v>
      </c>
      <c r="Q70" s="31">
        <v>5.0000000000000001E-4</v>
      </c>
      <c r="R70" s="31" t="s">
        <v>215</v>
      </c>
      <c r="S70" s="31">
        <v>5.0000000000000001E-4</v>
      </c>
      <c r="T70" s="31">
        <v>0</v>
      </c>
      <c r="U70" s="39">
        <f t="shared" si="2"/>
        <v>2.16</v>
      </c>
      <c r="V70" s="31">
        <v>2.7490000000000001</v>
      </c>
      <c r="W70" s="31">
        <v>0</v>
      </c>
      <c r="X70" s="31">
        <v>1</v>
      </c>
      <c r="Y70" s="31" t="s">
        <v>55</v>
      </c>
    </row>
    <row r="71" spans="1:25" x14ac:dyDescent="0.25">
      <c r="A71" s="27" t="s">
        <v>77</v>
      </c>
      <c r="B71" s="27" t="s">
        <v>110</v>
      </c>
      <c r="C71" s="31">
        <f t="shared" si="0"/>
        <v>65</v>
      </c>
      <c r="D71" s="27">
        <v>0.372</v>
      </c>
      <c r="E71" s="27">
        <v>2.75</v>
      </c>
      <c r="F71" s="27">
        <v>2.4</v>
      </c>
      <c r="G71" s="27">
        <f t="shared" si="4"/>
        <v>6.2590000000000003</v>
      </c>
      <c r="H71" s="27">
        <v>0</v>
      </c>
      <c r="I71" s="27">
        <v>0</v>
      </c>
      <c r="J71" s="27" t="s">
        <v>124</v>
      </c>
      <c r="K71" s="27" t="s">
        <v>38</v>
      </c>
      <c r="L71" s="27" t="s">
        <v>125</v>
      </c>
      <c r="O71" s="31">
        <f t="shared" si="3"/>
        <v>61</v>
      </c>
      <c r="P71" s="27" t="s">
        <v>180</v>
      </c>
      <c r="Q71" s="31">
        <v>5.0000000000000001E-4</v>
      </c>
      <c r="R71" s="31" t="s">
        <v>216</v>
      </c>
      <c r="S71" s="31">
        <v>5.0000000000000001E-4</v>
      </c>
      <c r="T71" s="31">
        <v>0</v>
      </c>
      <c r="U71" s="39">
        <f t="shared" si="2"/>
        <v>2.16</v>
      </c>
      <c r="V71" s="31">
        <v>2.7490000000000001</v>
      </c>
      <c r="W71" s="31">
        <v>0</v>
      </c>
      <c r="X71" s="31">
        <v>1</v>
      </c>
      <c r="Y71" s="31" t="s">
        <v>55</v>
      </c>
    </row>
    <row r="72" spans="1:25" x14ac:dyDescent="0.25">
      <c r="A72" s="27" t="s">
        <v>77</v>
      </c>
      <c r="B72" s="27" t="s">
        <v>111</v>
      </c>
      <c r="C72" s="31">
        <f t="shared" si="0"/>
        <v>66</v>
      </c>
      <c r="D72" s="27">
        <v>0.372</v>
      </c>
      <c r="E72" s="27">
        <v>2.75</v>
      </c>
      <c r="F72" s="27">
        <v>2.4</v>
      </c>
      <c r="G72" s="27">
        <f t="shared" si="4"/>
        <v>6.2590000000000003</v>
      </c>
      <c r="H72" s="27">
        <v>2.85</v>
      </c>
      <c r="I72" s="27">
        <v>0</v>
      </c>
      <c r="J72" s="27" t="s">
        <v>124</v>
      </c>
      <c r="K72" s="27" t="s">
        <v>38</v>
      </c>
      <c r="L72" s="27" t="s">
        <v>125</v>
      </c>
      <c r="O72" s="31">
        <f t="shared" si="3"/>
        <v>62</v>
      </c>
      <c r="P72" s="27" t="s">
        <v>215</v>
      </c>
      <c r="Q72" s="31">
        <v>5.0000000000000001E-4</v>
      </c>
      <c r="R72" s="31" t="s">
        <v>181</v>
      </c>
      <c r="S72" s="31">
        <v>5.0000000000000001E-4</v>
      </c>
      <c r="T72" s="31">
        <v>0</v>
      </c>
      <c r="U72" s="39">
        <f t="shared" si="2"/>
        <v>2.16</v>
      </c>
      <c r="V72" s="31">
        <v>2.7490000000000001</v>
      </c>
      <c r="W72" s="31">
        <v>0</v>
      </c>
      <c r="X72" s="31">
        <v>1</v>
      </c>
      <c r="Y72" s="31" t="s">
        <v>55</v>
      </c>
    </row>
    <row r="73" spans="1:25" x14ac:dyDescent="0.25">
      <c r="A73" s="27" t="s">
        <v>78</v>
      </c>
      <c r="B73" s="27" t="s">
        <v>112</v>
      </c>
      <c r="C73" s="31">
        <f t="shared" ref="C73:C95" si="5">C72+1</f>
        <v>67</v>
      </c>
      <c r="D73" s="27">
        <v>3.7999999999999999E-2</v>
      </c>
      <c r="E73" s="27">
        <v>2.75</v>
      </c>
      <c r="F73" s="27">
        <v>2.4</v>
      </c>
      <c r="G73" s="27">
        <f t="shared" ref="G73:G91" si="6">G71+D71</f>
        <v>6.6310000000000002</v>
      </c>
      <c r="H73" s="27">
        <v>0</v>
      </c>
      <c r="I73" s="27">
        <v>0</v>
      </c>
      <c r="J73" s="27" t="s">
        <v>39</v>
      </c>
      <c r="K73" s="27" t="s">
        <v>38</v>
      </c>
      <c r="L73" s="27" t="s">
        <v>125</v>
      </c>
      <c r="O73" s="31">
        <f t="shared" si="3"/>
        <v>63</v>
      </c>
      <c r="P73" s="27" t="s">
        <v>216</v>
      </c>
      <c r="Q73" s="31">
        <v>5.0000000000000001E-4</v>
      </c>
      <c r="R73" s="31" t="s">
        <v>182</v>
      </c>
      <c r="S73" s="31">
        <v>5.0000000000000001E-4</v>
      </c>
      <c r="T73" s="31">
        <v>0</v>
      </c>
      <c r="U73" s="39">
        <f t="shared" si="2"/>
        <v>2.16</v>
      </c>
      <c r="V73" s="31">
        <v>2.7490000000000001</v>
      </c>
      <c r="W73" s="31">
        <v>0</v>
      </c>
      <c r="X73" s="31">
        <v>1</v>
      </c>
      <c r="Y73" s="31" t="s">
        <v>55</v>
      </c>
    </row>
    <row r="74" spans="1:25" x14ac:dyDescent="0.25">
      <c r="A74" s="27" t="s">
        <v>78</v>
      </c>
      <c r="B74" s="27" t="s">
        <v>113</v>
      </c>
      <c r="C74" s="31">
        <f t="shared" si="5"/>
        <v>68</v>
      </c>
      <c r="D74" s="27">
        <v>3.7999999999999999E-2</v>
      </c>
      <c r="E74" s="27">
        <v>2.75</v>
      </c>
      <c r="F74" s="27">
        <v>2.4</v>
      </c>
      <c r="G74" s="27">
        <f t="shared" si="6"/>
        <v>6.6310000000000002</v>
      </c>
      <c r="H74" s="27">
        <v>2.85</v>
      </c>
      <c r="I74" s="27">
        <v>0</v>
      </c>
      <c r="J74" s="27" t="s">
        <v>39</v>
      </c>
      <c r="K74" s="27" t="s">
        <v>38</v>
      </c>
      <c r="L74" s="27" t="s">
        <v>125</v>
      </c>
      <c r="O74" s="31">
        <f t="shared" si="3"/>
        <v>64</v>
      </c>
      <c r="P74" s="27" t="s">
        <v>181</v>
      </c>
      <c r="Q74" s="31">
        <v>5.0000000000000001E-4</v>
      </c>
      <c r="R74" s="31" t="s">
        <v>217</v>
      </c>
      <c r="S74" s="31">
        <v>5.0000000000000001E-4</v>
      </c>
      <c r="T74" s="31">
        <v>0</v>
      </c>
      <c r="U74" s="39">
        <f t="shared" si="2"/>
        <v>2.16</v>
      </c>
      <c r="V74" s="31">
        <v>2.7490000000000001</v>
      </c>
      <c r="W74" s="31">
        <v>0</v>
      </c>
      <c r="X74" s="31">
        <v>1</v>
      </c>
      <c r="Y74" s="31" t="s">
        <v>55</v>
      </c>
    </row>
    <row r="75" spans="1:25" x14ac:dyDescent="0.25">
      <c r="A75" s="27" t="s">
        <v>77</v>
      </c>
      <c r="B75" s="27" t="s">
        <v>112</v>
      </c>
      <c r="C75" s="31">
        <f t="shared" si="5"/>
        <v>69</v>
      </c>
      <c r="D75" s="27">
        <v>0.372</v>
      </c>
      <c r="E75" s="27">
        <v>2.75</v>
      </c>
      <c r="F75" s="27">
        <v>2.4</v>
      </c>
      <c r="G75" s="27">
        <f t="shared" si="6"/>
        <v>6.6690000000000005</v>
      </c>
      <c r="H75" s="27">
        <v>0</v>
      </c>
      <c r="I75" s="27">
        <v>0</v>
      </c>
      <c r="J75" s="27" t="s">
        <v>124</v>
      </c>
      <c r="K75" s="27" t="s">
        <v>38</v>
      </c>
      <c r="L75" s="27" t="s">
        <v>125</v>
      </c>
      <c r="O75" s="31">
        <f t="shared" si="3"/>
        <v>65</v>
      </c>
      <c r="P75" s="27" t="s">
        <v>182</v>
      </c>
      <c r="Q75" s="31">
        <v>5.0000000000000001E-4</v>
      </c>
      <c r="R75" s="31" t="s">
        <v>218</v>
      </c>
      <c r="S75" s="31">
        <v>5.0000000000000001E-4</v>
      </c>
      <c r="T75" s="31">
        <v>0</v>
      </c>
      <c r="U75" s="39">
        <f t="shared" si="2"/>
        <v>2.16</v>
      </c>
      <c r="V75" s="31">
        <v>2.7490000000000001</v>
      </c>
      <c r="W75" s="31">
        <v>0</v>
      </c>
      <c r="X75" s="31">
        <v>1</v>
      </c>
      <c r="Y75" s="31" t="s">
        <v>55</v>
      </c>
    </row>
    <row r="76" spans="1:25" x14ac:dyDescent="0.25">
      <c r="A76" s="27" t="s">
        <v>77</v>
      </c>
      <c r="B76" s="27" t="s">
        <v>113</v>
      </c>
      <c r="C76" s="31">
        <f t="shared" si="5"/>
        <v>70</v>
      </c>
      <c r="D76" s="27">
        <v>0.372</v>
      </c>
      <c r="E76" s="27">
        <v>2.75</v>
      </c>
      <c r="F76" s="27">
        <v>2.4</v>
      </c>
      <c r="G76" s="27">
        <f t="shared" si="6"/>
        <v>6.6690000000000005</v>
      </c>
      <c r="H76" s="27">
        <v>2.85</v>
      </c>
      <c r="I76" s="27">
        <v>0</v>
      </c>
      <c r="J76" s="27" t="s">
        <v>124</v>
      </c>
      <c r="K76" s="27" t="s">
        <v>38</v>
      </c>
      <c r="L76" s="27" t="s">
        <v>125</v>
      </c>
      <c r="O76" s="31">
        <f t="shared" si="3"/>
        <v>66</v>
      </c>
      <c r="P76" s="27" t="s">
        <v>217</v>
      </c>
      <c r="Q76" s="31">
        <v>5.0000000000000001E-4</v>
      </c>
      <c r="R76" s="31" t="s">
        <v>183</v>
      </c>
      <c r="S76" s="31">
        <v>5.0000000000000001E-4</v>
      </c>
      <c r="T76" s="31">
        <v>0</v>
      </c>
      <c r="U76" s="39">
        <f t="shared" si="2"/>
        <v>2.16</v>
      </c>
      <c r="V76" s="31">
        <v>2.7490000000000001</v>
      </c>
      <c r="W76" s="31">
        <v>0</v>
      </c>
      <c r="X76" s="31">
        <v>1</v>
      </c>
      <c r="Y76" s="31" t="s">
        <v>55</v>
      </c>
    </row>
    <row r="77" spans="1:25" x14ac:dyDescent="0.25">
      <c r="A77" s="27" t="s">
        <v>78</v>
      </c>
      <c r="B77" s="27" t="s">
        <v>114</v>
      </c>
      <c r="C77" s="31">
        <f t="shared" si="5"/>
        <v>71</v>
      </c>
      <c r="D77" s="27">
        <v>3.7999999999999999E-2</v>
      </c>
      <c r="E77" s="27">
        <v>2.75</v>
      </c>
      <c r="F77" s="27">
        <v>2.4</v>
      </c>
      <c r="G77" s="27">
        <f t="shared" si="6"/>
        <v>7.0410000000000004</v>
      </c>
      <c r="H77" s="27">
        <v>0</v>
      </c>
      <c r="I77" s="27">
        <v>0</v>
      </c>
      <c r="J77" s="27" t="s">
        <v>39</v>
      </c>
      <c r="K77" s="27" t="s">
        <v>38</v>
      </c>
      <c r="L77" s="27" t="s">
        <v>125</v>
      </c>
      <c r="O77" s="31">
        <f t="shared" si="3"/>
        <v>67</v>
      </c>
      <c r="P77" s="27" t="s">
        <v>218</v>
      </c>
      <c r="Q77" s="31">
        <v>5.0000000000000001E-4</v>
      </c>
      <c r="R77" s="31" t="s">
        <v>184</v>
      </c>
      <c r="S77" s="31">
        <v>5.0000000000000001E-4</v>
      </c>
      <c r="T77" s="31">
        <v>0</v>
      </c>
      <c r="U77" s="39">
        <f t="shared" si="2"/>
        <v>2.16</v>
      </c>
      <c r="V77" s="31">
        <v>2.7490000000000001</v>
      </c>
      <c r="W77" s="31">
        <v>0</v>
      </c>
      <c r="X77" s="31">
        <v>1</v>
      </c>
      <c r="Y77" s="31" t="s">
        <v>55</v>
      </c>
    </row>
    <row r="78" spans="1:25" x14ac:dyDescent="0.25">
      <c r="A78" s="27" t="s">
        <v>78</v>
      </c>
      <c r="B78" s="27" t="s">
        <v>115</v>
      </c>
      <c r="C78" s="31">
        <f t="shared" si="5"/>
        <v>72</v>
      </c>
      <c r="D78" s="27">
        <v>3.7999999999999999E-2</v>
      </c>
      <c r="E78" s="27">
        <v>2.75</v>
      </c>
      <c r="F78" s="27">
        <v>2.4</v>
      </c>
      <c r="G78" s="27">
        <f t="shared" si="6"/>
        <v>7.0410000000000004</v>
      </c>
      <c r="H78" s="27">
        <v>2.85</v>
      </c>
      <c r="I78" s="27">
        <v>0</v>
      </c>
      <c r="J78" s="27" t="s">
        <v>39</v>
      </c>
      <c r="K78" s="27" t="s">
        <v>38</v>
      </c>
      <c r="L78" s="27" t="s">
        <v>125</v>
      </c>
      <c r="O78" s="31">
        <f t="shared" si="3"/>
        <v>68</v>
      </c>
      <c r="P78" s="27" t="s">
        <v>183</v>
      </c>
      <c r="Q78" s="31">
        <v>5.0000000000000001E-4</v>
      </c>
      <c r="R78" s="31" t="s">
        <v>219</v>
      </c>
      <c r="S78" s="31">
        <v>5.0000000000000001E-4</v>
      </c>
      <c r="T78" s="31">
        <v>0</v>
      </c>
      <c r="U78" s="39">
        <f t="shared" si="2"/>
        <v>2.16</v>
      </c>
      <c r="V78" s="31">
        <v>2.7490000000000001</v>
      </c>
      <c r="W78" s="31">
        <v>0</v>
      </c>
      <c r="X78" s="31">
        <v>1</v>
      </c>
      <c r="Y78" s="31" t="s">
        <v>55</v>
      </c>
    </row>
    <row r="79" spans="1:25" x14ac:dyDescent="0.25">
      <c r="A79" s="27" t="s">
        <v>77</v>
      </c>
      <c r="B79" s="27" t="s">
        <v>114</v>
      </c>
      <c r="C79" s="31">
        <f t="shared" si="5"/>
        <v>73</v>
      </c>
      <c r="D79" s="27">
        <v>0.372</v>
      </c>
      <c r="E79" s="27">
        <v>2.75</v>
      </c>
      <c r="F79" s="27">
        <v>2.4</v>
      </c>
      <c r="G79" s="27">
        <f t="shared" si="6"/>
        <v>7.0790000000000006</v>
      </c>
      <c r="H79" s="27">
        <v>0</v>
      </c>
      <c r="I79" s="27">
        <v>0</v>
      </c>
      <c r="J79" s="27" t="s">
        <v>124</v>
      </c>
      <c r="K79" s="27" t="s">
        <v>38</v>
      </c>
      <c r="L79" s="27" t="s">
        <v>125</v>
      </c>
      <c r="O79" s="31">
        <f t="shared" si="3"/>
        <v>69</v>
      </c>
      <c r="P79" s="27" t="s">
        <v>184</v>
      </c>
      <c r="Q79" s="31">
        <v>5.0000000000000001E-4</v>
      </c>
      <c r="R79" s="31" t="s">
        <v>220</v>
      </c>
      <c r="S79" s="31">
        <v>5.0000000000000001E-4</v>
      </c>
      <c r="T79" s="31">
        <v>0</v>
      </c>
      <c r="U79" s="39">
        <f t="shared" ref="U79:U100" si="7">2.4-0.24</f>
        <v>2.16</v>
      </c>
      <c r="V79" s="31">
        <v>2.7490000000000001</v>
      </c>
      <c r="W79" s="31">
        <v>0</v>
      </c>
      <c r="X79" s="31">
        <v>1</v>
      </c>
      <c r="Y79" s="31" t="s">
        <v>55</v>
      </c>
    </row>
    <row r="80" spans="1:25" x14ac:dyDescent="0.25">
      <c r="A80" s="27" t="s">
        <v>77</v>
      </c>
      <c r="B80" s="27" t="s">
        <v>115</v>
      </c>
      <c r="C80" s="31">
        <f t="shared" si="5"/>
        <v>74</v>
      </c>
      <c r="D80" s="27">
        <v>0.372</v>
      </c>
      <c r="E80" s="27">
        <v>2.75</v>
      </c>
      <c r="F80" s="27">
        <v>2.4</v>
      </c>
      <c r="G80" s="27">
        <f t="shared" si="6"/>
        <v>7.0790000000000006</v>
      </c>
      <c r="H80" s="27">
        <v>2.85</v>
      </c>
      <c r="I80" s="27">
        <v>0</v>
      </c>
      <c r="J80" s="27" t="s">
        <v>124</v>
      </c>
      <c r="K80" s="27" t="s">
        <v>38</v>
      </c>
      <c r="L80" s="27" t="s">
        <v>125</v>
      </c>
      <c r="O80" s="31">
        <f t="shared" ref="O80:O102" si="8">O79+1</f>
        <v>70</v>
      </c>
      <c r="P80" s="27" t="s">
        <v>219</v>
      </c>
      <c r="Q80" s="31">
        <v>5.0000000000000001E-4</v>
      </c>
      <c r="R80" s="31" t="s">
        <v>185</v>
      </c>
      <c r="S80" s="31">
        <v>5.0000000000000001E-4</v>
      </c>
      <c r="T80" s="31">
        <v>0</v>
      </c>
      <c r="U80" s="39">
        <f t="shared" si="7"/>
        <v>2.16</v>
      </c>
      <c r="V80" s="31">
        <v>2.7490000000000001</v>
      </c>
      <c r="W80" s="31">
        <v>0</v>
      </c>
      <c r="X80" s="31">
        <v>1</v>
      </c>
      <c r="Y80" s="31" t="s">
        <v>55</v>
      </c>
    </row>
    <row r="81" spans="1:25" x14ac:dyDescent="0.25">
      <c r="A81" s="27" t="s">
        <v>78</v>
      </c>
      <c r="B81" s="27" t="s">
        <v>116</v>
      </c>
      <c r="C81" s="31">
        <f t="shared" si="5"/>
        <v>75</v>
      </c>
      <c r="D81" s="27">
        <v>3.7999999999999999E-2</v>
      </c>
      <c r="E81" s="27">
        <v>2.75</v>
      </c>
      <c r="F81" s="27">
        <v>2.4</v>
      </c>
      <c r="G81" s="27">
        <f t="shared" si="6"/>
        <v>7.4510000000000005</v>
      </c>
      <c r="H81" s="27">
        <v>0</v>
      </c>
      <c r="I81" s="27">
        <v>0</v>
      </c>
      <c r="J81" s="27" t="s">
        <v>39</v>
      </c>
      <c r="K81" s="27" t="s">
        <v>38</v>
      </c>
      <c r="L81" s="27" t="s">
        <v>125</v>
      </c>
      <c r="O81" s="31">
        <f t="shared" si="8"/>
        <v>71</v>
      </c>
      <c r="P81" s="27" t="s">
        <v>220</v>
      </c>
      <c r="Q81" s="31">
        <v>5.0000000000000001E-4</v>
      </c>
      <c r="R81" s="31" t="s">
        <v>186</v>
      </c>
      <c r="S81" s="31">
        <v>5.0000000000000001E-4</v>
      </c>
      <c r="T81" s="31">
        <v>0</v>
      </c>
      <c r="U81" s="39">
        <f t="shared" si="7"/>
        <v>2.16</v>
      </c>
      <c r="V81" s="31">
        <v>2.7490000000000001</v>
      </c>
      <c r="W81" s="31">
        <v>0</v>
      </c>
      <c r="X81" s="31">
        <v>1</v>
      </c>
      <c r="Y81" s="31" t="s">
        <v>55</v>
      </c>
    </row>
    <row r="82" spans="1:25" x14ac:dyDescent="0.25">
      <c r="A82" s="27" t="s">
        <v>78</v>
      </c>
      <c r="B82" s="27" t="s">
        <v>117</v>
      </c>
      <c r="C82" s="31">
        <f t="shared" si="5"/>
        <v>76</v>
      </c>
      <c r="D82" s="27">
        <v>3.7999999999999999E-2</v>
      </c>
      <c r="E82" s="27">
        <v>2.75</v>
      </c>
      <c r="F82" s="27">
        <v>2.4</v>
      </c>
      <c r="G82" s="27">
        <f t="shared" si="6"/>
        <v>7.4510000000000005</v>
      </c>
      <c r="H82" s="27">
        <v>2.85</v>
      </c>
      <c r="I82" s="27">
        <v>0</v>
      </c>
      <c r="J82" s="27" t="s">
        <v>39</v>
      </c>
      <c r="K82" s="27" t="s">
        <v>38</v>
      </c>
      <c r="L82" s="27" t="s">
        <v>125</v>
      </c>
      <c r="O82" s="31">
        <f t="shared" si="8"/>
        <v>72</v>
      </c>
      <c r="P82" s="27" t="s">
        <v>185</v>
      </c>
      <c r="Q82" s="31">
        <v>5.0000000000000001E-4</v>
      </c>
      <c r="R82" s="31" t="s">
        <v>221</v>
      </c>
      <c r="S82" s="31">
        <v>5.0000000000000001E-4</v>
      </c>
      <c r="T82" s="31">
        <v>0</v>
      </c>
      <c r="U82" s="39">
        <f t="shared" si="7"/>
        <v>2.16</v>
      </c>
      <c r="V82" s="31">
        <v>2.7490000000000001</v>
      </c>
      <c r="W82" s="31">
        <v>0</v>
      </c>
      <c r="X82" s="31">
        <v>1</v>
      </c>
      <c r="Y82" s="31" t="s">
        <v>55</v>
      </c>
    </row>
    <row r="83" spans="1:25" x14ac:dyDescent="0.25">
      <c r="A83" s="27" t="s">
        <v>77</v>
      </c>
      <c r="B83" s="27" t="s">
        <v>116</v>
      </c>
      <c r="C83" s="31">
        <f t="shared" si="5"/>
        <v>77</v>
      </c>
      <c r="D83" s="27">
        <v>0.372</v>
      </c>
      <c r="E83" s="27">
        <v>2.75</v>
      </c>
      <c r="F83" s="27">
        <v>2.4</v>
      </c>
      <c r="G83" s="27">
        <f t="shared" si="6"/>
        <v>7.4890000000000008</v>
      </c>
      <c r="H83" s="27">
        <v>0</v>
      </c>
      <c r="I83" s="27">
        <v>0</v>
      </c>
      <c r="J83" s="27" t="s">
        <v>124</v>
      </c>
      <c r="K83" s="27" t="s">
        <v>38</v>
      </c>
      <c r="L83" s="27" t="s">
        <v>125</v>
      </c>
      <c r="O83" s="31">
        <f t="shared" si="8"/>
        <v>73</v>
      </c>
      <c r="P83" s="27" t="s">
        <v>186</v>
      </c>
      <c r="Q83" s="31">
        <v>5.0000000000000001E-4</v>
      </c>
      <c r="R83" s="31" t="s">
        <v>222</v>
      </c>
      <c r="S83" s="31">
        <v>5.0000000000000001E-4</v>
      </c>
      <c r="T83" s="31">
        <v>0</v>
      </c>
      <c r="U83" s="39">
        <f t="shared" si="7"/>
        <v>2.16</v>
      </c>
      <c r="V83" s="31">
        <v>2.7490000000000001</v>
      </c>
      <c r="W83" s="31">
        <v>0</v>
      </c>
      <c r="X83" s="31">
        <v>1</v>
      </c>
      <c r="Y83" s="31" t="s">
        <v>55</v>
      </c>
    </row>
    <row r="84" spans="1:25" x14ac:dyDescent="0.25">
      <c r="A84" s="27" t="s">
        <v>77</v>
      </c>
      <c r="B84" s="27" t="s">
        <v>117</v>
      </c>
      <c r="C84" s="31">
        <f t="shared" si="5"/>
        <v>78</v>
      </c>
      <c r="D84" s="27">
        <v>0.372</v>
      </c>
      <c r="E84" s="27">
        <v>2.75</v>
      </c>
      <c r="F84" s="27">
        <v>2.4</v>
      </c>
      <c r="G84" s="27">
        <f t="shared" si="6"/>
        <v>7.4890000000000008</v>
      </c>
      <c r="H84" s="27">
        <v>2.85</v>
      </c>
      <c r="I84" s="27">
        <v>0</v>
      </c>
      <c r="J84" s="27" t="s">
        <v>124</v>
      </c>
      <c r="K84" s="27" t="s">
        <v>38</v>
      </c>
      <c r="L84" s="27" t="s">
        <v>125</v>
      </c>
      <c r="O84" s="31">
        <f t="shared" si="8"/>
        <v>74</v>
      </c>
      <c r="P84" s="27" t="s">
        <v>221</v>
      </c>
      <c r="Q84" s="31">
        <v>5.0000000000000001E-4</v>
      </c>
      <c r="R84" s="31" t="s">
        <v>187</v>
      </c>
      <c r="S84" s="31">
        <v>5.0000000000000001E-4</v>
      </c>
      <c r="T84" s="31">
        <v>0</v>
      </c>
      <c r="U84" s="39">
        <f t="shared" si="7"/>
        <v>2.16</v>
      </c>
      <c r="V84" s="31">
        <v>2.7490000000000001</v>
      </c>
      <c r="W84" s="31">
        <v>0</v>
      </c>
      <c r="X84" s="31">
        <v>1</v>
      </c>
      <c r="Y84" s="31" t="s">
        <v>55</v>
      </c>
    </row>
    <row r="85" spans="1:25" x14ac:dyDescent="0.25">
      <c r="A85" s="27" t="s">
        <v>78</v>
      </c>
      <c r="B85" s="27" t="s">
        <v>118</v>
      </c>
      <c r="C85" s="31">
        <f t="shared" si="5"/>
        <v>79</v>
      </c>
      <c r="D85" s="27">
        <v>3.7999999999999999E-2</v>
      </c>
      <c r="E85" s="27">
        <v>2.75</v>
      </c>
      <c r="F85" s="27">
        <v>2.4</v>
      </c>
      <c r="G85" s="27">
        <f t="shared" si="6"/>
        <v>7.8610000000000007</v>
      </c>
      <c r="H85" s="27">
        <v>0</v>
      </c>
      <c r="I85" s="27">
        <v>0</v>
      </c>
      <c r="J85" s="27" t="s">
        <v>39</v>
      </c>
      <c r="K85" s="27" t="s">
        <v>38</v>
      </c>
      <c r="L85" s="27" t="s">
        <v>125</v>
      </c>
      <c r="O85" s="31">
        <f t="shared" si="8"/>
        <v>75</v>
      </c>
      <c r="P85" s="27" t="s">
        <v>222</v>
      </c>
      <c r="Q85" s="31">
        <v>5.0000000000000001E-4</v>
      </c>
      <c r="R85" s="31" t="s">
        <v>188</v>
      </c>
      <c r="S85" s="31">
        <v>5.0000000000000001E-4</v>
      </c>
      <c r="T85" s="31">
        <v>0</v>
      </c>
      <c r="U85" s="39">
        <f t="shared" si="7"/>
        <v>2.16</v>
      </c>
      <c r="V85" s="31">
        <v>2.7490000000000001</v>
      </c>
      <c r="W85" s="31">
        <v>0</v>
      </c>
      <c r="X85" s="31">
        <v>1</v>
      </c>
      <c r="Y85" s="31" t="s">
        <v>55</v>
      </c>
    </row>
    <row r="86" spans="1:25" x14ac:dyDescent="0.25">
      <c r="A86" s="27" t="s">
        <v>78</v>
      </c>
      <c r="B86" s="27" t="s">
        <v>119</v>
      </c>
      <c r="C86" s="31">
        <f t="shared" si="5"/>
        <v>80</v>
      </c>
      <c r="D86" s="27">
        <v>3.7999999999999999E-2</v>
      </c>
      <c r="E86" s="27">
        <v>2.75</v>
      </c>
      <c r="F86" s="27">
        <v>2.4</v>
      </c>
      <c r="G86" s="27">
        <f t="shared" si="6"/>
        <v>7.8610000000000007</v>
      </c>
      <c r="H86" s="27">
        <v>2.85</v>
      </c>
      <c r="I86" s="27">
        <v>0</v>
      </c>
      <c r="J86" s="27" t="s">
        <v>39</v>
      </c>
      <c r="K86" s="27" t="s">
        <v>38</v>
      </c>
      <c r="L86" s="27" t="s">
        <v>125</v>
      </c>
      <c r="O86" s="31">
        <f t="shared" si="8"/>
        <v>76</v>
      </c>
      <c r="P86" s="27" t="s">
        <v>187</v>
      </c>
      <c r="Q86" s="31">
        <v>5.0000000000000001E-4</v>
      </c>
      <c r="R86" s="31" t="s">
        <v>223</v>
      </c>
      <c r="S86" s="31">
        <v>5.0000000000000001E-4</v>
      </c>
      <c r="T86" s="31">
        <v>0</v>
      </c>
      <c r="U86" s="39">
        <f t="shared" si="7"/>
        <v>2.16</v>
      </c>
      <c r="V86" s="31">
        <v>2.7490000000000001</v>
      </c>
      <c r="W86" s="31">
        <v>0</v>
      </c>
      <c r="X86" s="31">
        <v>1</v>
      </c>
      <c r="Y86" s="31" t="s">
        <v>55</v>
      </c>
    </row>
    <row r="87" spans="1:25" x14ac:dyDescent="0.25">
      <c r="A87" s="27" t="s">
        <v>77</v>
      </c>
      <c r="B87" s="27" t="s">
        <v>118</v>
      </c>
      <c r="C87" s="31">
        <f t="shared" si="5"/>
        <v>81</v>
      </c>
      <c r="D87" s="27">
        <v>0.372</v>
      </c>
      <c r="E87" s="27">
        <v>2.75</v>
      </c>
      <c r="F87" s="27">
        <v>2.4</v>
      </c>
      <c r="G87" s="27">
        <f t="shared" si="6"/>
        <v>7.8990000000000009</v>
      </c>
      <c r="H87" s="27">
        <v>0</v>
      </c>
      <c r="I87" s="27">
        <v>0</v>
      </c>
      <c r="J87" s="27" t="s">
        <v>124</v>
      </c>
      <c r="K87" s="27" t="s">
        <v>38</v>
      </c>
      <c r="L87" s="27" t="s">
        <v>125</v>
      </c>
      <c r="O87" s="31">
        <f t="shared" si="8"/>
        <v>77</v>
      </c>
      <c r="P87" s="27" t="s">
        <v>188</v>
      </c>
      <c r="Q87" s="31">
        <v>5.0000000000000001E-4</v>
      </c>
      <c r="R87" s="31" t="s">
        <v>224</v>
      </c>
      <c r="S87" s="31">
        <v>5.0000000000000001E-4</v>
      </c>
      <c r="T87" s="31">
        <v>0</v>
      </c>
      <c r="U87" s="39">
        <f t="shared" si="7"/>
        <v>2.16</v>
      </c>
      <c r="V87" s="31">
        <v>2.7490000000000001</v>
      </c>
      <c r="W87" s="31">
        <v>0</v>
      </c>
      <c r="X87" s="31">
        <v>1</v>
      </c>
      <c r="Y87" s="31" t="s">
        <v>55</v>
      </c>
    </row>
    <row r="88" spans="1:25" x14ac:dyDescent="0.25">
      <c r="A88" s="27" t="s">
        <v>77</v>
      </c>
      <c r="B88" s="27" t="s">
        <v>119</v>
      </c>
      <c r="C88" s="31">
        <f t="shared" si="5"/>
        <v>82</v>
      </c>
      <c r="D88" s="27">
        <v>0.372</v>
      </c>
      <c r="E88" s="27">
        <v>2.75</v>
      </c>
      <c r="F88" s="27">
        <v>2.4</v>
      </c>
      <c r="G88" s="27">
        <f t="shared" si="6"/>
        <v>7.8990000000000009</v>
      </c>
      <c r="H88" s="27">
        <v>2.85</v>
      </c>
      <c r="I88" s="27">
        <v>0</v>
      </c>
      <c r="J88" s="27" t="s">
        <v>124</v>
      </c>
      <c r="K88" s="27" t="s">
        <v>38</v>
      </c>
      <c r="L88" s="27" t="s">
        <v>125</v>
      </c>
      <c r="O88" s="31">
        <f t="shared" si="8"/>
        <v>78</v>
      </c>
      <c r="P88" s="27" t="s">
        <v>223</v>
      </c>
      <c r="Q88" s="31">
        <v>5.0000000000000001E-4</v>
      </c>
      <c r="R88" s="31" t="s">
        <v>189</v>
      </c>
      <c r="S88" s="31">
        <v>5.0000000000000001E-4</v>
      </c>
      <c r="T88" s="31">
        <v>0</v>
      </c>
      <c r="U88" s="39">
        <f t="shared" si="7"/>
        <v>2.16</v>
      </c>
      <c r="V88" s="31">
        <v>2.7490000000000001</v>
      </c>
      <c r="W88" s="31">
        <v>0</v>
      </c>
      <c r="X88" s="31">
        <v>1</v>
      </c>
      <c r="Y88" s="31" t="s">
        <v>55</v>
      </c>
    </row>
    <row r="89" spans="1:25" x14ac:dyDescent="0.25">
      <c r="A89" s="27" t="s">
        <v>78</v>
      </c>
      <c r="B89" s="27" t="s">
        <v>120</v>
      </c>
      <c r="C89" s="31">
        <f t="shared" si="5"/>
        <v>83</v>
      </c>
      <c r="D89" s="27">
        <v>3.7999999999999999E-2</v>
      </c>
      <c r="E89" s="27">
        <v>2.75</v>
      </c>
      <c r="F89" s="27">
        <v>2.4</v>
      </c>
      <c r="G89" s="27">
        <f t="shared" si="6"/>
        <v>8.2710000000000008</v>
      </c>
      <c r="H89" s="27">
        <v>0</v>
      </c>
      <c r="I89" s="27">
        <v>0</v>
      </c>
      <c r="J89" s="27" t="s">
        <v>39</v>
      </c>
      <c r="K89" s="27" t="s">
        <v>38</v>
      </c>
      <c r="L89" s="27" t="s">
        <v>125</v>
      </c>
      <c r="O89" s="31">
        <f t="shared" si="8"/>
        <v>79</v>
      </c>
      <c r="P89" s="27" t="s">
        <v>224</v>
      </c>
      <c r="Q89" s="31">
        <v>5.0000000000000001E-4</v>
      </c>
      <c r="R89" s="31" t="s">
        <v>190</v>
      </c>
      <c r="S89" s="31">
        <v>5.0000000000000001E-4</v>
      </c>
      <c r="T89" s="31">
        <v>0</v>
      </c>
      <c r="U89" s="39">
        <f t="shared" si="7"/>
        <v>2.16</v>
      </c>
      <c r="V89" s="31">
        <v>2.7490000000000001</v>
      </c>
      <c r="W89" s="31">
        <v>0</v>
      </c>
      <c r="X89" s="31">
        <v>1</v>
      </c>
      <c r="Y89" s="31" t="s">
        <v>55</v>
      </c>
    </row>
    <row r="90" spans="1:25" x14ac:dyDescent="0.25">
      <c r="A90" s="27" t="s">
        <v>78</v>
      </c>
      <c r="B90" s="27" t="s">
        <v>121</v>
      </c>
      <c r="C90" s="31">
        <f t="shared" si="5"/>
        <v>84</v>
      </c>
      <c r="D90" s="27">
        <v>3.7999999999999999E-2</v>
      </c>
      <c r="E90" s="27">
        <v>2.75</v>
      </c>
      <c r="F90" s="27">
        <v>2.4</v>
      </c>
      <c r="G90" s="27">
        <f t="shared" si="6"/>
        <v>8.2710000000000008</v>
      </c>
      <c r="H90" s="27">
        <v>2.85</v>
      </c>
      <c r="I90" s="27">
        <v>0</v>
      </c>
      <c r="J90" s="27" t="s">
        <v>39</v>
      </c>
      <c r="K90" s="27" t="s">
        <v>38</v>
      </c>
      <c r="L90" s="27" t="s">
        <v>125</v>
      </c>
      <c r="O90" s="31">
        <f t="shared" si="8"/>
        <v>80</v>
      </c>
      <c r="P90" s="27" t="s">
        <v>189</v>
      </c>
      <c r="Q90" s="31">
        <v>5.0000000000000001E-4</v>
      </c>
      <c r="R90" s="31" t="s">
        <v>225</v>
      </c>
      <c r="S90" s="31">
        <v>5.0000000000000001E-4</v>
      </c>
      <c r="T90" s="31">
        <v>0</v>
      </c>
      <c r="U90" s="39">
        <f t="shared" si="7"/>
        <v>2.16</v>
      </c>
      <c r="V90" s="31">
        <v>2.7490000000000001</v>
      </c>
      <c r="W90" s="31">
        <v>0</v>
      </c>
      <c r="X90" s="31">
        <v>1</v>
      </c>
      <c r="Y90" s="31" t="s">
        <v>55</v>
      </c>
    </row>
    <row r="91" spans="1:25" x14ac:dyDescent="0.25">
      <c r="A91" s="27" t="s">
        <v>77</v>
      </c>
      <c r="B91" s="27" t="s">
        <v>120</v>
      </c>
      <c r="C91" s="31">
        <f t="shared" si="5"/>
        <v>85</v>
      </c>
      <c r="D91" s="27">
        <v>0.372</v>
      </c>
      <c r="E91" s="27">
        <v>2.75</v>
      </c>
      <c r="F91" s="27">
        <v>2.4</v>
      </c>
      <c r="G91" s="27">
        <f t="shared" si="6"/>
        <v>8.3090000000000011</v>
      </c>
      <c r="H91" s="27">
        <v>0</v>
      </c>
      <c r="I91" s="27">
        <v>0</v>
      </c>
      <c r="J91" s="27" t="s">
        <v>124</v>
      </c>
      <c r="K91" s="27" t="s">
        <v>38</v>
      </c>
      <c r="L91" s="27" t="s">
        <v>125</v>
      </c>
      <c r="O91" s="31">
        <f t="shared" si="8"/>
        <v>81</v>
      </c>
      <c r="P91" s="27" t="s">
        <v>190</v>
      </c>
      <c r="Q91" s="31">
        <v>5.0000000000000001E-4</v>
      </c>
      <c r="R91" s="31" t="s">
        <v>226</v>
      </c>
      <c r="S91" s="31">
        <v>5.0000000000000001E-4</v>
      </c>
      <c r="T91" s="31">
        <v>0</v>
      </c>
      <c r="U91" s="39">
        <f t="shared" si="7"/>
        <v>2.16</v>
      </c>
      <c r="V91" s="31">
        <v>2.7490000000000001</v>
      </c>
      <c r="W91" s="31">
        <v>0</v>
      </c>
      <c r="X91" s="31">
        <v>1</v>
      </c>
      <c r="Y91" s="31" t="s">
        <v>55</v>
      </c>
    </row>
    <row r="92" spans="1:25" x14ac:dyDescent="0.25">
      <c r="A92" s="27" t="s">
        <v>78</v>
      </c>
      <c r="B92" s="27" t="s">
        <v>122</v>
      </c>
      <c r="C92" s="31">
        <f t="shared" si="5"/>
        <v>86</v>
      </c>
      <c r="D92" s="27">
        <v>3.7999999999999999E-2</v>
      </c>
      <c r="E92" s="27">
        <v>2.75</v>
      </c>
      <c r="F92" s="27">
        <v>2.4</v>
      </c>
      <c r="G92" s="27">
        <f>G91+D91</f>
        <v>8.6810000000000009</v>
      </c>
      <c r="H92" s="27">
        <v>0</v>
      </c>
      <c r="I92" s="27">
        <v>0</v>
      </c>
      <c r="J92" s="27" t="s">
        <v>39</v>
      </c>
      <c r="K92" s="27" t="s">
        <v>38</v>
      </c>
      <c r="L92" s="27" t="s">
        <v>125</v>
      </c>
      <c r="O92" s="31">
        <f t="shared" si="8"/>
        <v>82</v>
      </c>
      <c r="P92" s="27" t="s">
        <v>225</v>
      </c>
      <c r="Q92" s="31">
        <v>5.0000000000000001E-4</v>
      </c>
      <c r="R92" s="31" t="s">
        <v>191</v>
      </c>
      <c r="S92" s="31">
        <v>5.0000000000000001E-4</v>
      </c>
      <c r="T92" s="31">
        <v>0</v>
      </c>
      <c r="U92" s="39">
        <f t="shared" si="7"/>
        <v>2.16</v>
      </c>
      <c r="V92" s="31">
        <v>2.7490000000000001</v>
      </c>
      <c r="W92" s="31">
        <v>0</v>
      </c>
      <c r="X92" s="31">
        <v>1</v>
      </c>
      <c r="Y92" s="31" t="s">
        <v>55</v>
      </c>
    </row>
    <row r="93" spans="1:25" x14ac:dyDescent="0.25">
      <c r="A93" s="27" t="s">
        <v>77</v>
      </c>
      <c r="B93" s="27" t="s">
        <v>122</v>
      </c>
      <c r="C93" s="31">
        <f t="shared" si="5"/>
        <v>87</v>
      </c>
      <c r="D93" s="27">
        <v>0.372</v>
      </c>
      <c r="E93" s="27">
        <v>2.75</v>
      </c>
      <c r="F93" s="27">
        <v>2.4</v>
      </c>
      <c r="G93" s="27">
        <f>G92+D92</f>
        <v>8.7190000000000012</v>
      </c>
      <c r="H93" s="27">
        <v>0</v>
      </c>
      <c r="I93" s="27">
        <v>0</v>
      </c>
      <c r="J93" s="27" t="s">
        <v>124</v>
      </c>
      <c r="K93" s="27" t="s">
        <v>38</v>
      </c>
      <c r="L93" s="27" t="s">
        <v>125</v>
      </c>
      <c r="O93" s="31">
        <f t="shared" si="8"/>
        <v>83</v>
      </c>
      <c r="P93" s="27" t="s">
        <v>226</v>
      </c>
      <c r="Q93" s="31">
        <v>5.0000000000000001E-4</v>
      </c>
      <c r="R93" s="31" t="s">
        <v>192</v>
      </c>
      <c r="S93" s="31">
        <v>5.0000000000000001E-4</v>
      </c>
      <c r="T93" s="31">
        <v>0</v>
      </c>
      <c r="U93" s="39">
        <f t="shared" si="7"/>
        <v>2.16</v>
      </c>
      <c r="V93" s="31">
        <v>2.7490000000000001</v>
      </c>
      <c r="W93" s="31">
        <v>0</v>
      </c>
      <c r="X93" s="31">
        <v>1</v>
      </c>
      <c r="Y93" s="31" t="s">
        <v>55</v>
      </c>
    </row>
    <row r="94" spans="1:25" x14ac:dyDescent="0.25">
      <c r="A94" s="27" t="s">
        <v>78</v>
      </c>
      <c r="B94" s="27" t="s">
        <v>123</v>
      </c>
      <c r="C94" s="31">
        <f t="shared" si="5"/>
        <v>88</v>
      </c>
      <c r="D94" s="27">
        <v>3.7999999999999999E-2</v>
      </c>
      <c r="E94" s="27">
        <v>2.75</v>
      </c>
      <c r="F94" s="27">
        <v>2.4</v>
      </c>
      <c r="G94" s="27">
        <f>G93+D93</f>
        <v>9.0910000000000011</v>
      </c>
      <c r="H94" s="27">
        <v>0</v>
      </c>
      <c r="I94" s="27">
        <v>0</v>
      </c>
      <c r="J94" s="27" t="s">
        <v>39</v>
      </c>
      <c r="K94" s="27" t="s">
        <v>38</v>
      </c>
      <c r="L94" s="27" t="s">
        <v>125</v>
      </c>
      <c r="O94" s="31">
        <f t="shared" si="8"/>
        <v>84</v>
      </c>
      <c r="P94" s="27" t="s">
        <v>191</v>
      </c>
      <c r="Q94" s="31">
        <v>5.0000000000000001E-4</v>
      </c>
      <c r="R94" s="31" t="s">
        <v>227</v>
      </c>
      <c r="S94" s="31">
        <v>5.0000000000000001E-4</v>
      </c>
      <c r="T94" s="31">
        <v>0</v>
      </c>
      <c r="U94" s="39">
        <f t="shared" si="7"/>
        <v>2.16</v>
      </c>
      <c r="V94" s="31">
        <v>2.7490000000000001</v>
      </c>
      <c r="W94" s="31">
        <v>0</v>
      </c>
      <c r="X94" s="31">
        <v>1</v>
      </c>
      <c r="Y94" s="31" t="s">
        <v>55</v>
      </c>
    </row>
    <row r="95" spans="1:25" x14ac:dyDescent="0.25">
      <c r="A95" s="27" t="s">
        <v>76</v>
      </c>
      <c r="B95" s="27" t="s">
        <v>81</v>
      </c>
      <c r="C95" s="31">
        <f t="shared" si="5"/>
        <v>89</v>
      </c>
      <c r="D95" s="27">
        <v>7.0999999999999994E-2</v>
      </c>
      <c r="E95" s="27">
        <v>2.75</v>
      </c>
      <c r="F95" s="27">
        <v>2.4</v>
      </c>
      <c r="G95" s="27">
        <f>G94+D94</f>
        <v>9.1290000000000013</v>
      </c>
      <c r="H95" s="27">
        <v>0</v>
      </c>
      <c r="I95" s="27">
        <v>0</v>
      </c>
      <c r="J95" s="27" t="s">
        <v>124</v>
      </c>
      <c r="K95" s="27" t="s">
        <v>38</v>
      </c>
      <c r="L95" s="27" t="s">
        <v>125</v>
      </c>
      <c r="O95" s="31">
        <f t="shared" si="8"/>
        <v>85</v>
      </c>
      <c r="P95" s="27" t="s">
        <v>192</v>
      </c>
      <c r="Q95" s="31">
        <v>5.0000000000000001E-4</v>
      </c>
      <c r="R95" s="31" t="s">
        <v>228</v>
      </c>
      <c r="S95" s="31">
        <v>5.0000000000000001E-4</v>
      </c>
      <c r="T95" s="31">
        <v>0</v>
      </c>
      <c r="U95" s="39">
        <f t="shared" si="7"/>
        <v>2.16</v>
      </c>
      <c r="V95" s="31">
        <v>2.7490000000000001</v>
      </c>
      <c r="W95" s="31">
        <v>0</v>
      </c>
      <c r="X95" s="31">
        <v>1</v>
      </c>
      <c r="Y95" s="31" t="s">
        <v>55</v>
      </c>
    </row>
    <row r="96" spans="1:25" x14ac:dyDescent="0.25">
      <c r="A96" s="65" t="s">
        <v>231</v>
      </c>
      <c r="B96" s="65"/>
      <c r="C96" s="65"/>
      <c r="D96" s="65"/>
      <c r="E96" s="65"/>
      <c r="F96" s="65"/>
      <c r="G96" s="65"/>
      <c r="H96" s="65"/>
      <c r="I96" s="65"/>
      <c r="J96" s="65"/>
      <c r="K96" s="65"/>
      <c r="L96" s="65"/>
      <c r="O96" s="31">
        <f t="shared" si="8"/>
        <v>86</v>
      </c>
      <c r="P96" s="27" t="s">
        <v>227</v>
      </c>
      <c r="Q96" s="31">
        <v>5.0000000000000001E-4</v>
      </c>
      <c r="R96" s="31" t="s">
        <v>193</v>
      </c>
      <c r="S96" s="31">
        <v>5.0000000000000001E-4</v>
      </c>
      <c r="T96" s="31">
        <v>0</v>
      </c>
      <c r="U96" s="39">
        <f t="shared" si="7"/>
        <v>2.16</v>
      </c>
      <c r="V96" s="31">
        <v>2.7490000000000001</v>
      </c>
      <c r="W96" s="31">
        <v>0</v>
      </c>
      <c r="X96" s="31">
        <v>1</v>
      </c>
      <c r="Y96" s="31" t="s">
        <v>55</v>
      </c>
    </row>
    <row r="97" spans="1:25" x14ac:dyDescent="0.25">
      <c r="A97" s="27" t="s">
        <v>232</v>
      </c>
      <c r="C97" s="27">
        <v>90</v>
      </c>
      <c r="D97" s="27">
        <v>9.1999999999999993</v>
      </c>
      <c r="E97" s="27">
        <v>0.1</v>
      </c>
      <c r="F97" s="27">
        <v>2.4</v>
      </c>
      <c r="G97" s="27">
        <v>0</v>
      </c>
      <c r="H97" s="27">
        <v>2.75</v>
      </c>
      <c r="I97" s="27">
        <v>0</v>
      </c>
      <c r="J97" s="27" t="s">
        <v>233</v>
      </c>
      <c r="K97" s="27" t="s">
        <v>38</v>
      </c>
      <c r="L97" s="27" t="s">
        <v>125</v>
      </c>
      <c r="O97" s="31">
        <f t="shared" si="8"/>
        <v>87</v>
      </c>
      <c r="P97" s="27" t="s">
        <v>193</v>
      </c>
      <c r="Q97" s="31">
        <v>5.0000000000000001E-4</v>
      </c>
      <c r="R97" s="31" t="s">
        <v>229</v>
      </c>
      <c r="S97" s="31">
        <v>5.0000000000000001E-4</v>
      </c>
      <c r="T97" s="31">
        <v>0</v>
      </c>
      <c r="U97" s="39">
        <f t="shared" si="7"/>
        <v>2.16</v>
      </c>
      <c r="V97" s="31">
        <v>2.7490000000000001</v>
      </c>
      <c r="W97" s="31">
        <v>0</v>
      </c>
      <c r="X97" s="31">
        <v>1</v>
      </c>
      <c r="Y97" s="31" t="s">
        <v>55</v>
      </c>
    </row>
    <row r="98" spans="1:25" x14ac:dyDescent="0.25">
      <c r="A98" s="65" t="s">
        <v>127</v>
      </c>
      <c r="B98" s="65"/>
      <c r="C98" s="65"/>
      <c r="D98" s="65"/>
      <c r="E98" s="65"/>
      <c r="F98" s="65"/>
      <c r="G98" s="65"/>
      <c r="H98" s="65"/>
      <c r="I98" s="65"/>
      <c r="J98" s="65"/>
      <c r="K98" s="65"/>
      <c r="L98" s="65"/>
      <c r="O98" s="31">
        <f t="shared" si="8"/>
        <v>88</v>
      </c>
      <c r="P98" s="27" t="s">
        <v>229</v>
      </c>
      <c r="Q98" s="31">
        <v>5.0000000000000001E-4</v>
      </c>
      <c r="R98" s="31" t="s">
        <v>194</v>
      </c>
      <c r="S98" s="31">
        <v>5.0000000000000001E-4</v>
      </c>
      <c r="T98" s="31">
        <v>0</v>
      </c>
      <c r="U98" s="39">
        <f t="shared" si="7"/>
        <v>2.16</v>
      </c>
      <c r="V98" s="31">
        <v>2.7490000000000001</v>
      </c>
      <c r="W98" s="31">
        <v>0</v>
      </c>
      <c r="X98" s="31">
        <v>1</v>
      </c>
      <c r="Y98" s="31" t="s">
        <v>55</v>
      </c>
    </row>
    <row r="99" spans="1:25" x14ac:dyDescent="0.25">
      <c r="A99" s="27" t="s">
        <v>32</v>
      </c>
      <c r="C99" s="27">
        <v>91</v>
      </c>
      <c r="D99" s="27">
        <f>0.372+0.038+0.372+0.038+0.071</f>
        <v>0.89100000000000001</v>
      </c>
      <c r="E99" s="27">
        <v>2.75</v>
      </c>
      <c r="F99" s="27">
        <v>4.8</v>
      </c>
      <c r="G99" s="27">
        <v>8.3089999999999993</v>
      </c>
      <c r="H99" s="27">
        <v>2.85</v>
      </c>
      <c r="I99" s="27">
        <v>0</v>
      </c>
      <c r="J99" s="27" t="s">
        <v>38</v>
      </c>
      <c r="K99" s="27" t="s">
        <v>39</v>
      </c>
      <c r="L99" s="27" t="s">
        <v>125</v>
      </c>
      <c r="O99" s="31">
        <f t="shared" si="8"/>
        <v>89</v>
      </c>
      <c r="P99" s="27" t="s">
        <v>194</v>
      </c>
      <c r="Q99" s="31">
        <v>5.0000000000000001E-4</v>
      </c>
      <c r="R99" s="31" t="s">
        <v>230</v>
      </c>
      <c r="S99" s="31">
        <v>5.0000000000000001E-4</v>
      </c>
      <c r="T99" s="31">
        <v>0</v>
      </c>
      <c r="U99" s="39">
        <f t="shared" si="7"/>
        <v>2.16</v>
      </c>
      <c r="V99" s="31">
        <v>2.7490000000000001</v>
      </c>
      <c r="W99" s="31">
        <v>0</v>
      </c>
      <c r="X99" s="31">
        <v>1</v>
      </c>
      <c r="Y99" s="31" t="s">
        <v>55</v>
      </c>
    </row>
    <row r="100" spans="1:25" x14ac:dyDescent="0.25">
      <c r="A100" s="65" t="s">
        <v>128</v>
      </c>
      <c r="B100" s="65"/>
      <c r="C100" s="65"/>
      <c r="D100" s="65"/>
      <c r="E100" s="65"/>
      <c r="F100" s="65"/>
      <c r="G100" s="65"/>
      <c r="H100" s="65"/>
      <c r="I100" s="65"/>
      <c r="J100" s="65"/>
      <c r="K100" s="65"/>
      <c r="L100" s="65"/>
      <c r="O100" s="31">
        <f t="shared" si="8"/>
        <v>90</v>
      </c>
      <c r="P100" s="27" t="s">
        <v>230</v>
      </c>
      <c r="Q100" s="31">
        <v>5.0000000000000001E-4</v>
      </c>
      <c r="R100" s="27" t="s">
        <v>131</v>
      </c>
      <c r="S100" s="31">
        <v>5.0000000000000001E-4</v>
      </c>
      <c r="T100" s="31">
        <v>0</v>
      </c>
      <c r="U100" s="39">
        <f t="shared" si="7"/>
        <v>2.16</v>
      </c>
      <c r="V100" s="31">
        <v>2.7490000000000001</v>
      </c>
      <c r="W100" s="31">
        <v>0</v>
      </c>
      <c r="X100" s="31">
        <v>1</v>
      </c>
      <c r="Y100" s="31" t="s">
        <v>55</v>
      </c>
    </row>
    <row r="101" spans="1:25" x14ac:dyDescent="0.25">
      <c r="A101" s="27" t="s">
        <v>129</v>
      </c>
      <c r="C101" s="27">
        <v>92</v>
      </c>
      <c r="D101" s="27">
        <v>9.1999999999999993</v>
      </c>
      <c r="E101" s="27">
        <v>5.6</v>
      </c>
      <c r="F101" s="27">
        <v>2.4</v>
      </c>
      <c r="G101" s="27">
        <v>0</v>
      </c>
      <c r="H101" s="27">
        <v>0</v>
      </c>
      <c r="I101" s="27">
        <v>2.4</v>
      </c>
      <c r="J101" s="27" t="s">
        <v>38</v>
      </c>
      <c r="K101" s="27" t="s">
        <v>38</v>
      </c>
      <c r="L101" s="27" t="s">
        <v>41</v>
      </c>
      <c r="O101" s="31">
        <f t="shared" si="8"/>
        <v>91</v>
      </c>
      <c r="P101" s="27" t="s">
        <v>234</v>
      </c>
      <c r="Q101" s="27">
        <v>1E-3</v>
      </c>
      <c r="R101" s="27" t="s">
        <v>174</v>
      </c>
      <c r="S101" s="27">
        <v>-4.2080000000000002</v>
      </c>
      <c r="T101" s="27">
        <v>0</v>
      </c>
      <c r="U101" s="27">
        <f>2.4-0.18</f>
        <v>2.2199999999999998</v>
      </c>
      <c r="V101" s="27">
        <v>9.1980000000000004</v>
      </c>
      <c r="W101" s="27">
        <v>0</v>
      </c>
      <c r="X101" s="27">
        <v>1</v>
      </c>
      <c r="Y101" s="27" t="s">
        <v>235</v>
      </c>
    </row>
    <row r="102" spans="1:25" x14ac:dyDescent="0.25">
      <c r="O102" s="31">
        <f t="shared" si="8"/>
        <v>92</v>
      </c>
      <c r="P102" s="27" t="s">
        <v>234</v>
      </c>
      <c r="Q102" s="27">
        <v>1E-3</v>
      </c>
      <c r="R102" s="27" t="s">
        <v>209</v>
      </c>
      <c r="S102" s="27">
        <v>-4.58</v>
      </c>
      <c r="T102" s="27">
        <v>0</v>
      </c>
      <c r="U102" s="39">
        <f>2.4-0.18</f>
        <v>2.2199999999999998</v>
      </c>
      <c r="V102" s="27">
        <v>9.1980000000000004</v>
      </c>
      <c r="W102" s="27">
        <v>0</v>
      </c>
      <c r="X102" s="27">
        <v>1</v>
      </c>
      <c r="Y102" s="27" t="s">
        <v>56</v>
      </c>
    </row>
    <row r="206" spans="10:10" x14ac:dyDescent="0.25">
      <c r="J206" s="31"/>
    </row>
    <row r="207" spans="10:10" x14ac:dyDescent="0.25">
      <c r="J207" s="31"/>
    </row>
    <row r="208" spans="10:10" x14ac:dyDescent="0.25">
      <c r="J208" s="31"/>
    </row>
    <row r="209" spans="10:10" x14ac:dyDescent="0.25">
      <c r="J209" s="31"/>
    </row>
    <row r="210" spans="10:10" x14ac:dyDescent="0.25">
      <c r="J210" s="31"/>
    </row>
    <row r="211" spans="10:10" x14ac:dyDescent="0.25">
      <c r="J211" s="31"/>
    </row>
    <row r="212" spans="10:10" x14ac:dyDescent="0.25">
      <c r="J212" s="31"/>
    </row>
    <row r="213" spans="10:10" x14ac:dyDescent="0.25">
      <c r="J213" s="31"/>
    </row>
    <row r="214" spans="10:10" x14ac:dyDescent="0.25">
      <c r="J214" s="31"/>
    </row>
    <row r="215" spans="10:10" x14ac:dyDescent="0.25">
      <c r="J215" s="31"/>
    </row>
    <row r="216" spans="10:10" x14ac:dyDescent="0.25">
      <c r="J216" s="31"/>
    </row>
    <row r="217" spans="10:10" x14ac:dyDescent="0.25">
      <c r="J217" s="31"/>
    </row>
    <row r="218" spans="10:10" x14ac:dyDescent="0.25">
      <c r="J218" s="31"/>
    </row>
    <row r="219" spans="10:10" x14ac:dyDescent="0.25">
      <c r="J219" s="31"/>
    </row>
    <row r="220" spans="10:10" x14ac:dyDescent="0.25">
      <c r="J220" s="31"/>
    </row>
    <row r="221" spans="10:10" x14ac:dyDescent="0.25">
      <c r="J221" s="31"/>
    </row>
    <row r="222" spans="10:10" x14ac:dyDescent="0.25">
      <c r="J222" s="31"/>
    </row>
    <row r="223" spans="10:10" x14ac:dyDescent="0.25">
      <c r="J223" s="31"/>
    </row>
  </sheetData>
  <mergeCells count="16">
    <mergeCell ref="A98:L98"/>
    <mergeCell ref="A100:L100"/>
    <mergeCell ref="A96:L96"/>
    <mergeCell ref="O5:Q5"/>
    <mergeCell ref="AB3:AD3"/>
    <mergeCell ref="AC5:AC7"/>
    <mergeCell ref="AC8:AC10"/>
    <mergeCell ref="AC11:AC13"/>
    <mergeCell ref="AB15:AD15"/>
    <mergeCell ref="O7:Y7"/>
    <mergeCell ref="O9:Y9"/>
    <mergeCell ref="O11:Y11"/>
    <mergeCell ref="O13:Y13"/>
    <mergeCell ref="A3:D3"/>
    <mergeCell ref="A4:B4"/>
    <mergeCell ref="A6:L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unobstructed inputs </vt:lpstr>
      <vt:lpstr>pseudo-obstructed inputs </vt:lpstr>
      <vt:lpstr>obstructed inputs </vt:lpstr>
    </vt:vector>
  </TitlesOfParts>
  <Company>NIST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Hall, Barbara A.</dc:creator>
  <cp:lastModifiedBy>Hall, Barbara A.</cp:lastModifiedBy>
  <dcterms:created xsi:type="dcterms:W3CDTF">2012-06-27T15:39:13Z</dcterms:created>
  <dcterms:modified xsi:type="dcterms:W3CDTF">2012-07-23T17:14:38Z</dcterms:modified>
</cp:coreProperties>
</file>