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1720" windowHeight="5250" tabRatio="743" activeTab="5"/>
  </bookViews>
  <sheets>
    <sheet name="CompareList" sheetId="1" r:id="rId1"/>
    <sheet name="Output" sheetId="2" r:id="rId2"/>
    <sheet name="Mod vs Exp" sheetId="13" r:id="rId3"/>
    <sheet name="Rel Diffs" sheetId="16" r:id="rId4"/>
    <sheet name="HGT &amp; HGL" sheetId="5" r:id="rId5"/>
    <sheet name="Plume Temp" sheetId="14" r:id="rId6"/>
    <sheet name="Ceiling Jet" sheetId="12" r:id="rId7"/>
    <sheet name="Gas Concentration" sheetId="6" r:id="rId8"/>
    <sheet name="Smoke Concentration" sheetId="7" r:id="rId9"/>
    <sheet name="Pressure" sheetId="8" r:id="rId10"/>
    <sheet name="Target Flux and Temperature" sheetId="9" r:id="rId11"/>
    <sheet name="Surface Flux and Temperature" sheetId="10" r:id="rId12"/>
  </sheets>
  <calcPr calcId="125725"/>
</workbook>
</file>

<file path=xl/calcChain.xml><?xml version="1.0" encoding="utf-8"?>
<calcChain xmlns="http://schemas.openxmlformats.org/spreadsheetml/2006/main">
  <c r="H18" i="14"/>
  <c r="H19"/>
  <c r="M3" i="2"/>
  <c r="N3"/>
  <c r="O3"/>
  <c r="P3"/>
  <c r="Q3"/>
  <c r="R3"/>
  <c r="S3"/>
  <c r="T3"/>
  <c r="U3"/>
  <c r="V3"/>
  <c r="BF20" i="16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AO8"/>
  <c r="AO6"/>
  <c r="AM6"/>
  <c r="AI20"/>
  <c r="AI19"/>
  <c r="AI18"/>
  <c r="AI15"/>
  <c r="AE20"/>
  <c r="AE14"/>
  <c r="AB14"/>
  <c r="AC14"/>
  <c r="AD14"/>
  <c r="AC6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E29"/>
  <c r="E11" i="14"/>
  <c r="I146" i="13" s="1"/>
  <c r="F11" i="14"/>
  <c r="Q23" i="16" s="1"/>
  <c r="E12" i="14"/>
  <c r="I147" i="13" s="1"/>
  <c r="F12" i="14"/>
  <c r="Q24" i="16" s="1"/>
  <c r="E13" i="14"/>
  <c r="I148" i="13" s="1"/>
  <c r="F13" i="14"/>
  <c r="Q25" i="16" s="1"/>
  <c r="D13" i="14"/>
  <c r="H148" i="13" s="1"/>
  <c r="D12" i="14"/>
  <c r="H147" i="13" s="1"/>
  <c r="D11" i="14"/>
  <c r="H146" i="13" s="1"/>
  <c r="E9" i="14"/>
  <c r="I7" i="13" s="1"/>
  <c r="F9" i="14"/>
  <c r="P5" i="16" s="1"/>
  <c r="E10" i="14"/>
  <c r="I8" i="13" s="1"/>
  <c r="F10" i="14"/>
  <c r="Q5" i="16" s="1"/>
  <c r="D10" i="14"/>
  <c r="H8" i="13" s="1"/>
  <c r="D9" i="14"/>
  <c r="H7" i="13" s="1"/>
  <c r="E7" i="14"/>
  <c r="I5" i="13" s="1"/>
  <c r="F7" i="14"/>
  <c r="P4" i="16" s="1"/>
  <c r="E8" i="14"/>
  <c r="I6" i="13" s="1"/>
  <c r="F8" i="14"/>
  <c r="Q4" i="16" s="1"/>
  <c r="D8" i="14"/>
  <c r="H6" i="13" s="1"/>
  <c r="D7" i="14"/>
  <c r="H5" i="13" s="1"/>
  <c r="E5" i="14"/>
  <c r="I3" i="13" s="1"/>
  <c r="F5" i="14"/>
  <c r="E6"/>
  <c r="I4" i="13" s="1"/>
  <c r="F6" i="14"/>
  <c r="H6" s="1"/>
  <c r="D6"/>
  <c r="H4" i="13" s="1"/>
  <c r="D5" i="14"/>
  <c r="H3" i="13" s="1"/>
  <c r="H7" i="14"/>
  <c r="H9"/>
  <c r="H13"/>
  <c r="H12"/>
  <c r="H11"/>
  <c r="K11" s="1"/>
  <c r="H10"/>
  <c r="H8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60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H57" i="5"/>
  <c r="E181" i="13" s="1"/>
  <c r="G57" i="5"/>
  <c r="D181" i="13" s="1"/>
  <c r="H56" i="5"/>
  <c r="G56"/>
  <c r="D180" i="13" s="1"/>
  <c r="H55" i="5"/>
  <c r="E179" i="13" s="1"/>
  <c r="G55" i="5"/>
  <c r="D179" i="13" s="1"/>
  <c r="H54" i="5"/>
  <c r="E178" i="13" s="1"/>
  <c r="G54" i="5"/>
  <c r="D178" i="13" s="1"/>
  <c r="H53" i="5"/>
  <c r="E177" i="13" s="1"/>
  <c r="G53" i="5"/>
  <c r="D177" i="13" s="1"/>
  <c r="H52" i="5"/>
  <c r="E176" i="13" s="1"/>
  <c r="G52" i="5"/>
  <c r="D176" i="13" s="1"/>
  <c r="H39" i="5"/>
  <c r="E163" i="13" s="1"/>
  <c r="G39" i="5"/>
  <c r="D163" i="13" s="1"/>
  <c r="H38" i="5"/>
  <c r="E162" i="13" s="1"/>
  <c r="G38" i="5"/>
  <c r="D162" i="13" s="1"/>
  <c r="H37" i="5"/>
  <c r="E161" i="13" s="1"/>
  <c r="G37" i="5"/>
  <c r="D161" i="13" s="1"/>
  <c r="H36" i="5"/>
  <c r="E160" i="13" s="1"/>
  <c r="G36" i="5"/>
  <c r="D160" i="13" s="1"/>
  <c r="H35" i="5"/>
  <c r="E159" i="13" s="1"/>
  <c r="G35" i="5"/>
  <c r="D159" i="13" s="1"/>
  <c r="H34" i="5"/>
  <c r="E158" i="13" s="1"/>
  <c r="G34" i="5"/>
  <c r="D158" i="13" s="1"/>
  <c r="H33" i="5"/>
  <c r="E157" i="13" s="1"/>
  <c r="G33" i="5"/>
  <c r="D157" i="13" s="1"/>
  <c r="H32" i="5"/>
  <c r="E156" i="13" s="1"/>
  <c r="G32" i="5"/>
  <c r="D156" i="13" s="1"/>
  <c r="H31" i="5"/>
  <c r="E155" i="13" s="1"/>
  <c r="G31" i="5"/>
  <c r="D155" i="13" s="1"/>
  <c r="H30" i="5"/>
  <c r="E154" i="13" s="1"/>
  <c r="G30" i="5"/>
  <c r="D154" i="13" s="1"/>
  <c r="H29" i="5"/>
  <c r="E153" i="13" s="1"/>
  <c r="G29" i="5"/>
  <c r="D153" i="13" s="1"/>
  <c r="H28" i="5"/>
  <c r="E152" i="13" s="1"/>
  <c r="G28" i="5"/>
  <c r="D152" i="13" s="1"/>
  <c r="E39" i="5"/>
  <c r="C163" i="13" s="1"/>
  <c r="D39" i="5"/>
  <c r="B163" i="13" s="1"/>
  <c r="J178"/>
  <c r="K178"/>
  <c r="L178"/>
  <c r="M178"/>
  <c r="J179"/>
  <c r="K179"/>
  <c r="L179"/>
  <c r="M179"/>
  <c r="J180"/>
  <c r="K180"/>
  <c r="L180"/>
  <c r="M180"/>
  <c r="J181"/>
  <c r="K181"/>
  <c r="L181"/>
  <c r="M181"/>
  <c r="E25" i="6"/>
  <c r="M156" i="13" s="1"/>
  <c r="E26" i="6"/>
  <c r="M157" i="13" s="1"/>
  <c r="D26" i="6"/>
  <c r="L157" i="13" s="1"/>
  <c r="D25" i="6"/>
  <c r="L156" i="13" s="1"/>
  <c r="E30" i="6"/>
  <c r="K164" i="13" s="1"/>
  <c r="E31" i="6"/>
  <c r="K165" i="13" s="1"/>
  <c r="E32" i="6"/>
  <c r="K166" i="13" s="1"/>
  <c r="E33" i="6"/>
  <c r="K167" i="13" s="1"/>
  <c r="E34" i="6"/>
  <c r="M182" i="13" s="1"/>
  <c r="E21" i="6"/>
  <c r="M152" i="13" s="1"/>
  <c r="E22" i="6"/>
  <c r="M153" i="13" s="1"/>
  <c r="D22" i="6"/>
  <c r="L153" i="13" s="1"/>
  <c r="D21" i="6"/>
  <c r="L152" i="13" s="1"/>
  <c r="D34" i="6"/>
  <c r="L182" i="13" s="1"/>
  <c r="D33" i="6"/>
  <c r="J167" i="13" s="1"/>
  <c r="D32" i="6"/>
  <c r="J166" i="13" s="1"/>
  <c r="D31" i="6"/>
  <c r="J165" i="13" s="1"/>
  <c r="D30" i="6"/>
  <c r="J164" i="13" s="1"/>
  <c r="D168"/>
  <c r="E168"/>
  <c r="D169"/>
  <c r="E169"/>
  <c r="D170"/>
  <c r="E170"/>
  <c r="B171"/>
  <c r="C171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V10"/>
  <c r="W10"/>
  <c r="V12"/>
  <c r="W12"/>
  <c r="V20"/>
  <c r="W20"/>
  <c r="T46"/>
  <c r="U46"/>
  <c r="T58"/>
  <c r="U58"/>
  <c r="T62"/>
  <c r="U62"/>
  <c r="T66"/>
  <c r="U66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R10"/>
  <c r="S10"/>
  <c r="R41"/>
  <c r="S41"/>
  <c r="R42"/>
  <c r="S42"/>
  <c r="R43"/>
  <c r="S43"/>
  <c r="R44"/>
  <c r="S44"/>
  <c r="R68"/>
  <c r="S68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D20" i="8"/>
  <c r="Q164" i="13" s="1"/>
  <c r="E20" i="8"/>
  <c r="G20" s="1"/>
  <c r="D21"/>
  <c r="Q165" i="13" s="1"/>
  <c r="E21" i="8"/>
  <c r="C21"/>
  <c r="P165" i="13" s="1"/>
  <c r="C20" i="8"/>
  <c r="P164" i="13" s="1"/>
  <c r="I33" i="6"/>
  <c r="L33" s="1"/>
  <c r="I32"/>
  <c r="I31"/>
  <c r="L31" s="1"/>
  <c r="I30"/>
  <c r="H30"/>
  <c r="M164" i="13" s="1"/>
  <c r="H31" i="6"/>
  <c r="M165" i="13" s="1"/>
  <c r="H32" i="6"/>
  <c r="M166" i="13" s="1"/>
  <c r="H33" i="6"/>
  <c r="M167" i="13" s="1"/>
  <c r="G33" i="6"/>
  <c r="G32"/>
  <c r="G31"/>
  <c r="G30"/>
  <c r="L164" i="13" s="1"/>
  <c r="F33" i="6"/>
  <c r="K33" s="1"/>
  <c r="F32"/>
  <c r="F31"/>
  <c r="K31" s="1"/>
  <c r="F30"/>
  <c r="G27"/>
  <c r="J158" i="13" s="1"/>
  <c r="H27" i="6"/>
  <c r="K158" i="13" s="1"/>
  <c r="I27" i="6"/>
  <c r="L27" s="1"/>
  <c r="I29"/>
  <c r="L29" s="1"/>
  <c r="I28"/>
  <c r="I26"/>
  <c r="I25"/>
  <c r="L25" s="1"/>
  <c r="H25"/>
  <c r="K156" i="13" s="1"/>
  <c r="H26" i="6"/>
  <c r="K157" i="13" s="1"/>
  <c r="H28" i="6"/>
  <c r="K159" i="13" s="1"/>
  <c r="H29" i="6"/>
  <c r="G26"/>
  <c r="J157" i="13" s="1"/>
  <c r="G29" i="6"/>
  <c r="G28"/>
  <c r="J159" i="13" s="1"/>
  <c r="G25" i="6"/>
  <c r="J156" i="13" s="1"/>
  <c r="F26" i="6"/>
  <c r="K26" s="1"/>
  <c r="F25"/>
  <c r="I24"/>
  <c r="I23"/>
  <c r="L23" s="1"/>
  <c r="I22"/>
  <c r="I21"/>
  <c r="L21" s="1"/>
  <c r="H21"/>
  <c r="K152" i="13" s="1"/>
  <c r="H22" i="6"/>
  <c r="K153" i="13" s="1"/>
  <c r="H23" i="6"/>
  <c r="K154" i="13" s="1"/>
  <c r="H24" i="6"/>
  <c r="K155" i="13" s="1"/>
  <c r="F22" i="6"/>
  <c r="K22" s="1"/>
  <c r="F21"/>
  <c r="G24"/>
  <c r="J155" i="13" s="1"/>
  <c r="G23" i="6"/>
  <c r="J154" i="13" s="1"/>
  <c r="G22" i="6"/>
  <c r="J153" i="13" s="1"/>
  <c r="G21" i="6"/>
  <c r="J152" i="13" s="1"/>
  <c r="I34" i="6"/>
  <c r="H34"/>
  <c r="K182" i="13" s="1"/>
  <c r="G34" i="6"/>
  <c r="J182" i="13" s="1"/>
  <c r="F34" i="6"/>
  <c r="E57" i="5"/>
  <c r="C181" i="13" s="1"/>
  <c r="F57" i="5"/>
  <c r="K57" s="1"/>
  <c r="I57"/>
  <c r="L57" s="1"/>
  <c r="D57"/>
  <c r="B181" i="13" s="1"/>
  <c r="E56" i="5"/>
  <c r="C180" i="13" s="1"/>
  <c r="F56" i="5"/>
  <c r="K56" s="1"/>
  <c r="O56" s="1"/>
  <c r="E180" i="13"/>
  <c r="I56" i="5"/>
  <c r="L56" s="1"/>
  <c r="D56"/>
  <c r="B180" i="13" s="1"/>
  <c r="I52" i="5"/>
  <c r="L52" s="1"/>
  <c r="I53"/>
  <c r="L53" s="1"/>
  <c r="I54"/>
  <c r="L54" s="1"/>
  <c r="I55"/>
  <c r="L55" s="1"/>
  <c r="E52"/>
  <c r="C176" i="13" s="1"/>
  <c r="F52" i="5"/>
  <c r="K52" s="1"/>
  <c r="E53"/>
  <c r="C177" i="13" s="1"/>
  <c r="F53" i="5"/>
  <c r="K53" s="1"/>
  <c r="E54"/>
  <c r="C178" i="13" s="1"/>
  <c r="F54" i="5"/>
  <c r="K54" s="1"/>
  <c r="E55"/>
  <c r="C179" i="13" s="1"/>
  <c r="F55" i="5"/>
  <c r="K55" s="1"/>
  <c r="D55"/>
  <c r="B179" i="13" s="1"/>
  <c r="D54" i="5"/>
  <c r="B178" i="13" s="1"/>
  <c r="D53" i="5"/>
  <c r="B177" i="13" s="1"/>
  <c r="D52" i="5"/>
  <c r="B176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8" i="13" s="1"/>
  <c r="F34" i="5"/>
  <c r="K34" s="1"/>
  <c r="E35"/>
  <c r="C159" i="13" s="1"/>
  <c r="F35" i="5"/>
  <c r="K35" s="1"/>
  <c r="C160" i="13"/>
  <c r="E37" i="5"/>
  <c r="C161" i="13" s="1"/>
  <c r="F37" i="5"/>
  <c r="K37" s="1"/>
  <c r="E38"/>
  <c r="C162" i="13" s="1"/>
  <c r="F38" i="5"/>
  <c r="K38" s="1"/>
  <c r="D38"/>
  <c r="B162" i="13" s="1"/>
  <c r="D37" i="5"/>
  <c r="B161" i="13" s="1"/>
  <c r="D35" i="5"/>
  <c r="B159" i="13" s="1"/>
  <c r="D34" i="5"/>
  <c r="B158" i="13" s="1"/>
  <c r="E28" i="5"/>
  <c r="C152" i="13" s="1"/>
  <c r="F28" i="5"/>
  <c r="K28" s="1"/>
  <c r="E29"/>
  <c r="C153" i="13" s="1"/>
  <c r="F29" i="5"/>
  <c r="K29" s="1"/>
  <c r="E30"/>
  <c r="C154" i="13" s="1"/>
  <c r="F30" i="5"/>
  <c r="K30" s="1"/>
  <c r="E31"/>
  <c r="C155" i="13" s="1"/>
  <c r="F31" i="5"/>
  <c r="K31" s="1"/>
  <c r="E32"/>
  <c r="C156" i="13" s="1"/>
  <c r="F32" i="5"/>
  <c r="K32" s="1"/>
  <c r="E33"/>
  <c r="C157" i="13" s="1"/>
  <c r="D33" i="5"/>
  <c r="B157" i="13" s="1"/>
  <c r="D32" i="5"/>
  <c r="B156" i="13" s="1"/>
  <c r="D31" i="5"/>
  <c r="B155" i="13" s="1"/>
  <c r="D30" i="5"/>
  <c r="B154" i="13" s="1"/>
  <c r="D29" i="5"/>
  <c r="B153" i="13" s="1"/>
  <c r="D28" i="5"/>
  <c r="B152" i="13" s="1"/>
  <c r="E58" i="5"/>
  <c r="C182" i="13" s="1"/>
  <c r="F58" i="5"/>
  <c r="K58" s="1"/>
  <c r="E59"/>
  <c r="C183" i="13" s="1"/>
  <c r="F59" i="5"/>
  <c r="K59" s="1"/>
  <c r="E60"/>
  <c r="C184" i="13" s="1"/>
  <c r="F60" i="5"/>
  <c r="K60" s="1"/>
  <c r="D60"/>
  <c r="B184" i="13" s="1"/>
  <c r="D59" i="5"/>
  <c r="B183" i="13" s="1"/>
  <c r="D58" i="5"/>
  <c r="B182" i="13" s="1"/>
  <c r="F48" i="5"/>
  <c r="K48" s="1"/>
  <c r="I70" i="9"/>
  <c r="O70" s="1"/>
  <c r="I68"/>
  <c r="O68" s="1"/>
  <c r="I67"/>
  <c r="F51" i="5"/>
  <c r="K51" s="1"/>
  <c r="H51"/>
  <c r="E175" i="13" s="1"/>
  <c r="I51" i="5"/>
  <c r="L51" s="1"/>
  <c r="G51"/>
  <c r="D175" i="13" s="1"/>
  <c r="E51" i="5"/>
  <c r="C175" i="13" s="1"/>
  <c r="D51" i="5"/>
  <c r="B175" i="13" s="1"/>
  <c r="D7" i="12"/>
  <c r="F10" i="13" s="1"/>
  <c r="D9" i="5"/>
  <c r="B10" i="13" s="1"/>
  <c r="D8" i="12"/>
  <c r="F11" i="13" s="1"/>
  <c r="D10" i="5"/>
  <c r="B11" i="13" s="1"/>
  <c r="D9" i="12"/>
  <c r="F12" i="13" s="1"/>
  <c r="D11" i="5"/>
  <c r="N9" i="12" s="1"/>
  <c r="D10"/>
  <c r="F13" i="13" s="1"/>
  <c r="D12" i="5"/>
  <c r="B13" i="13" s="1"/>
  <c r="D11" i="12"/>
  <c r="F14" i="13" s="1"/>
  <c r="D13" i="5"/>
  <c r="B14" i="13" s="1"/>
  <c r="D12" i="12"/>
  <c r="F15" i="13" s="1"/>
  <c r="D14" i="5"/>
  <c r="B15" i="13" s="1"/>
  <c r="D13" i="12"/>
  <c r="F16" i="13" s="1"/>
  <c r="D15" i="5"/>
  <c r="N13" i="12" s="1"/>
  <c r="D16" i="5"/>
  <c r="B17" i="13" s="1"/>
  <c r="D14" i="12"/>
  <c r="F17" i="13" s="1"/>
  <c r="D15" i="12"/>
  <c r="F18" i="13" s="1"/>
  <c r="D17" i="5"/>
  <c r="N15" i="12" s="1"/>
  <c r="D16"/>
  <c r="F19" i="13" s="1"/>
  <c r="D18" i="5"/>
  <c r="B19" i="13" s="1"/>
  <c r="D17" i="12"/>
  <c r="F20" i="13" s="1"/>
  <c r="D19" i="5"/>
  <c r="N17" i="12" s="1"/>
  <c r="D18"/>
  <c r="F21" i="13" s="1"/>
  <c r="D20" i="5"/>
  <c r="B21" i="13" s="1"/>
  <c r="D19" i="12"/>
  <c r="F22" i="13" s="1"/>
  <c r="D21" i="5"/>
  <c r="N19" i="12" s="1"/>
  <c r="D20"/>
  <c r="F23" i="13" s="1"/>
  <c r="D22" i="5"/>
  <c r="B23" i="13" s="1"/>
  <c r="D21" i="12"/>
  <c r="F146" i="13" s="1"/>
  <c r="D25" i="5"/>
  <c r="B146" i="13" s="1"/>
  <c r="D22" i="12"/>
  <c r="F147" i="13" s="1"/>
  <c r="D23" i="12"/>
  <c r="F148" i="13" s="1"/>
  <c r="D26" i="5"/>
  <c r="B147" i="13" s="1"/>
  <c r="D24" i="12"/>
  <c r="F149" i="13" s="1"/>
  <c r="D25" i="12"/>
  <c r="F150" i="13" s="1"/>
  <c r="D27" i="5"/>
  <c r="B148" i="13" s="1"/>
  <c r="D26" i="12"/>
  <c r="F151" i="13" s="1"/>
  <c r="D6" i="12"/>
  <c r="F9" i="13" s="1"/>
  <c r="D8" i="5"/>
  <c r="B9" i="13" s="1"/>
  <c r="E7" i="12"/>
  <c r="G10" i="13" s="1"/>
  <c r="E8" i="12"/>
  <c r="G11" i="13" s="1"/>
  <c r="E9" i="12"/>
  <c r="G12" i="13" s="1"/>
  <c r="E10" i="12"/>
  <c r="G13" i="13" s="1"/>
  <c r="E11" i="12"/>
  <c r="G14" i="13" s="1"/>
  <c r="E12" i="12"/>
  <c r="G15" i="13" s="1"/>
  <c r="E13" i="12"/>
  <c r="G16" i="13" s="1"/>
  <c r="E14" i="12"/>
  <c r="G17" i="13" s="1"/>
  <c r="E15" i="12"/>
  <c r="G18" i="13" s="1"/>
  <c r="E16" i="12"/>
  <c r="G19" i="13" s="1"/>
  <c r="E17" i="12"/>
  <c r="G20" i="13" s="1"/>
  <c r="E18" i="12"/>
  <c r="G21" i="13" s="1"/>
  <c r="E19" i="12"/>
  <c r="G22" i="13" s="1"/>
  <c r="E20" i="12"/>
  <c r="G23" i="13" s="1"/>
  <c r="E21" i="12"/>
  <c r="G146" i="13" s="1"/>
  <c r="E22" i="12"/>
  <c r="G147" i="13" s="1"/>
  <c r="E23" i="12"/>
  <c r="G148" i="13" s="1"/>
  <c r="E24" i="12"/>
  <c r="G149" i="13" s="1"/>
  <c r="E25" i="12"/>
  <c r="G150" i="13" s="1"/>
  <c r="E26" i="12"/>
  <c r="G151" i="13" s="1"/>
  <c r="E6" i="12"/>
  <c r="G9" i="13" s="1"/>
  <c r="F6" i="12"/>
  <c r="N6" i="16" s="1"/>
  <c r="F7" i="12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9" i="13" s="1"/>
  <c r="E6" i="10"/>
  <c r="AA10" i="13" s="1"/>
  <c r="E7" i="10"/>
  <c r="AA11" i="13" s="1"/>
  <c r="E8" i="10"/>
  <c r="AA12" i="13" s="1"/>
  <c r="E9" i="10"/>
  <c r="AA13" i="13" s="1"/>
  <c r="E10" i="10"/>
  <c r="AA14" i="13" s="1"/>
  <c r="E11" i="10"/>
  <c r="AA15" i="13" s="1"/>
  <c r="E12" i="10"/>
  <c r="AA16" i="13" s="1"/>
  <c r="E13" i="10"/>
  <c r="AA17" i="13" s="1"/>
  <c r="E14" i="10"/>
  <c r="AA18" i="13" s="1"/>
  <c r="E15" i="10"/>
  <c r="AA19" i="13" s="1"/>
  <c r="E16" i="10"/>
  <c r="AA20" i="13" s="1"/>
  <c r="E17" i="10"/>
  <c r="AA21" i="13" s="1"/>
  <c r="E18" i="10"/>
  <c r="AA22" i="13" s="1"/>
  <c r="E19" i="10"/>
  <c r="AA23" i="13" s="1"/>
  <c r="E21" i="10"/>
  <c r="AA25" i="13" s="1"/>
  <c r="E22" i="10"/>
  <c r="AA26" i="13" s="1"/>
  <c r="E23" i="10"/>
  <c r="AA27" i="13" s="1"/>
  <c r="E24" i="10"/>
  <c r="AA28" i="13" s="1"/>
  <c r="E25" i="10"/>
  <c r="AA29" i="13" s="1"/>
  <c r="E26" i="10"/>
  <c r="AA30" i="13" s="1"/>
  <c r="E27" i="10"/>
  <c r="AA31" i="13" s="1"/>
  <c r="E28" i="10"/>
  <c r="AA32" i="13" s="1"/>
  <c r="E29" i="10"/>
  <c r="AA33" i="13" s="1"/>
  <c r="E30" i="10"/>
  <c r="AA34" i="13" s="1"/>
  <c r="E31" i="10"/>
  <c r="AA35" i="13" s="1"/>
  <c r="E32" i="10"/>
  <c r="AA36" i="13" s="1"/>
  <c r="E33" i="10"/>
  <c r="AA37" i="13" s="1"/>
  <c r="E34" i="10"/>
  <c r="AA38" i="13" s="1"/>
  <c r="E35" i="10"/>
  <c r="AA39" i="13" s="1"/>
  <c r="E36" i="10"/>
  <c r="AA40" i="13" s="1"/>
  <c r="E37" i="10"/>
  <c r="AA41" i="13" s="1"/>
  <c r="E38" i="10"/>
  <c r="AA42" i="13" s="1"/>
  <c r="E39" i="10"/>
  <c r="AA43" i="13" s="1"/>
  <c r="E40" i="10"/>
  <c r="AA44" i="13" s="1"/>
  <c r="E41" i="10"/>
  <c r="AA45" i="13" s="1"/>
  <c r="E42" i="10"/>
  <c r="AA46" i="13" s="1"/>
  <c r="E43" i="10"/>
  <c r="AA47" i="13" s="1"/>
  <c r="E44" i="10"/>
  <c r="AA48" i="13" s="1"/>
  <c r="E45" i="10"/>
  <c r="AA49" i="13" s="1"/>
  <c r="E46" i="10"/>
  <c r="AA50" i="13" s="1"/>
  <c r="E47" i="10"/>
  <c r="AA51" i="13" s="1"/>
  <c r="E48" i="10"/>
  <c r="AA52" i="13" s="1"/>
  <c r="E49" i="10"/>
  <c r="AA53" i="13" s="1"/>
  <c r="E50" i="10"/>
  <c r="AA54" i="13" s="1"/>
  <c r="E51" i="10"/>
  <c r="AA55" i="13" s="1"/>
  <c r="E69" i="10"/>
  <c r="AA73" i="13" s="1"/>
  <c r="E70" i="10"/>
  <c r="AA74" i="13" s="1"/>
  <c r="E71" i="10"/>
  <c r="AA75" i="13" s="1"/>
  <c r="E72" i="10"/>
  <c r="AA76" i="13" s="1"/>
  <c r="E73" i="10"/>
  <c r="AA77" i="13" s="1"/>
  <c r="E74" i="10"/>
  <c r="AA78" i="13" s="1"/>
  <c r="E77" i="10"/>
  <c r="AA81" i="13" s="1"/>
  <c r="E78" i="10"/>
  <c r="AA82" i="13" s="1"/>
  <c r="E79" i="10"/>
  <c r="AA83" i="13" s="1"/>
  <c r="E80" i="10"/>
  <c r="AA84" i="13" s="1"/>
  <c r="E81" i="10"/>
  <c r="AA85" i="13" s="1"/>
  <c r="E82" i="10"/>
  <c r="AA86" i="13" s="1"/>
  <c r="E83" i="10"/>
  <c r="AA87" i="13" s="1"/>
  <c r="E84" i="10"/>
  <c r="AA88" i="13" s="1"/>
  <c r="E85" i="10"/>
  <c r="AA89" i="13" s="1"/>
  <c r="E86" i="10"/>
  <c r="AA90" i="13" s="1"/>
  <c r="E87" i="10"/>
  <c r="AA91" i="13" s="1"/>
  <c r="E89" i="10"/>
  <c r="AA93" i="13" s="1"/>
  <c r="E90" i="10"/>
  <c r="AA94" i="13" s="1"/>
  <c r="E91" i="10"/>
  <c r="AA95" i="13" s="1"/>
  <c r="E92" i="10"/>
  <c r="AA96" i="13" s="1"/>
  <c r="E93" i="10"/>
  <c r="AA97" i="13" s="1"/>
  <c r="E94" i="10"/>
  <c r="AA98" i="13" s="1"/>
  <c r="E95" i="10"/>
  <c r="AA99" i="13" s="1"/>
  <c r="E96" i="10"/>
  <c r="AA100" i="13" s="1"/>
  <c r="E97" i="10"/>
  <c r="AA101" i="13" s="1"/>
  <c r="E98" i="10"/>
  <c r="AA102" i="13" s="1"/>
  <c r="E99" i="10"/>
  <c r="AA103" i="13" s="1"/>
  <c r="E100" i="10"/>
  <c r="AA104" i="13" s="1"/>
  <c r="E101" i="10"/>
  <c r="AA105" i="13" s="1"/>
  <c r="E102" i="10"/>
  <c r="AA106" i="13" s="1"/>
  <c r="E103" i="10"/>
  <c r="AA107" i="13" s="1"/>
  <c r="E104" i="10"/>
  <c r="AA108" i="13" s="1"/>
  <c r="E105" i="10"/>
  <c r="AA109" i="13" s="1"/>
  <c r="E106" i="10"/>
  <c r="AA110" i="13" s="1"/>
  <c r="E107" i="10"/>
  <c r="AA111" i="13" s="1"/>
  <c r="E108" i="10"/>
  <c r="AA112" i="13" s="1"/>
  <c r="E109" i="10"/>
  <c r="AA113" i="13" s="1"/>
  <c r="E110" i="10"/>
  <c r="AA114" i="13" s="1"/>
  <c r="E111" i="10"/>
  <c r="AA115" i="13" s="1"/>
  <c r="E112" i="10"/>
  <c r="AA116" i="13" s="1"/>
  <c r="E113" i="10"/>
  <c r="AA117" i="13" s="1"/>
  <c r="E114" i="10"/>
  <c r="AA118" i="13" s="1"/>
  <c r="E117" i="10"/>
  <c r="AA121" i="13" s="1"/>
  <c r="E119" i="10"/>
  <c r="AA123" i="13" s="1"/>
  <c r="E120" i="10"/>
  <c r="AA124" i="13" s="1"/>
  <c r="E121" i="10"/>
  <c r="AA125" i="13" s="1"/>
  <c r="E122" i="10"/>
  <c r="AA126" i="13" s="1"/>
  <c r="E123" i="10"/>
  <c r="AA127" i="13" s="1"/>
  <c r="D6" i="10"/>
  <c r="Z10" i="13" s="1"/>
  <c r="D7" i="10"/>
  <c r="Z11" i="13" s="1"/>
  <c r="D8" i="10"/>
  <c r="Z12" i="13" s="1"/>
  <c r="D9" i="10"/>
  <c r="Z13" i="13" s="1"/>
  <c r="D10" i="10"/>
  <c r="Z14" i="13" s="1"/>
  <c r="D11" i="10"/>
  <c r="Z15" i="13" s="1"/>
  <c r="D12" i="10"/>
  <c r="Z16" i="13" s="1"/>
  <c r="D13" i="10"/>
  <c r="Z17" i="13" s="1"/>
  <c r="D14" i="10"/>
  <c r="Z18" i="13" s="1"/>
  <c r="D15" i="10"/>
  <c r="Z19" i="13" s="1"/>
  <c r="D16" i="10"/>
  <c r="Z20" i="13" s="1"/>
  <c r="D17" i="10"/>
  <c r="Z21" i="13" s="1"/>
  <c r="D18" i="10"/>
  <c r="Z22" i="13" s="1"/>
  <c r="D19" i="10"/>
  <c r="Z23" i="13" s="1"/>
  <c r="D21" i="10"/>
  <c r="Z25" i="13" s="1"/>
  <c r="D22" i="10"/>
  <c r="Z26" i="13" s="1"/>
  <c r="D23" i="10"/>
  <c r="Z27" i="13" s="1"/>
  <c r="D24" i="10"/>
  <c r="Z28" i="13" s="1"/>
  <c r="D25" i="10"/>
  <c r="Z29" i="13" s="1"/>
  <c r="D26" i="10"/>
  <c r="Z30" i="13" s="1"/>
  <c r="D27" i="10"/>
  <c r="Z31" i="13" s="1"/>
  <c r="D28" i="10"/>
  <c r="Z32" i="13" s="1"/>
  <c r="D29" i="10"/>
  <c r="Z33" i="13" s="1"/>
  <c r="D30" i="10"/>
  <c r="Z34" i="13" s="1"/>
  <c r="D31" i="10"/>
  <c r="Z35" i="13" s="1"/>
  <c r="D32" i="10"/>
  <c r="Z36" i="13" s="1"/>
  <c r="D33" i="10"/>
  <c r="Z37" i="13" s="1"/>
  <c r="D34" i="10"/>
  <c r="Z38" i="13" s="1"/>
  <c r="D35" i="10"/>
  <c r="Z39" i="13" s="1"/>
  <c r="D36" i="10"/>
  <c r="Z40" i="13" s="1"/>
  <c r="D37" i="10"/>
  <c r="Z41" i="13" s="1"/>
  <c r="D38" i="10"/>
  <c r="Z42" i="13" s="1"/>
  <c r="D39" i="10"/>
  <c r="Z43" i="13" s="1"/>
  <c r="D40" i="10"/>
  <c r="Z44" i="13" s="1"/>
  <c r="D41" i="10"/>
  <c r="Z45" i="13" s="1"/>
  <c r="D42" i="10"/>
  <c r="Z46" i="13" s="1"/>
  <c r="D43" i="10"/>
  <c r="Z47" i="13" s="1"/>
  <c r="D44" i="10"/>
  <c r="Z48" i="13" s="1"/>
  <c r="D45" i="10"/>
  <c r="Z49" i="13" s="1"/>
  <c r="D46" i="10"/>
  <c r="Z50" i="13" s="1"/>
  <c r="D47" i="10"/>
  <c r="Z51" i="13" s="1"/>
  <c r="D48" i="10"/>
  <c r="Z52" i="13" s="1"/>
  <c r="D49" i="10"/>
  <c r="Z53" i="13" s="1"/>
  <c r="D50" i="10"/>
  <c r="Z54" i="13" s="1"/>
  <c r="D51" i="10"/>
  <c r="Z55" i="13" s="1"/>
  <c r="D69" i="10"/>
  <c r="Z73" i="13" s="1"/>
  <c r="D70" i="10"/>
  <c r="Z74" i="13" s="1"/>
  <c r="D71" i="10"/>
  <c r="Z75" i="13" s="1"/>
  <c r="D72" i="10"/>
  <c r="Z76" i="13" s="1"/>
  <c r="D73" i="10"/>
  <c r="Z77" i="13" s="1"/>
  <c r="D74" i="10"/>
  <c r="Z78" i="13" s="1"/>
  <c r="D77" i="10"/>
  <c r="Z81" i="13" s="1"/>
  <c r="D78" i="10"/>
  <c r="Z82" i="13" s="1"/>
  <c r="D79" i="10"/>
  <c r="Z83" i="13" s="1"/>
  <c r="D80" i="10"/>
  <c r="Z84" i="13" s="1"/>
  <c r="D81" i="10"/>
  <c r="Z85" i="13" s="1"/>
  <c r="D82" i="10"/>
  <c r="Z86" i="13" s="1"/>
  <c r="D83" i="10"/>
  <c r="Z87" i="13" s="1"/>
  <c r="D84" i="10"/>
  <c r="Z88" i="13" s="1"/>
  <c r="D85" i="10"/>
  <c r="Z89" i="13" s="1"/>
  <c r="D86" i="10"/>
  <c r="Z90" i="13" s="1"/>
  <c r="D87" i="10"/>
  <c r="Z91" i="13" s="1"/>
  <c r="D89" i="10"/>
  <c r="Z93" i="13" s="1"/>
  <c r="D90" i="10"/>
  <c r="Z94" i="13" s="1"/>
  <c r="D91" i="10"/>
  <c r="Z95" i="13" s="1"/>
  <c r="D92" i="10"/>
  <c r="Z96" i="13" s="1"/>
  <c r="D93" i="10"/>
  <c r="Z97" i="13" s="1"/>
  <c r="D94" i="10"/>
  <c r="Z98" i="13" s="1"/>
  <c r="D95" i="10"/>
  <c r="Z99" i="13" s="1"/>
  <c r="D96" i="10"/>
  <c r="Z100" i="13" s="1"/>
  <c r="D97" i="10"/>
  <c r="Z101" i="13" s="1"/>
  <c r="D98" i="10"/>
  <c r="Z102" i="13" s="1"/>
  <c r="D99" i="10"/>
  <c r="Z103" i="13" s="1"/>
  <c r="D100" i="10"/>
  <c r="Z104" i="13" s="1"/>
  <c r="D101" i="10"/>
  <c r="Z105" i="13" s="1"/>
  <c r="D102" i="10"/>
  <c r="Z106" i="13" s="1"/>
  <c r="D103" i="10"/>
  <c r="Z107" i="13" s="1"/>
  <c r="D104" i="10"/>
  <c r="Z108" i="13" s="1"/>
  <c r="D105" i="10"/>
  <c r="Z109" i="13" s="1"/>
  <c r="D106" i="10"/>
  <c r="Z110" i="13" s="1"/>
  <c r="D107" i="10"/>
  <c r="Z111" i="13" s="1"/>
  <c r="D108" i="10"/>
  <c r="Z112" i="13" s="1"/>
  <c r="D109" i="10"/>
  <c r="Z113" i="13" s="1"/>
  <c r="D110" i="10"/>
  <c r="Z114" i="13" s="1"/>
  <c r="D111" i="10"/>
  <c r="Z115" i="13" s="1"/>
  <c r="D112" i="10"/>
  <c r="Z116" i="13" s="1"/>
  <c r="D113" i="10"/>
  <c r="Z117" i="13" s="1"/>
  <c r="D114" i="10"/>
  <c r="Z118" i="13" s="1"/>
  <c r="D117" i="10"/>
  <c r="Z121" i="13" s="1"/>
  <c r="D119" i="10"/>
  <c r="Z123" i="13" s="1"/>
  <c r="D120" i="10"/>
  <c r="Z124" i="13" s="1"/>
  <c r="D121" i="10"/>
  <c r="Z125" i="13" s="1"/>
  <c r="D122" i="10"/>
  <c r="Z126" i="13" s="1"/>
  <c r="D123" i="10"/>
  <c r="Z127" i="13" s="1"/>
  <c r="D5" i="10"/>
  <c r="Z9" i="13" s="1"/>
  <c r="H5" i="10"/>
  <c r="Y9" i="13" s="1"/>
  <c r="H6" i="10"/>
  <c r="Y10" i="13" s="1"/>
  <c r="H7" i="10"/>
  <c r="Y11" i="13" s="1"/>
  <c r="H8" i="10"/>
  <c r="Y12" i="13" s="1"/>
  <c r="H9" i="10"/>
  <c r="Y13" i="13" s="1"/>
  <c r="H10" i="10"/>
  <c r="Y14" i="13" s="1"/>
  <c r="H11" i="10"/>
  <c r="Y15" i="13" s="1"/>
  <c r="H12" i="10"/>
  <c r="Y16" i="13" s="1"/>
  <c r="H13" i="10"/>
  <c r="Y17" i="13" s="1"/>
  <c r="H14" i="10"/>
  <c r="Y18" i="13" s="1"/>
  <c r="H15" i="10"/>
  <c r="Y19" i="13" s="1"/>
  <c r="H16" i="10"/>
  <c r="Y20" i="13" s="1"/>
  <c r="H17" i="10"/>
  <c r="Y21" i="13" s="1"/>
  <c r="H18" i="10"/>
  <c r="Y22" i="13" s="1"/>
  <c r="H19" i="10"/>
  <c r="Y23" i="13" s="1"/>
  <c r="H20" i="10"/>
  <c r="Y24" i="13" s="1"/>
  <c r="H21" i="10"/>
  <c r="Y25" i="13" s="1"/>
  <c r="H22" i="10"/>
  <c r="Y26" i="13" s="1"/>
  <c r="H23" i="10"/>
  <c r="Y27" i="13" s="1"/>
  <c r="H24" i="10"/>
  <c r="Y28" i="13" s="1"/>
  <c r="H25" i="10"/>
  <c r="Y29" i="13" s="1"/>
  <c r="H26" i="10"/>
  <c r="Y30" i="13" s="1"/>
  <c r="H27" i="10"/>
  <c r="Y31" i="13" s="1"/>
  <c r="H28" i="10"/>
  <c r="Y32" i="13" s="1"/>
  <c r="H29" i="10"/>
  <c r="Y33" i="13" s="1"/>
  <c r="H30" i="10"/>
  <c r="Y34" i="13" s="1"/>
  <c r="H31" i="10"/>
  <c r="Y35" i="13" s="1"/>
  <c r="H32" i="10"/>
  <c r="Y36" i="13" s="1"/>
  <c r="H33" i="10"/>
  <c r="Y37" i="13" s="1"/>
  <c r="H34" i="10"/>
  <c r="Y38" i="13" s="1"/>
  <c r="H35" i="10"/>
  <c r="Y39" i="13" s="1"/>
  <c r="H36" i="10"/>
  <c r="Y40" i="13" s="1"/>
  <c r="H37" i="10"/>
  <c r="Y41" i="13" s="1"/>
  <c r="H38" i="10"/>
  <c r="Y42" i="13" s="1"/>
  <c r="H39" i="10"/>
  <c r="Y43" i="13" s="1"/>
  <c r="H40" i="10"/>
  <c r="Y44" i="13" s="1"/>
  <c r="H41" i="10"/>
  <c r="Y45" i="13" s="1"/>
  <c r="H42" i="10"/>
  <c r="Y46" i="13" s="1"/>
  <c r="H43" i="10"/>
  <c r="Y47" i="13" s="1"/>
  <c r="H44" i="10"/>
  <c r="Y48" i="13" s="1"/>
  <c r="H45" i="10"/>
  <c r="Y49" i="13" s="1"/>
  <c r="H46" i="10"/>
  <c r="Y50" i="13" s="1"/>
  <c r="H47" i="10"/>
  <c r="Y51" i="13" s="1"/>
  <c r="H48" i="10"/>
  <c r="Y52" i="13" s="1"/>
  <c r="H49" i="10"/>
  <c r="Y53" i="13" s="1"/>
  <c r="H50" i="10"/>
  <c r="Y54" i="13" s="1"/>
  <c r="H51" i="10"/>
  <c r="Y55" i="13" s="1"/>
  <c r="H52" i="10"/>
  <c r="Y56" i="13" s="1"/>
  <c r="H53" i="10"/>
  <c r="Y57" i="13" s="1"/>
  <c r="H54" i="10"/>
  <c r="Y58" i="13" s="1"/>
  <c r="H55" i="10"/>
  <c r="Y59" i="13" s="1"/>
  <c r="H56" i="10"/>
  <c r="Y60" i="13" s="1"/>
  <c r="H57" i="10"/>
  <c r="Y61" i="13" s="1"/>
  <c r="H58" i="10"/>
  <c r="Y62" i="13" s="1"/>
  <c r="H59" i="10"/>
  <c r="Y63" i="13" s="1"/>
  <c r="H60" i="10"/>
  <c r="Y64" i="13" s="1"/>
  <c r="H61" i="10"/>
  <c r="Y65" i="13" s="1"/>
  <c r="H62" i="10"/>
  <c r="Y66" i="13" s="1"/>
  <c r="H63" i="10"/>
  <c r="Y67" i="13" s="1"/>
  <c r="H64" i="10"/>
  <c r="Y68" i="13" s="1"/>
  <c r="H65" i="10"/>
  <c r="Y69" i="13" s="1"/>
  <c r="H66" i="10"/>
  <c r="Y70" i="13" s="1"/>
  <c r="H67" i="10"/>
  <c r="Y71" i="13" s="1"/>
  <c r="H68" i="10"/>
  <c r="Y72" i="13" s="1"/>
  <c r="H69" i="10"/>
  <c r="Y73" i="13" s="1"/>
  <c r="H70" i="10"/>
  <c r="Y74" i="13" s="1"/>
  <c r="H71" i="10"/>
  <c r="Y75" i="13" s="1"/>
  <c r="H72" i="10"/>
  <c r="Y76" i="13" s="1"/>
  <c r="H73" i="10"/>
  <c r="Y77" i="13" s="1"/>
  <c r="H74" i="10"/>
  <c r="Y78" i="13" s="1"/>
  <c r="H75" i="10"/>
  <c r="Y79" i="13" s="1"/>
  <c r="H76" i="10"/>
  <c r="Y80" i="13" s="1"/>
  <c r="H77" i="10"/>
  <c r="Y81" i="13" s="1"/>
  <c r="H78" i="10"/>
  <c r="Y82" i="13" s="1"/>
  <c r="H79" i="10"/>
  <c r="Y83" i="13" s="1"/>
  <c r="H80" i="10"/>
  <c r="Y84" i="13" s="1"/>
  <c r="H81" i="10"/>
  <c r="Y85" i="13" s="1"/>
  <c r="H82" i="10"/>
  <c r="Y86" i="13" s="1"/>
  <c r="H83" i="10"/>
  <c r="Y87" i="13" s="1"/>
  <c r="H84" i="10"/>
  <c r="Y88" i="13" s="1"/>
  <c r="H85" i="10"/>
  <c r="Y89" i="13" s="1"/>
  <c r="H86" i="10"/>
  <c r="Y90" i="13" s="1"/>
  <c r="H87" i="10"/>
  <c r="Y91" i="13" s="1"/>
  <c r="H88" i="10"/>
  <c r="Y92" i="13" s="1"/>
  <c r="H89" i="10"/>
  <c r="Y93" i="13" s="1"/>
  <c r="H90" i="10"/>
  <c r="Y94" i="13" s="1"/>
  <c r="H91" i="10"/>
  <c r="Y95" i="13" s="1"/>
  <c r="H92" i="10"/>
  <c r="Y96" i="13" s="1"/>
  <c r="H93" i="10"/>
  <c r="Y97" i="13" s="1"/>
  <c r="H94" i="10"/>
  <c r="Y98" i="13" s="1"/>
  <c r="H95" i="10"/>
  <c r="Y99" i="13" s="1"/>
  <c r="H96" i="10"/>
  <c r="Y100" i="13" s="1"/>
  <c r="H97" i="10"/>
  <c r="Y101" i="13" s="1"/>
  <c r="H98" i="10"/>
  <c r="Y102" i="13" s="1"/>
  <c r="H99" i="10"/>
  <c r="Y103" i="13" s="1"/>
  <c r="H100" i="10"/>
  <c r="Y104" i="13" s="1"/>
  <c r="H101" i="10"/>
  <c r="Y105" i="13" s="1"/>
  <c r="H102" i="10"/>
  <c r="Y106" i="13" s="1"/>
  <c r="H103" i="10"/>
  <c r="Y107" i="13" s="1"/>
  <c r="H104" i="10"/>
  <c r="Y108" i="13" s="1"/>
  <c r="H105" i="10"/>
  <c r="Y109" i="13" s="1"/>
  <c r="H106" i="10"/>
  <c r="Y110" i="13" s="1"/>
  <c r="H107" i="10"/>
  <c r="Y111" i="13" s="1"/>
  <c r="H108" i="10"/>
  <c r="Y112" i="13" s="1"/>
  <c r="H109" i="10"/>
  <c r="Y113" i="13" s="1"/>
  <c r="H110" i="10"/>
  <c r="Y114" i="13" s="1"/>
  <c r="H111" i="10"/>
  <c r="Y115" i="13" s="1"/>
  <c r="H112" i="10"/>
  <c r="Y116" i="13" s="1"/>
  <c r="H113" i="10"/>
  <c r="Y117" i="13" s="1"/>
  <c r="H114" i="10"/>
  <c r="Y118" i="13" s="1"/>
  <c r="H115" i="10"/>
  <c r="Y119" i="13" s="1"/>
  <c r="H116" i="10"/>
  <c r="Y120" i="13" s="1"/>
  <c r="H117" i="10"/>
  <c r="Y121" i="13" s="1"/>
  <c r="H118" i="10"/>
  <c r="Y122" i="13" s="1"/>
  <c r="H119" i="10"/>
  <c r="Y123" i="13" s="1"/>
  <c r="H120" i="10"/>
  <c r="Y124" i="13" s="1"/>
  <c r="H121" i="10"/>
  <c r="Y125" i="13" s="1"/>
  <c r="H122" i="10"/>
  <c r="Y126" i="13" s="1"/>
  <c r="H123" i="10"/>
  <c r="Y127" i="13" s="1"/>
  <c r="H124" i="10"/>
  <c r="Y128" i="13" s="1"/>
  <c r="H125" i="10"/>
  <c r="H126"/>
  <c r="H127"/>
  <c r="Y131" i="13" s="1"/>
  <c r="H128" i="10"/>
  <c r="H129"/>
  <c r="H130"/>
  <c r="H131"/>
  <c r="H132"/>
  <c r="G6"/>
  <c r="X10" i="13" s="1"/>
  <c r="G7" i="10"/>
  <c r="X11" i="13" s="1"/>
  <c r="G8" i="10"/>
  <c r="X12" i="13" s="1"/>
  <c r="G9" i="10"/>
  <c r="X13" i="13" s="1"/>
  <c r="G10" i="10"/>
  <c r="X14" i="13" s="1"/>
  <c r="G11" i="10"/>
  <c r="X15" i="13" s="1"/>
  <c r="G12" i="10"/>
  <c r="X16" i="13" s="1"/>
  <c r="G13" i="10"/>
  <c r="X17" i="13" s="1"/>
  <c r="G14" i="10"/>
  <c r="X18" i="13" s="1"/>
  <c r="G15" i="10"/>
  <c r="X19" i="13" s="1"/>
  <c r="G16" i="10"/>
  <c r="X20" i="13" s="1"/>
  <c r="G17" i="10"/>
  <c r="X21" i="13" s="1"/>
  <c r="G18" i="10"/>
  <c r="X22" i="13" s="1"/>
  <c r="G19" i="10"/>
  <c r="X23" i="13" s="1"/>
  <c r="G20" i="10"/>
  <c r="X24" i="13" s="1"/>
  <c r="G21" i="10"/>
  <c r="X25" i="13" s="1"/>
  <c r="G22" i="10"/>
  <c r="X26" i="13" s="1"/>
  <c r="G23" i="10"/>
  <c r="X27" i="13" s="1"/>
  <c r="G24" i="10"/>
  <c r="X28" i="13" s="1"/>
  <c r="G25" i="10"/>
  <c r="X29" i="13" s="1"/>
  <c r="G26" i="10"/>
  <c r="X30" i="13" s="1"/>
  <c r="G27" i="10"/>
  <c r="X31" i="13" s="1"/>
  <c r="G28" i="10"/>
  <c r="X32" i="13" s="1"/>
  <c r="G29" i="10"/>
  <c r="X33" i="13" s="1"/>
  <c r="G30" i="10"/>
  <c r="X34" i="13" s="1"/>
  <c r="G31" i="10"/>
  <c r="X35" i="13" s="1"/>
  <c r="G32" i="10"/>
  <c r="X36" i="13" s="1"/>
  <c r="G33" i="10"/>
  <c r="X37" i="13" s="1"/>
  <c r="G34" i="10"/>
  <c r="X38" i="13" s="1"/>
  <c r="G35" i="10"/>
  <c r="X39" i="13" s="1"/>
  <c r="G36" i="10"/>
  <c r="X40" i="13" s="1"/>
  <c r="G37" i="10"/>
  <c r="X41" i="13" s="1"/>
  <c r="G38" i="10"/>
  <c r="X42" i="13" s="1"/>
  <c r="G39" i="10"/>
  <c r="X43" i="13" s="1"/>
  <c r="G40" i="10"/>
  <c r="X44" i="13" s="1"/>
  <c r="G41" i="10"/>
  <c r="X45" i="13" s="1"/>
  <c r="G42" i="10"/>
  <c r="X46" i="13" s="1"/>
  <c r="G43" i="10"/>
  <c r="X47" i="13" s="1"/>
  <c r="G44" i="10"/>
  <c r="X48" i="13" s="1"/>
  <c r="G45" i="10"/>
  <c r="X49" i="13" s="1"/>
  <c r="G46" i="10"/>
  <c r="X50" i="13" s="1"/>
  <c r="G47" i="10"/>
  <c r="X51" i="13" s="1"/>
  <c r="G48" i="10"/>
  <c r="X52" i="13" s="1"/>
  <c r="G49" i="10"/>
  <c r="X53" i="13" s="1"/>
  <c r="G50" i="10"/>
  <c r="X54" i="13" s="1"/>
  <c r="G51" i="10"/>
  <c r="X55" i="13" s="1"/>
  <c r="G52" i="10"/>
  <c r="X56" i="13" s="1"/>
  <c r="G53" i="10"/>
  <c r="X57" i="13" s="1"/>
  <c r="G54" i="10"/>
  <c r="X58" i="13" s="1"/>
  <c r="G55" i="10"/>
  <c r="X59" i="13" s="1"/>
  <c r="G56" i="10"/>
  <c r="X60" i="13" s="1"/>
  <c r="G57" i="10"/>
  <c r="X61" i="13" s="1"/>
  <c r="G58" i="10"/>
  <c r="X62" i="13" s="1"/>
  <c r="G59" i="10"/>
  <c r="X63" i="13" s="1"/>
  <c r="G60" i="10"/>
  <c r="X64" i="13" s="1"/>
  <c r="G61" i="10"/>
  <c r="X65" i="13" s="1"/>
  <c r="G62" i="10"/>
  <c r="X66" i="13" s="1"/>
  <c r="G63" i="10"/>
  <c r="X67" i="13" s="1"/>
  <c r="G64" i="10"/>
  <c r="X68" i="13" s="1"/>
  <c r="G65" i="10"/>
  <c r="X69" i="13" s="1"/>
  <c r="G66" i="10"/>
  <c r="X70" i="13" s="1"/>
  <c r="G67" i="10"/>
  <c r="X71" i="13" s="1"/>
  <c r="G68" i="10"/>
  <c r="X72" i="13" s="1"/>
  <c r="G69" i="10"/>
  <c r="X73" i="13" s="1"/>
  <c r="G70" i="10"/>
  <c r="X74" i="13" s="1"/>
  <c r="G71" i="10"/>
  <c r="X75" i="13" s="1"/>
  <c r="G72" i="10"/>
  <c r="X76" i="13" s="1"/>
  <c r="G73" i="10"/>
  <c r="X77" i="13" s="1"/>
  <c r="G74" i="10"/>
  <c r="X78" i="13" s="1"/>
  <c r="G75" i="10"/>
  <c r="X79" i="13" s="1"/>
  <c r="G76" i="10"/>
  <c r="X80" i="13" s="1"/>
  <c r="G77" i="10"/>
  <c r="X81" i="13" s="1"/>
  <c r="G78" i="10"/>
  <c r="X82" i="13" s="1"/>
  <c r="G79" i="10"/>
  <c r="X83" i="13" s="1"/>
  <c r="G80" i="10"/>
  <c r="X84" i="13" s="1"/>
  <c r="G81" i="10"/>
  <c r="X85" i="13" s="1"/>
  <c r="G82" i="10"/>
  <c r="X86" i="13" s="1"/>
  <c r="G83" i="10"/>
  <c r="X87" i="13" s="1"/>
  <c r="G84" i="10"/>
  <c r="X88" i="13" s="1"/>
  <c r="G85" i="10"/>
  <c r="X89" i="13" s="1"/>
  <c r="G86" i="10"/>
  <c r="X90" i="13" s="1"/>
  <c r="G87" i="10"/>
  <c r="X91" i="13" s="1"/>
  <c r="G88" i="10"/>
  <c r="X92" i="13" s="1"/>
  <c r="G89" i="10"/>
  <c r="X93" i="13" s="1"/>
  <c r="G90" i="10"/>
  <c r="X94" i="13" s="1"/>
  <c r="G91" i="10"/>
  <c r="X95" i="13" s="1"/>
  <c r="G92" i="10"/>
  <c r="X96" i="13" s="1"/>
  <c r="G93" i="10"/>
  <c r="X97" i="13" s="1"/>
  <c r="G94" i="10"/>
  <c r="X98" i="13" s="1"/>
  <c r="G95" i="10"/>
  <c r="X99" i="13" s="1"/>
  <c r="G96" i="10"/>
  <c r="X100" i="13" s="1"/>
  <c r="G97" i="10"/>
  <c r="X101" i="13" s="1"/>
  <c r="G98" i="10"/>
  <c r="X102" i="13" s="1"/>
  <c r="G99" i="10"/>
  <c r="X103" i="13" s="1"/>
  <c r="G100" i="10"/>
  <c r="X104" i="13" s="1"/>
  <c r="G101" i="10"/>
  <c r="X105" i="13" s="1"/>
  <c r="G102" i="10"/>
  <c r="X106" i="13" s="1"/>
  <c r="G103" i="10"/>
  <c r="X107" i="13" s="1"/>
  <c r="G104" i="10"/>
  <c r="X108" i="13" s="1"/>
  <c r="G105" i="10"/>
  <c r="X109" i="13" s="1"/>
  <c r="G106" i="10"/>
  <c r="X110" i="13" s="1"/>
  <c r="G107" i="10"/>
  <c r="X111" i="13" s="1"/>
  <c r="G108" i="10"/>
  <c r="X112" i="13" s="1"/>
  <c r="G109" i="10"/>
  <c r="X113" i="13" s="1"/>
  <c r="G110" i="10"/>
  <c r="X114" i="13" s="1"/>
  <c r="G111" i="10"/>
  <c r="X115" i="13" s="1"/>
  <c r="G112" i="10"/>
  <c r="X116" i="13" s="1"/>
  <c r="G113" i="10"/>
  <c r="X117" i="13" s="1"/>
  <c r="G114" i="10"/>
  <c r="X118" i="13" s="1"/>
  <c r="G115" i="10"/>
  <c r="X119" i="13" s="1"/>
  <c r="G116" i="10"/>
  <c r="X120" i="13" s="1"/>
  <c r="G117" i="10"/>
  <c r="X121" i="13" s="1"/>
  <c r="G118" i="10"/>
  <c r="X122" i="13" s="1"/>
  <c r="G119" i="10"/>
  <c r="X123" i="13" s="1"/>
  <c r="G120" i="10"/>
  <c r="X124" i="13" s="1"/>
  <c r="G121" i="10"/>
  <c r="X125" i="13" s="1"/>
  <c r="G122" i="10"/>
  <c r="X126" i="13" s="1"/>
  <c r="G123" i="10"/>
  <c r="X127" i="13" s="1"/>
  <c r="G124" i="10"/>
  <c r="X128" i="13" s="1"/>
  <c r="G125" i="10"/>
  <c r="X137" i="13" s="1"/>
  <c r="G126" i="10"/>
  <c r="X138" i="13" s="1"/>
  <c r="G127" i="10"/>
  <c r="X140" i="13" s="1"/>
  <c r="G128" i="10"/>
  <c r="X141" i="13" s="1"/>
  <c r="G129" i="10"/>
  <c r="X142" i="13" s="1"/>
  <c r="G130" i="10"/>
  <c r="X143" i="13" s="1"/>
  <c r="G131" i="10"/>
  <c r="X135" i="13" s="1"/>
  <c r="G132" i="10"/>
  <c r="X145" i="13" s="1"/>
  <c r="G5" i="10"/>
  <c r="X9" i="13" s="1"/>
  <c r="H5" i="9"/>
  <c r="W9" i="13" s="1"/>
  <c r="H7" i="9"/>
  <c r="W11" i="13" s="1"/>
  <c r="H9" i="9"/>
  <c r="W13" i="13" s="1"/>
  <c r="H10" i="9"/>
  <c r="W14" i="13" s="1"/>
  <c r="H11" i="9"/>
  <c r="W15" i="13" s="1"/>
  <c r="H12" i="9"/>
  <c r="W16" i="13" s="1"/>
  <c r="H13" i="9"/>
  <c r="W17" i="13" s="1"/>
  <c r="H14" i="9"/>
  <c r="W18" i="13" s="1"/>
  <c r="H15" i="9"/>
  <c r="W19" i="13" s="1"/>
  <c r="H17" i="9"/>
  <c r="W21" i="13" s="1"/>
  <c r="H18" i="9"/>
  <c r="W22" i="13" s="1"/>
  <c r="H19" i="9"/>
  <c r="W23" i="13" s="1"/>
  <c r="H20" i="9"/>
  <c r="W24" i="13" s="1"/>
  <c r="H21" i="9"/>
  <c r="W25" i="13" s="1"/>
  <c r="H22" i="9"/>
  <c r="W26" i="13" s="1"/>
  <c r="H23" i="9"/>
  <c r="W27" i="13" s="1"/>
  <c r="H24" i="9"/>
  <c r="W28" i="13" s="1"/>
  <c r="H25" i="9"/>
  <c r="W29" i="13" s="1"/>
  <c r="H26" i="9"/>
  <c r="W30" i="13" s="1"/>
  <c r="H27" i="9"/>
  <c r="W31" i="13" s="1"/>
  <c r="H28" i="9"/>
  <c r="W32" i="13" s="1"/>
  <c r="H29" i="9"/>
  <c r="W33" i="13" s="1"/>
  <c r="H30" i="9"/>
  <c r="W34" i="13" s="1"/>
  <c r="H31" i="9"/>
  <c r="W35" i="13" s="1"/>
  <c r="H32" i="9"/>
  <c r="W36" i="13" s="1"/>
  <c r="H33" i="9"/>
  <c r="W37" i="13" s="1"/>
  <c r="H34" i="9"/>
  <c r="W38" i="13" s="1"/>
  <c r="H35" i="9"/>
  <c r="W39" i="13" s="1"/>
  <c r="H36" i="9"/>
  <c r="W40" i="13" s="1"/>
  <c r="H37" i="9"/>
  <c r="W41" i="13" s="1"/>
  <c r="H38" i="9"/>
  <c r="W42" i="13" s="1"/>
  <c r="H39" i="9"/>
  <c r="W43" i="13" s="1"/>
  <c r="H40" i="9"/>
  <c r="W44" i="13" s="1"/>
  <c r="H41" i="9"/>
  <c r="W45" i="13" s="1"/>
  <c r="H42" i="9"/>
  <c r="W46" i="13" s="1"/>
  <c r="H43" i="9"/>
  <c r="W47" i="13" s="1"/>
  <c r="H44" i="9"/>
  <c r="W48" i="13" s="1"/>
  <c r="H45" i="9"/>
  <c r="W49" i="13" s="1"/>
  <c r="H46" i="9"/>
  <c r="W50" i="13" s="1"/>
  <c r="H47" i="9"/>
  <c r="W51" i="13" s="1"/>
  <c r="H48" i="9"/>
  <c r="W52" i="13" s="1"/>
  <c r="H49" i="9"/>
  <c r="W53" i="13" s="1"/>
  <c r="H50" i="9"/>
  <c r="W54" i="13" s="1"/>
  <c r="H51" i="9"/>
  <c r="W55" i="13" s="1"/>
  <c r="H52" i="9"/>
  <c r="W56" i="13" s="1"/>
  <c r="H53" i="9"/>
  <c r="W57" i="13" s="1"/>
  <c r="H54" i="9"/>
  <c r="W58" i="13" s="1"/>
  <c r="H55" i="9"/>
  <c r="W59" i="13" s="1"/>
  <c r="H56" i="9"/>
  <c r="W60" i="13" s="1"/>
  <c r="H57" i="9"/>
  <c r="W61" i="13" s="1"/>
  <c r="H58" i="9"/>
  <c r="W62" i="13" s="1"/>
  <c r="H59" i="9"/>
  <c r="W63" i="13" s="1"/>
  <c r="H60" i="9"/>
  <c r="W64" i="13" s="1"/>
  <c r="H61" i="9"/>
  <c r="W65" i="13" s="1"/>
  <c r="H62" i="9"/>
  <c r="W66" i="13" s="1"/>
  <c r="H63" i="9"/>
  <c r="W67" i="13" s="1"/>
  <c r="H64" i="9"/>
  <c r="W68" i="13" s="1"/>
  <c r="H65" i="9"/>
  <c r="W69" i="13" s="1"/>
  <c r="H66" i="9"/>
  <c r="W138" i="13" s="1"/>
  <c r="H67" i="9"/>
  <c r="W139" i="13" s="1"/>
  <c r="H68" i="9"/>
  <c r="W140" i="13" s="1"/>
  <c r="H70" i="9"/>
  <c r="W142" i="13" s="1"/>
  <c r="H72" i="9"/>
  <c r="W144" i="13" s="1"/>
  <c r="G7" i="9"/>
  <c r="V11" i="13" s="1"/>
  <c r="G9" i="9"/>
  <c r="V13" i="13" s="1"/>
  <c r="G10" i="9"/>
  <c r="V14" i="13" s="1"/>
  <c r="G11" i="9"/>
  <c r="V15" i="13" s="1"/>
  <c r="G12" i="9"/>
  <c r="V16" i="13" s="1"/>
  <c r="G13" i="9"/>
  <c r="V17" i="13" s="1"/>
  <c r="G14" i="9"/>
  <c r="V18" i="13" s="1"/>
  <c r="G15" i="9"/>
  <c r="V19" i="13" s="1"/>
  <c r="G17" i="9"/>
  <c r="V21" i="13" s="1"/>
  <c r="G18" i="9"/>
  <c r="V22" i="13" s="1"/>
  <c r="G19" i="9"/>
  <c r="V23" i="13" s="1"/>
  <c r="G20" i="9"/>
  <c r="V24" i="13" s="1"/>
  <c r="G21" i="9"/>
  <c r="V25" i="13" s="1"/>
  <c r="G22" i="9"/>
  <c r="V26" i="13" s="1"/>
  <c r="G23" i="9"/>
  <c r="V27" i="13" s="1"/>
  <c r="G24" i="9"/>
  <c r="V28" i="13" s="1"/>
  <c r="G25" i="9"/>
  <c r="V29" i="13" s="1"/>
  <c r="G26" i="9"/>
  <c r="V30" i="13" s="1"/>
  <c r="G27" i="9"/>
  <c r="V31" i="13" s="1"/>
  <c r="G28" i="9"/>
  <c r="V32" i="13" s="1"/>
  <c r="G29" i="9"/>
  <c r="V33" i="13" s="1"/>
  <c r="G30" i="9"/>
  <c r="V34" i="13" s="1"/>
  <c r="G31" i="9"/>
  <c r="V35" i="13" s="1"/>
  <c r="G32" i="9"/>
  <c r="V36" i="13" s="1"/>
  <c r="G33" i="9"/>
  <c r="V37" i="13" s="1"/>
  <c r="G34" i="9"/>
  <c r="V38" i="13" s="1"/>
  <c r="G35" i="9"/>
  <c r="V39" i="13" s="1"/>
  <c r="G36" i="9"/>
  <c r="V40" i="13" s="1"/>
  <c r="G37" i="9"/>
  <c r="V41" i="13" s="1"/>
  <c r="G38" i="9"/>
  <c r="V42" i="13" s="1"/>
  <c r="G39" i="9"/>
  <c r="V43" i="13" s="1"/>
  <c r="G40" i="9"/>
  <c r="V44" i="13" s="1"/>
  <c r="G41" i="9"/>
  <c r="V45" i="13" s="1"/>
  <c r="G42" i="9"/>
  <c r="V46" i="13" s="1"/>
  <c r="G43" i="9"/>
  <c r="V47" i="13" s="1"/>
  <c r="G44" i="9"/>
  <c r="V48" i="13" s="1"/>
  <c r="G45" i="9"/>
  <c r="V49" i="13" s="1"/>
  <c r="G46" i="9"/>
  <c r="V50" i="13" s="1"/>
  <c r="G47" i="9"/>
  <c r="V51" i="13" s="1"/>
  <c r="G48" i="9"/>
  <c r="V52" i="13" s="1"/>
  <c r="G49" i="9"/>
  <c r="V53" i="13" s="1"/>
  <c r="G50" i="9"/>
  <c r="V54" i="13" s="1"/>
  <c r="G51" i="9"/>
  <c r="V55" i="13" s="1"/>
  <c r="G52" i="9"/>
  <c r="V56" i="13" s="1"/>
  <c r="G53" i="9"/>
  <c r="V57" i="13" s="1"/>
  <c r="G54" i="9"/>
  <c r="V58" i="13" s="1"/>
  <c r="G55" i="9"/>
  <c r="V59" i="13" s="1"/>
  <c r="G56" i="9"/>
  <c r="V60" i="13" s="1"/>
  <c r="G57" i="9"/>
  <c r="V61" i="13" s="1"/>
  <c r="G58" i="9"/>
  <c r="V62" i="13" s="1"/>
  <c r="G59" i="9"/>
  <c r="V63" i="13" s="1"/>
  <c r="G60" i="9"/>
  <c r="V64" i="13" s="1"/>
  <c r="G61" i="9"/>
  <c r="V65" i="13" s="1"/>
  <c r="G62" i="9"/>
  <c r="V66" i="13" s="1"/>
  <c r="G63" i="9"/>
  <c r="V67" i="13" s="1"/>
  <c r="G64" i="9"/>
  <c r="V68" i="13" s="1"/>
  <c r="G65" i="9"/>
  <c r="V137" i="13" s="1"/>
  <c r="G66" i="9"/>
  <c r="V138" i="13" s="1"/>
  <c r="G68" i="9"/>
  <c r="V140" i="13" s="1"/>
  <c r="G70" i="9"/>
  <c r="V142" i="13" s="1"/>
  <c r="G72" i="9"/>
  <c r="V144" i="13" s="1"/>
  <c r="G5" i="9"/>
  <c r="V9" i="13" s="1"/>
  <c r="E5" i="9"/>
  <c r="U9" i="13" s="1"/>
  <c r="E6" i="9"/>
  <c r="U10" i="13" s="1"/>
  <c r="E7" i="9"/>
  <c r="U11" i="13" s="1"/>
  <c r="E8" i="9"/>
  <c r="U12" i="13" s="1"/>
  <c r="E9" i="9"/>
  <c r="U13" i="13" s="1"/>
  <c r="E10" i="9"/>
  <c r="U14" i="13" s="1"/>
  <c r="E11" i="9"/>
  <c r="U15" i="13" s="1"/>
  <c r="E12" i="9"/>
  <c r="U16" i="13" s="1"/>
  <c r="E13" i="9"/>
  <c r="U17" i="13" s="1"/>
  <c r="E14" i="9"/>
  <c r="U18" i="13" s="1"/>
  <c r="E15" i="9"/>
  <c r="U19" i="13" s="1"/>
  <c r="E16" i="9"/>
  <c r="U20" i="13" s="1"/>
  <c r="E17" i="9"/>
  <c r="U21" i="13" s="1"/>
  <c r="E18" i="9"/>
  <c r="U22" i="13" s="1"/>
  <c r="E19" i="9"/>
  <c r="U23" i="13" s="1"/>
  <c r="E20" i="9"/>
  <c r="U24" i="13" s="1"/>
  <c r="E21" i="9"/>
  <c r="U25" i="13" s="1"/>
  <c r="E22" i="9"/>
  <c r="U26" i="13" s="1"/>
  <c r="E23" i="9"/>
  <c r="U27" i="13" s="1"/>
  <c r="E24" i="9"/>
  <c r="U28" i="13" s="1"/>
  <c r="E25" i="9"/>
  <c r="U29" i="13" s="1"/>
  <c r="E26" i="9"/>
  <c r="U30" i="13" s="1"/>
  <c r="E27" i="9"/>
  <c r="U31" i="13" s="1"/>
  <c r="E28" i="9"/>
  <c r="U32" i="13" s="1"/>
  <c r="E29" i="9"/>
  <c r="U33" i="13" s="1"/>
  <c r="E30" i="9"/>
  <c r="U34" i="13" s="1"/>
  <c r="E31" i="9"/>
  <c r="U35" i="13" s="1"/>
  <c r="E32" i="9"/>
  <c r="U36" i="13" s="1"/>
  <c r="E33" i="9"/>
  <c r="U37" i="13" s="1"/>
  <c r="E34" i="9"/>
  <c r="U38" i="13" s="1"/>
  <c r="E35" i="9"/>
  <c r="U39" i="13" s="1"/>
  <c r="E36" i="9"/>
  <c r="U40" i="13" s="1"/>
  <c r="E37" i="9"/>
  <c r="U41" i="13" s="1"/>
  <c r="E38" i="9"/>
  <c r="U42" i="13" s="1"/>
  <c r="E39" i="9"/>
  <c r="U43" i="13" s="1"/>
  <c r="E40" i="9"/>
  <c r="U44" i="13" s="1"/>
  <c r="E41" i="9"/>
  <c r="U45" i="13" s="1"/>
  <c r="E43" i="9"/>
  <c r="U47" i="13" s="1"/>
  <c r="E44" i="9"/>
  <c r="U48" i="13" s="1"/>
  <c r="E45" i="9"/>
  <c r="U49" i="13" s="1"/>
  <c r="E46" i="9"/>
  <c r="U50" i="13" s="1"/>
  <c r="E47" i="9"/>
  <c r="U51" i="13" s="1"/>
  <c r="E48" i="9"/>
  <c r="U52" i="13" s="1"/>
  <c r="E49" i="9"/>
  <c r="U53" i="13" s="1"/>
  <c r="E50" i="9"/>
  <c r="U54" i="13" s="1"/>
  <c r="E51" i="9"/>
  <c r="U55" i="13" s="1"/>
  <c r="E52" i="9"/>
  <c r="U56" i="13" s="1"/>
  <c r="E53" i="9"/>
  <c r="U57" i="13" s="1"/>
  <c r="E55" i="9"/>
  <c r="U59" i="13" s="1"/>
  <c r="E56" i="9"/>
  <c r="U60" i="13" s="1"/>
  <c r="E57" i="9"/>
  <c r="U61" i="13" s="1"/>
  <c r="E59" i="9"/>
  <c r="U63" i="13" s="1"/>
  <c r="E60" i="9"/>
  <c r="U64" i="13" s="1"/>
  <c r="E61" i="9"/>
  <c r="U65" i="13" s="1"/>
  <c r="E63" i="9"/>
  <c r="U67" i="13" s="1"/>
  <c r="E64" i="9"/>
  <c r="U68" i="13" s="1"/>
  <c r="D6" i="9"/>
  <c r="T10" i="13" s="1"/>
  <c r="D7" i="9"/>
  <c r="T11" i="13" s="1"/>
  <c r="D8" i="9"/>
  <c r="T12" i="13" s="1"/>
  <c r="D9" i="9"/>
  <c r="T13" i="13" s="1"/>
  <c r="D10" i="9"/>
  <c r="T14" i="13" s="1"/>
  <c r="D11" i="9"/>
  <c r="T15" i="13" s="1"/>
  <c r="D12" i="9"/>
  <c r="T16" i="13" s="1"/>
  <c r="D13" i="9"/>
  <c r="T17" i="13" s="1"/>
  <c r="D14" i="9"/>
  <c r="T18" i="13" s="1"/>
  <c r="D15" i="9"/>
  <c r="T19" i="13" s="1"/>
  <c r="D16" i="9"/>
  <c r="T20" i="13" s="1"/>
  <c r="D17" i="9"/>
  <c r="T21" i="13" s="1"/>
  <c r="D18" i="9"/>
  <c r="T22" i="13" s="1"/>
  <c r="D19" i="9"/>
  <c r="T23" i="13" s="1"/>
  <c r="D20" i="9"/>
  <c r="T24" i="13" s="1"/>
  <c r="D21" i="9"/>
  <c r="T25" i="13" s="1"/>
  <c r="D22" i="9"/>
  <c r="T26" i="13" s="1"/>
  <c r="D23" i="9"/>
  <c r="T27" i="13" s="1"/>
  <c r="D24" i="9"/>
  <c r="T28" i="13" s="1"/>
  <c r="D25" i="9"/>
  <c r="T29" i="13" s="1"/>
  <c r="D26" i="9"/>
  <c r="T30" i="13" s="1"/>
  <c r="D27" i="9"/>
  <c r="T31" i="13" s="1"/>
  <c r="D28" i="9"/>
  <c r="T32" i="13" s="1"/>
  <c r="D29" i="9"/>
  <c r="T33" i="13" s="1"/>
  <c r="D30" i="9"/>
  <c r="T34" i="13" s="1"/>
  <c r="D31" i="9"/>
  <c r="T35" i="13" s="1"/>
  <c r="D32" i="9"/>
  <c r="T36" i="13" s="1"/>
  <c r="D33" i="9"/>
  <c r="T37" i="13" s="1"/>
  <c r="D34" i="9"/>
  <c r="T38" i="13" s="1"/>
  <c r="D35" i="9"/>
  <c r="T39" i="13" s="1"/>
  <c r="D36" i="9"/>
  <c r="T40" i="13" s="1"/>
  <c r="D37" i="9"/>
  <c r="T41" i="13" s="1"/>
  <c r="D38" i="9"/>
  <c r="T42" i="13" s="1"/>
  <c r="D39" i="9"/>
  <c r="T43" i="13" s="1"/>
  <c r="D40" i="9"/>
  <c r="T44" i="13" s="1"/>
  <c r="D41" i="9"/>
  <c r="T45" i="13" s="1"/>
  <c r="D43" i="9"/>
  <c r="T47" i="13" s="1"/>
  <c r="D44" i="9"/>
  <c r="T48" i="13" s="1"/>
  <c r="D45" i="9"/>
  <c r="T49" i="13" s="1"/>
  <c r="D46" i="9"/>
  <c r="T50" i="13" s="1"/>
  <c r="D47" i="9"/>
  <c r="T51" i="13" s="1"/>
  <c r="D48" i="9"/>
  <c r="T52" i="13" s="1"/>
  <c r="D49" i="9"/>
  <c r="T53" i="13" s="1"/>
  <c r="D50" i="9"/>
  <c r="T54" i="13" s="1"/>
  <c r="D51" i="9"/>
  <c r="T55" i="13" s="1"/>
  <c r="D52" i="9"/>
  <c r="T56" i="13" s="1"/>
  <c r="D53" i="9"/>
  <c r="T57" i="13" s="1"/>
  <c r="D55" i="9"/>
  <c r="T59" i="13" s="1"/>
  <c r="D56" i="9"/>
  <c r="T60" i="13" s="1"/>
  <c r="D57" i="9"/>
  <c r="T61" i="13" s="1"/>
  <c r="D59" i="9"/>
  <c r="T63" i="13" s="1"/>
  <c r="D60" i="9"/>
  <c r="T64" i="13" s="1"/>
  <c r="D61" i="9"/>
  <c r="T65" i="13" s="1"/>
  <c r="D63" i="9"/>
  <c r="T67" i="13" s="1"/>
  <c r="D64" i="9"/>
  <c r="T68" i="13" s="1"/>
  <c r="D5" i="9"/>
  <c r="T9" i="13" s="1"/>
  <c r="K5" i="9"/>
  <c r="S9" i="13" s="1"/>
  <c r="K7" i="9"/>
  <c r="S11" i="13" s="1"/>
  <c r="K8" i="9"/>
  <c r="S12" i="13" s="1"/>
  <c r="K9" i="9"/>
  <c r="S13" i="13" s="1"/>
  <c r="K10" i="9"/>
  <c r="S14" i="13" s="1"/>
  <c r="K11" i="9"/>
  <c r="S15" i="13" s="1"/>
  <c r="K12" i="9"/>
  <c r="S16" i="13" s="1"/>
  <c r="K13" i="9"/>
  <c r="S17" i="13" s="1"/>
  <c r="K14" i="9"/>
  <c r="S18" i="13" s="1"/>
  <c r="K15" i="9"/>
  <c r="S19" i="13" s="1"/>
  <c r="K16" i="9"/>
  <c r="S20" i="13" s="1"/>
  <c r="K17" i="9"/>
  <c r="S21" i="13" s="1"/>
  <c r="K18" i="9"/>
  <c r="S22" i="13" s="1"/>
  <c r="K19" i="9"/>
  <c r="S23" i="13" s="1"/>
  <c r="K20" i="9"/>
  <c r="S24" i="13" s="1"/>
  <c r="K21" i="9"/>
  <c r="S25" i="13" s="1"/>
  <c r="K22" i="9"/>
  <c r="S26" i="13" s="1"/>
  <c r="K23" i="9"/>
  <c r="S27" i="13" s="1"/>
  <c r="K24" i="9"/>
  <c r="S28" i="13" s="1"/>
  <c r="K25" i="9"/>
  <c r="S29" i="13" s="1"/>
  <c r="K26" i="9"/>
  <c r="S30" i="13" s="1"/>
  <c r="K27" i="9"/>
  <c r="S31" i="13" s="1"/>
  <c r="K28" i="9"/>
  <c r="S32" i="13" s="1"/>
  <c r="K29" i="9"/>
  <c r="S33" i="13" s="1"/>
  <c r="K30" i="9"/>
  <c r="S34" i="13" s="1"/>
  <c r="K31" i="9"/>
  <c r="S35" i="13" s="1"/>
  <c r="K32" i="9"/>
  <c r="S36" i="13" s="1"/>
  <c r="K33" i="9"/>
  <c r="S37" i="13" s="1"/>
  <c r="K34" i="9"/>
  <c r="S38" i="13" s="1"/>
  <c r="K35" i="9"/>
  <c r="S39" i="13" s="1"/>
  <c r="K36" i="9"/>
  <c r="S40" i="13" s="1"/>
  <c r="K41" i="9"/>
  <c r="S45" i="13" s="1"/>
  <c r="K42" i="9"/>
  <c r="S46" i="13" s="1"/>
  <c r="K43" i="9"/>
  <c r="S47" i="13" s="1"/>
  <c r="K44" i="9"/>
  <c r="S48" i="13" s="1"/>
  <c r="K45" i="9"/>
  <c r="S49" i="13" s="1"/>
  <c r="K46" i="9"/>
  <c r="S50" i="13" s="1"/>
  <c r="K47" i="9"/>
  <c r="S51" i="13" s="1"/>
  <c r="K48" i="9"/>
  <c r="S52" i="13" s="1"/>
  <c r="K49" i="9"/>
  <c r="S53" i="13" s="1"/>
  <c r="K50" i="9"/>
  <c r="S54" i="13" s="1"/>
  <c r="K51" i="9"/>
  <c r="S55" i="13" s="1"/>
  <c r="K52" i="9"/>
  <c r="S56" i="13" s="1"/>
  <c r="K53" i="9"/>
  <c r="S57" i="13" s="1"/>
  <c r="K54" i="9"/>
  <c r="S58" i="13" s="1"/>
  <c r="K55" i="9"/>
  <c r="S59" i="13" s="1"/>
  <c r="K56" i="9"/>
  <c r="S60" i="13" s="1"/>
  <c r="K57" i="9"/>
  <c r="S61" i="13" s="1"/>
  <c r="K58" i="9"/>
  <c r="S62" i="13" s="1"/>
  <c r="K59" i="9"/>
  <c r="S63" i="13" s="1"/>
  <c r="K60" i="9"/>
  <c r="S64" i="13" s="1"/>
  <c r="K61" i="9"/>
  <c r="S65" i="13" s="1"/>
  <c r="K62" i="9"/>
  <c r="S66" i="13" s="1"/>
  <c r="K63" i="9"/>
  <c r="S67" i="13" s="1"/>
  <c r="K65" i="9"/>
  <c r="S137" i="13" s="1"/>
  <c r="K66" i="9"/>
  <c r="S138" i="13" s="1"/>
  <c r="K67" i="9"/>
  <c r="S139" i="13" s="1"/>
  <c r="K68" i="9"/>
  <c r="S140" i="13" s="1"/>
  <c r="K69" i="9"/>
  <c r="S141" i="13" s="1"/>
  <c r="K70" i="9"/>
  <c r="S142" i="13" s="1"/>
  <c r="K71" i="9"/>
  <c r="S143" i="13" s="1"/>
  <c r="K72" i="9"/>
  <c r="S144" i="13" s="1"/>
  <c r="K73" i="9"/>
  <c r="S145" i="13" s="1"/>
  <c r="J7" i="9"/>
  <c r="R11" i="13" s="1"/>
  <c r="J8" i="9"/>
  <c r="R12" i="13" s="1"/>
  <c r="J9" i="9"/>
  <c r="R13" i="13" s="1"/>
  <c r="J10" i="9"/>
  <c r="R14" i="13" s="1"/>
  <c r="J11" i="9"/>
  <c r="R15" i="13" s="1"/>
  <c r="J12" i="9"/>
  <c r="R16" i="13" s="1"/>
  <c r="J13" i="9"/>
  <c r="R17" i="13" s="1"/>
  <c r="J14" i="9"/>
  <c r="R18" i="13" s="1"/>
  <c r="J15" i="9"/>
  <c r="R19" i="13" s="1"/>
  <c r="J16" i="9"/>
  <c r="R20" i="13" s="1"/>
  <c r="J17" i="9"/>
  <c r="R21" i="13" s="1"/>
  <c r="J18" i="9"/>
  <c r="R22" i="13" s="1"/>
  <c r="J19" i="9"/>
  <c r="R23" i="13" s="1"/>
  <c r="J20" i="9"/>
  <c r="R24" i="13" s="1"/>
  <c r="J21" i="9"/>
  <c r="R25" i="13" s="1"/>
  <c r="J22" i="9"/>
  <c r="R26" i="13" s="1"/>
  <c r="J23" i="9"/>
  <c r="R27" i="13" s="1"/>
  <c r="J24" i="9"/>
  <c r="R28" i="13" s="1"/>
  <c r="J25" i="9"/>
  <c r="R29" i="13" s="1"/>
  <c r="J26" i="9"/>
  <c r="R30" i="13" s="1"/>
  <c r="J27" i="9"/>
  <c r="R31" i="13" s="1"/>
  <c r="J28" i="9"/>
  <c r="R32" i="13" s="1"/>
  <c r="J29" i="9"/>
  <c r="R33" i="13" s="1"/>
  <c r="J30" i="9"/>
  <c r="R34" i="13" s="1"/>
  <c r="J31" i="9"/>
  <c r="R35" i="13" s="1"/>
  <c r="J32" i="9"/>
  <c r="R36" i="13" s="1"/>
  <c r="J33" i="9"/>
  <c r="R37" i="13" s="1"/>
  <c r="J34" i="9"/>
  <c r="R38" i="13" s="1"/>
  <c r="J35" i="9"/>
  <c r="R39" i="13" s="1"/>
  <c r="J36" i="9"/>
  <c r="R40" i="13" s="1"/>
  <c r="J41" i="9"/>
  <c r="R45" i="13" s="1"/>
  <c r="J42" i="9"/>
  <c r="R46" i="13" s="1"/>
  <c r="J43" i="9"/>
  <c r="R47" i="13" s="1"/>
  <c r="J44" i="9"/>
  <c r="R48" i="13" s="1"/>
  <c r="J45" i="9"/>
  <c r="R49" i="13" s="1"/>
  <c r="J46" i="9"/>
  <c r="R50" i="13" s="1"/>
  <c r="J47" i="9"/>
  <c r="R51" i="13" s="1"/>
  <c r="J48" i="9"/>
  <c r="R52" i="13" s="1"/>
  <c r="J49" i="9"/>
  <c r="R53" i="13" s="1"/>
  <c r="J50" i="9"/>
  <c r="R54" i="13" s="1"/>
  <c r="J51" i="9"/>
  <c r="R55" i="13" s="1"/>
  <c r="J52" i="9"/>
  <c r="R56" i="13" s="1"/>
  <c r="J53" i="9"/>
  <c r="R57" i="13" s="1"/>
  <c r="J54" i="9"/>
  <c r="R58" i="13" s="1"/>
  <c r="J55" i="9"/>
  <c r="R59" i="13" s="1"/>
  <c r="J56" i="9"/>
  <c r="R60" i="13" s="1"/>
  <c r="J57" i="9"/>
  <c r="R61" i="13" s="1"/>
  <c r="J58" i="9"/>
  <c r="R62" i="13" s="1"/>
  <c r="J59" i="9"/>
  <c r="R63" i="13" s="1"/>
  <c r="J60" i="9"/>
  <c r="R64" i="13" s="1"/>
  <c r="J61" i="9"/>
  <c r="R65" i="13" s="1"/>
  <c r="J62" i="9"/>
  <c r="R66" i="13" s="1"/>
  <c r="J63" i="9"/>
  <c r="R67" i="13" s="1"/>
  <c r="J65" i="9"/>
  <c r="R137" i="13" s="1"/>
  <c r="J66" i="9"/>
  <c r="R138" i="13" s="1"/>
  <c r="J67" i="9"/>
  <c r="R139" i="13" s="1"/>
  <c r="J68" i="9"/>
  <c r="R140" i="13" s="1"/>
  <c r="J69" i="9"/>
  <c r="R141" i="13" s="1"/>
  <c r="J70" i="9"/>
  <c r="R142" i="13" s="1"/>
  <c r="J71" i="9"/>
  <c r="R143" i="13" s="1"/>
  <c r="J72" i="9"/>
  <c r="R144" i="13" s="1"/>
  <c r="J73" i="9"/>
  <c r="R145" i="13" s="1"/>
  <c r="J5" i="9"/>
  <c r="R9" i="13" s="1"/>
  <c r="D5" i="8"/>
  <c r="Q9" i="13" s="1"/>
  <c r="D6" i="8"/>
  <c r="Q10" i="13" s="1"/>
  <c r="D7" i="8"/>
  <c r="Q11" i="13" s="1"/>
  <c r="D8" i="8"/>
  <c r="Q12" i="13" s="1"/>
  <c r="D9" i="8"/>
  <c r="Q13" i="13" s="1"/>
  <c r="D10" i="8"/>
  <c r="Q14" i="13" s="1"/>
  <c r="D11" i="8"/>
  <c r="Q15" i="13" s="1"/>
  <c r="D12" i="8"/>
  <c r="Q16" i="13" s="1"/>
  <c r="D13" i="8"/>
  <c r="Q17" i="13" s="1"/>
  <c r="D14" i="8"/>
  <c r="Q18" i="13" s="1"/>
  <c r="D15" i="8"/>
  <c r="Q19" i="13" s="1"/>
  <c r="D16" i="8"/>
  <c r="Q20" i="13" s="1"/>
  <c r="D17" i="8"/>
  <c r="Q21" i="13" s="1"/>
  <c r="D18" i="8"/>
  <c r="Q22" i="13" s="1"/>
  <c r="D19" i="8"/>
  <c r="Q23" i="13" s="1"/>
  <c r="C6" i="8"/>
  <c r="P10" i="13" s="1"/>
  <c r="C7" i="8"/>
  <c r="P11" i="13" s="1"/>
  <c r="C8" i="8"/>
  <c r="P12" i="13" s="1"/>
  <c r="C9" i="8"/>
  <c r="P13" i="13" s="1"/>
  <c r="C10" i="8"/>
  <c r="P14" i="13" s="1"/>
  <c r="C11" i="8"/>
  <c r="P15" i="13" s="1"/>
  <c r="C12" i="8"/>
  <c r="P16" i="13" s="1"/>
  <c r="C13" i="8"/>
  <c r="P17" i="13" s="1"/>
  <c r="C14" i="8"/>
  <c r="P18" i="13" s="1"/>
  <c r="C15" i="8"/>
  <c r="P19" i="13" s="1"/>
  <c r="C16" i="8"/>
  <c r="P20" i="13" s="1"/>
  <c r="C17" i="8"/>
  <c r="P21" i="13" s="1"/>
  <c r="C18" i="8"/>
  <c r="P22" i="13" s="1"/>
  <c r="C19" i="8"/>
  <c r="P23" i="13" s="1"/>
  <c r="C5" i="8"/>
  <c r="P9" i="13" s="1"/>
  <c r="D5" i="7"/>
  <c r="O9" i="13" s="1"/>
  <c r="D6" i="7"/>
  <c r="O10" i="13" s="1"/>
  <c r="D7" i="7"/>
  <c r="O11" i="13" s="1"/>
  <c r="D8" i="7"/>
  <c r="O12" i="13" s="1"/>
  <c r="D9" i="7"/>
  <c r="O13" i="13" s="1"/>
  <c r="D10" i="7"/>
  <c r="O14" i="13" s="1"/>
  <c r="D11" i="7"/>
  <c r="O15" i="13" s="1"/>
  <c r="D12" i="7"/>
  <c r="O16" i="13" s="1"/>
  <c r="D13" i="7"/>
  <c r="O17" i="13" s="1"/>
  <c r="D14" i="7"/>
  <c r="O18" i="13" s="1"/>
  <c r="D15" i="7"/>
  <c r="O19" i="13" s="1"/>
  <c r="D16" i="7"/>
  <c r="O20" i="13" s="1"/>
  <c r="D17" i="7"/>
  <c r="O21" i="13" s="1"/>
  <c r="D18" i="7"/>
  <c r="O22" i="13" s="1"/>
  <c r="D19" i="7"/>
  <c r="O23" i="13" s="1"/>
  <c r="C6" i="7"/>
  <c r="N10" i="13" s="1"/>
  <c r="C7" i="7"/>
  <c r="N11" i="13" s="1"/>
  <c r="C8" i="7"/>
  <c r="N12" i="13" s="1"/>
  <c r="C9" i="7"/>
  <c r="N13" i="13" s="1"/>
  <c r="C10" i="7"/>
  <c r="N14" i="13" s="1"/>
  <c r="C11" i="7"/>
  <c r="N15" i="13" s="1"/>
  <c r="C12" i="7"/>
  <c r="N16" i="13" s="1"/>
  <c r="C13" i="7"/>
  <c r="N17" i="13" s="1"/>
  <c r="C14" i="7"/>
  <c r="N18" i="13" s="1"/>
  <c r="C15" i="7"/>
  <c r="N19" i="13" s="1"/>
  <c r="C16" i="7"/>
  <c r="N20" i="13" s="1"/>
  <c r="C17" i="7"/>
  <c r="N21" i="13" s="1"/>
  <c r="C18" i="7"/>
  <c r="N22" i="13" s="1"/>
  <c r="C19" i="7"/>
  <c r="N23" i="13" s="1"/>
  <c r="C5" i="7"/>
  <c r="N9" i="13" s="1"/>
  <c r="E5" i="6"/>
  <c r="M9" i="13" s="1"/>
  <c r="E6" i="6"/>
  <c r="M10" i="13" s="1"/>
  <c r="E7" i="6"/>
  <c r="M11" i="13" s="1"/>
  <c r="E8" i="6"/>
  <c r="M12" i="13" s="1"/>
  <c r="E9" i="6"/>
  <c r="M13" i="13" s="1"/>
  <c r="E10" i="6"/>
  <c r="M14" i="13" s="1"/>
  <c r="E11" i="6"/>
  <c r="M15" i="13" s="1"/>
  <c r="E12" i="6"/>
  <c r="M16" i="13" s="1"/>
  <c r="E13" i="6"/>
  <c r="M17" i="13" s="1"/>
  <c r="E14" i="6"/>
  <c r="M18" i="13" s="1"/>
  <c r="E15" i="6"/>
  <c r="M19" i="13" s="1"/>
  <c r="E16" i="6"/>
  <c r="M20" i="13" s="1"/>
  <c r="E17" i="6"/>
  <c r="M21" i="13" s="1"/>
  <c r="E18" i="6"/>
  <c r="M22" i="13" s="1"/>
  <c r="E19" i="6"/>
  <c r="M23" i="13" s="1"/>
  <c r="E20" i="6"/>
  <c r="M140" i="13" s="1"/>
  <c r="D6" i="6"/>
  <c r="L10" i="13" s="1"/>
  <c r="D7" i="6"/>
  <c r="L11" i="13" s="1"/>
  <c r="D8" i="6"/>
  <c r="L12" i="13" s="1"/>
  <c r="D9" i="6"/>
  <c r="L13" i="13" s="1"/>
  <c r="D10" i="6"/>
  <c r="L14" i="13" s="1"/>
  <c r="D11" i="6"/>
  <c r="L15" i="13" s="1"/>
  <c r="D12" i="6"/>
  <c r="L16" i="13" s="1"/>
  <c r="D13" i="6"/>
  <c r="L17" i="13" s="1"/>
  <c r="D14" i="6"/>
  <c r="L18" i="13" s="1"/>
  <c r="D15" i="6"/>
  <c r="L19" i="13" s="1"/>
  <c r="D16" i="6"/>
  <c r="L20" i="13" s="1"/>
  <c r="D17" i="6"/>
  <c r="L21" i="13" s="1"/>
  <c r="D18" i="6"/>
  <c r="L22" i="13" s="1"/>
  <c r="D19" i="6"/>
  <c r="L23" i="13" s="1"/>
  <c r="D20" i="6"/>
  <c r="L140" i="13" s="1"/>
  <c r="D5" i="6"/>
  <c r="L9" i="13" s="1"/>
  <c r="H5" i="6"/>
  <c r="K9" i="13" s="1"/>
  <c r="H6" i="6"/>
  <c r="K10" i="13" s="1"/>
  <c r="H7" i="6"/>
  <c r="K11" i="13" s="1"/>
  <c r="H8" i="6"/>
  <c r="K12" i="13" s="1"/>
  <c r="H9" i="6"/>
  <c r="K13" i="13" s="1"/>
  <c r="H10" i="6"/>
  <c r="K14" i="13" s="1"/>
  <c r="H11" i="6"/>
  <c r="K15" i="13" s="1"/>
  <c r="H12" i="6"/>
  <c r="K16" i="13" s="1"/>
  <c r="H13" i="6"/>
  <c r="K17" i="13" s="1"/>
  <c r="H14" i="6"/>
  <c r="K18" i="13" s="1"/>
  <c r="H15" i="6"/>
  <c r="K19" i="13" s="1"/>
  <c r="H16" i="6"/>
  <c r="K20" i="13" s="1"/>
  <c r="H17" i="6"/>
  <c r="K21" i="13" s="1"/>
  <c r="H18" i="6"/>
  <c r="K22" i="13" s="1"/>
  <c r="H19" i="6"/>
  <c r="K23" i="13" s="1"/>
  <c r="H20" i="6"/>
  <c r="K140" i="13" s="1"/>
  <c r="G20" i="6"/>
  <c r="J140" i="13" s="1"/>
  <c r="G19" i="6"/>
  <c r="J23" i="13" s="1"/>
  <c r="G6" i="6"/>
  <c r="J10" i="13" s="1"/>
  <c r="G7" i="6"/>
  <c r="J11" i="13" s="1"/>
  <c r="G8" i="6"/>
  <c r="J12" i="13" s="1"/>
  <c r="G9" i="6"/>
  <c r="J13" i="13" s="1"/>
  <c r="G10" i="6"/>
  <c r="J14" i="13" s="1"/>
  <c r="G11" i="6"/>
  <c r="J15" i="13" s="1"/>
  <c r="G12" i="6"/>
  <c r="J16" i="13" s="1"/>
  <c r="G13" i="6"/>
  <c r="J17" i="13" s="1"/>
  <c r="G14" i="6"/>
  <c r="J18" i="13" s="1"/>
  <c r="G15" i="6"/>
  <c r="J19" i="13" s="1"/>
  <c r="G16" i="6"/>
  <c r="J20" i="13" s="1"/>
  <c r="G17" i="6"/>
  <c r="J21" i="13" s="1"/>
  <c r="G18" i="6"/>
  <c r="J22" i="13" s="1"/>
  <c r="G5" i="6"/>
  <c r="J9" i="13" s="1"/>
  <c r="E5" i="5"/>
  <c r="C3" i="13" s="1"/>
  <c r="E6" i="5"/>
  <c r="C4" i="13" s="1"/>
  <c r="E7" i="5"/>
  <c r="C8" i="13" s="1"/>
  <c r="E8" i="5"/>
  <c r="C9" i="13" s="1"/>
  <c r="E9" i="5"/>
  <c r="C10" i="13" s="1"/>
  <c r="E10" i="5"/>
  <c r="C11" i="13" s="1"/>
  <c r="E11" i="5"/>
  <c r="C12" i="13" s="1"/>
  <c r="E12" i="5"/>
  <c r="C13" i="13" s="1"/>
  <c r="E13" i="5"/>
  <c r="C14" i="13" s="1"/>
  <c r="E14" i="5"/>
  <c r="C15" i="13" s="1"/>
  <c r="E15" i="5"/>
  <c r="C16" i="13" s="1"/>
  <c r="E16" i="5"/>
  <c r="C17" i="13" s="1"/>
  <c r="E17" i="5"/>
  <c r="C18" i="13" s="1"/>
  <c r="E18" i="5"/>
  <c r="C19" i="13" s="1"/>
  <c r="E19" i="5"/>
  <c r="C20" i="13" s="1"/>
  <c r="E20" i="5"/>
  <c r="C21" i="13" s="1"/>
  <c r="E21" i="5"/>
  <c r="C22" i="13" s="1"/>
  <c r="E22" i="5"/>
  <c r="C23" i="13" s="1"/>
  <c r="E23" i="5"/>
  <c r="C137" i="13" s="1"/>
  <c r="E24" i="5"/>
  <c r="C140" i="13" s="1"/>
  <c r="E25" i="5"/>
  <c r="C146" i="13" s="1"/>
  <c r="E26" i="5"/>
  <c r="C147" i="13" s="1"/>
  <c r="E27" i="5"/>
  <c r="C148" i="13" s="1"/>
  <c r="E40" i="5"/>
  <c r="C164" i="13" s="1"/>
  <c r="E41" i="5"/>
  <c r="C165" i="13" s="1"/>
  <c r="E42" i="5"/>
  <c r="C166" i="13" s="1"/>
  <c r="E43" i="5"/>
  <c r="C167" i="13" s="1"/>
  <c r="E44" i="5"/>
  <c r="C168" i="13" s="1"/>
  <c r="E45" i="5"/>
  <c r="C169" i="13" s="1"/>
  <c r="E46" i="5"/>
  <c r="C170" i="13" s="1"/>
  <c r="E48" i="5"/>
  <c r="C172" i="13" s="1"/>
  <c r="E49" i="5"/>
  <c r="C173" i="13" s="1"/>
  <c r="E50" i="5"/>
  <c r="C174" i="13" s="1"/>
  <c r="D6" i="5"/>
  <c r="B4" i="13" s="1"/>
  <c r="D7" i="5"/>
  <c r="B8" i="13" s="1"/>
  <c r="D23" i="5"/>
  <c r="B137" i="13" s="1"/>
  <c r="D24" i="5"/>
  <c r="B140" i="13" s="1"/>
  <c r="D40" i="5"/>
  <c r="B164" i="13" s="1"/>
  <c r="D41" i="5"/>
  <c r="B165" i="13" s="1"/>
  <c r="D42" i="5"/>
  <c r="B166" i="13" s="1"/>
  <c r="D43" i="5"/>
  <c r="B167" i="13" s="1"/>
  <c r="D44" i="5"/>
  <c r="B168" i="13" s="1"/>
  <c r="D45" i="5"/>
  <c r="B169" i="13" s="1"/>
  <c r="D46" i="5"/>
  <c r="B170" i="13" s="1"/>
  <c r="D48" i="5"/>
  <c r="B172" i="13" s="1"/>
  <c r="D49" i="5"/>
  <c r="B173" i="13" s="1"/>
  <c r="D50" i="5"/>
  <c r="B174" i="13" s="1"/>
  <c r="D5" i="5"/>
  <c r="B3" i="13" s="1"/>
  <c r="H7" i="5"/>
  <c r="E8" i="13" s="1"/>
  <c r="H17" i="5"/>
  <c r="E18" i="13" s="1"/>
  <c r="H18" i="5"/>
  <c r="E19" i="13" s="1"/>
  <c r="H19" i="5"/>
  <c r="E20" i="13" s="1"/>
  <c r="H20" i="5"/>
  <c r="E21" i="13" s="1"/>
  <c r="H21" i="5"/>
  <c r="E22" i="13" s="1"/>
  <c r="H22" i="5"/>
  <c r="E23" i="13" s="1"/>
  <c r="H23" i="5"/>
  <c r="E137" i="13" s="1"/>
  <c r="H24" i="5"/>
  <c r="E140" i="13" s="1"/>
  <c r="H40" i="5"/>
  <c r="E164" i="13" s="1"/>
  <c r="H41" i="5"/>
  <c r="E165" i="13" s="1"/>
  <c r="H42" i="5"/>
  <c r="E166" i="13" s="1"/>
  <c r="H43" i="5"/>
  <c r="E167" i="13" s="1"/>
  <c r="H48" i="5"/>
  <c r="E172" i="13" s="1"/>
  <c r="H49" i="5"/>
  <c r="E173" i="13" s="1"/>
  <c r="H50" i="5"/>
  <c r="E174" i="13" s="1"/>
  <c r="G7" i="5"/>
  <c r="D8" i="13" s="1"/>
  <c r="G17" i="5"/>
  <c r="D18" i="13" s="1"/>
  <c r="G18" i="5"/>
  <c r="D19" i="13" s="1"/>
  <c r="G19" i="5"/>
  <c r="D20" i="13" s="1"/>
  <c r="G20" i="5"/>
  <c r="D21" i="13" s="1"/>
  <c r="G21" i="5"/>
  <c r="D22" i="13" s="1"/>
  <c r="G22" i="5"/>
  <c r="D23" i="13" s="1"/>
  <c r="G23" i="5"/>
  <c r="D137" i="13" s="1"/>
  <c r="G24" i="5"/>
  <c r="D140" i="13" s="1"/>
  <c r="G40" i="5"/>
  <c r="D164" i="13" s="1"/>
  <c r="G41" i="5"/>
  <c r="D165" i="13" s="1"/>
  <c r="G42" i="5"/>
  <c r="D166" i="13" s="1"/>
  <c r="G43" i="5"/>
  <c r="D167" i="13" s="1"/>
  <c r="G48" i="5"/>
  <c r="D172" i="13" s="1"/>
  <c r="G49" i="5"/>
  <c r="D173" i="13" s="1"/>
  <c r="G50" i="5"/>
  <c r="D174" i="13" s="1"/>
  <c r="I127" i="10"/>
  <c r="I128"/>
  <c r="L128" s="1"/>
  <c r="I129"/>
  <c r="I130"/>
  <c r="L130" s="1"/>
  <c r="I131"/>
  <c r="I132"/>
  <c r="L132" s="1"/>
  <c r="F50" i="9"/>
  <c r="N50" s="1"/>
  <c r="L670" i="1"/>
  <c r="I14" i="9"/>
  <c r="O14" s="1"/>
  <c r="I15"/>
  <c r="I13"/>
  <c r="F63"/>
  <c r="F64"/>
  <c r="N64" s="1"/>
  <c r="F61"/>
  <c r="F59"/>
  <c r="F60"/>
  <c r="N60" s="1"/>
  <c r="F57"/>
  <c r="F55"/>
  <c r="F56"/>
  <c r="N56" s="1"/>
  <c r="F53"/>
  <c r="F51"/>
  <c r="F52"/>
  <c r="N52" s="1"/>
  <c r="F49"/>
  <c r="F46"/>
  <c r="N46" s="1"/>
  <c r="F47"/>
  <c r="F48"/>
  <c r="N48" s="1"/>
  <c r="F45"/>
  <c r="F43"/>
  <c r="F44"/>
  <c r="N44" s="1"/>
  <c r="F41"/>
  <c r="F38"/>
  <c r="N38" s="1"/>
  <c r="F39"/>
  <c r="F40"/>
  <c r="N40" s="1"/>
  <c r="F37"/>
  <c r="F34"/>
  <c r="N34" s="1"/>
  <c r="F35"/>
  <c r="F36"/>
  <c r="N36" s="1"/>
  <c r="F33"/>
  <c r="F30"/>
  <c r="N30" s="1"/>
  <c r="F31"/>
  <c r="F32"/>
  <c r="N32" s="1"/>
  <c r="F29"/>
  <c r="F26"/>
  <c r="N26" s="1"/>
  <c r="F27"/>
  <c r="F28"/>
  <c r="N28" s="1"/>
  <c r="F25"/>
  <c r="F22"/>
  <c r="N22" s="1"/>
  <c r="F23"/>
  <c r="F24"/>
  <c r="N24" s="1"/>
  <c r="F21"/>
  <c r="F18"/>
  <c r="N18" s="1"/>
  <c r="F19"/>
  <c r="F20"/>
  <c r="N20" s="1"/>
  <c r="F17"/>
  <c r="F14"/>
  <c r="N14" s="1"/>
  <c r="F15"/>
  <c r="F16"/>
  <c r="N16" s="1"/>
  <c r="F13"/>
  <c r="F10"/>
  <c r="N10" s="1"/>
  <c r="F11"/>
  <c r="F12"/>
  <c r="N12" s="1"/>
  <c r="F9"/>
  <c r="F6"/>
  <c r="N6" s="1"/>
  <c r="F7"/>
  <c r="F8"/>
  <c r="N8" s="1"/>
  <c r="F5"/>
  <c r="AH6" i="16" s="1"/>
  <c r="I125" i="10"/>
  <c r="I126"/>
  <c r="L126" s="1"/>
  <c r="F110"/>
  <c r="K110" s="1"/>
  <c r="I110"/>
  <c r="L110" s="1"/>
  <c r="F111"/>
  <c r="I111"/>
  <c r="F112"/>
  <c r="K112" s="1"/>
  <c r="I112"/>
  <c r="L112" s="1"/>
  <c r="F113"/>
  <c r="I113"/>
  <c r="F114"/>
  <c r="K114" s="1"/>
  <c r="I114"/>
  <c r="L114" s="1"/>
  <c r="I115"/>
  <c r="I116"/>
  <c r="L116" s="1"/>
  <c r="I109"/>
  <c r="F109"/>
  <c r="F102"/>
  <c r="K102" s="1"/>
  <c r="I102"/>
  <c r="L102" s="1"/>
  <c r="F103"/>
  <c r="I103"/>
  <c r="F104"/>
  <c r="K104" s="1"/>
  <c r="I104"/>
  <c r="L104" s="1"/>
  <c r="F105"/>
  <c r="I105"/>
  <c r="F106"/>
  <c r="K106" s="1"/>
  <c r="I106"/>
  <c r="L106" s="1"/>
  <c r="F107"/>
  <c r="I107"/>
  <c r="F108"/>
  <c r="K108" s="1"/>
  <c r="I108"/>
  <c r="L108" s="1"/>
  <c r="I101"/>
  <c r="F101"/>
  <c r="F94"/>
  <c r="K94" s="1"/>
  <c r="I94"/>
  <c r="L94" s="1"/>
  <c r="F95"/>
  <c r="I95"/>
  <c r="F96"/>
  <c r="K96" s="1"/>
  <c r="I96"/>
  <c r="L96" s="1"/>
  <c r="F97"/>
  <c r="I97"/>
  <c r="F98"/>
  <c r="K98" s="1"/>
  <c r="I98"/>
  <c r="L98" s="1"/>
  <c r="F99"/>
  <c r="I99"/>
  <c r="F100"/>
  <c r="K100" s="1"/>
  <c r="I100"/>
  <c r="L100" s="1"/>
  <c r="I93"/>
  <c r="F93"/>
  <c r="F86"/>
  <c r="K86" s="1"/>
  <c r="I86"/>
  <c r="L86" s="1"/>
  <c r="F87"/>
  <c r="I87"/>
  <c r="I88"/>
  <c r="L88" s="1"/>
  <c r="F89"/>
  <c r="I89"/>
  <c r="F90"/>
  <c r="K90" s="1"/>
  <c r="I90"/>
  <c r="L90" s="1"/>
  <c r="F91"/>
  <c r="I91"/>
  <c r="F92"/>
  <c r="K92" s="1"/>
  <c r="I92"/>
  <c r="L92" s="1"/>
  <c r="I85"/>
  <c r="F85"/>
  <c r="F78"/>
  <c r="K78" s="1"/>
  <c r="I78"/>
  <c r="L78" s="1"/>
  <c r="F79"/>
  <c r="I79"/>
  <c r="F80"/>
  <c r="K80" s="1"/>
  <c r="I80"/>
  <c r="L80" s="1"/>
  <c r="F81"/>
  <c r="I81"/>
  <c r="F82"/>
  <c r="K82" s="1"/>
  <c r="I82"/>
  <c r="L82" s="1"/>
  <c r="F83"/>
  <c r="I83"/>
  <c r="F84"/>
  <c r="K84" s="1"/>
  <c r="I84"/>
  <c r="L84" s="1"/>
  <c r="I77"/>
  <c r="F77"/>
  <c r="F70"/>
  <c r="K70" s="1"/>
  <c r="I70"/>
  <c r="L70" s="1"/>
  <c r="F71"/>
  <c r="I71"/>
  <c r="F72"/>
  <c r="K72" s="1"/>
  <c r="I72"/>
  <c r="L72" s="1"/>
  <c r="F73"/>
  <c r="I73"/>
  <c r="F74"/>
  <c r="K74" s="1"/>
  <c r="I74"/>
  <c r="L74" s="1"/>
  <c r="I75"/>
  <c r="I76"/>
  <c r="L76" s="1"/>
  <c r="I69"/>
  <c r="F69"/>
  <c r="I62"/>
  <c r="I63"/>
  <c r="L63" s="1"/>
  <c r="I64"/>
  <c r="I65"/>
  <c r="L65" s="1"/>
  <c r="I66"/>
  <c r="I67"/>
  <c r="L67" s="1"/>
  <c r="I68"/>
  <c r="I61"/>
  <c r="L61" s="1"/>
  <c r="I54"/>
  <c r="L54" s="1"/>
  <c r="I55"/>
  <c r="I56"/>
  <c r="L56" s="1"/>
  <c r="I57"/>
  <c r="I58"/>
  <c r="L58" s="1"/>
  <c r="I59"/>
  <c r="I60"/>
  <c r="L60" s="1"/>
  <c r="I53"/>
  <c r="F46"/>
  <c r="K46" s="1"/>
  <c r="I46"/>
  <c r="L46" s="1"/>
  <c r="F47"/>
  <c r="I47"/>
  <c r="L47" s="1"/>
  <c r="F48"/>
  <c r="K48" s="1"/>
  <c r="I48"/>
  <c r="F49"/>
  <c r="I49"/>
  <c r="F50"/>
  <c r="K50" s="1"/>
  <c r="I50"/>
  <c r="L50" s="1"/>
  <c r="F51"/>
  <c r="I51"/>
  <c r="I52"/>
  <c r="L52" s="1"/>
  <c r="I45"/>
  <c r="F45"/>
  <c r="F38"/>
  <c r="K38" s="1"/>
  <c r="I38"/>
  <c r="L38" s="1"/>
  <c r="F39"/>
  <c r="I39"/>
  <c r="F40"/>
  <c r="K40" s="1"/>
  <c r="I40"/>
  <c r="L40" s="1"/>
  <c r="F41"/>
  <c r="I41"/>
  <c r="F42"/>
  <c r="K42" s="1"/>
  <c r="I42"/>
  <c r="L42" s="1"/>
  <c r="F43"/>
  <c r="I43"/>
  <c r="F44"/>
  <c r="K44" s="1"/>
  <c r="I44"/>
  <c r="L44" s="1"/>
  <c r="I37"/>
  <c r="F37"/>
  <c r="F30"/>
  <c r="K30" s="1"/>
  <c r="I30"/>
  <c r="L30" s="1"/>
  <c r="F31"/>
  <c r="I31"/>
  <c r="F32"/>
  <c r="K32" s="1"/>
  <c r="I32"/>
  <c r="L32" s="1"/>
  <c r="F33"/>
  <c r="I33"/>
  <c r="F34"/>
  <c r="K34" s="1"/>
  <c r="I34"/>
  <c r="L34" s="1"/>
  <c r="F35"/>
  <c r="I35"/>
  <c r="F36"/>
  <c r="K36" s="1"/>
  <c r="I36"/>
  <c r="L36" s="1"/>
  <c r="F29"/>
  <c r="I29"/>
  <c r="F22"/>
  <c r="K22" s="1"/>
  <c r="I22"/>
  <c r="L22" s="1"/>
  <c r="F23"/>
  <c r="I23"/>
  <c r="F24"/>
  <c r="K24" s="1"/>
  <c r="I24"/>
  <c r="L24" s="1"/>
  <c r="F25"/>
  <c r="I25"/>
  <c r="F26"/>
  <c r="K26" s="1"/>
  <c r="I26"/>
  <c r="L26" s="1"/>
  <c r="F27"/>
  <c r="I27"/>
  <c r="F28"/>
  <c r="K28" s="1"/>
  <c r="I28"/>
  <c r="L28" s="1"/>
  <c r="I21"/>
  <c r="F21"/>
  <c r="F14"/>
  <c r="K14" s="1"/>
  <c r="I14"/>
  <c r="L14" s="1"/>
  <c r="F15"/>
  <c r="I15"/>
  <c r="F16"/>
  <c r="K16" s="1"/>
  <c r="I16"/>
  <c r="L16" s="1"/>
  <c r="F17"/>
  <c r="I17"/>
  <c r="F18"/>
  <c r="K18" s="1"/>
  <c r="I18"/>
  <c r="L18" s="1"/>
  <c r="F19"/>
  <c r="I19"/>
  <c r="I20"/>
  <c r="L20" s="1"/>
  <c r="I13"/>
  <c r="F13"/>
  <c r="I58" i="9"/>
  <c r="O58" s="1"/>
  <c r="L58"/>
  <c r="I59"/>
  <c r="L59"/>
  <c r="P59" s="1"/>
  <c r="I60"/>
  <c r="O60" s="1"/>
  <c r="L60"/>
  <c r="L57"/>
  <c r="P57" s="1"/>
  <c r="I57"/>
  <c r="I54"/>
  <c r="O54" s="1"/>
  <c r="L54"/>
  <c r="I55"/>
  <c r="L55"/>
  <c r="P55" s="1"/>
  <c r="I56"/>
  <c r="O56" s="1"/>
  <c r="L56"/>
  <c r="L53"/>
  <c r="P53" s="1"/>
  <c r="I53"/>
  <c r="I50"/>
  <c r="O50" s="1"/>
  <c r="L50"/>
  <c r="I51"/>
  <c r="L51"/>
  <c r="P51" s="1"/>
  <c r="I52"/>
  <c r="O52" s="1"/>
  <c r="L52"/>
  <c r="L49"/>
  <c r="P49" s="1"/>
  <c r="I49"/>
  <c r="I46"/>
  <c r="O46" s="1"/>
  <c r="L46"/>
  <c r="I47"/>
  <c r="L47"/>
  <c r="P47" s="1"/>
  <c r="I48"/>
  <c r="O48" s="1"/>
  <c r="L48"/>
  <c r="L45"/>
  <c r="P45" s="1"/>
  <c r="I45"/>
  <c r="I42"/>
  <c r="O42" s="1"/>
  <c r="L42"/>
  <c r="P42" s="1"/>
  <c r="I43"/>
  <c r="L43"/>
  <c r="I44"/>
  <c r="O44" s="1"/>
  <c r="L44"/>
  <c r="L41"/>
  <c r="I41"/>
  <c r="I38"/>
  <c r="O38" s="1"/>
  <c r="I39"/>
  <c r="I40"/>
  <c r="O40" s="1"/>
  <c r="I37"/>
  <c r="I34"/>
  <c r="O34" s="1"/>
  <c r="I35"/>
  <c r="I36"/>
  <c r="O36" s="1"/>
  <c r="I33"/>
  <c r="L34"/>
  <c r="L35"/>
  <c r="P35" s="1"/>
  <c r="L36"/>
  <c r="L33"/>
  <c r="P33" s="1"/>
  <c r="I30"/>
  <c r="O30" s="1"/>
  <c r="L30"/>
  <c r="I31"/>
  <c r="L31"/>
  <c r="P31" s="1"/>
  <c r="I32"/>
  <c r="O32" s="1"/>
  <c r="L32"/>
  <c r="L29"/>
  <c r="P29" s="1"/>
  <c r="I29"/>
  <c r="I26"/>
  <c r="O26" s="1"/>
  <c r="L26"/>
  <c r="I27"/>
  <c r="L27"/>
  <c r="P27" s="1"/>
  <c r="I28"/>
  <c r="O28" s="1"/>
  <c r="L28"/>
  <c r="L25"/>
  <c r="P25" s="1"/>
  <c r="I25"/>
  <c r="I22"/>
  <c r="O22" s="1"/>
  <c r="L22"/>
  <c r="I23"/>
  <c r="L23"/>
  <c r="P23" s="1"/>
  <c r="I24"/>
  <c r="O24" s="1"/>
  <c r="L24"/>
  <c r="L21"/>
  <c r="P21" s="1"/>
  <c r="I21"/>
  <c r="I18"/>
  <c r="O18" s="1"/>
  <c r="L18"/>
  <c r="I19"/>
  <c r="L19"/>
  <c r="P19" s="1"/>
  <c r="I20"/>
  <c r="O20" s="1"/>
  <c r="L20"/>
  <c r="L17"/>
  <c r="P17" s="1"/>
  <c r="I17"/>
  <c r="L14"/>
  <c r="L15"/>
  <c r="P15" s="1"/>
  <c r="L16"/>
  <c r="L13"/>
  <c r="P13" s="1"/>
  <c r="L10"/>
  <c r="L11"/>
  <c r="P11" s="1"/>
  <c r="L12"/>
  <c r="L9"/>
  <c r="P9" s="1"/>
  <c r="I10"/>
  <c r="O10" s="1"/>
  <c r="I11"/>
  <c r="I12"/>
  <c r="O12" s="1"/>
  <c r="I9"/>
  <c r="E8" i="8"/>
  <c r="E9"/>
  <c r="G9" s="1"/>
  <c r="E10"/>
  <c r="E11"/>
  <c r="G11" s="1"/>
  <c r="E12"/>
  <c r="E13"/>
  <c r="G13" s="1"/>
  <c r="E14"/>
  <c r="E15"/>
  <c r="G15" s="1"/>
  <c r="E16"/>
  <c r="E17"/>
  <c r="G17" s="1"/>
  <c r="E18"/>
  <c r="E19"/>
  <c r="G19" s="1"/>
  <c r="E7"/>
  <c r="G7" s="1"/>
  <c r="E6"/>
  <c r="E18" i="7"/>
  <c r="Z19" i="16" s="1"/>
  <c r="E17" i="7"/>
  <c r="Z18" i="16" s="1"/>
  <c r="E16" i="7"/>
  <c r="Z17" i="16" s="1"/>
  <c r="E14" i="7"/>
  <c r="Z15" i="16" s="1"/>
  <c r="E15" i="7"/>
  <c r="Z16" i="16" s="1"/>
  <c r="E13" i="7"/>
  <c r="Y14" i="16" s="1"/>
  <c r="E12" i="7"/>
  <c r="Y13" i="16" s="1"/>
  <c r="E11" i="7"/>
  <c r="Y12" i="16" s="1"/>
  <c r="E10" i="7"/>
  <c r="Y11" i="16" s="1"/>
  <c r="E9" i="7"/>
  <c r="Y10" i="16" s="1"/>
  <c r="E8" i="7"/>
  <c r="Y9" i="16" s="1"/>
  <c r="E7" i="7"/>
  <c r="Y8" i="16" s="1"/>
  <c r="E6" i="7"/>
  <c r="Y7" i="16" s="1"/>
  <c r="I18" i="6"/>
  <c r="L18" s="1"/>
  <c r="F18"/>
  <c r="I17"/>
  <c r="L17" s="1"/>
  <c r="F17"/>
  <c r="K17" s="1"/>
  <c r="I16"/>
  <c r="L16" s="1"/>
  <c r="F16"/>
  <c r="I15"/>
  <c r="L15" s="1"/>
  <c r="F15"/>
  <c r="K15" s="1"/>
  <c r="I14"/>
  <c r="L14" s="1"/>
  <c r="F14"/>
  <c r="I13"/>
  <c r="L13" s="1"/>
  <c r="F13"/>
  <c r="K13" s="1"/>
  <c r="I12"/>
  <c r="L12" s="1"/>
  <c r="F12"/>
  <c r="I11"/>
  <c r="L11" s="1"/>
  <c r="F11"/>
  <c r="K11" s="1"/>
  <c r="I10"/>
  <c r="L10" s="1"/>
  <c r="F10"/>
  <c r="I9"/>
  <c r="L9" s="1"/>
  <c r="F9"/>
  <c r="K9" s="1"/>
  <c r="I8"/>
  <c r="L8" s="1"/>
  <c r="F8"/>
  <c r="I6"/>
  <c r="L6" s="1"/>
  <c r="I7"/>
  <c r="F7"/>
  <c r="K7" s="1"/>
  <c r="F6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I118"/>
  <c r="L118" s="1"/>
  <c r="I119"/>
  <c r="I120"/>
  <c r="L120" s="1"/>
  <c r="I121"/>
  <c r="I122"/>
  <c r="L122" s="1"/>
  <c r="I123"/>
  <c r="I124"/>
  <c r="L124" s="1"/>
  <c r="F119"/>
  <c r="F120"/>
  <c r="F121"/>
  <c r="F122"/>
  <c r="F123"/>
  <c r="F117"/>
  <c r="I5"/>
  <c r="I6"/>
  <c r="L6" s="1"/>
  <c r="I7"/>
  <c r="I8"/>
  <c r="L8" s="1"/>
  <c r="I9"/>
  <c r="I10"/>
  <c r="L10" s="1"/>
  <c r="I11"/>
  <c r="I12"/>
  <c r="L12" s="1"/>
  <c r="F5"/>
  <c r="F6"/>
  <c r="K6" s="1"/>
  <c r="F7"/>
  <c r="F8"/>
  <c r="K8" s="1"/>
  <c r="F9"/>
  <c r="F10"/>
  <c r="K10" s="1"/>
  <c r="F11"/>
  <c r="F12"/>
  <c r="K12" s="1"/>
  <c r="L68" i="9"/>
  <c r="L69"/>
  <c r="P69" s="1"/>
  <c r="L70"/>
  <c r="L71"/>
  <c r="P71" s="1"/>
  <c r="L72"/>
  <c r="L73"/>
  <c r="P73" s="1"/>
  <c r="I72"/>
  <c r="O72" s="1"/>
  <c r="L65"/>
  <c r="P65" s="1"/>
  <c r="L66"/>
  <c r="L67"/>
  <c r="P67" s="1"/>
  <c r="I65"/>
  <c r="I66"/>
  <c r="O66" s="1"/>
  <c r="I61"/>
  <c r="I62"/>
  <c r="O62" s="1"/>
  <c r="I63"/>
  <c r="I64"/>
  <c r="O64" s="1"/>
  <c r="L61"/>
  <c r="P61" s="1"/>
  <c r="L62"/>
  <c r="L63"/>
  <c r="P63" s="1"/>
  <c r="L7"/>
  <c r="P7" s="1"/>
  <c r="L8"/>
  <c r="I7"/>
  <c r="I5"/>
  <c r="AL6" i="16" s="1"/>
  <c r="L5" i="9"/>
  <c r="AB6" i="16" s="1"/>
  <c r="E5" i="8"/>
  <c r="E5" i="7"/>
  <c r="Y6" i="16" s="1"/>
  <c r="E19" i="7"/>
  <c r="E26" s="1"/>
  <c r="I5" i="6"/>
  <c r="R6" i="16" s="1"/>
  <c r="I19" i="6"/>
  <c r="L19" s="1"/>
  <c r="I20"/>
  <c r="F5"/>
  <c r="K5" s="1"/>
  <c r="F19"/>
  <c r="K19" s="1"/>
  <c r="F20"/>
  <c r="K20" s="1"/>
  <c r="N20" s="1"/>
  <c r="I48" i="5"/>
  <c r="H30" i="16" s="1"/>
  <c r="L48" i="5"/>
  <c r="I49"/>
  <c r="I30" i="16" s="1"/>
  <c r="L49" i="5"/>
  <c r="I50"/>
  <c r="J30" i="16" s="1"/>
  <c r="L50" i="5"/>
  <c r="F40"/>
  <c r="B28" i="16" s="1"/>
  <c r="K40" i="5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I28" i="16" s="1"/>
  <c r="L41" i="5"/>
  <c r="I42"/>
  <c r="J28" i="16" s="1"/>
  <c r="L42" i="5"/>
  <c r="I24"/>
  <c r="H22" i="16" s="1"/>
  <c r="L24" i="5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H20" i="16" s="1"/>
  <c r="L22" i="5"/>
  <c r="F22"/>
  <c r="B20" i="16" s="1"/>
  <c r="K22" i="5"/>
  <c r="F8"/>
  <c r="B6" i="16" s="1"/>
  <c r="K8" i="5"/>
  <c r="I7"/>
  <c r="H5" i="16" s="1"/>
  <c r="I64" i="5"/>
  <c r="F7"/>
  <c r="B5" i="16" s="1"/>
  <c r="K7" i="5"/>
  <c r="F6"/>
  <c r="B4" i="16" s="1"/>
  <c r="K6" i="5"/>
  <c r="F5"/>
  <c r="B3" i="16" s="1"/>
  <c r="F64" i="5"/>
  <c r="G67" i="9"/>
  <c r="V139" i="13"/>
  <c r="N26" i="12"/>
  <c r="N22"/>
  <c r="L167" i="13"/>
  <c r="L166"/>
  <c r="L165"/>
  <c r="B22"/>
  <c r="B20"/>
  <c r="B18"/>
  <c r="B16"/>
  <c r="B12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5" i="13"/>
  <c r="Y136"/>
  <c r="Y143"/>
  <c r="Y134"/>
  <c r="Y141"/>
  <c r="Y132"/>
  <c r="Y138"/>
  <c r="Y130"/>
  <c r="N25" i="12"/>
  <c r="M25"/>
  <c r="O25" s="1"/>
  <c r="M24"/>
  <c r="O24"/>
  <c r="N21"/>
  <c r="M21"/>
  <c r="O21" s="1"/>
  <c r="M20"/>
  <c r="O20" s="1"/>
  <c r="M17"/>
  <c r="O17" s="1"/>
  <c r="M16"/>
  <c r="O16" s="1"/>
  <c r="M13"/>
  <c r="O13" s="1"/>
  <c r="M12"/>
  <c r="O12" s="1"/>
  <c r="M11"/>
  <c r="M10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8" i="5"/>
  <c r="O28"/>
  <c r="P28"/>
  <c r="O52"/>
  <c r="P52"/>
  <c r="N5" i="9"/>
  <c r="P5"/>
  <c r="L5" i="6"/>
  <c r="L7" i="5"/>
  <c r="P56"/>
  <c r="F28" i="12"/>
  <c r="H6"/>
  <c r="H31" s="1"/>
  <c r="F17" i="14"/>
  <c r="H5"/>
  <c r="F16"/>
  <c r="K5" i="5"/>
  <c r="F29" i="12"/>
  <c r="P5" i="5"/>
  <c r="H17" i="14" l="1"/>
  <c r="H16"/>
  <c r="H15"/>
  <c r="E24" i="8"/>
  <c r="AA6" i="16"/>
  <c r="P8" i="9"/>
  <c r="AE6" i="16"/>
  <c r="O63" i="9"/>
  <c r="AN20" i="16"/>
  <c r="O61" i="9"/>
  <c r="AL20" i="16"/>
  <c r="O65" i="9"/>
  <c r="AL21" i="16"/>
  <c r="P66" i="9"/>
  <c r="AC21" i="16"/>
  <c r="P72" i="9"/>
  <c r="AF22" i="16"/>
  <c r="P70" i="9"/>
  <c r="AD22" i="16"/>
  <c r="P68" i="9"/>
  <c r="AB22" i="16"/>
  <c r="K11" i="10"/>
  <c r="BE6" i="16"/>
  <c r="K9" i="10"/>
  <c r="BC6" i="16"/>
  <c r="K7" i="10"/>
  <c r="BA6" i="16"/>
  <c r="K5" i="10"/>
  <c r="AY6" i="16"/>
  <c r="L11" i="10"/>
  <c r="AW6" i="16"/>
  <c r="L9" i="10"/>
  <c r="AU6" i="16"/>
  <c r="L7" i="10"/>
  <c r="AS6" i="16"/>
  <c r="L5" i="10"/>
  <c r="AQ6" i="16"/>
  <c r="K123" i="10"/>
  <c r="BE20" i="16"/>
  <c r="K121" i="10"/>
  <c r="BC20" i="16"/>
  <c r="K119" i="10"/>
  <c r="BA20" i="16"/>
  <c r="L123" i="10"/>
  <c r="AW20" i="16"/>
  <c r="L121" i="10"/>
  <c r="AU20" i="16"/>
  <c r="L119" i="10"/>
  <c r="AS20" i="16"/>
  <c r="L117" i="10"/>
  <c r="AQ20" i="16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K13" i="10"/>
  <c r="AY7" i="16"/>
  <c r="K19" i="10"/>
  <c r="BE7" i="16"/>
  <c r="K17" i="10"/>
  <c r="BC7" i="16"/>
  <c r="K15" i="10"/>
  <c r="BA7" i="16"/>
  <c r="L21" i="10"/>
  <c r="AQ8" i="16"/>
  <c r="K27" i="10"/>
  <c r="BE8" i="16"/>
  <c r="K25" i="10"/>
  <c r="BC8" i="16"/>
  <c r="K23" i="10"/>
  <c r="BA8" i="16"/>
  <c r="K29" i="10"/>
  <c r="AY9" i="16"/>
  <c r="K35" i="10"/>
  <c r="BE9" i="16"/>
  <c r="K33" i="10"/>
  <c r="BC9" i="16"/>
  <c r="K31" i="10"/>
  <c r="BA9" i="16"/>
  <c r="L37" i="10"/>
  <c r="AQ10" i="16"/>
  <c r="K43" i="10"/>
  <c r="BE10" i="16"/>
  <c r="K41" i="10"/>
  <c r="BC10" i="16"/>
  <c r="K39" i="10"/>
  <c r="BA10" i="16"/>
  <c r="L45" i="10"/>
  <c r="AQ11" i="16"/>
  <c r="L51" i="10"/>
  <c r="AW11" i="16"/>
  <c r="L49" i="10"/>
  <c r="AU11" i="16"/>
  <c r="L48" i="10"/>
  <c r="AT11" i="16"/>
  <c r="L53" i="10"/>
  <c r="AQ12" i="16"/>
  <c r="L59" i="10"/>
  <c r="AW12" i="16"/>
  <c r="L57" i="10"/>
  <c r="AU12" i="16"/>
  <c r="L55" i="10"/>
  <c r="AS12" i="16"/>
  <c r="K69" i="10"/>
  <c r="AY14" i="16"/>
  <c r="L73" i="10"/>
  <c r="AU14" i="16"/>
  <c r="L71" i="10"/>
  <c r="AS14" i="16"/>
  <c r="K77" i="10"/>
  <c r="AY15" i="16"/>
  <c r="L83" i="10"/>
  <c r="AW15" i="16"/>
  <c r="L81" i="10"/>
  <c r="AU15" i="16"/>
  <c r="L79" i="10"/>
  <c r="AS15" i="16"/>
  <c r="K85" i="10"/>
  <c r="AY16" i="16"/>
  <c r="L91" i="10"/>
  <c r="AW16" i="16"/>
  <c r="L89" i="10"/>
  <c r="AU16" i="16"/>
  <c r="K87" i="10"/>
  <c r="BA16" i="16"/>
  <c r="L93" i="10"/>
  <c r="AQ17" i="16"/>
  <c r="K99" i="10"/>
  <c r="BE17" i="16"/>
  <c r="K97" i="10"/>
  <c r="BC17" i="16"/>
  <c r="K95" i="10"/>
  <c r="BA17" i="16"/>
  <c r="L101" i="10"/>
  <c r="AQ18" i="16"/>
  <c r="K107" i="10"/>
  <c r="BE18" i="16"/>
  <c r="K105" i="10"/>
  <c r="BC18" i="16"/>
  <c r="K103" i="10"/>
  <c r="BA18" i="16"/>
  <c r="L109" i="10"/>
  <c r="AQ19" i="16"/>
  <c r="L115" i="10"/>
  <c r="AW19" i="16"/>
  <c r="K113" i="10"/>
  <c r="BC19" i="16"/>
  <c r="K111" i="10"/>
  <c r="BA19" i="16"/>
  <c r="L125" i="10"/>
  <c r="AQ21" i="16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L131" i="10"/>
  <c r="AU22" i="16"/>
  <c r="L129" i="10"/>
  <c r="AS22" i="16"/>
  <c r="L127" i="10"/>
  <c r="AQ22" i="16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F15" i="14"/>
  <c r="B24" i="16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T8"/>
  <c r="AX8"/>
  <c r="AT9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K117" i="10"/>
  <c r="AY20" i="16"/>
  <c r="K122" i="10"/>
  <c r="BD20" i="16"/>
  <c r="K120" i="10"/>
  <c r="BB20" i="16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L13" i="10"/>
  <c r="AQ7" i="16"/>
  <c r="L19" i="10"/>
  <c r="AW7" i="16"/>
  <c r="L17" i="10"/>
  <c r="AU7" i="16"/>
  <c r="L15" i="10"/>
  <c r="AS7" i="16"/>
  <c r="K21" i="10"/>
  <c r="AY8" i="16"/>
  <c r="L27" i="10"/>
  <c r="AW8" i="16"/>
  <c r="L25" i="10"/>
  <c r="AU8" i="16"/>
  <c r="L23" i="10"/>
  <c r="AS8" i="16"/>
  <c r="L29" i="10"/>
  <c r="AQ9" i="16"/>
  <c r="L35" i="10"/>
  <c r="AW9" i="16"/>
  <c r="L33" i="10"/>
  <c r="AU9" i="16"/>
  <c r="L31" i="10"/>
  <c r="AS9" i="16"/>
  <c r="K37" i="10"/>
  <c r="AY10" i="16"/>
  <c r="L43" i="10"/>
  <c r="AW10" i="16"/>
  <c r="L41" i="10"/>
  <c r="AU10" i="16"/>
  <c r="L39" i="10"/>
  <c r="AS10" i="16"/>
  <c r="K45" i="10"/>
  <c r="AY11" i="16"/>
  <c r="K51" i="10"/>
  <c r="BE11" i="16"/>
  <c r="K49" i="10"/>
  <c r="BC11" i="16"/>
  <c r="K47" i="10"/>
  <c r="BA11" i="16"/>
  <c r="L68" i="10"/>
  <c r="AX13" i="16"/>
  <c r="L66" i="10"/>
  <c r="AV13" i="16"/>
  <c r="L64" i="10"/>
  <c r="AT13" i="16"/>
  <c r="L62" i="10"/>
  <c r="AR13" i="16"/>
  <c r="L69" i="10"/>
  <c r="AQ14" i="16"/>
  <c r="L75" i="10"/>
  <c r="AW14" i="16"/>
  <c r="K73" i="10"/>
  <c r="BC14" i="16"/>
  <c r="K71" i="10"/>
  <c r="BA14" i="16"/>
  <c r="L77" i="10"/>
  <c r="AQ15" i="16"/>
  <c r="K83" i="10"/>
  <c r="BE15" i="16"/>
  <c r="K81" i="10"/>
  <c r="BC15" i="16"/>
  <c r="K79" i="10"/>
  <c r="BA15" i="16"/>
  <c r="L85" i="10"/>
  <c r="AQ16" i="16"/>
  <c r="K91" i="10"/>
  <c r="BE16" i="16"/>
  <c r="K89" i="10"/>
  <c r="BC16" i="16"/>
  <c r="L87" i="10"/>
  <c r="AS16" i="16"/>
  <c r="K93" i="10"/>
  <c r="AY17" i="16"/>
  <c r="L99" i="10"/>
  <c r="AW17" i="16"/>
  <c r="L97" i="10"/>
  <c r="AU17" i="16"/>
  <c r="L95" i="10"/>
  <c r="AS17" i="16"/>
  <c r="K101" i="10"/>
  <c r="AY18" i="16"/>
  <c r="L107" i="10"/>
  <c r="AW18" i="16"/>
  <c r="L105" i="10"/>
  <c r="AU18" i="16"/>
  <c r="L103" i="10"/>
  <c r="AS18" i="16"/>
  <c r="K109" i="10"/>
  <c r="AY19" i="16"/>
  <c r="L113" i="10"/>
  <c r="AU19" i="16"/>
  <c r="L111" i="10"/>
  <c r="AS19" i="16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O67" i="9"/>
  <c r="AN21" i="16"/>
  <c r="K34" i="6"/>
  <c r="N34" s="1"/>
  <c r="W35" i="16"/>
  <c r="K21" i="6"/>
  <c r="W26" i="16"/>
  <c r="K25" i="6"/>
  <c r="W27" i="16"/>
  <c r="L28" i="6"/>
  <c r="U27" i="16"/>
  <c r="H30" i="12"/>
  <c r="K5" i="14"/>
  <c r="F136" i="10"/>
  <c r="E21" i="7"/>
  <c r="O10" i="12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135" i="10"/>
  <c r="H28" i="12"/>
  <c r="I62" i="5"/>
  <c r="I77" i="9"/>
  <c r="E29" i="7"/>
  <c r="E30"/>
  <c r="F63" i="5"/>
  <c r="L76" i="9"/>
  <c r="E23" i="7"/>
  <c r="V70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N21" i="6" l="1"/>
  <c r="O30"/>
  <c r="N30"/>
  <c r="O21"/>
  <c r="G25" i="8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<sst xmlns="http://schemas.openxmlformats.org/spreadsheetml/2006/main" count="7611" uniqueCount="396">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</sst>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3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Border="1" applyAlignment="1"/>
    <xf numFmtId="0" fontId="0" fillId="0" borderId="5" xfId="0" applyBorder="1" applyAlignment="1"/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4" xfId="0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workbookViewId="0">
      <selection activeCell="G37" sqref="G37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98" t="s">
        <v>142</v>
      </c>
      <c r="D2" s="198"/>
      <c r="E2" s="198"/>
      <c r="G2" s="104"/>
    </row>
    <row r="3" spans="1:7" s="15" customFormat="1" ht="25.5">
      <c r="A3" s="172" t="s">
        <v>85</v>
      </c>
      <c r="B3" s="172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73"/>
      <c r="B4" s="173"/>
      <c r="C4" s="46" t="s">
        <v>119</v>
      </c>
      <c r="D4" s="46" t="s">
        <v>119</v>
      </c>
      <c r="E4" s="45" t="s">
        <v>91</v>
      </c>
      <c r="G4" s="45"/>
    </row>
    <row r="5" spans="1:7">
      <c r="A5" s="201" t="s">
        <v>339</v>
      </c>
      <c r="B5" s="11" t="s">
        <v>92</v>
      </c>
      <c r="C5" s="19">
        <f>Output!S65</f>
        <v>57.6</v>
      </c>
      <c r="D5" s="19">
        <f>Output!T65</f>
        <v>42.398000000000003</v>
      </c>
      <c r="E5" s="20">
        <f>Output!U65</f>
        <v>-26.391999999999999</v>
      </c>
      <c r="G5" s="20">
        <f>ABS(E5)</f>
        <v>26.391999999999999</v>
      </c>
    </row>
    <row r="6" spans="1:7">
      <c r="A6" s="202"/>
      <c r="B6" s="11" t="s">
        <v>97</v>
      </c>
      <c r="C6" s="19">
        <f>Output!S260</f>
        <v>45.871000000000002</v>
      </c>
      <c r="D6" s="19">
        <f>Output!T260</f>
        <v>28.841999999999999</v>
      </c>
      <c r="E6" s="20">
        <f>Output!U260</f>
        <v>-37.122999999999998</v>
      </c>
      <c r="G6" s="20">
        <f t="shared" ref="G6:G21" si="0">ABS(E6)</f>
        <v>37.122999999999998</v>
      </c>
    </row>
    <row r="7" spans="1:7">
      <c r="A7" s="202"/>
      <c r="B7" s="11" t="s">
        <v>93</v>
      </c>
      <c r="C7" s="19">
        <f>Output!S104</f>
        <v>290</v>
      </c>
      <c r="D7" s="19">
        <f>Output!T104</f>
        <v>266.01</v>
      </c>
      <c r="E7" s="20">
        <f>Output!U104</f>
        <v>-8.2721</v>
      </c>
      <c r="G7" s="20">
        <f t="shared" si="0"/>
        <v>8.2721</v>
      </c>
    </row>
    <row r="8" spans="1:7">
      <c r="A8" s="202"/>
      <c r="B8" s="11" t="s">
        <v>98</v>
      </c>
      <c r="C8" s="19">
        <f>Output!S299</f>
        <v>189.34</v>
      </c>
      <c r="D8" s="19">
        <f>Output!T299</f>
        <v>213.95</v>
      </c>
      <c r="E8" s="20">
        <f>Output!U299</f>
        <v>13</v>
      </c>
      <c r="G8" s="20">
        <f t="shared" si="0"/>
        <v>13</v>
      </c>
    </row>
    <row r="9" spans="1:7">
      <c r="A9" s="202"/>
      <c r="B9" s="11" t="s">
        <v>95</v>
      </c>
      <c r="C9" s="19">
        <f>Output!S182</f>
        <v>56.604999999999997</v>
      </c>
      <c r="D9" s="19">
        <f>Output!T182</f>
        <v>76.775999999999996</v>
      </c>
      <c r="E9" s="20">
        <f>Output!U182</f>
        <v>35.636000000000003</v>
      </c>
      <c r="G9" s="20">
        <f t="shared" si="0"/>
        <v>35.636000000000003</v>
      </c>
    </row>
    <row r="10" spans="1:7">
      <c r="A10" s="202"/>
      <c r="B10" s="11" t="s">
        <v>100</v>
      </c>
      <c r="C10" s="19">
        <f>Output!S377</f>
        <v>49.326000000000001</v>
      </c>
      <c r="D10" s="19">
        <f>Output!T377</f>
        <v>45.703000000000003</v>
      </c>
      <c r="E10" s="20">
        <f>Output!U377</f>
        <v>-7.3441999999999998</v>
      </c>
      <c r="G10" s="20">
        <f t="shared" si="0"/>
        <v>7.3441999999999998</v>
      </c>
    </row>
    <row r="11" spans="1:7">
      <c r="A11" s="202"/>
      <c r="B11" s="11" t="s">
        <v>101</v>
      </c>
      <c r="C11" s="19">
        <f>Output!S416</f>
        <v>231.54</v>
      </c>
      <c r="D11" s="19">
        <f>Output!T416</f>
        <v>335.6</v>
      </c>
      <c r="E11" s="20">
        <f>Output!U416</f>
        <v>44.942999999999998</v>
      </c>
      <c r="G11" s="20">
        <f t="shared" si="0"/>
        <v>44.942999999999998</v>
      </c>
    </row>
    <row r="12" spans="1:7">
      <c r="A12" s="202"/>
      <c r="B12" s="11" t="s">
        <v>104</v>
      </c>
      <c r="C12" s="19">
        <f>Output!S533</f>
        <v>80.58</v>
      </c>
      <c r="D12" s="19">
        <f>Output!T533</f>
        <v>308.54000000000002</v>
      </c>
      <c r="E12" s="20">
        <f>Output!U533</f>
        <v>282.91000000000003</v>
      </c>
      <c r="G12" s="20">
        <f t="shared" si="0"/>
        <v>282.91000000000003</v>
      </c>
    </row>
    <row r="13" spans="1:7">
      <c r="A13" s="202"/>
      <c r="B13" s="11" t="s">
        <v>105</v>
      </c>
      <c r="C13" s="19">
        <f>Output!S572</f>
        <v>194.86</v>
      </c>
      <c r="D13" s="19">
        <f>Output!T572</f>
        <v>137.44999999999999</v>
      </c>
      <c r="E13" s="20">
        <f>Output!U572</f>
        <v>-29.465</v>
      </c>
      <c r="G13" s="20">
        <f t="shared" si="0"/>
        <v>29.465</v>
      </c>
    </row>
    <row r="14" spans="1:7">
      <c r="A14" s="202"/>
      <c r="B14" s="11" t="s">
        <v>94</v>
      </c>
      <c r="C14" s="13">
        <f>Output!S143</f>
        <v>-1.907</v>
      </c>
      <c r="D14" s="13">
        <f>Output!T143</f>
        <v>-2.1025999999999998</v>
      </c>
      <c r="E14" s="20">
        <f>Output!U143</f>
        <v>10.259</v>
      </c>
      <c r="G14" s="20">
        <f t="shared" si="0"/>
        <v>10.259</v>
      </c>
    </row>
    <row r="15" spans="1:7">
      <c r="A15" s="202"/>
      <c r="B15" s="11" t="s">
        <v>99</v>
      </c>
      <c r="C15" s="13">
        <f>Output!S338</f>
        <v>-1.96</v>
      </c>
      <c r="D15" s="13">
        <f>Output!T338</f>
        <v>-2.0985999999999998</v>
      </c>
      <c r="E15" s="20">
        <f>Output!U338</f>
        <v>7.0709</v>
      </c>
      <c r="G15" s="20">
        <f t="shared" si="0"/>
        <v>7.0709</v>
      </c>
    </row>
    <row r="16" spans="1:7">
      <c r="A16" s="202"/>
      <c r="B16" s="11" t="s">
        <v>96</v>
      </c>
      <c r="C16" s="13">
        <f>Output!S221</f>
        <v>-1.8097000000000001</v>
      </c>
      <c r="D16" s="13">
        <f>Output!T221</f>
        <v>-1.9599</v>
      </c>
      <c r="E16" s="20">
        <f>Output!U221</f>
        <v>8.2972999999999999</v>
      </c>
      <c r="G16" s="20">
        <f t="shared" si="0"/>
        <v>8.2972999999999999</v>
      </c>
    </row>
    <row r="17" spans="1:7">
      <c r="A17" s="202"/>
      <c r="B17" s="11" t="s">
        <v>102</v>
      </c>
      <c r="C17" s="13">
        <f>Output!S455</f>
        <v>-2.0499999999999998</v>
      </c>
      <c r="D17" s="13">
        <f>Output!T455</f>
        <v>-2.1193</v>
      </c>
      <c r="E17" s="20">
        <f>Output!U455</f>
        <v>3.3788</v>
      </c>
      <c r="G17" s="20">
        <f t="shared" si="0"/>
        <v>3.3788</v>
      </c>
    </row>
    <row r="18" spans="1:7">
      <c r="A18" s="202"/>
      <c r="B18" s="11" t="s">
        <v>103</v>
      </c>
      <c r="C18" s="13">
        <f>Output!S494</f>
        <v>-2.3509000000000002</v>
      </c>
      <c r="D18" s="13">
        <f>Output!T494</f>
        <v>-2.1996000000000002</v>
      </c>
      <c r="E18" s="20">
        <f>Output!U494</f>
        <v>-6.4337</v>
      </c>
      <c r="G18" s="20">
        <f t="shared" si="0"/>
        <v>6.4337</v>
      </c>
    </row>
    <row r="19" spans="1:7">
      <c r="A19" s="202"/>
      <c r="B19" s="11" t="s">
        <v>106</v>
      </c>
      <c r="C19" s="13">
        <f>Output!S611</f>
        <v>-2.0059</v>
      </c>
      <c r="D19" s="13">
        <f>Output!T611</f>
        <v>-2.1448999999999998</v>
      </c>
      <c r="E19" s="20">
        <f>Output!U611</f>
        <v>6.9306000000000001</v>
      </c>
      <c r="G19" s="20">
        <f t="shared" si="0"/>
        <v>6.9306000000000001</v>
      </c>
    </row>
    <row r="20" spans="1:7">
      <c r="A20" s="221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200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43.166800000000009</v>
      </c>
      <c r="F23" s="117"/>
      <c r="G23" s="122">
        <f>AVERAGE(G5:G21)</f>
        <v>56.699741176470596</v>
      </c>
    </row>
    <row r="24" spans="1:7">
      <c r="A24" s="127" t="s">
        <v>317</v>
      </c>
      <c r="B24" s="116"/>
      <c r="C24" s="123"/>
      <c r="D24" s="124"/>
      <c r="E24" s="122">
        <f>STDEV(E5:E21)</f>
        <v>99.526606333922089</v>
      </c>
      <c r="F24" s="117"/>
      <c r="G24" s="122">
        <f>STDEV(G5:G21)</f>
        <v>92.030371831294502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205.54000000000005</v>
      </c>
    </row>
    <row r="28" spans="1:7">
      <c r="A28" s="127" t="s">
        <v>337</v>
      </c>
      <c r="G28" s="58">
        <f>PERCENTILE(G5:G19,0.9)</f>
        <v>41.814999999999998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53" activePane="bottomRight" state="frozen"/>
      <selection activeCell="F27" sqref="F27"/>
      <selection pane="topRight" activeCell="F27" sqref="F27"/>
      <selection pane="bottomLeft" activeCell="F27" sqref="F27"/>
      <selection pane="bottomRight" activeCell="J73" sqref="J73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98" t="s">
        <v>169</v>
      </c>
      <c r="E2" s="198"/>
      <c r="F2" s="198"/>
      <c r="G2" s="198" t="s">
        <v>143</v>
      </c>
      <c r="H2" s="198"/>
      <c r="I2" s="198"/>
      <c r="J2" s="198" t="s">
        <v>144</v>
      </c>
      <c r="K2" s="198"/>
      <c r="L2" s="198"/>
      <c r="N2" s="104" t="s">
        <v>324</v>
      </c>
      <c r="O2" s="104" t="s">
        <v>325</v>
      </c>
      <c r="P2" s="104" t="s">
        <v>326</v>
      </c>
    </row>
    <row r="3" spans="1:16" s="15" customFormat="1">
      <c r="A3" s="172"/>
      <c r="B3" s="172" t="s">
        <v>0</v>
      </c>
      <c r="C3" s="203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73"/>
      <c r="B4" s="173"/>
      <c r="C4" s="173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197" t="s">
        <v>339</v>
      </c>
      <c r="B5" s="181" t="s">
        <v>92</v>
      </c>
      <c r="C5" s="11" t="s">
        <v>145</v>
      </c>
      <c r="D5" s="13">
        <f>Output!S82</f>
        <v>1.1214999999999999</v>
      </c>
      <c r="E5" s="13">
        <f>Output!T82</f>
        <v>1.5319</v>
      </c>
      <c r="F5" s="20">
        <f>Output!U82</f>
        <v>36.594999999999999</v>
      </c>
      <c r="G5" s="13">
        <f>Output!S78</f>
        <v>1.853</v>
      </c>
      <c r="H5" s="13">
        <f>Output!T78</f>
        <v>1.6738</v>
      </c>
      <c r="I5" s="20">
        <f>Output!U78</f>
        <v>-9.6678999999999995</v>
      </c>
      <c r="J5" s="19">
        <f>Output!S66</f>
        <v>106.4</v>
      </c>
      <c r="K5" s="19">
        <f>Output!T66</f>
        <v>102.77</v>
      </c>
      <c r="L5" s="20">
        <f>Output!U66</f>
        <v>-3.4098000000000002</v>
      </c>
      <c r="N5" s="20">
        <f>IF(F5&lt;&gt;"",ABS(F5),"")</f>
        <v>36.594999999999999</v>
      </c>
      <c r="O5" s="20">
        <f>IF(I5&lt;&gt;"",ABS(I5),"")</f>
        <v>9.6678999999999995</v>
      </c>
      <c r="P5" s="20">
        <f>IF(L5&lt;&gt;"",ABS(L5),"")</f>
        <v>3.4098000000000002</v>
      </c>
    </row>
    <row r="6" spans="1:16" customFormat="1">
      <c r="A6" s="194"/>
      <c r="B6" s="182"/>
      <c r="C6" s="11" t="s">
        <v>146</v>
      </c>
      <c r="D6" s="13">
        <f>Output!S83</f>
        <v>1.4394</v>
      </c>
      <c r="E6" s="13">
        <f>Output!T83</f>
        <v>1.5831999999999999</v>
      </c>
      <c r="F6" s="20">
        <f>Output!U83</f>
        <v>9.9949999999999992</v>
      </c>
      <c r="G6" s="13"/>
      <c r="H6" s="13"/>
      <c r="I6" s="20"/>
      <c r="J6" s="19"/>
      <c r="K6" s="19"/>
      <c r="L6" s="20"/>
      <c r="N6" s="20">
        <f t="shared" ref="N6:N69" si="0">IF(F6&lt;&gt;"",ABS(F6),"")</f>
        <v>9.9949999999999992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194"/>
      <c r="B7" s="182"/>
      <c r="C7" s="11" t="s">
        <v>147</v>
      </c>
      <c r="D7" s="13">
        <f>Output!S84</f>
        <v>0.86692000000000002</v>
      </c>
      <c r="E7" s="13">
        <f>Output!T84</f>
        <v>1.4341999999999999</v>
      </c>
      <c r="F7" s="20">
        <f>Output!U84</f>
        <v>65.435000000000002</v>
      </c>
      <c r="G7" s="13">
        <f>Output!S80</f>
        <v>1.6043000000000001</v>
      </c>
      <c r="H7" s="13">
        <f>Output!T80</f>
        <v>1.7999000000000001</v>
      </c>
      <c r="I7" s="20">
        <f>Output!U80</f>
        <v>12.194000000000001</v>
      </c>
      <c r="J7" s="19">
        <f>Output!S68</f>
        <v>82.6</v>
      </c>
      <c r="K7" s="19">
        <f>Output!T68</f>
        <v>67.864000000000004</v>
      </c>
      <c r="L7" s="20">
        <f>Output!U68</f>
        <v>-17.84</v>
      </c>
      <c r="N7" s="20">
        <f t="shared" si="0"/>
        <v>65.435000000000002</v>
      </c>
      <c r="O7" s="20">
        <f t="shared" si="1"/>
        <v>12.194000000000001</v>
      </c>
      <c r="P7" s="20">
        <f t="shared" si="2"/>
        <v>17.84</v>
      </c>
    </row>
    <row r="8" spans="1:16" customFormat="1">
      <c r="A8" s="194"/>
      <c r="B8" s="183"/>
      <c r="C8" s="11" t="s">
        <v>159</v>
      </c>
      <c r="D8" s="13">
        <f>Output!S85</f>
        <v>1.5111000000000001</v>
      </c>
      <c r="E8" s="13">
        <f>Output!T85</f>
        <v>1.5881000000000001</v>
      </c>
      <c r="F8" s="20">
        <f>Output!U85</f>
        <v>5.0972999999999997</v>
      </c>
      <c r="G8" s="13"/>
      <c r="H8" s="13"/>
      <c r="I8" s="20"/>
      <c r="J8" s="19">
        <f>Output!S69</f>
        <v>64.400000000000006</v>
      </c>
      <c r="K8" s="19">
        <f>Output!T69</f>
        <v>95.956000000000003</v>
      </c>
      <c r="L8" s="20">
        <f>Output!U69</f>
        <v>49</v>
      </c>
      <c r="N8" s="20">
        <f t="shared" si="0"/>
        <v>5.0972999999999997</v>
      </c>
      <c r="O8" s="20" t="str">
        <f t="shared" si="1"/>
        <v/>
      </c>
      <c r="P8" s="20">
        <f t="shared" si="2"/>
        <v>49</v>
      </c>
    </row>
    <row r="9" spans="1:16" customFormat="1">
      <c r="A9" s="194"/>
      <c r="B9" s="181" t="s">
        <v>97</v>
      </c>
      <c r="C9" s="11" t="s">
        <v>145</v>
      </c>
      <c r="D9" s="13">
        <f>Output!S277</f>
        <v>1.2040999999999999</v>
      </c>
      <c r="E9" s="13">
        <f>Output!T277</f>
        <v>1.5004</v>
      </c>
      <c r="F9" s="36">
        <f>Output!U277</f>
        <v>24.605</v>
      </c>
      <c r="G9" s="13">
        <f>Output!S273</f>
        <v>1.84</v>
      </c>
      <c r="H9" s="13">
        <f>Output!T273</f>
        <v>1.6273</v>
      </c>
      <c r="I9" s="20">
        <f>Output!U273</f>
        <v>-11.558</v>
      </c>
      <c r="J9" s="19">
        <f>Output!S261</f>
        <v>109.22</v>
      </c>
      <c r="K9" s="19">
        <f>Output!T261</f>
        <v>101.95</v>
      </c>
      <c r="L9" s="20">
        <f>Output!U261</f>
        <v>-6.6576000000000004</v>
      </c>
      <c r="N9" s="20">
        <f t="shared" si="0"/>
        <v>24.605</v>
      </c>
      <c r="O9" s="20">
        <f t="shared" si="1"/>
        <v>11.558</v>
      </c>
      <c r="P9" s="20">
        <f t="shared" si="2"/>
        <v>6.6576000000000004</v>
      </c>
    </row>
    <row r="10" spans="1:16" customFormat="1">
      <c r="A10" s="194"/>
      <c r="B10" s="182"/>
      <c r="C10" s="11" t="s">
        <v>146</v>
      </c>
      <c r="D10" s="13">
        <f>Output!S278</f>
        <v>1.3489</v>
      </c>
      <c r="E10" s="13">
        <f>Output!T278</f>
        <v>1.5507</v>
      </c>
      <c r="F10" s="36">
        <f>Output!U278</f>
        <v>14.955</v>
      </c>
      <c r="G10" s="13">
        <f>Output!S274</f>
        <v>2.5179</v>
      </c>
      <c r="H10" s="13">
        <f>Output!T274</f>
        <v>1.6752</v>
      </c>
      <c r="I10" s="20">
        <f>Output!U274</f>
        <v>-33.468000000000004</v>
      </c>
      <c r="J10" s="19">
        <f>Output!S262</f>
        <v>87.263999999999996</v>
      </c>
      <c r="K10" s="19">
        <f>Output!T262</f>
        <v>102.25</v>
      </c>
      <c r="L10" s="20">
        <f>Output!U262</f>
        <v>17.170000000000002</v>
      </c>
      <c r="N10" s="20">
        <f t="shared" si="0"/>
        <v>14.955</v>
      </c>
      <c r="O10" s="20">
        <f t="shared" si="1"/>
        <v>33.468000000000004</v>
      </c>
      <c r="P10" s="20">
        <f t="shared" si="2"/>
        <v>17.170000000000002</v>
      </c>
    </row>
    <row r="11" spans="1:16" customFormat="1">
      <c r="A11" s="194"/>
      <c r="B11" s="182"/>
      <c r="C11" s="11" t="s">
        <v>147</v>
      </c>
      <c r="D11" s="13">
        <f>Output!S279</f>
        <v>0.82047000000000003</v>
      </c>
      <c r="E11" s="13">
        <f>Output!T279</f>
        <v>1.4046000000000001</v>
      </c>
      <c r="F11" s="36">
        <f>Output!U279</f>
        <v>71.194999999999993</v>
      </c>
      <c r="G11" s="13">
        <f>Output!S275</f>
        <v>1.5087999999999999</v>
      </c>
      <c r="H11" s="13">
        <f>Output!T275</f>
        <v>1.7076</v>
      </c>
      <c r="I11" s="20">
        <f>Output!U275</f>
        <v>13.176</v>
      </c>
      <c r="J11" s="19">
        <f>Output!S263</f>
        <v>90.106999999999999</v>
      </c>
      <c r="K11" s="19">
        <f>Output!T263</f>
        <v>73.313000000000002</v>
      </c>
      <c r="L11" s="20">
        <f>Output!U263</f>
        <v>-18.638000000000002</v>
      </c>
      <c r="N11" s="20">
        <f t="shared" si="0"/>
        <v>71.194999999999993</v>
      </c>
      <c r="O11" s="20">
        <f t="shared" si="1"/>
        <v>13.176</v>
      </c>
      <c r="P11" s="20">
        <f t="shared" si="2"/>
        <v>18.638000000000002</v>
      </c>
    </row>
    <row r="12" spans="1:16" customFormat="1">
      <c r="A12" s="194"/>
      <c r="B12" s="183"/>
      <c r="C12" s="11" t="s">
        <v>159</v>
      </c>
      <c r="D12" s="13">
        <f>Output!S280</f>
        <v>1.4703999999999999</v>
      </c>
      <c r="E12" s="13">
        <f>Output!T280</f>
        <v>1.5558000000000001</v>
      </c>
      <c r="F12" s="36">
        <f>Output!U280</f>
        <v>5.8110999999999997</v>
      </c>
      <c r="G12" s="13">
        <f>Output!S276</f>
        <v>1.8915999999999999</v>
      </c>
      <c r="H12" s="13">
        <f>Output!T276</f>
        <v>1.6908000000000001</v>
      </c>
      <c r="I12" s="20">
        <f>Output!U276</f>
        <v>-10.616</v>
      </c>
      <c r="J12" s="19">
        <f>Output!S264</f>
        <v>78.052999999999997</v>
      </c>
      <c r="K12" s="19">
        <f>Output!T264</f>
        <v>93.242000000000004</v>
      </c>
      <c r="L12" s="20">
        <f>Output!U264</f>
        <v>19.46</v>
      </c>
      <c r="N12" s="20">
        <f t="shared" si="0"/>
        <v>5.8110999999999997</v>
      </c>
      <c r="O12" s="20">
        <f t="shared" si="1"/>
        <v>10.616</v>
      </c>
      <c r="P12" s="20">
        <f t="shared" si="2"/>
        <v>19.46</v>
      </c>
    </row>
    <row r="13" spans="1:16" customFormat="1">
      <c r="A13" s="194"/>
      <c r="B13" s="181" t="s">
        <v>93</v>
      </c>
      <c r="C13" s="11" t="s">
        <v>145</v>
      </c>
      <c r="D13" s="13">
        <f>Output!S121</f>
        <v>2.8824000000000001</v>
      </c>
      <c r="E13" s="13">
        <f>Output!T121</f>
        <v>4.1844999999999999</v>
      </c>
      <c r="F13" s="36">
        <f>Output!U121</f>
        <v>45.173999999999999</v>
      </c>
      <c r="G13" s="13">
        <f>Output!S117</f>
        <v>5.2605000000000004</v>
      </c>
      <c r="H13" s="13">
        <f>Output!T117</f>
        <v>4.6139000000000001</v>
      </c>
      <c r="I13" s="20">
        <f>Output!U117</f>
        <v>-12.291</v>
      </c>
      <c r="J13" s="19">
        <f>Output!S105</f>
        <v>175.7</v>
      </c>
      <c r="K13" s="19">
        <f>Output!T105</f>
        <v>143.97999999999999</v>
      </c>
      <c r="L13" s="20">
        <f>Output!U105</f>
        <v>-18.056000000000001</v>
      </c>
      <c r="N13" s="20">
        <f t="shared" si="0"/>
        <v>45.173999999999999</v>
      </c>
      <c r="O13" s="20">
        <f t="shared" si="1"/>
        <v>12.291</v>
      </c>
      <c r="P13" s="20">
        <f t="shared" si="2"/>
        <v>18.056000000000001</v>
      </c>
    </row>
    <row r="14" spans="1:16" customFormat="1">
      <c r="A14" s="194"/>
      <c r="B14" s="182"/>
      <c r="C14" s="11" t="s">
        <v>146</v>
      </c>
      <c r="D14" s="13">
        <f>Output!S122</f>
        <v>4.1562000000000001</v>
      </c>
      <c r="E14" s="13">
        <f>Output!T122</f>
        <v>4.3326000000000002</v>
      </c>
      <c r="F14" s="20">
        <f>Output!U122</f>
        <v>4.2434000000000003</v>
      </c>
      <c r="G14" s="13">
        <f>Output!S118</f>
        <v>9.8272999999999993</v>
      </c>
      <c r="H14" s="13">
        <f>Output!T118</f>
        <v>4.7519</v>
      </c>
      <c r="I14" s="20">
        <f>Output!U118</f>
        <v>-51.646000000000001</v>
      </c>
      <c r="J14" s="19">
        <f>Output!S106</f>
        <v>126.3</v>
      </c>
      <c r="K14" s="19">
        <f>Output!T106</f>
        <v>145.47</v>
      </c>
      <c r="L14" s="20">
        <f>Output!U106</f>
        <v>15.177</v>
      </c>
      <c r="N14" s="20">
        <f t="shared" si="0"/>
        <v>4.2434000000000003</v>
      </c>
      <c r="O14" s="20">
        <f t="shared" si="1"/>
        <v>51.646000000000001</v>
      </c>
      <c r="P14" s="20">
        <f t="shared" si="2"/>
        <v>15.177</v>
      </c>
    </row>
    <row r="15" spans="1:16" customFormat="1">
      <c r="A15" s="194"/>
      <c r="B15" s="182"/>
      <c r="C15" s="11" t="s">
        <v>147</v>
      </c>
      <c r="D15" s="13">
        <f>Output!S123</f>
        <v>1.99</v>
      </c>
      <c r="E15" s="13">
        <f>Output!T123</f>
        <v>3.903</v>
      </c>
      <c r="F15" s="20">
        <f>Output!U123</f>
        <v>96.126000000000005</v>
      </c>
      <c r="G15" s="13">
        <f>Output!S119</f>
        <v>4.7729999999999997</v>
      </c>
      <c r="H15" s="13">
        <f>Output!T119</f>
        <v>4.5654000000000003</v>
      </c>
      <c r="I15" s="20">
        <f>Output!U119</f>
        <v>-4.3479999999999999</v>
      </c>
      <c r="J15" s="19">
        <f>Output!S107</f>
        <v>128.9</v>
      </c>
      <c r="K15" s="19">
        <f>Output!T107</f>
        <v>112.25</v>
      </c>
      <c r="L15" s="20">
        <f>Output!U107</f>
        <v>-12.92</v>
      </c>
      <c r="N15" s="20">
        <f t="shared" si="0"/>
        <v>96.126000000000005</v>
      </c>
      <c r="O15" s="20">
        <f t="shared" si="1"/>
        <v>4.3479999999999999</v>
      </c>
      <c r="P15" s="20">
        <f t="shared" si="2"/>
        <v>12.92</v>
      </c>
    </row>
    <row r="16" spans="1:16" customFormat="1">
      <c r="A16" s="194"/>
      <c r="B16" s="183"/>
      <c r="C16" s="11" t="s">
        <v>159</v>
      </c>
      <c r="D16" s="13">
        <f>Output!S124</f>
        <v>5.9679000000000002</v>
      </c>
      <c r="E16" s="13">
        <f>Output!T124</f>
        <v>4.3407</v>
      </c>
      <c r="F16" s="20">
        <f>Output!U124</f>
        <v>-27.265999999999998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29.661999999999999</v>
      </c>
      <c r="N16" s="20">
        <f t="shared" si="0"/>
        <v>27.265999999999998</v>
      </c>
      <c r="O16" s="20" t="str">
        <f t="shared" si="1"/>
        <v/>
      </c>
      <c r="P16" s="20">
        <f t="shared" si="2"/>
        <v>29.661999999999999</v>
      </c>
    </row>
    <row r="17" spans="1:16" customFormat="1">
      <c r="A17" s="194"/>
      <c r="B17" s="181" t="s">
        <v>98</v>
      </c>
      <c r="C17" s="11" t="s">
        <v>145</v>
      </c>
      <c r="D17" s="13">
        <f>Output!S316</f>
        <v>2.9117000000000002</v>
      </c>
      <c r="E17" s="13">
        <f>Output!T316</f>
        <v>4.1378000000000004</v>
      </c>
      <c r="F17" s="20">
        <f>Output!U316</f>
        <v>42.110999999999997</v>
      </c>
      <c r="G17" s="13">
        <f>Output!S312</f>
        <v>5.5838999999999999</v>
      </c>
      <c r="H17" s="13">
        <f>Output!T312</f>
        <v>4.5785</v>
      </c>
      <c r="I17" s="20">
        <f>Output!U312</f>
        <v>-18.006</v>
      </c>
      <c r="J17" s="19">
        <f>Output!S300</f>
        <v>183.31</v>
      </c>
      <c r="K17" s="19">
        <f>Output!T300</f>
        <v>142</v>
      </c>
      <c r="L17" s="20">
        <f>Output!U300</f>
        <v>-22.535</v>
      </c>
      <c r="N17" s="20">
        <f t="shared" si="0"/>
        <v>42.110999999999997</v>
      </c>
      <c r="O17" s="20">
        <f t="shared" si="1"/>
        <v>18.006</v>
      </c>
      <c r="P17" s="20">
        <f t="shared" si="2"/>
        <v>22.535</v>
      </c>
    </row>
    <row r="18" spans="1:16" customFormat="1">
      <c r="A18" s="194"/>
      <c r="B18" s="182"/>
      <c r="C18" s="11" t="s">
        <v>146</v>
      </c>
      <c r="D18" s="13">
        <f>Output!S317</f>
        <v>3.5529000000000002</v>
      </c>
      <c r="E18" s="13">
        <f>Output!T317</f>
        <v>4.2859999999999996</v>
      </c>
      <c r="F18" s="20">
        <f>Output!U317</f>
        <v>20.635000000000002</v>
      </c>
      <c r="G18" s="13">
        <f>Output!S313</f>
        <v>8.5136000000000003</v>
      </c>
      <c r="H18" s="13">
        <f>Output!T313</f>
        <v>4.7163000000000004</v>
      </c>
      <c r="I18" s="20">
        <f>Output!U313</f>
        <v>-44.603000000000002</v>
      </c>
      <c r="J18" s="19">
        <f>Output!S301</f>
        <v>149.63</v>
      </c>
      <c r="K18" s="19">
        <f>Output!T301</f>
        <v>143.53</v>
      </c>
      <c r="L18" s="20">
        <f>Output!U301</f>
        <v>-4.0769000000000002</v>
      </c>
      <c r="N18" s="20">
        <f t="shared" si="0"/>
        <v>20.635000000000002</v>
      </c>
      <c r="O18" s="20">
        <f t="shared" si="1"/>
        <v>44.603000000000002</v>
      </c>
      <c r="P18" s="20">
        <f t="shared" si="2"/>
        <v>4.0769000000000002</v>
      </c>
    </row>
    <row r="19" spans="1:16" customFormat="1">
      <c r="A19" s="194"/>
      <c r="B19" s="182"/>
      <c r="C19" s="11" t="s">
        <v>147</v>
      </c>
      <c r="D19" s="13">
        <f>Output!S318</f>
        <v>1.931</v>
      </c>
      <c r="E19" s="13">
        <f>Output!T318</f>
        <v>3.8559999999999999</v>
      </c>
      <c r="F19" s="20">
        <f>Output!U318</f>
        <v>99.685000000000002</v>
      </c>
      <c r="G19" s="13">
        <f>Output!S314</f>
        <v>4.9269999999999996</v>
      </c>
      <c r="H19" s="13">
        <f>Output!T314</f>
        <v>4.5267999999999997</v>
      </c>
      <c r="I19" s="20">
        <f>Output!U314</f>
        <v>-8.1240000000000006</v>
      </c>
      <c r="J19" s="19">
        <f>Output!S302</f>
        <v>131.4</v>
      </c>
      <c r="K19" s="19">
        <f>Output!T302</f>
        <v>110.95</v>
      </c>
      <c r="L19" s="20">
        <f>Output!U302</f>
        <v>-15.558999999999999</v>
      </c>
      <c r="N19" s="20">
        <f t="shared" si="0"/>
        <v>99.685000000000002</v>
      </c>
      <c r="O19" s="20">
        <f t="shared" si="1"/>
        <v>8.1240000000000006</v>
      </c>
      <c r="P19" s="20">
        <f t="shared" si="2"/>
        <v>15.558999999999999</v>
      </c>
    </row>
    <row r="20" spans="1:16" customFormat="1">
      <c r="A20" s="194"/>
      <c r="B20" s="183"/>
      <c r="C20" s="11" t="s">
        <v>159</v>
      </c>
      <c r="D20" s="13">
        <f>Output!S319</f>
        <v>6.0251999999999999</v>
      </c>
      <c r="E20" s="13">
        <f>Output!T319</f>
        <v>4.2945000000000002</v>
      </c>
      <c r="F20" s="20">
        <f>Output!U319</f>
        <v>-28.724</v>
      </c>
      <c r="G20" s="13">
        <f>Output!S315</f>
        <v>5.98</v>
      </c>
      <c r="H20" s="13">
        <f>Output!T315</f>
        <v>4.6570999999999998</v>
      </c>
      <c r="I20" s="20">
        <f>Output!U315</f>
        <v>-22.122</v>
      </c>
      <c r="J20" s="19">
        <f>Output!S303</f>
        <v>106.86</v>
      </c>
      <c r="K20" s="19">
        <f>Output!T303</f>
        <v>136.41999999999999</v>
      </c>
      <c r="L20" s="20">
        <f>Output!U303</f>
        <v>27.663</v>
      </c>
      <c r="N20" s="20">
        <f t="shared" si="0"/>
        <v>28.724</v>
      </c>
      <c r="O20" s="20">
        <f t="shared" si="1"/>
        <v>22.122</v>
      </c>
      <c r="P20" s="20">
        <f t="shared" si="2"/>
        <v>27.663</v>
      </c>
    </row>
    <row r="21" spans="1:16" customFormat="1">
      <c r="A21" s="194"/>
      <c r="B21" s="181" t="s">
        <v>95</v>
      </c>
      <c r="C21" s="11" t="s">
        <v>145</v>
      </c>
      <c r="D21" s="13">
        <f>Output!S199</f>
        <v>2.9161999999999999</v>
      </c>
      <c r="E21" s="13">
        <f>Output!T199</f>
        <v>3.859</v>
      </c>
      <c r="F21" s="20">
        <f>Output!U199</f>
        <v>32.328000000000003</v>
      </c>
      <c r="G21" s="13">
        <f>Output!S195</f>
        <v>5.5227000000000004</v>
      </c>
      <c r="H21" s="13">
        <f>Output!T195</f>
        <v>4.1410999999999998</v>
      </c>
      <c r="I21" s="20">
        <f>Output!U195</f>
        <v>-25.016999999999999</v>
      </c>
      <c r="J21" s="19">
        <f>Output!S183</f>
        <v>148.76</v>
      </c>
      <c r="K21" s="19">
        <f>Output!T183</f>
        <v>155.53</v>
      </c>
      <c r="L21" s="20">
        <f>Output!U183</f>
        <v>4.5483000000000002</v>
      </c>
      <c r="N21" s="20">
        <f t="shared" si="0"/>
        <v>32.328000000000003</v>
      </c>
      <c r="O21" s="20">
        <f t="shared" si="1"/>
        <v>25.016999999999999</v>
      </c>
      <c r="P21" s="20">
        <f t="shared" si="2"/>
        <v>4.5483000000000002</v>
      </c>
    </row>
    <row r="22" spans="1:16" customFormat="1">
      <c r="A22" s="194"/>
      <c r="B22" s="182"/>
      <c r="C22" s="11" t="s">
        <v>146</v>
      </c>
      <c r="D22" s="13">
        <f>Output!S200</f>
        <v>3.2549999999999999</v>
      </c>
      <c r="E22" s="13">
        <f>Output!T200</f>
        <v>3.9958</v>
      </c>
      <c r="F22" s="20">
        <f>Output!U200</f>
        <v>22.759</v>
      </c>
      <c r="G22" s="13">
        <f>Output!S196</f>
        <v>7.2295999999999996</v>
      </c>
      <c r="H22" s="13">
        <f>Output!T196</f>
        <v>4.2705000000000002</v>
      </c>
      <c r="I22" s="20">
        <f>Output!U196</f>
        <v>-40.930999999999997</v>
      </c>
      <c r="J22" s="19">
        <f>Output!S184</f>
        <v>113.13</v>
      </c>
      <c r="K22" s="19">
        <f>Output!T184</f>
        <v>156.78</v>
      </c>
      <c r="L22" s="20">
        <f>Output!U184</f>
        <v>38.582000000000001</v>
      </c>
      <c r="N22" s="20">
        <f t="shared" si="0"/>
        <v>22.759</v>
      </c>
      <c r="O22" s="20">
        <f t="shared" si="1"/>
        <v>40.930999999999997</v>
      </c>
      <c r="P22" s="20">
        <f t="shared" si="2"/>
        <v>38.582000000000001</v>
      </c>
    </row>
    <row r="23" spans="1:16" customFormat="1">
      <c r="A23" s="194"/>
      <c r="B23" s="182"/>
      <c r="C23" s="11" t="s">
        <v>147</v>
      </c>
      <c r="D23" s="13">
        <f>Output!S201</f>
        <v>2.0226999999999999</v>
      </c>
      <c r="E23" s="13">
        <f>Output!T201</f>
        <v>3.6031</v>
      </c>
      <c r="F23" s="20">
        <f>Output!U201</f>
        <v>78.13</v>
      </c>
      <c r="G23" s="13">
        <f>Output!S197</f>
        <v>5.0236000000000001</v>
      </c>
      <c r="H23" s="13">
        <f>Output!T197</f>
        <v>4.1578999999999997</v>
      </c>
      <c r="I23" s="20">
        <f>Output!U197</f>
        <v>-17.233000000000001</v>
      </c>
      <c r="J23" s="19">
        <f>Output!S185</f>
        <v>148.55000000000001</v>
      </c>
      <c r="K23" s="19">
        <f>Output!T185</f>
        <v>115.26</v>
      </c>
      <c r="L23" s="20">
        <f>Output!U185</f>
        <v>-22.411000000000001</v>
      </c>
      <c r="N23" s="20">
        <f t="shared" si="0"/>
        <v>78.13</v>
      </c>
      <c r="O23" s="20">
        <f t="shared" si="1"/>
        <v>17.233000000000001</v>
      </c>
      <c r="P23" s="20">
        <f t="shared" si="2"/>
        <v>22.411000000000001</v>
      </c>
    </row>
    <row r="24" spans="1:16" customFormat="1">
      <c r="A24" s="194"/>
      <c r="B24" s="183"/>
      <c r="C24" s="11" t="s">
        <v>159</v>
      </c>
      <c r="D24" s="13">
        <f>Output!S202</f>
        <v>5.9962</v>
      </c>
      <c r="E24" s="13">
        <f>Output!T202</f>
        <v>3.9824000000000002</v>
      </c>
      <c r="F24" s="20">
        <f>Output!U202</f>
        <v>-33.584000000000003</v>
      </c>
      <c r="G24" s="13">
        <f>Output!S198</f>
        <v>6.4245000000000001</v>
      </c>
      <c r="H24" s="13">
        <f>Output!T198</f>
        <v>4.2281000000000004</v>
      </c>
      <c r="I24" s="20">
        <f>Output!U198</f>
        <v>-34.189</v>
      </c>
      <c r="J24" s="19">
        <f>Output!S186</f>
        <v>124.93</v>
      </c>
      <c r="K24" s="19">
        <f>Output!T186</f>
        <v>148.54</v>
      </c>
      <c r="L24" s="20">
        <f>Output!U186</f>
        <v>18.896999999999998</v>
      </c>
      <c r="N24" s="20">
        <f t="shared" si="0"/>
        <v>33.584000000000003</v>
      </c>
      <c r="O24" s="20">
        <f t="shared" si="1"/>
        <v>34.189</v>
      </c>
      <c r="P24" s="20">
        <f t="shared" si="2"/>
        <v>18.896999999999998</v>
      </c>
    </row>
    <row r="25" spans="1:16" customFormat="1">
      <c r="A25" s="194"/>
      <c r="B25" s="181" t="s">
        <v>100</v>
      </c>
      <c r="C25" s="11" t="s">
        <v>145</v>
      </c>
      <c r="D25" s="13">
        <f>Output!S394</f>
        <v>2.6898</v>
      </c>
      <c r="E25" s="13">
        <f>Output!T394</f>
        <v>3.8372999999999999</v>
      </c>
      <c r="F25" s="20">
        <f>Output!U394</f>
        <v>42.658000000000001</v>
      </c>
      <c r="G25" s="13">
        <f>Output!S390</f>
        <v>4.9051999999999998</v>
      </c>
      <c r="H25" s="13">
        <f>Output!T390</f>
        <v>4.0796000000000001</v>
      </c>
      <c r="I25" s="20">
        <f>Output!U390</f>
        <v>-16.831</v>
      </c>
      <c r="J25" s="19">
        <f>Output!S378</f>
        <v>143.76</v>
      </c>
      <c r="K25" s="19">
        <f>Output!T378</f>
        <v>161.74</v>
      </c>
      <c r="L25" s="20">
        <f>Output!U378</f>
        <v>12.507</v>
      </c>
      <c r="N25" s="20">
        <f t="shared" si="0"/>
        <v>42.658000000000001</v>
      </c>
      <c r="O25" s="20">
        <f t="shared" si="1"/>
        <v>16.831</v>
      </c>
      <c r="P25" s="20">
        <f t="shared" si="2"/>
        <v>12.507</v>
      </c>
    </row>
    <row r="26" spans="1:16" customFormat="1">
      <c r="A26" s="194"/>
      <c r="B26" s="182"/>
      <c r="C26" s="11" t="s">
        <v>146</v>
      </c>
      <c r="D26" s="13">
        <f>Output!S395</f>
        <v>2.9129999999999998</v>
      </c>
      <c r="E26" s="13">
        <f>Output!T395</f>
        <v>3.9729000000000001</v>
      </c>
      <c r="F26" s="20">
        <f>Output!U395</f>
        <v>36.387</v>
      </c>
      <c r="G26" s="13">
        <f>Output!S391</f>
        <v>6.7148000000000003</v>
      </c>
      <c r="H26" s="13">
        <f>Output!T391</f>
        <v>4.2051999999999996</v>
      </c>
      <c r="I26" s="20">
        <f>Output!U391</f>
        <v>-37.375</v>
      </c>
      <c r="J26" s="19">
        <f>Output!S379</f>
        <v>132.44999999999999</v>
      </c>
      <c r="K26" s="19">
        <f>Output!T379</f>
        <v>163.53</v>
      </c>
      <c r="L26" s="20">
        <f>Output!U379</f>
        <v>23.469000000000001</v>
      </c>
      <c r="N26" s="20">
        <f t="shared" si="0"/>
        <v>36.387</v>
      </c>
      <c r="O26" s="20">
        <f t="shared" si="1"/>
        <v>37.375</v>
      </c>
      <c r="P26" s="20">
        <f t="shared" si="2"/>
        <v>23.469000000000001</v>
      </c>
    </row>
    <row r="27" spans="1:16" customFormat="1">
      <c r="A27" s="194"/>
      <c r="B27" s="182"/>
      <c r="C27" s="11" t="s">
        <v>147</v>
      </c>
      <c r="D27" s="13">
        <f>Output!S396</f>
        <v>1.9278</v>
      </c>
      <c r="E27" s="13">
        <f>Output!T396</f>
        <v>3.5834000000000001</v>
      </c>
      <c r="F27" s="20">
        <f>Output!U396</f>
        <v>85.88</v>
      </c>
      <c r="G27" s="13">
        <f>Output!S392</f>
        <v>4.3612000000000002</v>
      </c>
      <c r="H27" s="13">
        <f>Output!T392</f>
        <v>4.0372000000000003</v>
      </c>
      <c r="I27" s="20">
        <f>Output!U392</f>
        <v>-7.4286000000000003</v>
      </c>
      <c r="J27" s="19">
        <f>Output!S380</f>
        <v>150.46</v>
      </c>
      <c r="K27" s="19">
        <f>Output!T380</f>
        <v>128.55000000000001</v>
      </c>
      <c r="L27" s="20">
        <f>Output!U380</f>
        <v>-14.558999999999999</v>
      </c>
      <c r="N27" s="20">
        <f t="shared" si="0"/>
        <v>85.88</v>
      </c>
      <c r="O27" s="20">
        <f t="shared" si="1"/>
        <v>7.4286000000000003</v>
      </c>
      <c r="P27" s="20">
        <f t="shared" si="2"/>
        <v>14.558999999999999</v>
      </c>
    </row>
    <row r="28" spans="1:16" customFormat="1">
      <c r="A28" s="194"/>
      <c r="B28" s="183"/>
      <c r="C28" s="11" t="s">
        <v>159</v>
      </c>
      <c r="D28" s="13">
        <f>Output!S397</f>
        <v>5.4241000000000001</v>
      </c>
      <c r="E28" s="13">
        <f>Output!T397</f>
        <v>3.9598</v>
      </c>
      <c r="F28" s="20">
        <f>Output!U397</f>
        <v>-26.995000000000001</v>
      </c>
      <c r="G28" s="13">
        <f>Output!S393</f>
        <v>6.2034000000000002</v>
      </c>
      <c r="H28" s="13">
        <f>Output!T393</f>
        <v>4.2012</v>
      </c>
      <c r="I28" s="20">
        <f>Output!U393</f>
        <v>-32.276000000000003</v>
      </c>
      <c r="J28" s="19">
        <f>Output!S381</f>
        <v>148.30000000000001</v>
      </c>
      <c r="K28" s="19">
        <f>Output!T381</f>
        <v>148.87</v>
      </c>
      <c r="L28" s="20">
        <f>Output!U381</f>
        <v>0.38501000000000002</v>
      </c>
      <c r="N28" s="20">
        <f t="shared" si="0"/>
        <v>26.995000000000001</v>
      </c>
      <c r="O28" s="20">
        <f t="shared" si="1"/>
        <v>32.276000000000003</v>
      </c>
      <c r="P28" s="20">
        <f t="shared" si="2"/>
        <v>0.38501000000000002</v>
      </c>
    </row>
    <row r="29" spans="1:16" customFormat="1">
      <c r="A29" s="194"/>
      <c r="B29" s="181" t="s">
        <v>101</v>
      </c>
      <c r="C29" s="11" t="s">
        <v>145</v>
      </c>
      <c r="D29" s="13">
        <f>Output!S433</f>
        <v>4.7724000000000002</v>
      </c>
      <c r="E29" s="13">
        <f>Output!T433</f>
        <v>7.6938000000000004</v>
      </c>
      <c r="F29" s="20">
        <f>Output!U433</f>
        <v>61.213000000000001</v>
      </c>
      <c r="G29" s="13">
        <f>Output!S429</f>
        <v>8.2646999999999995</v>
      </c>
      <c r="H29" s="13">
        <f>Output!T429</f>
        <v>8.4281000000000006</v>
      </c>
      <c r="I29" s="20">
        <f>Output!U429</f>
        <v>1.9775</v>
      </c>
      <c r="J29" s="19">
        <f>Output!S417</f>
        <v>185.88</v>
      </c>
      <c r="K29" s="19">
        <f>Output!T417</f>
        <v>164.68</v>
      </c>
      <c r="L29" s="20">
        <f>Output!U417</f>
        <v>-11.404</v>
      </c>
      <c r="N29" s="20">
        <f t="shared" si="0"/>
        <v>61.213000000000001</v>
      </c>
      <c r="O29" s="20">
        <f t="shared" si="1"/>
        <v>1.9775</v>
      </c>
      <c r="P29" s="20">
        <f t="shared" si="2"/>
        <v>11.404</v>
      </c>
    </row>
    <row r="30" spans="1:16" customFormat="1">
      <c r="A30" s="194"/>
      <c r="B30" s="182"/>
      <c r="C30" s="11" t="s">
        <v>146</v>
      </c>
      <c r="D30" s="13">
        <f>Output!S434</f>
        <v>6.5796000000000001</v>
      </c>
      <c r="E30" s="13">
        <f>Output!T434</f>
        <v>7.9836999999999998</v>
      </c>
      <c r="F30" s="20">
        <f>Output!U434</f>
        <v>21.341000000000001</v>
      </c>
      <c r="G30" s="13">
        <f>Output!S430</f>
        <v>11.221</v>
      </c>
      <c r="H30" s="13">
        <f>Output!T430</f>
        <v>8.6912000000000003</v>
      </c>
      <c r="I30" s="20">
        <f>Output!U430</f>
        <v>-22.545999999999999</v>
      </c>
      <c r="J30" s="19">
        <f>Output!S418</f>
        <v>173.4</v>
      </c>
      <c r="K30" s="19">
        <f>Output!T418</f>
        <v>168.37</v>
      </c>
      <c r="L30" s="20">
        <f>Output!U418</f>
        <v>-2.8974000000000002</v>
      </c>
      <c r="N30" s="20">
        <f t="shared" si="0"/>
        <v>21.341000000000001</v>
      </c>
      <c r="O30" s="20">
        <f t="shared" si="1"/>
        <v>22.545999999999999</v>
      </c>
      <c r="P30" s="20">
        <f t="shared" si="2"/>
        <v>2.8974000000000002</v>
      </c>
    </row>
    <row r="31" spans="1:16" customFormat="1">
      <c r="A31" s="194"/>
      <c r="B31" s="182"/>
      <c r="C31" s="11" t="s">
        <v>147</v>
      </c>
      <c r="D31" s="13">
        <f>Output!S435</f>
        <v>2.8973</v>
      </c>
      <c r="E31" s="13">
        <f>Output!T435</f>
        <v>7.1425000000000001</v>
      </c>
      <c r="F31" s="20">
        <f>Output!U435</f>
        <v>146.52000000000001</v>
      </c>
      <c r="G31" s="13">
        <f>Output!S431</f>
        <v>7.2846000000000002</v>
      </c>
      <c r="H31" s="13">
        <f>Output!T431</f>
        <v>8.0455000000000005</v>
      </c>
      <c r="I31" s="20">
        <f>Output!U431</f>
        <v>10.445</v>
      </c>
      <c r="J31" s="19">
        <f>Output!S419</f>
        <v>143.38</v>
      </c>
      <c r="K31" s="19">
        <f>Output!T419</f>
        <v>142.65</v>
      </c>
      <c r="L31" s="20">
        <f>Output!U419</f>
        <v>-0.50949</v>
      </c>
      <c r="N31" s="20">
        <f t="shared" si="0"/>
        <v>146.52000000000001</v>
      </c>
      <c r="O31" s="20">
        <f t="shared" si="1"/>
        <v>10.445</v>
      </c>
      <c r="P31" s="20">
        <f t="shared" si="2"/>
        <v>0.50949</v>
      </c>
    </row>
    <row r="32" spans="1:16" customFormat="1">
      <c r="A32" s="194"/>
      <c r="B32" s="183"/>
      <c r="C32" s="11" t="s">
        <v>159</v>
      </c>
      <c r="D32" s="13">
        <f>Output!S436</f>
        <v>10.063000000000001</v>
      </c>
      <c r="E32" s="13">
        <f>Output!T436</f>
        <v>7.9966999999999997</v>
      </c>
      <c r="F32" s="20">
        <f>Output!U436</f>
        <v>-20.533000000000001</v>
      </c>
      <c r="G32" s="13">
        <f>Output!S432</f>
        <v>12.176</v>
      </c>
      <c r="H32" s="13">
        <f>Output!T432</f>
        <v>8.5561000000000007</v>
      </c>
      <c r="I32" s="20">
        <f>Output!U432</f>
        <v>-29.728999999999999</v>
      </c>
      <c r="J32" s="19">
        <f>Output!S420</f>
        <v>133.32</v>
      </c>
      <c r="K32" s="19">
        <f>Output!T420</f>
        <v>163.96</v>
      </c>
      <c r="L32" s="20">
        <f>Output!U420</f>
        <v>22.986000000000001</v>
      </c>
      <c r="N32" s="20">
        <f t="shared" si="0"/>
        <v>20.533000000000001</v>
      </c>
      <c r="O32" s="20">
        <f t="shared" si="1"/>
        <v>29.728999999999999</v>
      </c>
      <c r="P32" s="20">
        <f t="shared" si="2"/>
        <v>22.986000000000001</v>
      </c>
    </row>
    <row r="33" spans="1:16" customFormat="1">
      <c r="A33" s="194"/>
      <c r="B33" s="181" t="s">
        <v>104</v>
      </c>
      <c r="C33" s="11" t="s">
        <v>145</v>
      </c>
      <c r="D33" s="13">
        <f>Output!S550</f>
        <v>4.1166999999999998</v>
      </c>
      <c r="E33" s="13">
        <f>Output!T550</f>
        <v>6.5385</v>
      </c>
      <c r="F33" s="20">
        <f>Output!U550</f>
        <v>58.828000000000003</v>
      </c>
      <c r="G33" s="13">
        <f>Output!S546</f>
        <v>8.3661999999999992</v>
      </c>
      <c r="H33" s="13">
        <f>Output!T546</f>
        <v>7.1471</v>
      </c>
      <c r="I33" s="20">
        <f>Output!U546</f>
        <v>-14.571999999999999</v>
      </c>
      <c r="J33" s="19">
        <f>Output!S534</f>
        <v>160.44999999999999</v>
      </c>
      <c r="K33" s="19">
        <f>Output!T534</f>
        <v>165.29</v>
      </c>
      <c r="L33" s="20">
        <f>Output!U534</f>
        <v>3.0167000000000002</v>
      </c>
      <c r="N33" s="20">
        <f t="shared" si="0"/>
        <v>58.828000000000003</v>
      </c>
      <c r="O33" s="20">
        <f t="shared" si="1"/>
        <v>14.571999999999999</v>
      </c>
      <c r="P33" s="20">
        <f t="shared" si="2"/>
        <v>3.0167000000000002</v>
      </c>
    </row>
    <row r="34" spans="1:16" customFormat="1">
      <c r="A34" s="194"/>
      <c r="B34" s="182"/>
      <c r="C34" s="11" t="s">
        <v>146</v>
      </c>
      <c r="D34" s="13">
        <f>Output!S551</f>
        <v>4.8319000000000001</v>
      </c>
      <c r="E34" s="13">
        <f>Output!T551</f>
        <v>6.8064</v>
      </c>
      <c r="F34" s="20">
        <f>Output!U551</f>
        <v>40.862000000000002</v>
      </c>
      <c r="G34" s="13">
        <f>Output!S547</f>
        <v>11.666</v>
      </c>
      <c r="H34" s="13">
        <f>Output!T547</f>
        <v>7.3845999999999998</v>
      </c>
      <c r="I34" s="20">
        <f>Output!U547</f>
        <v>-36.698</v>
      </c>
      <c r="J34" s="19">
        <f>Output!S535</f>
        <v>155.88</v>
      </c>
      <c r="K34" s="19">
        <f>Output!T535</f>
        <v>169.63</v>
      </c>
      <c r="L34" s="20">
        <f>Output!U535</f>
        <v>8.8195999999999994</v>
      </c>
      <c r="N34" s="20">
        <f t="shared" si="0"/>
        <v>40.862000000000002</v>
      </c>
      <c r="O34" s="20">
        <f t="shared" si="1"/>
        <v>36.698</v>
      </c>
      <c r="P34" s="20">
        <f t="shared" si="2"/>
        <v>8.8195999999999994</v>
      </c>
    </row>
    <row r="35" spans="1:16" customFormat="1">
      <c r="A35" s="194"/>
      <c r="B35" s="182"/>
      <c r="C35" s="11" t="s">
        <v>147</v>
      </c>
      <c r="D35" s="13">
        <f>Output!S552</f>
        <v>2.7578999999999998</v>
      </c>
      <c r="E35" s="13">
        <f>Output!T552</f>
        <v>6.0350999999999999</v>
      </c>
      <c r="F35" s="20">
        <f>Output!U552</f>
        <v>118.83</v>
      </c>
      <c r="G35" s="13">
        <f>Output!S548</f>
        <v>6.1348000000000003</v>
      </c>
      <c r="H35" s="13">
        <f>Output!T548</f>
        <v>6.7754000000000003</v>
      </c>
      <c r="I35" s="20">
        <f>Output!U548</f>
        <v>10.441000000000001</v>
      </c>
      <c r="J35" s="19">
        <f>Output!S536</f>
        <v>168.47</v>
      </c>
      <c r="K35" s="19">
        <f>Output!T536</f>
        <v>147.4</v>
      </c>
      <c r="L35" s="20">
        <f>Output!U536</f>
        <v>-12.509</v>
      </c>
      <c r="N35" s="20">
        <f t="shared" si="0"/>
        <v>118.83</v>
      </c>
      <c r="O35" s="20">
        <f t="shared" si="1"/>
        <v>10.441000000000001</v>
      </c>
      <c r="P35" s="20">
        <f t="shared" si="2"/>
        <v>12.509</v>
      </c>
    </row>
    <row r="36" spans="1:16" customFormat="1">
      <c r="A36" s="194"/>
      <c r="B36" s="183"/>
      <c r="C36" s="11" t="s">
        <v>159</v>
      </c>
      <c r="D36" s="13">
        <f>Output!S553</f>
        <v>11.962999999999999</v>
      </c>
      <c r="E36" s="13">
        <f>Output!T553</f>
        <v>6.7876000000000003</v>
      </c>
      <c r="F36" s="20">
        <f>Output!U553</f>
        <v>-43.264000000000003</v>
      </c>
      <c r="G36" s="13">
        <f>Output!S549</f>
        <v>12.228</v>
      </c>
      <c r="H36" s="13">
        <f>Output!T549</f>
        <v>7.3335999999999997</v>
      </c>
      <c r="I36" s="20">
        <f>Output!U549</f>
        <v>-40.027999999999999</v>
      </c>
      <c r="J36" s="19">
        <f>Output!S537</f>
        <v>169.15</v>
      </c>
      <c r="K36" s="19">
        <f>Output!T537</f>
        <v>149.79</v>
      </c>
      <c r="L36" s="20">
        <f>Output!U537</f>
        <v>-11.441000000000001</v>
      </c>
      <c r="N36" s="20">
        <f t="shared" si="0"/>
        <v>43.264000000000003</v>
      </c>
      <c r="O36" s="20">
        <f t="shared" si="1"/>
        <v>40.027999999999999</v>
      </c>
      <c r="P36" s="20">
        <f t="shared" si="2"/>
        <v>11.441000000000001</v>
      </c>
    </row>
    <row r="37" spans="1:16" customFormat="1">
      <c r="A37" s="194"/>
      <c r="B37" s="181" t="s">
        <v>105</v>
      </c>
      <c r="C37" s="11" t="s">
        <v>145</v>
      </c>
      <c r="D37" s="33">
        <f>Output!S589</f>
        <v>1.2989999999999999</v>
      </c>
      <c r="E37" s="33">
        <f>Output!T589</f>
        <v>2.0804</v>
      </c>
      <c r="F37" s="20">
        <f>Output!U589</f>
        <v>60.158000000000001</v>
      </c>
      <c r="G37" s="13">
        <f>Output!S585</f>
        <v>2.3620999999999999</v>
      </c>
      <c r="H37" s="13">
        <f>Output!T585</f>
        <v>2.5836999999999999</v>
      </c>
      <c r="I37" s="20">
        <f>Output!U585</f>
        <v>9.3833000000000002</v>
      </c>
      <c r="J37" s="51"/>
      <c r="K37" s="51"/>
      <c r="L37" s="20"/>
      <c r="N37" s="20">
        <f t="shared" si="0"/>
        <v>60.158000000000001</v>
      </c>
      <c r="O37" s="20">
        <f t="shared" si="1"/>
        <v>9.3833000000000002</v>
      </c>
      <c r="P37" s="20" t="str">
        <f t="shared" si="2"/>
        <v/>
      </c>
    </row>
    <row r="38" spans="1:16" customFormat="1">
      <c r="A38" s="194"/>
      <c r="B38" s="182"/>
      <c r="C38" s="11" t="s">
        <v>146</v>
      </c>
      <c r="D38" s="33">
        <f>Output!S590</f>
        <v>1.5215000000000001</v>
      </c>
      <c r="E38" s="33">
        <f>Output!T590</f>
        <v>2.2010999999999998</v>
      </c>
      <c r="F38" s="20">
        <f>Output!U590</f>
        <v>44.665999999999997</v>
      </c>
      <c r="G38" s="13">
        <f>Output!S586</f>
        <v>3.2863000000000002</v>
      </c>
      <c r="H38" s="13">
        <f>Output!T586</f>
        <v>2.6865000000000001</v>
      </c>
      <c r="I38" s="20">
        <f>Output!U586</f>
        <v>-18.25</v>
      </c>
      <c r="J38" s="51"/>
      <c r="K38" s="51"/>
      <c r="L38" s="20"/>
      <c r="N38" s="20">
        <f t="shared" si="0"/>
        <v>44.665999999999997</v>
      </c>
      <c r="O38" s="20">
        <f t="shared" si="1"/>
        <v>18.25</v>
      </c>
      <c r="P38" s="20" t="str">
        <f t="shared" si="2"/>
        <v/>
      </c>
    </row>
    <row r="39" spans="1:16" customFormat="1">
      <c r="A39" s="194"/>
      <c r="B39" s="182"/>
      <c r="C39" s="11" t="s">
        <v>147</v>
      </c>
      <c r="D39" s="33">
        <f>Output!S591</f>
        <v>0.88131000000000004</v>
      </c>
      <c r="E39" s="33">
        <f>Output!T591</f>
        <v>1.8561000000000001</v>
      </c>
      <c r="F39" s="20">
        <f>Output!U591</f>
        <v>110.61</v>
      </c>
      <c r="G39" s="13">
        <f>Output!S587</f>
        <v>1.8520000000000001</v>
      </c>
      <c r="H39" s="13">
        <f>Output!T587</f>
        <v>2.4060999999999999</v>
      </c>
      <c r="I39" s="20">
        <f>Output!U587</f>
        <v>29.919</v>
      </c>
      <c r="J39" s="51"/>
      <c r="K39" s="51"/>
      <c r="L39" s="20"/>
      <c r="N39" s="20">
        <f t="shared" si="0"/>
        <v>110.61</v>
      </c>
      <c r="O39" s="20">
        <f t="shared" si="1"/>
        <v>29.919</v>
      </c>
      <c r="P39" s="20" t="str">
        <f t="shared" si="2"/>
        <v/>
      </c>
    </row>
    <row r="40" spans="1:16" customFormat="1">
      <c r="A40" s="194"/>
      <c r="B40" s="183"/>
      <c r="C40" s="11" t="s">
        <v>159</v>
      </c>
      <c r="D40" s="33">
        <f>Output!S592</f>
        <v>2.4163999999999999</v>
      </c>
      <c r="E40" s="33">
        <f>Output!T592</f>
        <v>2.2961</v>
      </c>
      <c r="F40" s="20">
        <f>Output!U592</f>
        <v>-4.9785000000000004</v>
      </c>
      <c r="G40" s="13">
        <f>Output!S588</f>
        <v>3.0661999999999998</v>
      </c>
      <c r="H40" s="13">
        <f>Output!T588</f>
        <v>2.6604000000000001</v>
      </c>
      <c r="I40" s="20">
        <f>Output!U588</f>
        <v>-13.234</v>
      </c>
      <c r="J40" s="51"/>
      <c r="K40" s="51"/>
      <c r="L40" s="20"/>
      <c r="N40" s="20">
        <f t="shared" si="0"/>
        <v>4.9785000000000004</v>
      </c>
      <c r="O40" s="20">
        <f t="shared" si="1"/>
        <v>13.234</v>
      </c>
      <c r="P40" s="20" t="str">
        <f t="shared" si="2"/>
        <v/>
      </c>
    </row>
    <row r="41" spans="1:16" customFormat="1">
      <c r="A41" s="194"/>
      <c r="B41" s="181" t="s">
        <v>94</v>
      </c>
      <c r="C41" s="11" t="s">
        <v>145</v>
      </c>
      <c r="D41" s="13">
        <f>Output!S160</f>
        <v>4.4473000000000003</v>
      </c>
      <c r="E41" s="13">
        <f>Output!T160</f>
        <v>4.8761000000000001</v>
      </c>
      <c r="F41" s="20">
        <f>Output!U160</f>
        <v>9.6437000000000008</v>
      </c>
      <c r="G41" s="13">
        <f>Output!S156</f>
        <v>7.1029999999999998</v>
      </c>
      <c r="H41" s="13">
        <f>Output!T156</f>
        <v>4.9383999999999997</v>
      </c>
      <c r="I41" s="20">
        <f>Output!U156</f>
        <v>-30.474</v>
      </c>
      <c r="J41" s="19">
        <f>Output!S144</f>
        <v>225.93</v>
      </c>
      <c r="K41" s="19">
        <f>Output!T144</f>
        <v>221.37</v>
      </c>
      <c r="L41" s="20">
        <f>Output!U144</f>
        <v>-2.0181</v>
      </c>
      <c r="N41" s="20">
        <f t="shared" si="0"/>
        <v>9.6437000000000008</v>
      </c>
      <c r="O41" s="20">
        <f t="shared" si="1"/>
        <v>30.474</v>
      </c>
      <c r="P41" s="20">
        <f t="shared" si="2"/>
        <v>2.0181</v>
      </c>
    </row>
    <row r="42" spans="1:16" customFormat="1">
      <c r="A42" s="194"/>
      <c r="B42" s="182"/>
      <c r="C42" s="11" t="s">
        <v>146</v>
      </c>
      <c r="D42" s="13"/>
      <c r="E42" s="13"/>
      <c r="F42" s="20"/>
      <c r="G42" s="13">
        <f>Output!S157</f>
        <v>9.4537999999999993</v>
      </c>
      <c r="H42" s="13">
        <f>Output!T157</f>
        <v>5.1082000000000001</v>
      </c>
      <c r="I42" s="20">
        <f>Output!U157</f>
        <v>-45.966000000000001</v>
      </c>
      <c r="J42" s="19">
        <f>Output!S145</f>
        <v>209.68</v>
      </c>
      <c r="K42" s="19">
        <f>Output!T145</f>
        <v>222.55</v>
      </c>
      <c r="L42" s="20">
        <f>Output!U145</f>
        <v>6.1348000000000003</v>
      </c>
      <c r="N42" s="20" t="str">
        <f t="shared" si="0"/>
        <v/>
      </c>
      <c r="O42" s="20">
        <f t="shared" si="1"/>
        <v>45.966000000000001</v>
      </c>
      <c r="P42" s="20">
        <f t="shared" si="2"/>
        <v>6.1348000000000003</v>
      </c>
    </row>
    <row r="43" spans="1:16" customFormat="1">
      <c r="A43" s="194"/>
      <c r="B43" s="182"/>
      <c r="C43" s="11" t="s">
        <v>147</v>
      </c>
      <c r="D43" s="13">
        <f>Output!S162</f>
        <v>2.9529000000000001</v>
      </c>
      <c r="E43" s="13">
        <f>Output!T162</f>
        <v>4.5263999999999998</v>
      </c>
      <c r="F43" s="20">
        <f>Output!U162</f>
        <v>53.289000000000001</v>
      </c>
      <c r="G43" s="13">
        <f>Output!S158</f>
        <v>5.5484999999999998</v>
      </c>
      <c r="H43" s="13">
        <f>Output!T158</f>
        <v>4.9039000000000001</v>
      </c>
      <c r="I43" s="20">
        <f>Output!U158</f>
        <v>-11.617000000000001</v>
      </c>
      <c r="J43" s="19">
        <f>Output!S146</f>
        <v>195.36</v>
      </c>
      <c r="K43" s="19">
        <f>Output!T146</f>
        <v>159.54</v>
      </c>
      <c r="L43" s="20">
        <f>Output!U146</f>
        <v>-18.335999999999999</v>
      </c>
      <c r="N43" s="20">
        <f t="shared" si="0"/>
        <v>53.289000000000001</v>
      </c>
      <c r="O43" s="20">
        <f t="shared" si="1"/>
        <v>11.617000000000001</v>
      </c>
      <c r="P43" s="20">
        <f t="shared" si="2"/>
        <v>18.335999999999999</v>
      </c>
    </row>
    <row r="44" spans="1:16" customFormat="1">
      <c r="A44" s="194"/>
      <c r="B44" s="183"/>
      <c r="C44" s="11" t="s">
        <v>159</v>
      </c>
      <c r="D44" s="13">
        <f>Output!S163</f>
        <v>5.3628999999999998</v>
      </c>
      <c r="E44" s="13">
        <f>Output!T163</f>
        <v>5.4724000000000004</v>
      </c>
      <c r="F44" s="20">
        <f>Output!U163</f>
        <v>2.0413999999999999</v>
      </c>
      <c r="G44" s="13">
        <f>Output!S159</f>
        <v>6.4500999999999999</v>
      </c>
      <c r="H44" s="13">
        <f>Output!T159</f>
        <v>5.5110999999999999</v>
      </c>
      <c r="I44" s="20">
        <f>Output!U159</f>
        <v>-14.558999999999999</v>
      </c>
      <c r="J44" s="19">
        <f>Output!S147</f>
        <v>168.72</v>
      </c>
      <c r="K44" s="19">
        <f>Output!T147</f>
        <v>224.18</v>
      </c>
      <c r="L44" s="20">
        <f>Output!U147</f>
        <v>32.874000000000002</v>
      </c>
      <c r="N44" s="20">
        <f t="shared" si="0"/>
        <v>2.0413999999999999</v>
      </c>
      <c r="O44" s="20">
        <f t="shared" si="1"/>
        <v>14.558999999999999</v>
      </c>
      <c r="P44" s="20">
        <f t="shared" si="2"/>
        <v>32.874000000000002</v>
      </c>
    </row>
    <row r="45" spans="1:16" customFormat="1">
      <c r="A45" s="194"/>
      <c r="B45" s="181" t="s">
        <v>99</v>
      </c>
      <c r="C45" s="11" t="s">
        <v>145</v>
      </c>
      <c r="D45" s="13">
        <f>Output!S355</f>
        <v>4.2937000000000003</v>
      </c>
      <c r="E45" s="13">
        <f>Output!T355</f>
        <v>4.6837999999999997</v>
      </c>
      <c r="F45" s="20">
        <f>Output!U355</f>
        <v>9.0859000000000005</v>
      </c>
      <c r="G45" s="13">
        <f>Output!S351</f>
        <v>6.5842999999999998</v>
      </c>
      <c r="H45" s="13">
        <f>Output!T351</f>
        <v>4.7497999999999996</v>
      </c>
      <c r="I45" s="20">
        <f>Output!U351</f>
        <v>-27.861999999999998</v>
      </c>
      <c r="J45" s="19">
        <f>Output!S339</f>
        <v>227.5</v>
      </c>
      <c r="K45" s="19">
        <f>Output!T339</f>
        <v>218.03</v>
      </c>
      <c r="L45" s="20">
        <f>Output!U339</f>
        <v>-4.1647999999999996</v>
      </c>
      <c r="N45" s="20">
        <f t="shared" si="0"/>
        <v>9.0859000000000005</v>
      </c>
      <c r="O45" s="20">
        <f t="shared" si="1"/>
        <v>27.861999999999998</v>
      </c>
      <c r="P45" s="20">
        <f t="shared" si="2"/>
        <v>4.1647999999999996</v>
      </c>
    </row>
    <row r="46" spans="1:16" customFormat="1">
      <c r="A46" s="194"/>
      <c r="B46" s="182"/>
      <c r="C46" s="11" t="s">
        <v>146</v>
      </c>
      <c r="D46" s="13">
        <f>Output!S356</f>
        <v>5.2580999999999998</v>
      </c>
      <c r="E46" s="13">
        <f>Output!T356</f>
        <v>4.8548999999999998</v>
      </c>
      <c r="F46" s="20">
        <f>Output!U356</f>
        <v>-7.6688999999999998</v>
      </c>
      <c r="G46" s="13">
        <f>Output!S352</f>
        <v>9.0579000000000001</v>
      </c>
      <c r="H46" s="13">
        <f>Output!T352</f>
        <v>4.9161999999999999</v>
      </c>
      <c r="I46" s="20">
        <f>Output!U352</f>
        <v>-45.725000000000001</v>
      </c>
      <c r="J46" s="19">
        <f>Output!S340</f>
        <v>220.4</v>
      </c>
      <c r="K46" s="19">
        <f>Output!T340</f>
        <v>219.21</v>
      </c>
      <c r="L46" s="20">
        <f>Output!U340</f>
        <v>-0.53902000000000005</v>
      </c>
      <c r="N46" s="20">
        <f t="shared" si="0"/>
        <v>7.6688999999999998</v>
      </c>
      <c r="O46" s="20">
        <f t="shared" si="1"/>
        <v>45.725000000000001</v>
      </c>
      <c r="P46" s="20">
        <f t="shared" si="2"/>
        <v>0.53902000000000005</v>
      </c>
    </row>
    <row r="47" spans="1:16" customFormat="1">
      <c r="A47" s="194"/>
      <c r="B47" s="182"/>
      <c r="C47" s="11" t="s">
        <v>147</v>
      </c>
      <c r="D47" s="13">
        <f>Output!S357</f>
        <v>2.7315</v>
      </c>
      <c r="E47" s="13">
        <f>Output!T357</f>
        <v>4.3380000000000001</v>
      </c>
      <c r="F47" s="20">
        <f>Output!U357</f>
        <v>58.814999999999998</v>
      </c>
      <c r="G47" s="13">
        <f>Output!S353</f>
        <v>5.08</v>
      </c>
      <c r="H47" s="13">
        <f>Output!T353</f>
        <v>4.7241999999999997</v>
      </c>
      <c r="I47" s="20">
        <f>Output!U353</f>
        <v>-7.0026999999999999</v>
      </c>
      <c r="J47" s="19">
        <f>Output!S341</f>
        <v>194.6</v>
      </c>
      <c r="K47" s="19">
        <f>Output!T341</f>
        <v>156.22</v>
      </c>
      <c r="L47" s="20">
        <f>Output!U341</f>
        <v>-19.724</v>
      </c>
      <c r="N47" s="20">
        <f t="shared" si="0"/>
        <v>58.814999999999998</v>
      </c>
      <c r="O47" s="20">
        <f t="shared" si="1"/>
        <v>7.0026999999999999</v>
      </c>
      <c r="P47" s="20">
        <f t="shared" si="2"/>
        <v>19.724</v>
      </c>
    </row>
    <row r="48" spans="1:16" customFormat="1">
      <c r="A48" s="194"/>
      <c r="B48" s="183"/>
      <c r="C48" s="11" t="s">
        <v>159</v>
      </c>
      <c r="D48" s="13">
        <f>Output!S358</f>
        <v>5.1547000000000001</v>
      </c>
      <c r="E48" s="13">
        <f>Output!T358</f>
        <v>5.2786</v>
      </c>
      <c r="F48" s="20">
        <f>Output!U358</f>
        <v>2.4035000000000002</v>
      </c>
      <c r="G48" s="13">
        <f>Output!S354</f>
        <v>6.3723000000000001</v>
      </c>
      <c r="H48" s="13">
        <f>Output!T354</f>
        <v>5.3196000000000003</v>
      </c>
      <c r="I48" s="20">
        <f>Output!U354</f>
        <v>-16.518999999999998</v>
      </c>
      <c r="J48" s="19">
        <f>Output!S342</f>
        <v>166.4</v>
      </c>
      <c r="K48" s="19">
        <f>Output!T342</f>
        <v>220.94</v>
      </c>
      <c r="L48" s="20">
        <f>Output!U342</f>
        <v>32.779000000000003</v>
      </c>
      <c r="N48" s="20">
        <f t="shared" si="0"/>
        <v>2.4035000000000002</v>
      </c>
      <c r="O48" s="20">
        <f t="shared" si="1"/>
        <v>16.518999999999998</v>
      </c>
      <c r="P48" s="20">
        <f t="shared" si="2"/>
        <v>32.779000000000003</v>
      </c>
    </row>
    <row r="49" spans="1:16" customFormat="1">
      <c r="A49" s="194"/>
      <c r="B49" s="181" t="s">
        <v>96</v>
      </c>
      <c r="C49" s="11" t="s">
        <v>145</v>
      </c>
      <c r="D49" s="13">
        <f>Output!S238</f>
        <v>3.8843000000000001</v>
      </c>
      <c r="E49" s="13">
        <f>Output!T238</f>
        <v>3.605</v>
      </c>
      <c r="F49" s="20">
        <f>Output!U238</f>
        <v>-7.1894999999999998</v>
      </c>
      <c r="G49" s="13">
        <f>Output!S234</f>
        <v>6.8597000000000001</v>
      </c>
      <c r="H49" s="13">
        <f>Output!T234</f>
        <v>3.6469999999999998</v>
      </c>
      <c r="I49" s="20">
        <f>Output!U234</f>
        <v>-46.835000000000001</v>
      </c>
      <c r="J49" s="19">
        <f>Output!S222</f>
        <v>150.34</v>
      </c>
      <c r="K49" s="19">
        <f>Output!T222</f>
        <v>182.78</v>
      </c>
      <c r="L49" s="20">
        <f>Output!U222</f>
        <v>21.58</v>
      </c>
      <c r="N49" s="20">
        <f t="shared" si="0"/>
        <v>7.1894999999999998</v>
      </c>
      <c r="O49" s="20">
        <f t="shared" si="1"/>
        <v>46.835000000000001</v>
      </c>
      <c r="P49" s="20">
        <f t="shared" si="2"/>
        <v>21.58</v>
      </c>
    </row>
    <row r="50" spans="1:16" customFormat="1">
      <c r="A50" s="194"/>
      <c r="B50" s="182"/>
      <c r="C50" s="11" t="s">
        <v>146</v>
      </c>
      <c r="D50" s="13">
        <f>Output!S239</f>
        <v>4.7816000000000001</v>
      </c>
      <c r="E50" s="13">
        <f>Output!T239</f>
        <v>3.7431999999999999</v>
      </c>
      <c r="F50" s="20">
        <f>Output!U239</f>
        <v>-21.716000000000001</v>
      </c>
      <c r="G50" s="13">
        <f>Output!S235</f>
        <v>8.5151000000000003</v>
      </c>
      <c r="H50" s="13">
        <f>Output!T235</f>
        <v>3.78</v>
      </c>
      <c r="I50" s="20">
        <f>Output!U235</f>
        <v>-55.609000000000002</v>
      </c>
      <c r="J50" s="19">
        <f>Output!S223</f>
        <v>132.38999999999999</v>
      </c>
      <c r="K50" s="19">
        <f>Output!T223</f>
        <v>184.24</v>
      </c>
      <c r="L50" s="20">
        <f>Output!U223</f>
        <v>39.164000000000001</v>
      </c>
      <c r="N50" s="20">
        <f t="shared" si="0"/>
        <v>21.716000000000001</v>
      </c>
      <c r="O50" s="20">
        <f t="shared" si="1"/>
        <v>55.609000000000002</v>
      </c>
      <c r="P50" s="20">
        <f t="shared" si="2"/>
        <v>39.164000000000001</v>
      </c>
    </row>
    <row r="51" spans="1:16" customFormat="1">
      <c r="A51" s="194"/>
      <c r="B51" s="182"/>
      <c r="C51" s="11" t="s">
        <v>147</v>
      </c>
      <c r="D51" s="13">
        <f>Output!S240</f>
        <v>2.6461999999999999</v>
      </c>
      <c r="E51" s="13">
        <f>Output!T240</f>
        <v>3.3153999999999999</v>
      </c>
      <c r="F51" s="20">
        <f>Output!U240</f>
        <v>25.29</v>
      </c>
      <c r="G51" s="13">
        <f>Output!S236</f>
        <v>6.4486999999999997</v>
      </c>
      <c r="H51" s="13">
        <f>Output!T236</f>
        <v>3.6387</v>
      </c>
      <c r="I51" s="20">
        <f>Output!U236</f>
        <v>-43.575000000000003</v>
      </c>
      <c r="J51" s="19">
        <f>Output!S224</f>
        <v>174.88</v>
      </c>
      <c r="K51" s="19">
        <f>Output!T224</f>
        <v>127.91</v>
      </c>
      <c r="L51" s="20">
        <f>Output!U224</f>
        <v>-26.858000000000001</v>
      </c>
      <c r="N51" s="20">
        <f t="shared" si="0"/>
        <v>25.29</v>
      </c>
      <c r="O51" s="20">
        <f t="shared" si="1"/>
        <v>43.575000000000003</v>
      </c>
      <c r="P51" s="20">
        <f t="shared" si="2"/>
        <v>26.858000000000001</v>
      </c>
    </row>
    <row r="52" spans="1:16" customFormat="1">
      <c r="A52" s="194"/>
      <c r="B52" s="183"/>
      <c r="C52" s="11" t="s">
        <v>159</v>
      </c>
      <c r="D52" s="13">
        <f>Output!S241</f>
        <v>5.4463999999999997</v>
      </c>
      <c r="E52" s="13">
        <f>Output!T241</f>
        <v>4.22</v>
      </c>
      <c r="F52" s="20">
        <f>Output!U241</f>
        <v>-22.516999999999999</v>
      </c>
      <c r="G52" s="13">
        <f>Output!S237</f>
        <v>6.6852</v>
      </c>
      <c r="H52" s="13">
        <f>Output!T237</f>
        <v>4.2337999999999996</v>
      </c>
      <c r="I52" s="20">
        <f>Output!U237</f>
        <v>-36.668999999999997</v>
      </c>
      <c r="J52" s="19">
        <f>Output!S225</f>
        <v>161</v>
      </c>
      <c r="K52" s="19">
        <f>Output!T225</f>
        <v>190.26</v>
      </c>
      <c r="L52" s="20">
        <f>Output!U225</f>
        <v>18.175000000000001</v>
      </c>
      <c r="N52" s="20">
        <f t="shared" si="0"/>
        <v>22.516999999999999</v>
      </c>
      <c r="O52" s="20">
        <f t="shared" si="1"/>
        <v>36.668999999999997</v>
      </c>
      <c r="P52" s="20">
        <f t="shared" si="2"/>
        <v>18.175000000000001</v>
      </c>
    </row>
    <row r="53" spans="1:16" customFormat="1">
      <c r="A53" s="194"/>
      <c r="B53" s="181" t="s">
        <v>102</v>
      </c>
      <c r="C53" s="11" t="s">
        <v>145</v>
      </c>
      <c r="D53" s="13">
        <f>Output!S472</f>
        <v>2.8397999999999999</v>
      </c>
      <c r="E53" s="13">
        <f>Output!T472</f>
        <v>4.1451000000000002</v>
      </c>
      <c r="F53" s="20">
        <f>Output!U472</f>
        <v>45.966999999999999</v>
      </c>
      <c r="G53" s="13">
        <f>Output!S468</f>
        <v>3.8193000000000001</v>
      </c>
      <c r="H53" s="13">
        <f>Output!T468</f>
        <v>4.2643000000000004</v>
      </c>
      <c r="I53" s="20">
        <f>Output!U468</f>
        <v>11.651999999999999</v>
      </c>
      <c r="J53" s="19">
        <f>Output!S456</f>
        <v>199</v>
      </c>
      <c r="K53" s="19">
        <f>Output!T456</f>
        <v>206.71</v>
      </c>
      <c r="L53" s="20">
        <f>Output!U456</f>
        <v>3.8734000000000002</v>
      </c>
      <c r="N53" s="20">
        <f t="shared" si="0"/>
        <v>45.966999999999999</v>
      </c>
      <c r="O53" s="20">
        <f t="shared" si="1"/>
        <v>11.651999999999999</v>
      </c>
      <c r="P53" s="20">
        <f t="shared" si="2"/>
        <v>3.8734000000000002</v>
      </c>
    </row>
    <row r="54" spans="1:16" customFormat="1">
      <c r="A54" s="194"/>
      <c r="B54" s="182"/>
      <c r="C54" s="11" t="s">
        <v>146</v>
      </c>
      <c r="D54" s="13"/>
      <c r="E54" s="13"/>
      <c r="F54" s="20"/>
      <c r="G54" s="13">
        <f>Output!S469</f>
        <v>6.0731999999999999</v>
      </c>
      <c r="H54" s="13">
        <f>Output!T469</f>
        <v>4.4282000000000004</v>
      </c>
      <c r="I54" s="20">
        <f>Output!U469</f>
        <v>-27.087</v>
      </c>
      <c r="J54" s="19">
        <f>Output!S457</f>
        <v>178.3</v>
      </c>
      <c r="K54" s="19">
        <f>Output!T457</f>
        <v>207.77</v>
      </c>
      <c r="L54" s="20">
        <f>Output!U457</f>
        <v>16.527999999999999</v>
      </c>
      <c r="N54" s="20" t="str">
        <f t="shared" si="0"/>
        <v/>
      </c>
      <c r="O54" s="20">
        <f t="shared" si="1"/>
        <v>27.087</v>
      </c>
      <c r="P54" s="20">
        <f t="shared" si="2"/>
        <v>16.527999999999999</v>
      </c>
    </row>
    <row r="55" spans="1:16" customFormat="1">
      <c r="A55" s="194"/>
      <c r="B55" s="182"/>
      <c r="C55" s="11" t="s">
        <v>147</v>
      </c>
      <c r="D55" s="13">
        <f>Output!S474</f>
        <v>2.1187999999999998</v>
      </c>
      <c r="E55" s="13">
        <f>Output!T474</f>
        <v>3.8778999999999999</v>
      </c>
      <c r="F55" s="20">
        <f>Output!U474</f>
        <v>83.024000000000001</v>
      </c>
      <c r="G55" s="13">
        <f>Output!S470</f>
        <v>3.4636</v>
      </c>
      <c r="H55" s="13">
        <f>Output!T470</f>
        <v>4.3475999999999999</v>
      </c>
      <c r="I55" s="20">
        <f>Output!U470</f>
        <v>25.521999999999998</v>
      </c>
      <c r="J55" s="19">
        <f>Output!S458</f>
        <v>171.2</v>
      </c>
      <c r="K55" s="19">
        <f>Output!T458</f>
        <v>144.81</v>
      </c>
      <c r="L55" s="20">
        <f>Output!U458</f>
        <v>-15.417</v>
      </c>
      <c r="N55" s="20">
        <f t="shared" si="0"/>
        <v>83.024000000000001</v>
      </c>
      <c r="O55" s="20">
        <f t="shared" si="1"/>
        <v>25.521999999999998</v>
      </c>
      <c r="P55" s="20">
        <f t="shared" si="2"/>
        <v>15.417</v>
      </c>
    </row>
    <row r="56" spans="1:16" customFormat="1">
      <c r="A56" s="194"/>
      <c r="B56" s="183"/>
      <c r="C56" s="11" t="s">
        <v>159</v>
      </c>
      <c r="D56" s="13">
        <f>Output!S475</f>
        <v>10.500999999999999</v>
      </c>
      <c r="E56" s="13">
        <f>Output!T475</f>
        <v>7.2915000000000001</v>
      </c>
      <c r="F56" s="20">
        <f>Output!U475</f>
        <v>-30.565999999999999</v>
      </c>
      <c r="G56" s="13">
        <f>Output!S471</f>
        <v>10.901</v>
      </c>
      <c r="H56" s="13">
        <f>Output!T471</f>
        <v>7.2527999999999997</v>
      </c>
      <c r="I56" s="20">
        <f>Output!U471</f>
        <v>-33.466999999999999</v>
      </c>
      <c r="J56" s="19">
        <f>Output!S459</f>
        <v>269.89999999999998</v>
      </c>
      <c r="K56" s="19">
        <f>Output!T459</f>
        <v>261.89999999999998</v>
      </c>
      <c r="L56" s="20">
        <f>Output!U459</f>
        <v>-2.9655</v>
      </c>
      <c r="N56" s="20">
        <f t="shared" si="0"/>
        <v>30.565999999999999</v>
      </c>
      <c r="O56" s="20">
        <f t="shared" si="1"/>
        <v>33.466999999999999</v>
      </c>
      <c r="P56" s="20">
        <f t="shared" si="2"/>
        <v>2.9655</v>
      </c>
    </row>
    <row r="57" spans="1:16" customFormat="1">
      <c r="A57" s="194"/>
      <c r="B57" s="181" t="s">
        <v>103</v>
      </c>
      <c r="C57" s="11" t="s">
        <v>145</v>
      </c>
      <c r="D57" s="13">
        <f>Output!S511</f>
        <v>46.487000000000002</v>
      </c>
      <c r="E57" s="13">
        <f>Output!T511</f>
        <v>3.8822999999999999</v>
      </c>
      <c r="F57" s="20">
        <f>Output!U511</f>
        <v>-91.649000000000001</v>
      </c>
      <c r="G57" s="13">
        <f>Output!S507</f>
        <v>57.720999999999997</v>
      </c>
      <c r="H57" s="13">
        <f>Output!T507</f>
        <v>4.0022000000000002</v>
      </c>
      <c r="I57" s="20">
        <f>Output!U507</f>
        <v>-93.066000000000003</v>
      </c>
      <c r="J57" s="19">
        <f>Output!S495</f>
        <v>415.57</v>
      </c>
      <c r="K57" s="19">
        <f>Output!T495</f>
        <v>207.01</v>
      </c>
      <c r="L57" s="20">
        <f>Output!U495</f>
        <v>-50.186</v>
      </c>
      <c r="N57" s="20">
        <f t="shared" si="0"/>
        <v>91.649000000000001</v>
      </c>
      <c r="O57" s="20">
        <f t="shared" si="1"/>
        <v>93.066000000000003</v>
      </c>
      <c r="P57" s="20">
        <f t="shared" si="2"/>
        <v>50.186</v>
      </c>
    </row>
    <row r="58" spans="1:16" customFormat="1">
      <c r="A58" s="194"/>
      <c r="B58" s="182"/>
      <c r="C58" s="11" t="s">
        <v>146</v>
      </c>
      <c r="D58" s="13"/>
      <c r="E58" s="13"/>
      <c r="F58" s="20"/>
      <c r="G58" s="13">
        <f>Output!S508</f>
        <v>20.872</v>
      </c>
      <c r="H58" s="13">
        <f>Output!T508</f>
        <v>4.1609999999999996</v>
      </c>
      <c r="I58" s="20">
        <f>Output!U508</f>
        <v>-80.064999999999998</v>
      </c>
      <c r="J58" s="19">
        <f>Output!S496</f>
        <v>243.37</v>
      </c>
      <c r="K58" s="19">
        <f>Output!T496</f>
        <v>208.74</v>
      </c>
      <c r="L58" s="20">
        <f>Output!U496</f>
        <v>-14.231</v>
      </c>
      <c r="N58" s="20" t="str">
        <f t="shared" si="0"/>
        <v/>
      </c>
      <c r="O58" s="20">
        <f t="shared" si="1"/>
        <v>80.064999999999998</v>
      </c>
      <c r="P58" s="20">
        <f t="shared" si="2"/>
        <v>14.231</v>
      </c>
    </row>
    <row r="59" spans="1:16" customFormat="1">
      <c r="A59" s="194"/>
      <c r="B59" s="182"/>
      <c r="C59" s="11" t="s">
        <v>147</v>
      </c>
      <c r="D59" s="13">
        <f>Output!S513</f>
        <v>18.286999999999999</v>
      </c>
      <c r="E59" s="13">
        <f>Output!T513</f>
        <v>3.6166999999999998</v>
      </c>
      <c r="F59" s="20">
        <f>Output!U513</f>
        <v>-80.221999999999994</v>
      </c>
      <c r="G59" s="13">
        <f>Output!S509</f>
        <v>23.943999999999999</v>
      </c>
      <c r="H59" s="13">
        <f>Output!T509</f>
        <v>4.0277000000000003</v>
      </c>
      <c r="I59" s="20">
        <f>Output!U509</f>
        <v>-83.179000000000002</v>
      </c>
      <c r="J59" s="19">
        <f>Output!S497</f>
        <v>669.41</v>
      </c>
      <c r="K59" s="19">
        <f>Output!T497</f>
        <v>154.81</v>
      </c>
      <c r="L59" s="20">
        <f>Output!U497</f>
        <v>-76.873000000000005</v>
      </c>
      <c r="N59" s="20">
        <f t="shared" si="0"/>
        <v>80.221999999999994</v>
      </c>
      <c r="O59" s="20">
        <f t="shared" si="1"/>
        <v>83.179000000000002</v>
      </c>
      <c r="P59" s="20">
        <f t="shared" si="2"/>
        <v>76.873000000000005</v>
      </c>
    </row>
    <row r="60" spans="1:16" customFormat="1">
      <c r="A60" s="194"/>
      <c r="B60" s="183"/>
      <c r="C60" s="11" t="s">
        <v>159</v>
      </c>
      <c r="D60" s="13">
        <f>Output!S514</f>
        <v>3.7305000000000001</v>
      </c>
      <c r="E60" s="13">
        <f>Output!T514</f>
        <v>7.0608000000000004</v>
      </c>
      <c r="F60" s="20">
        <f>Output!U514</f>
        <v>89.271000000000001</v>
      </c>
      <c r="G60" s="13">
        <f>Output!S510</f>
        <v>5.1239999999999997</v>
      </c>
      <c r="H60" s="13">
        <f>Output!T510</f>
        <v>7.0182000000000002</v>
      </c>
      <c r="I60" s="20">
        <f>Output!U510</f>
        <v>36.969000000000001</v>
      </c>
      <c r="J60" s="19">
        <f>Output!S498</f>
        <v>161.06</v>
      </c>
      <c r="K60" s="19">
        <f>Output!T498</f>
        <v>263.33999999999997</v>
      </c>
      <c r="L60" s="20">
        <f>Output!U498</f>
        <v>63.508000000000003</v>
      </c>
      <c r="N60" s="20">
        <f t="shared" si="0"/>
        <v>89.271000000000001</v>
      </c>
      <c r="O60" s="20">
        <f t="shared" si="1"/>
        <v>36.969000000000001</v>
      </c>
      <c r="P60" s="20">
        <f t="shared" si="2"/>
        <v>63.508000000000003</v>
      </c>
    </row>
    <row r="61" spans="1:16" customFormat="1">
      <c r="A61" s="194"/>
      <c r="B61" s="181" t="s">
        <v>106</v>
      </c>
      <c r="C61" s="11" t="s">
        <v>145</v>
      </c>
      <c r="D61" s="13">
        <f>Output!S628</f>
        <v>5.2342000000000004</v>
      </c>
      <c r="E61" s="13">
        <f>Output!T628</f>
        <v>5.1001000000000003</v>
      </c>
      <c r="F61" s="20">
        <f>Output!U628</f>
        <v>-2.5625</v>
      </c>
      <c r="G61" s="13">
        <f>Output!S624</f>
        <v>7.6097000000000001</v>
      </c>
      <c r="H61" s="13">
        <f>Output!T624</f>
        <v>5.1401000000000003</v>
      </c>
      <c r="I61" s="20">
        <f>Output!U624</f>
        <v>-32.454000000000001</v>
      </c>
      <c r="J61" s="19">
        <f>Output!S612</f>
        <v>235.69</v>
      </c>
      <c r="K61" s="19">
        <f>Output!T612</f>
        <v>227.05</v>
      </c>
      <c r="L61" s="20">
        <f>Output!U612</f>
        <v>-3.6648000000000001</v>
      </c>
      <c r="N61" s="20">
        <f t="shared" si="0"/>
        <v>2.5625</v>
      </c>
      <c r="O61" s="20">
        <f t="shared" si="1"/>
        <v>32.454000000000001</v>
      </c>
      <c r="P61" s="20">
        <f t="shared" si="2"/>
        <v>3.6648000000000001</v>
      </c>
    </row>
    <row r="62" spans="1:16" customFormat="1">
      <c r="A62" s="230"/>
      <c r="B62" s="182"/>
      <c r="C62" s="11" t="s">
        <v>146</v>
      </c>
      <c r="D62" s="13"/>
      <c r="E62" s="13"/>
      <c r="F62" s="20"/>
      <c r="G62" s="13">
        <f>Output!S625</f>
        <v>7.8345000000000002</v>
      </c>
      <c r="H62" s="13">
        <f>Output!T625</f>
        <v>5.0065</v>
      </c>
      <c r="I62" s="20">
        <f>Output!U625</f>
        <v>-36.095999999999997</v>
      </c>
      <c r="J62" s="19">
        <f>Output!S613</f>
        <v>217.21</v>
      </c>
      <c r="K62" s="19">
        <f>Output!T613</f>
        <v>221.5</v>
      </c>
      <c r="L62" s="20">
        <f>Output!U613</f>
        <v>1.9761</v>
      </c>
      <c r="N62" s="20" t="str">
        <f t="shared" si="0"/>
        <v/>
      </c>
      <c r="O62" s="20">
        <f t="shared" si="1"/>
        <v>36.095999999999997</v>
      </c>
      <c r="P62" s="20">
        <f t="shared" si="2"/>
        <v>1.9761</v>
      </c>
    </row>
    <row r="63" spans="1:16" customFormat="1">
      <c r="A63" s="230"/>
      <c r="B63" s="182"/>
      <c r="C63" s="11" t="s">
        <v>147</v>
      </c>
      <c r="D63" s="13">
        <f>Output!S630</f>
        <v>5.1807999999999996</v>
      </c>
      <c r="E63" s="13">
        <f>Output!T630</f>
        <v>5.7080000000000002</v>
      </c>
      <c r="F63" s="20">
        <f>Output!U630</f>
        <v>10.177</v>
      </c>
      <c r="G63" s="13">
        <f>Output!S626</f>
        <v>8.7350999999999992</v>
      </c>
      <c r="H63" s="13">
        <f>Output!T626</f>
        <v>5.9157000000000002</v>
      </c>
      <c r="I63" s="20">
        <f>Output!U626</f>
        <v>-32.277000000000001</v>
      </c>
      <c r="J63" s="19">
        <f>Output!S614</f>
        <v>231.5</v>
      </c>
      <c r="K63" s="19">
        <f>Output!T614</f>
        <v>188.15</v>
      </c>
      <c r="L63" s="20">
        <f>Output!U614</f>
        <v>-18.725999999999999</v>
      </c>
      <c r="N63" s="20">
        <f t="shared" si="0"/>
        <v>10.177</v>
      </c>
      <c r="O63" s="20">
        <f t="shared" si="1"/>
        <v>32.277000000000001</v>
      </c>
      <c r="P63" s="20">
        <f t="shared" si="2"/>
        <v>18.725999999999999</v>
      </c>
    </row>
    <row r="64" spans="1:16" customFormat="1">
      <c r="A64" s="231"/>
      <c r="B64" s="183"/>
      <c r="C64" s="11" t="s">
        <v>159</v>
      </c>
      <c r="D64" s="13">
        <f>Output!S631</f>
        <v>2.8460999999999999</v>
      </c>
      <c r="E64" s="13">
        <f>Output!T631</f>
        <v>4.3872</v>
      </c>
      <c r="F64" s="53">
        <f>Output!U631</f>
        <v>54.146999999999998</v>
      </c>
      <c r="G64" s="13">
        <f>Output!S627</f>
        <v>4.4494999999999996</v>
      </c>
      <c r="H64" s="13">
        <f>Output!T627</f>
        <v>4.4939</v>
      </c>
      <c r="I64" s="20">
        <f>Output!U627</f>
        <v>0.99766999999999995</v>
      </c>
      <c r="J64" s="19"/>
      <c r="K64" s="19"/>
      <c r="L64" s="20"/>
      <c r="N64" s="20">
        <f t="shared" si="0"/>
        <v>54.146999999999998</v>
      </c>
      <c r="O64" s="20">
        <f t="shared" si="1"/>
        <v>0.99766999999999995</v>
      </c>
      <c r="P64" s="20" t="str">
        <f t="shared" si="2"/>
        <v/>
      </c>
    </row>
    <row r="65" spans="1:16" customFormat="1">
      <c r="A65" s="174" t="s">
        <v>342</v>
      </c>
      <c r="B65" s="181" t="s">
        <v>92</v>
      </c>
      <c r="C65" s="222" t="s">
        <v>148</v>
      </c>
      <c r="D65" s="223"/>
      <c r="E65" s="223"/>
      <c r="F65" s="224"/>
      <c r="G65" s="13">
        <f>Output!S646</f>
        <v>27.18</v>
      </c>
      <c r="H65" s="13">
        <f>Output!T646</f>
        <v>36.531999999999996</v>
      </c>
      <c r="I65" s="20">
        <f>Output!U646</f>
        <v>34.408999999999999</v>
      </c>
      <c r="J65" s="19">
        <f>Output!S649</f>
        <v>356</v>
      </c>
      <c r="K65" s="19">
        <f>Output!T649</f>
        <v>359.68</v>
      </c>
      <c r="L65" s="20">
        <f>Output!U649</f>
        <v>1.0314000000000001</v>
      </c>
      <c r="N65" s="20" t="str">
        <f t="shared" si="0"/>
        <v/>
      </c>
      <c r="O65" s="20">
        <f t="shared" si="1"/>
        <v>34.408999999999999</v>
      </c>
      <c r="P65" s="20">
        <f t="shared" si="2"/>
        <v>1.0314000000000001</v>
      </c>
    </row>
    <row r="66" spans="1:16" customFormat="1">
      <c r="A66" s="185"/>
      <c r="B66" s="182"/>
      <c r="C66" s="225" t="s">
        <v>149</v>
      </c>
      <c r="D66" s="226"/>
      <c r="E66" s="226"/>
      <c r="F66" s="227"/>
      <c r="G66" s="13">
        <f>Output!S647</f>
        <v>46.555</v>
      </c>
      <c r="H66" s="13">
        <f>Output!T647</f>
        <v>37.268999999999998</v>
      </c>
      <c r="I66" s="20">
        <f>Output!U647</f>
        <v>-19.945</v>
      </c>
      <c r="J66" s="19">
        <f>Output!S650</f>
        <v>308.14999999999998</v>
      </c>
      <c r="K66" s="19">
        <f>Output!T650</f>
        <v>412.79</v>
      </c>
      <c r="L66" s="20">
        <f>Output!U650</f>
        <v>33.959000000000003</v>
      </c>
      <c r="N66" s="20" t="str">
        <f t="shared" si="0"/>
        <v/>
      </c>
      <c r="O66" s="20">
        <f t="shared" si="1"/>
        <v>19.945</v>
      </c>
      <c r="P66" s="20">
        <f t="shared" si="2"/>
        <v>33.959000000000003</v>
      </c>
    </row>
    <row r="67" spans="1:16" customFormat="1">
      <c r="A67" s="196"/>
      <c r="B67" s="183"/>
      <c r="C67" s="225" t="s">
        <v>150</v>
      </c>
      <c r="D67" s="226"/>
      <c r="E67" s="226"/>
      <c r="F67" s="227"/>
      <c r="G67" s="13">
        <f>Output!S648</f>
        <v>32.411000000000001</v>
      </c>
      <c r="H67" s="13">
        <f>Output!T648</f>
        <v>35.759</v>
      </c>
      <c r="I67" s="20">
        <f>Output!U648</f>
        <v>10.33</v>
      </c>
      <c r="J67" s="19">
        <f>Output!S651</f>
        <v>489.15</v>
      </c>
      <c r="K67" s="19">
        <f>Output!T651</f>
        <v>514</v>
      </c>
      <c r="L67" s="20">
        <f>Output!U651</f>
        <v>5.0801999999999996</v>
      </c>
      <c r="N67" s="20" t="str">
        <f t="shared" si="0"/>
        <v/>
      </c>
      <c r="O67" s="20">
        <f t="shared" si="1"/>
        <v>10.33</v>
      </c>
      <c r="P67" s="20">
        <f t="shared" si="2"/>
        <v>5.0801999999999996</v>
      </c>
    </row>
    <row r="68" spans="1:16" customFormat="1">
      <c r="A68" s="228" t="s">
        <v>341</v>
      </c>
      <c r="B68" s="181" t="s">
        <v>95</v>
      </c>
      <c r="C68" s="225" t="s">
        <v>151</v>
      </c>
      <c r="D68" s="226"/>
      <c r="E68" s="226"/>
      <c r="F68" s="227"/>
      <c r="G68" s="66">
        <f>Output!S662</f>
        <v>3.61</v>
      </c>
      <c r="H68" s="66">
        <f>Output!T662</f>
        <v>1.6214</v>
      </c>
      <c r="I68" s="68">
        <f>Output!U662</f>
        <v>-55.085000000000001</v>
      </c>
      <c r="J68" s="19">
        <f>Output!S665</f>
        <v>87.22</v>
      </c>
      <c r="K68" s="19">
        <f>Output!T665</f>
        <v>66.581000000000003</v>
      </c>
      <c r="L68" s="20">
        <f>Output!U665</f>
        <v>-23.663</v>
      </c>
      <c r="N68" s="20" t="str">
        <f t="shared" si="0"/>
        <v/>
      </c>
      <c r="O68" s="20">
        <f t="shared" si="1"/>
        <v>55.085000000000001</v>
      </c>
      <c r="P68" s="20">
        <f t="shared" si="2"/>
        <v>23.663</v>
      </c>
    </row>
    <row r="69" spans="1:16" customFormat="1">
      <c r="A69" s="229"/>
      <c r="B69" s="182"/>
      <c r="C69" s="225" t="s">
        <v>152</v>
      </c>
      <c r="D69" s="226"/>
      <c r="E69" s="226"/>
      <c r="F69" s="227"/>
      <c r="G69" s="67"/>
      <c r="H69" s="67"/>
      <c r="I69" s="69"/>
      <c r="J69" s="19">
        <f>Output!S668</f>
        <v>111.68</v>
      </c>
      <c r="K69" s="19">
        <f>Output!T668</f>
        <v>85.284000000000006</v>
      </c>
      <c r="L69" s="20">
        <f>Output!U668</f>
        <v>-23.635000000000002</v>
      </c>
      <c r="N69" s="20" t="str">
        <f t="shared" si="0"/>
        <v/>
      </c>
      <c r="O69" s="20" t="str">
        <f t="shared" si="1"/>
        <v/>
      </c>
      <c r="P69" s="20">
        <f t="shared" si="2"/>
        <v>23.635000000000002</v>
      </c>
    </row>
    <row r="70" spans="1:16" customFormat="1">
      <c r="A70" s="229"/>
      <c r="B70" s="182"/>
      <c r="C70" s="225" t="s">
        <v>153</v>
      </c>
      <c r="D70" s="226"/>
      <c r="E70" s="226"/>
      <c r="F70" s="227"/>
      <c r="G70" s="66">
        <f>Output!S663</f>
        <v>96.92</v>
      </c>
      <c r="H70" s="66">
        <f>Output!T663</f>
        <v>2.1566999999999998</v>
      </c>
      <c r="I70" s="68">
        <f>Output!U663</f>
        <v>-97.775000000000006</v>
      </c>
      <c r="J70" s="19">
        <f>Output!S666</f>
        <v>109.75</v>
      </c>
      <c r="K70" s="19">
        <f>Output!T666</f>
        <v>87.506</v>
      </c>
      <c r="L70" s="20">
        <f>Output!U666</f>
        <v>-20.268000000000001</v>
      </c>
      <c r="N70" s="20" t="str">
        <f>IF(F70&lt;&gt;"",ABS(F70),"")</f>
        <v/>
      </c>
      <c r="O70" s="20">
        <f>IF(I70&lt;&gt;"",ABS(I70),"")</f>
        <v>97.775000000000006</v>
      </c>
      <c r="P70" s="20">
        <f>IF(L70&lt;&gt;"",ABS(L70),"")</f>
        <v>20.268000000000001</v>
      </c>
    </row>
    <row r="71" spans="1:16" customFormat="1">
      <c r="A71" s="229"/>
      <c r="B71" s="182"/>
      <c r="C71" s="225" t="s">
        <v>154</v>
      </c>
      <c r="D71" s="226"/>
      <c r="E71" s="226"/>
      <c r="F71" s="227"/>
      <c r="G71" s="67"/>
      <c r="H71" s="67"/>
      <c r="I71" s="69"/>
      <c r="J71" s="19">
        <f>Output!S669</f>
        <v>146.25</v>
      </c>
      <c r="K71" s="19">
        <f>Output!T669</f>
        <v>114.58</v>
      </c>
      <c r="L71" s="20">
        <f>Output!U669</f>
        <v>-21.652999999999999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21.652999999999999</v>
      </c>
    </row>
    <row r="72" spans="1:16" customFormat="1">
      <c r="A72" s="229"/>
      <c r="B72" s="182"/>
      <c r="C72" s="225" t="s">
        <v>155</v>
      </c>
      <c r="D72" s="226"/>
      <c r="E72" s="226"/>
      <c r="F72" s="227"/>
      <c r="G72" s="66">
        <f>Output!S664</f>
        <v>5.7499000000000002</v>
      </c>
      <c r="H72" s="66">
        <f>Output!T664</f>
        <v>2.1553</v>
      </c>
      <c r="I72" s="68">
        <f>Output!U664</f>
        <v>-62.515999999999998</v>
      </c>
      <c r="J72" s="19">
        <f>Output!S667</f>
        <v>106.69</v>
      </c>
      <c r="K72" s="19">
        <f>Output!T667</f>
        <v>87.429000000000002</v>
      </c>
      <c r="L72" s="20">
        <f>Output!U667</f>
        <v>-18.053000000000001</v>
      </c>
      <c r="N72" s="20" t="str">
        <f>IF(F72&lt;&gt;"",ABS(F72),"")</f>
        <v/>
      </c>
      <c r="O72" s="20">
        <f>IF(I72&lt;&gt;"",ABS(I72),"")</f>
        <v>62.515999999999998</v>
      </c>
      <c r="P72" s="20">
        <f>IF(L72&lt;&gt;"",ABS(L72),"")</f>
        <v>18.053000000000001</v>
      </c>
    </row>
    <row r="73" spans="1:16">
      <c r="A73" s="229"/>
      <c r="B73" s="183"/>
      <c r="C73" s="232" t="s">
        <v>156</v>
      </c>
      <c r="D73" s="226"/>
      <c r="E73" s="226"/>
      <c r="F73" s="227"/>
      <c r="G73" s="67"/>
      <c r="H73" s="67"/>
      <c r="I73" s="69"/>
      <c r="J73" s="19">
        <f>Output!S670</f>
        <v>140.25</v>
      </c>
      <c r="K73" s="19">
        <f>Output!T670</f>
        <v>113.56</v>
      </c>
      <c r="L73" s="20">
        <f>Output!U670</f>
        <v>-19.029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19.029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26.724141071428573</v>
      </c>
      <c r="G75" s="131"/>
      <c r="H75" s="131"/>
      <c r="I75" s="130">
        <f>AVERAGE(I5:I73)</f>
        <v>-22.86978936507937</v>
      </c>
      <c r="J75" s="131"/>
      <c r="K75" s="131"/>
      <c r="L75" s="130">
        <f>AVERAGE(L5:L73)</f>
        <v>-0.11780793650793686</v>
      </c>
      <c r="M75" s="130"/>
      <c r="N75" s="130">
        <f>AVERAGE(N5:N73)</f>
        <v>42.775405357142851</v>
      </c>
      <c r="O75" s="130">
        <f>AVERAGE(O5:O73)</f>
        <v>29.454407460317473</v>
      </c>
      <c r="P75" s="130">
        <f>AVERAGE(P5:P73)</f>
        <v>18.149728888888891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47.829085445690801</v>
      </c>
      <c r="G76" s="131"/>
      <c r="H76" s="131"/>
      <c r="I76" s="130">
        <f>STDEV(I5:I73)</f>
        <v>28.410460106649317</v>
      </c>
      <c r="J76" s="131"/>
      <c r="K76" s="131"/>
      <c r="L76" s="130">
        <f>STDEV(L5:L73)</f>
        <v>23.651757101901861</v>
      </c>
      <c r="M76" s="130"/>
      <c r="N76" s="130">
        <f>STDEV(N5:N73)</f>
        <v>33.937928608652172</v>
      </c>
      <c r="O76" s="130">
        <f>STDEV(O5:O73)</f>
        <v>21.379017200852438</v>
      </c>
      <c r="P76" s="130">
        <f>STDEV(P5:P73)</f>
        <v>14.989794876122424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23.682000000000002</v>
      </c>
      <c r="G77" s="131"/>
      <c r="H77" s="131"/>
      <c r="I77" s="130">
        <f>MEDIAN(I5:I73)</f>
        <v>-22.122</v>
      </c>
      <c r="J77" s="131"/>
      <c r="K77" s="131"/>
      <c r="L77" s="130">
        <f>MEDIAN(L5:L73)</f>
        <v>-2.8974000000000002</v>
      </c>
      <c r="M77" s="130"/>
      <c r="N77" s="130">
        <f>MEDIAN(N5:N73)</f>
        <v>34.985500000000002</v>
      </c>
      <c r="O77" s="130">
        <f>MEDIAN(O5:O73)</f>
        <v>27.087</v>
      </c>
      <c r="P77" s="130">
        <f>MEDIAN(P5:P73)</f>
        <v>17.84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0.252</v>
      </c>
      <c r="O79" s="132">
        <f>PERCENTRANK(O5:O73,20)</f>
        <v>0.41899999999999998</v>
      </c>
      <c r="P79" s="132">
        <f>PERCENTRANK(P5:P73,14)</f>
        <v>0.38400000000000001</v>
      </c>
    </row>
    <row r="80" spans="1:16">
      <c r="A80" s="127" t="s">
        <v>336</v>
      </c>
      <c r="N80" s="126">
        <f>PERCENTILE(N5:N73,0.9)</f>
        <v>90.460000000000008</v>
      </c>
      <c r="O80" s="126">
        <f>PERCENTILE(O5:O73,0.9)</f>
        <v>54.397200000000012</v>
      </c>
      <c r="P80" s="126">
        <f>PERCENTILE(P5:P73,0.9)</f>
        <v>33.742000000000004</v>
      </c>
    </row>
  </sheetData>
  <mergeCells count="35">
    <mergeCell ref="C69:F69"/>
    <mergeCell ref="C70:F70"/>
    <mergeCell ref="C71:F71"/>
    <mergeCell ref="C72:F72"/>
    <mergeCell ref="C73:F73"/>
    <mergeCell ref="B9:B12"/>
    <mergeCell ref="B13:B16"/>
    <mergeCell ref="B17:B20"/>
    <mergeCell ref="C67:F67"/>
    <mergeCell ref="C68:F68"/>
    <mergeCell ref="B41:B44"/>
    <mergeCell ref="B45:B48"/>
    <mergeCell ref="B49:B52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D2:F2"/>
    <mergeCell ref="G2:I2"/>
    <mergeCell ref="J2:L2"/>
    <mergeCell ref="C65:F65"/>
    <mergeCell ref="C66:F66"/>
    <mergeCell ref="C3:C4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110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98" t="s">
        <v>125</v>
      </c>
      <c r="E2" s="198"/>
      <c r="F2" s="198"/>
      <c r="G2" s="198" t="s">
        <v>73</v>
      </c>
      <c r="H2" s="198"/>
      <c r="I2" s="198"/>
      <c r="K2" s="111" t="s">
        <v>331</v>
      </c>
      <c r="L2" s="111" t="s">
        <v>326</v>
      </c>
    </row>
    <row r="3" spans="1:12" s="15" customFormat="1" ht="25.5">
      <c r="A3" s="172" t="s">
        <v>85</v>
      </c>
      <c r="B3" s="172" t="s">
        <v>0</v>
      </c>
      <c r="C3" s="203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73"/>
      <c r="B4" s="173"/>
      <c r="C4" s="173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197" t="s">
        <v>339</v>
      </c>
      <c r="B5" s="181" t="s">
        <v>92</v>
      </c>
      <c r="C5" s="233" t="s">
        <v>121</v>
      </c>
      <c r="D5" s="13">
        <f>Output!S86</f>
        <v>1.3849</v>
      </c>
      <c r="E5" s="13">
        <f>Output!T86</f>
        <v>1.6716</v>
      </c>
      <c r="F5" s="20">
        <f>Output!U86</f>
        <v>20.707999999999998</v>
      </c>
      <c r="G5" s="19">
        <f>Output!S70</f>
        <v>54.2</v>
      </c>
      <c r="H5" s="19">
        <f>Output!T70</f>
        <v>88.944999999999993</v>
      </c>
      <c r="I5" s="20">
        <f>Output!U70</f>
        <v>64.105000000000004</v>
      </c>
      <c r="K5" s="20">
        <f>IF(F5&lt;&gt;"",ABS(F5),"")</f>
        <v>20.707999999999998</v>
      </c>
      <c r="L5" s="20">
        <f>IF(I5&lt;&gt;"",ABS(I5),"")</f>
        <v>64.105000000000004</v>
      </c>
    </row>
    <row r="6" spans="1:12" customFormat="1">
      <c r="A6" s="194"/>
      <c r="B6" s="182"/>
      <c r="C6" s="234"/>
      <c r="D6" s="13">
        <f>Output!S87</f>
        <v>1.7657</v>
      </c>
      <c r="E6" s="13">
        <f>Output!T87</f>
        <v>1.6525000000000001</v>
      </c>
      <c r="F6" s="20">
        <f>Output!U87</f>
        <v>-6.4115000000000002</v>
      </c>
      <c r="G6" s="19">
        <f>Output!S71</f>
        <v>68</v>
      </c>
      <c r="H6" s="19">
        <f>Output!T71</f>
        <v>88.994</v>
      </c>
      <c r="I6" s="20">
        <f>Output!U71</f>
        <v>30.873999999999999</v>
      </c>
      <c r="J6" s="55"/>
      <c r="K6" s="20">
        <f t="shared" ref="K6:K69" si="0">IF(F6&lt;&gt;"",ABS(F6),"")</f>
        <v>6.4115000000000002</v>
      </c>
      <c r="L6" s="20">
        <f t="shared" ref="L6:L69" si="1">IF(I6&lt;&gt;"",ABS(I6),"")</f>
        <v>30.873999999999999</v>
      </c>
    </row>
    <row r="7" spans="1:12" customFormat="1">
      <c r="A7" s="194"/>
      <c r="B7" s="182"/>
      <c r="C7" s="234" t="s">
        <v>122</v>
      </c>
      <c r="D7" s="13">
        <f>Output!S88</f>
        <v>1.2583</v>
      </c>
      <c r="E7" s="13">
        <f>Output!T88</f>
        <v>1.6706000000000001</v>
      </c>
      <c r="F7" s="20">
        <f>Output!U88</f>
        <v>32.767000000000003</v>
      </c>
      <c r="G7" s="19">
        <f>Output!S72</f>
        <v>55.4</v>
      </c>
      <c r="H7" s="19">
        <f>Output!T72</f>
        <v>88.51</v>
      </c>
      <c r="I7" s="20">
        <f>Output!U72</f>
        <v>59.765000000000001</v>
      </c>
      <c r="K7" s="20">
        <f t="shared" si="0"/>
        <v>32.767000000000003</v>
      </c>
      <c r="L7" s="20">
        <f t="shared" si="1"/>
        <v>59.765000000000001</v>
      </c>
    </row>
    <row r="8" spans="1:12" customFormat="1">
      <c r="A8" s="194"/>
      <c r="B8" s="182"/>
      <c r="C8" s="234"/>
      <c r="D8" s="13">
        <f>Output!S89</f>
        <v>1.7222</v>
      </c>
      <c r="E8" s="13">
        <f>Output!T89</f>
        <v>1.6669</v>
      </c>
      <c r="F8" s="20">
        <f>Output!U89</f>
        <v>-3.2115</v>
      </c>
      <c r="G8" s="19">
        <f>Output!S73</f>
        <v>71</v>
      </c>
      <c r="H8" s="19">
        <f>Output!T73</f>
        <v>89.117999999999995</v>
      </c>
      <c r="I8" s="20">
        <f>Output!U73</f>
        <v>25.518000000000001</v>
      </c>
      <c r="J8" s="55"/>
      <c r="K8" s="20">
        <f t="shared" si="0"/>
        <v>3.2115</v>
      </c>
      <c r="L8" s="20">
        <f t="shared" si="1"/>
        <v>25.518000000000001</v>
      </c>
    </row>
    <row r="9" spans="1:12" customFormat="1">
      <c r="A9" s="194"/>
      <c r="B9" s="182"/>
      <c r="C9" s="234" t="s">
        <v>123</v>
      </c>
      <c r="D9" s="13">
        <f>Output!S90</f>
        <v>0.92440999999999995</v>
      </c>
      <c r="E9" s="13">
        <f>Output!T90</f>
        <v>1.3694999999999999</v>
      </c>
      <c r="F9" s="20">
        <f>Output!U90</f>
        <v>48.145000000000003</v>
      </c>
      <c r="G9" s="19">
        <f>Output!S74</f>
        <v>38.200000000000003</v>
      </c>
      <c r="H9" s="19">
        <f>Output!T74</f>
        <v>70.94</v>
      </c>
      <c r="I9" s="20">
        <f>Output!U74</f>
        <v>85.706000000000003</v>
      </c>
      <c r="K9" s="20">
        <f t="shared" si="0"/>
        <v>48.145000000000003</v>
      </c>
      <c r="L9" s="20">
        <f t="shared" si="1"/>
        <v>85.706000000000003</v>
      </c>
    </row>
    <row r="10" spans="1:12" customFormat="1">
      <c r="A10" s="194"/>
      <c r="B10" s="182"/>
      <c r="C10" s="234"/>
      <c r="D10" s="13">
        <f>Output!S91</f>
        <v>2.3828</v>
      </c>
      <c r="E10" s="13">
        <f>Output!T91</f>
        <v>1.3363</v>
      </c>
      <c r="F10" s="20">
        <f>Output!U91</f>
        <v>-43.92</v>
      </c>
      <c r="G10" s="19">
        <f>Output!S75</f>
        <v>77.400000000000006</v>
      </c>
      <c r="H10" s="19">
        <f>Output!T75</f>
        <v>69.213999999999999</v>
      </c>
      <c r="I10" s="20">
        <f>Output!U75</f>
        <v>-10.576000000000001</v>
      </c>
      <c r="J10" s="55"/>
      <c r="K10" s="20">
        <f t="shared" si="0"/>
        <v>43.92</v>
      </c>
      <c r="L10" s="20">
        <f t="shared" si="1"/>
        <v>10.576000000000001</v>
      </c>
    </row>
    <row r="11" spans="1:12" customFormat="1">
      <c r="A11" s="194"/>
      <c r="B11" s="182"/>
      <c r="C11" s="234" t="s">
        <v>124</v>
      </c>
      <c r="D11" s="13">
        <f>Output!S92</f>
        <v>1.9286000000000001</v>
      </c>
      <c r="E11" s="13">
        <f>Output!T92</f>
        <v>1.7032</v>
      </c>
      <c r="F11" s="20">
        <f>Output!U92</f>
        <v>-11.683999999999999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11.683999999999999</v>
      </c>
      <c r="L11" s="20">
        <f t="shared" si="1"/>
        <v>13.916</v>
      </c>
    </row>
    <row r="12" spans="1:12" customFormat="1">
      <c r="A12" s="194"/>
      <c r="B12" s="183"/>
      <c r="C12" s="234"/>
      <c r="D12" s="13">
        <f>Output!S93</f>
        <v>3.7541000000000002</v>
      </c>
      <c r="E12" s="13">
        <f>Output!T93</f>
        <v>1.6687000000000001</v>
      </c>
      <c r="F12" s="20">
        <f>Output!U93</f>
        <v>-55.55</v>
      </c>
      <c r="G12" s="19">
        <f>Output!S77</f>
        <v>176.3</v>
      </c>
      <c r="H12" s="19">
        <f>Output!T77</f>
        <v>90.61</v>
      </c>
      <c r="I12" s="20">
        <f>Output!U77</f>
        <v>-48.604999999999997</v>
      </c>
      <c r="J12" s="55"/>
      <c r="K12" s="20">
        <f t="shared" si="0"/>
        <v>55.55</v>
      </c>
      <c r="L12" s="20">
        <f t="shared" si="1"/>
        <v>48.604999999999997</v>
      </c>
    </row>
    <row r="13" spans="1:12" customFormat="1">
      <c r="A13" s="230"/>
      <c r="B13" s="181" t="s">
        <v>97</v>
      </c>
      <c r="C13" s="233" t="s">
        <v>121</v>
      </c>
      <c r="D13" s="13">
        <f>Output!S281</f>
        <v>1.379</v>
      </c>
      <c r="E13" s="13">
        <f>Output!T281</f>
        <v>1.6396999999999999</v>
      </c>
      <c r="F13" s="20">
        <f>Output!U281</f>
        <v>18.902000000000001</v>
      </c>
      <c r="G13" s="19">
        <f>Output!S265</f>
        <v>53.134</v>
      </c>
      <c r="H13" s="19">
        <f>Output!T265</f>
        <v>86.5</v>
      </c>
      <c r="I13" s="20">
        <f>Output!U265</f>
        <v>62.795000000000002</v>
      </c>
      <c r="K13" s="20">
        <f t="shared" si="0"/>
        <v>18.902000000000001</v>
      </c>
      <c r="L13" s="20">
        <f t="shared" si="1"/>
        <v>62.795000000000002</v>
      </c>
    </row>
    <row r="14" spans="1:12" customFormat="1">
      <c r="A14" s="230"/>
      <c r="B14" s="182"/>
      <c r="C14" s="234"/>
      <c r="D14" s="13">
        <f>Output!S282</f>
        <v>1.8768</v>
      </c>
      <c r="E14" s="13">
        <f>Output!T282</f>
        <v>1.6195999999999999</v>
      </c>
      <c r="F14" s="20">
        <f>Output!U282</f>
        <v>-13.704000000000001</v>
      </c>
      <c r="G14" s="19">
        <f>Output!S266</f>
        <v>70.290000000000006</v>
      </c>
      <c r="H14" s="19">
        <f>Output!T266</f>
        <v>86.57</v>
      </c>
      <c r="I14" s="20">
        <f>Output!U266</f>
        <v>23.161999999999999</v>
      </c>
      <c r="J14" s="55"/>
      <c r="K14" s="20">
        <f t="shared" si="0"/>
        <v>13.704000000000001</v>
      </c>
      <c r="L14" s="20">
        <f t="shared" si="1"/>
        <v>23.161999999999999</v>
      </c>
    </row>
    <row r="15" spans="1:12" customFormat="1">
      <c r="A15" s="230"/>
      <c r="B15" s="182"/>
      <c r="C15" s="234" t="s">
        <v>122</v>
      </c>
      <c r="D15" s="13">
        <f>Output!S283</f>
        <v>1.2216</v>
      </c>
      <c r="E15" s="13">
        <f>Output!T283</f>
        <v>1.6403000000000001</v>
      </c>
      <c r="F15" s="20">
        <f>Output!U283</f>
        <v>34.277000000000001</v>
      </c>
      <c r="G15" s="19">
        <f>Output!S267</f>
        <v>54.624000000000002</v>
      </c>
      <c r="H15" s="19">
        <f>Output!T267</f>
        <v>86.122</v>
      </c>
      <c r="I15" s="20">
        <f>Output!U267</f>
        <v>57.664999999999999</v>
      </c>
      <c r="K15" s="20">
        <f t="shared" si="0"/>
        <v>34.277000000000001</v>
      </c>
      <c r="L15" s="20">
        <f t="shared" si="1"/>
        <v>57.664999999999999</v>
      </c>
    </row>
    <row r="16" spans="1:12" customFormat="1">
      <c r="A16" s="230"/>
      <c r="B16" s="182"/>
      <c r="C16" s="234"/>
      <c r="D16" s="13">
        <f>Output!S284</f>
        <v>1.7870999999999999</v>
      </c>
      <c r="E16" s="13">
        <f>Output!T284</f>
        <v>1.6349</v>
      </c>
      <c r="F16" s="20">
        <f>Output!U284</f>
        <v>-8.5166000000000004</v>
      </c>
      <c r="G16" s="19">
        <f>Output!S268</f>
        <v>70.155000000000001</v>
      </c>
      <c r="H16" s="19">
        <f>Output!T268</f>
        <v>86.703999999999994</v>
      </c>
      <c r="I16" s="20">
        <f>Output!U268</f>
        <v>23.59</v>
      </c>
      <c r="J16" s="55"/>
      <c r="K16" s="20">
        <f t="shared" si="0"/>
        <v>8.5166000000000004</v>
      </c>
      <c r="L16" s="20">
        <f t="shared" si="1"/>
        <v>23.59</v>
      </c>
    </row>
    <row r="17" spans="1:12" customFormat="1">
      <c r="A17" s="230"/>
      <c r="B17" s="182"/>
      <c r="C17" s="234" t="s">
        <v>123</v>
      </c>
      <c r="D17" s="13">
        <f>Output!S285</f>
        <v>0.90253000000000005</v>
      </c>
      <c r="E17" s="13">
        <f>Output!T285</f>
        <v>1.3406</v>
      </c>
      <c r="F17" s="20">
        <f>Output!U285</f>
        <v>48.542000000000002</v>
      </c>
      <c r="G17" s="19">
        <f>Output!S269</f>
        <v>36.356999999999999</v>
      </c>
      <c r="H17" s="19">
        <f>Output!T269</f>
        <v>68.635000000000005</v>
      </c>
      <c r="I17" s="20">
        <f>Output!U269</f>
        <v>88.781999999999996</v>
      </c>
      <c r="K17" s="20">
        <f t="shared" si="0"/>
        <v>48.542000000000002</v>
      </c>
      <c r="L17" s="20">
        <f t="shared" si="1"/>
        <v>88.781999999999996</v>
      </c>
    </row>
    <row r="18" spans="1:12" customFormat="1">
      <c r="A18" s="230"/>
      <c r="B18" s="182"/>
      <c r="C18" s="234"/>
      <c r="D18" s="13">
        <f>Output!S286</f>
        <v>2.3193999999999999</v>
      </c>
      <c r="E18" s="13">
        <f>Output!T286</f>
        <v>1.3078000000000001</v>
      </c>
      <c r="F18" s="20">
        <f>Output!U286</f>
        <v>-43.613999999999997</v>
      </c>
      <c r="G18" s="19">
        <f>Output!S270</f>
        <v>78.206000000000003</v>
      </c>
      <c r="H18" s="19">
        <f>Output!T270</f>
        <v>66.936000000000007</v>
      </c>
      <c r="I18" s="20">
        <f>Output!U270</f>
        <v>-14.412000000000001</v>
      </c>
      <c r="J18" s="55"/>
      <c r="K18" s="20">
        <f t="shared" si="0"/>
        <v>43.613999999999997</v>
      </c>
      <c r="L18" s="20">
        <f t="shared" si="1"/>
        <v>14.412000000000001</v>
      </c>
    </row>
    <row r="19" spans="1:12" customFormat="1">
      <c r="A19" s="230"/>
      <c r="B19" s="182"/>
      <c r="C19" s="234" t="s">
        <v>124</v>
      </c>
      <c r="D19" s="13">
        <f>Output!S287</f>
        <v>1.9418</v>
      </c>
      <c r="E19" s="13">
        <f>Output!T287</f>
        <v>1.6704000000000001</v>
      </c>
      <c r="F19" s="20">
        <f>Output!U287</f>
        <v>-13.977</v>
      </c>
      <c r="G19" s="19">
        <f>Output!S271</f>
        <v>79.891000000000005</v>
      </c>
      <c r="H19" s="19">
        <f>Output!T271</f>
        <v>89.486999999999995</v>
      </c>
      <c r="I19" s="20">
        <f>Output!U271</f>
        <v>12.010999999999999</v>
      </c>
      <c r="K19" s="20">
        <f t="shared" si="0"/>
        <v>13.977</v>
      </c>
      <c r="L19" s="20">
        <f t="shared" si="1"/>
        <v>12.010999999999999</v>
      </c>
    </row>
    <row r="20" spans="1:12" customFormat="1">
      <c r="A20" s="230"/>
      <c r="B20" s="183"/>
      <c r="C20" s="234"/>
      <c r="D20" s="13"/>
      <c r="E20" s="56"/>
      <c r="F20" s="57"/>
      <c r="G20" s="19">
        <f>Output!S272</f>
        <v>191.41</v>
      </c>
      <c r="H20" s="19">
        <f>Output!T272</f>
        <v>88.149000000000001</v>
      </c>
      <c r="I20" s="20">
        <f>Output!U272</f>
        <v>-53.945999999999998</v>
      </c>
      <c r="K20" s="57" t="str">
        <f t="shared" si="0"/>
        <v/>
      </c>
      <c r="L20" s="20">
        <f t="shared" si="1"/>
        <v>53.945999999999998</v>
      </c>
    </row>
    <row r="21" spans="1:12" customFormat="1">
      <c r="A21" s="230"/>
      <c r="B21" s="181" t="s">
        <v>93</v>
      </c>
      <c r="C21" s="233" t="s">
        <v>121</v>
      </c>
      <c r="D21" s="13">
        <f>Output!S125</f>
        <v>3.7749999999999999</v>
      </c>
      <c r="E21" s="13">
        <f>Output!T125</f>
        <v>4.4025999999999996</v>
      </c>
      <c r="F21" s="20">
        <f>Output!U125</f>
        <v>16.626999999999999</v>
      </c>
      <c r="G21" s="19">
        <f>Output!S109</f>
        <v>95.6</v>
      </c>
      <c r="H21" s="19">
        <f>Output!T109</f>
        <v>150.35</v>
      </c>
      <c r="I21" s="20">
        <f>Output!U109</f>
        <v>57.265999999999998</v>
      </c>
      <c r="K21" s="20">
        <f t="shared" si="0"/>
        <v>16.626999999999999</v>
      </c>
      <c r="L21" s="20">
        <f t="shared" si="1"/>
        <v>57.265999999999998</v>
      </c>
    </row>
    <row r="22" spans="1:12" customFormat="1">
      <c r="A22" s="230"/>
      <c r="B22" s="182"/>
      <c r="C22" s="234"/>
      <c r="D22" s="13">
        <f>Output!S126</f>
        <v>4.5124000000000004</v>
      </c>
      <c r="E22" s="13">
        <f>Output!T126</f>
        <v>4.3434999999999997</v>
      </c>
      <c r="F22" s="20">
        <f>Output!U126</f>
        <v>-3.7422</v>
      </c>
      <c r="G22" s="19">
        <f>Output!S110</f>
        <v>120.1</v>
      </c>
      <c r="H22" s="19">
        <f>Output!T110</f>
        <v>151.34</v>
      </c>
      <c r="I22" s="20">
        <f>Output!U110</f>
        <v>26.013999999999999</v>
      </c>
      <c r="J22" s="55"/>
      <c r="K22" s="20">
        <f t="shared" si="0"/>
        <v>3.7422</v>
      </c>
      <c r="L22" s="20">
        <f t="shared" si="1"/>
        <v>26.013999999999999</v>
      </c>
    </row>
    <row r="23" spans="1:12" customFormat="1">
      <c r="A23" s="230"/>
      <c r="B23" s="182"/>
      <c r="C23" s="234" t="s">
        <v>122</v>
      </c>
      <c r="D23" s="13">
        <f>Output!S127</f>
        <v>3.6206999999999998</v>
      </c>
      <c r="E23" s="13">
        <f>Output!T127</f>
        <v>4.3970000000000002</v>
      </c>
      <c r="F23" s="20">
        <f>Output!U127</f>
        <v>21.44</v>
      </c>
      <c r="G23" s="19">
        <f>Output!S111</f>
        <v>109.6</v>
      </c>
      <c r="H23" s="19">
        <f>Output!T111</f>
        <v>149.77000000000001</v>
      </c>
      <c r="I23" s="20">
        <f>Output!U111</f>
        <v>36.651000000000003</v>
      </c>
      <c r="K23" s="20">
        <f t="shared" si="0"/>
        <v>21.44</v>
      </c>
      <c r="L23" s="20">
        <f t="shared" si="1"/>
        <v>36.651000000000003</v>
      </c>
    </row>
    <row r="24" spans="1:12" customFormat="1">
      <c r="A24" s="230"/>
      <c r="B24" s="182"/>
      <c r="C24" s="234"/>
      <c r="D24" s="13">
        <f>Output!S128</f>
        <v>4.62</v>
      </c>
      <c r="E24" s="13">
        <f>Output!T128</f>
        <v>4.3910999999999998</v>
      </c>
      <c r="F24" s="20">
        <f>Output!U128</f>
        <v>-4.9545000000000003</v>
      </c>
      <c r="G24" s="19">
        <f>Output!S112</f>
        <v>125.4</v>
      </c>
      <c r="H24" s="19">
        <f>Output!T112</f>
        <v>150.61000000000001</v>
      </c>
      <c r="I24" s="20">
        <f>Output!U112</f>
        <v>20.102</v>
      </c>
      <c r="J24" s="55"/>
      <c r="K24" s="20">
        <f t="shared" si="0"/>
        <v>4.9545000000000003</v>
      </c>
      <c r="L24" s="20">
        <f t="shared" si="1"/>
        <v>20.102</v>
      </c>
    </row>
    <row r="25" spans="1:12" customFormat="1">
      <c r="A25" s="230"/>
      <c r="B25" s="182"/>
      <c r="C25" s="234" t="s">
        <v>123</v>
      </c>
      <c r="D25" s="13">
        <f>Output!S129</f>
        <v>2.5918999999999999</v>
      </c>
      <c r="E25" s="13">
        <f>Output!T129</f>
        <v>3.6516999999999999</v>
      </c>
      <c r="F25" s="20">
        <f>Output!U129</f>
        <v>40.892000000000003</v>
      </c>
      <c r="G25" s="19">
        <f>Output!S113</f>
        <v>74.2</v>
      </c>
      <c r="H25" s="19">
        <f>Output!T113</f>
        <v>127.01</v>
      </c>
      <c r="I25" s="20">
        <f>Output!U113</f>
        <v>71.165999999999997</v>
      </c>
      <c r="K25" s="20">
        <f t="shared" si="0"/>
        <v>40.892000000000003</v>
      </c>
      <c r="L25" s="20">
        <f t="shared" si="1"/>
        <v>71.165999999999997</v>
      </c>
    </row>
    <row r="26" spans="1:12" customFormat="1">
      <c r="A26" s="230"/>
      <c r="B26" s="182"/>
      <c r="C26" s="234"/>
      <c r="D26" s="13">
        <f>Output!S130</f>
        <v>8.9024999999999999</v>
      </c>
      <c r="E26" s="13">
        <f>Output!T130</f>
        <v>3.5445000000000002</v>
      </c>
      <c r="F26" s="20">
        <f>Output!U130</f>
        <v>-60.186</v>
      </c>
      <c r="G26" s="19">
        <f>Output!S114</f>
        <v>156.19999999999999</v>
      </c>
      <c r="H26" s="19">
        <f>Output!T114</f>
        <v>123.53</v>
      </c>
      <c r="I26" s="20">
        <f>Output!U114</f>
        <v>-20.914999999999999</v>
      </c>
      <c r="J26" s="55"/>
      <c r="K26" s="20">
        <f t="shared" si="0"/>
        <v>60.186</v>
      </c>
      <c r="L26" s="20">
        <f t="shared" si="1"/>
        <v>20.914999999999999</v>
      </c>
    </row>
    <row r="27" spans="1:12" customFormat="1">
      <c r="A27" s="230"/>
      <c r="B27" s="182"/>
      <c r="C27" s="234" t="s">
        <v>124</v>
      </c>
      <c r="D27" s="13">
        <f>Output!S131</f>
        <v>5.6471999999999998</v>
      </c>
      <c r="E27" s="13">
        <f>Output!T131</f>
        <v>4.4656000000000002</v>
      </c>
      <c r="F27" s="20">
        <f>Output!U131</f>
        <v>-20.922999999999998</v>
      </c>
      <c r="G27" s="19">
        <f>Output!S115</f>
        <v>147.80000000000001</v>
      </c>
      <c r="H27" s="19">
        <f>Output!T115</f>
        <v>154.13999999999999</v>
      </c>
      <c r="I27" s="20">
        <f>Output!U115</f>
        <v>4.2930000000000001</v>
      </c>
      <c r="K27" s="20">
        <f t="shared" si="0"/>
        <v>20.922999999999998</v>
      </c>
      <c r="L27" s="20">
        <f t="shared" si="1"/>
        <v>4.2930000000000001</v>
      </c>
    </row>
    <row r="28" spans="1:12" customFormat="1">
      <c r="A28" s="230"/>
      <c r="B28" s="183"/>
      <c r="C28" s="234"/>
      <c r="D28" s="13">
        <f>Output!S132</f>
        <v>14.507</v>
      </c>
      <c r="E28" s="13">
        <f>Output!T132</f>
        <v>4.3414999999999999</v>
      </c>
      <c r="F28" s="20">
        <f>Output!U132</f>
        <v>-70.072999999999993</v>
      </c>
      <c r="G28" s="19">
        <f>Output!S116</f>
        <v>308.2</v>
      </c>
      <c r="H28" s="19">
        <f>Output!T116</f>
        <v>152.01</v>
      </c>
      <c r="I28" s="20">
        <f>Output!U116</f>
        <v>-50.677999999999997</v>
      </c>
      <c r="J28" s="55"/>
      <c r="K28" s="20">
        <f t="shared" si="0"/>
        <v>70.072999999999993</v>
      </c>
      <c r="L28" s="20">
        <f t="shared" si="1"/>
        <v>50.677999999999997</v>
      </c>
    </row>
    <row r="29" spans="1:12" customFormat="1">
      <c r="A29" s="230"/>
      <c r="B29" s="181" t="s">
        <v>98</v>
      </c>
      <c r="C29" s="233" t="s">
        <v>121</v>
      </c>
      <c r="D29" s="13">
        <f>Output!S320</f>
        <v>3.8376999999999999</v>
      </c>
      <c r="E29" s="13">
        <f>Output!T320</f>
        <v>4.3630000000000004</v>
      </c>
      <c r="F29" s="20">
        <f>Output!U320</f>
        <v>13.688000000000001</v>
      </c>
      <c r="G29" s="19">
        <f>Output!S304</f>
        <v>94.561000000000007</v>
      </c>
      <c r="H29" s="19">
        <f>Output!T304</f>
        <v>148.58000000000001</v>
      </c>
      <c r="I29" s="20">
        <f>Output!U304</f>
        <v>57.125999999999998</v>
      </c>
      <c r="K29" s="20">
        <f t="shared" si="0"/>
        <v>13.688000000000001</v>
      </c>
      <c r="L29" s="20">
        <f t="shared" si="1"/>
        <v>57.125999999999998</v>
      </c>
    </row>
    <row r="30" spans="1:12" customFormat="1">
      <c r="A30" s="230"/>
      <c r="B30" s="182"/>
      <c r="C30" s="234"/>
      <c r="D30" s="13">
        <f>Output!S321</f>
        <v>3.2551000000000001</v>
      </c>
      <c r="E30" s="13">
        <f>Output!T321</f>
        <v>4.3026999999999997</v>
      </c>
      <c r="F30" s="20">
        <f>Output!U321</f>
        <v>32.186</v>
      </c>
      <c r="G30" s="19">
        <f>Output!S305</f>
        <v>131.97</v>
      </c>
      <c r="H30" s="19">
        <f>Output!T305</f>
        <v>149.86000000000001</v>
      </c>
      <c r="I30" s="20">
        <f>Output!U305</f>
        <v>13.554</v>
      </c>
      <c r="J30" s="55"/>
      <c r="K30" s="20">
        <f t="shared" si="0"/>
        <v>32.186</v>
      </c>
      <c r="L30" s="20">
        <f t="shared" si="1"/>
        <v>13.554</v>
      </c>
    </row>
    <row r="31" spans="1:12" customFormat="1">
      <c r="A31" s="230"/>
      <c r="B31" s="182"/>
      <c r="C31" s="234" t="s">
        <v>122</v>
      </c>
      <c r="D31" s="13">
        <f>Output!S322</f>
        <v>2.4634999999999998</v>
      </c>
      <c r="E31" s="13">
        <f>Output!T322</f>
        <v>4.3574000000000002</v>
      </c>
      <c r="F31" s="20">
        <f>Output!U322</f>
        <v>76.878</v>
      </c>
      <c r="G31" s="19">
        <f>Output!S306</f>
        <v>109.05</v>
      </c>
      <c r="H31" s="19">
        <f>Output!T306</f>
        <v>147.97999999999999</v>
      </c>
      <c r="I31" s="20">
        <f>Output!U306</f>
        <v>35.701000000000001</v>
      </c>
      <c r="K31" s="20">
        <f t="shared" si="0"/>
        <v>76.878</v>
      </c>
      <c r="L31" s="20">
        <f t="shared" si="1"/>
        <v>35.701000000000001</v>
      </c>
    </row>
    <row r="32" spans="1:12" customFormat="1">
      <c r="A32" s="230"/>
      <c r="B32" s="182"/>
      <c r="C32" s="234"/>
      <c r="D32" s="13">
        <f>Output!S323</f>
        <v>4.6996000000000002</v>
      </c>
      <c r="E32" s="13">
        <f>Output!T323</f>
        <v>4.3513999999999999</v>
      </c>
      <c r="F32" s="20">
        <f>Output!U323</f>
        <v>-7.4082999999999997</v>
      </c>
      <c r="G32" s="19">
        <f>Output!S307</f>
        <v>124.67</v>
      </c>
      <c r="H32" s="19">
        <f>Output!T307</f>
        <v>148.84</v>
      </c>
      <c r="I32" s="20">
        <f>Output!U307</f>
        <v>19.385999999999999</v>
      </c>
      <c r="J32" s="55"/>
      <c r="K32" s="20">
        <f t="shared" si="0"/>
        <v>7.4082999999999997</v>
      </c>
      <c r="L32" s="20">
        <f t="shared" si="1"/>
        <v>19.385999999999999</v>
      </c>
    </row>
    <row r="33" spans="1:12" customFormat="1">
      <c r="A33" s="230"/>
      <c r="B33" s="182"/>
      <c r="C33" s="234" t="s">
        <v>123</v>
      </c>
      <c r="D33" s="13">
        <f>Output!S324</f>
        <v>2.5552000000000001</v>
      </c>
      <c r="E33" s="13">
        <f>Output!T324</f>
        <v>3.6042000000000001</v>
      </c>
      <c r="F33" s="20">
        <f>Output!U324</f>
        <v>41.057000000000002</v>
      </c>
      <c r="G33" s="19">
        <f>Output!S308</f>
        <v>71.210999999999999</v>
      </c>
      <c r="H33" s="19">
        <f>Output!T308</f>
        <v>125.18</v>
      </c>
      <c r="I33" s="20">
        <f>Output!U308</f>
        <v>75.78</v>
      </c>
      <c r="K33" s="20">
        <f t="shared" si="0"/>
        <v>41.057000000000002</v>
      </c>
      <c r="L33" s="20">
        <f t="shared" si="1"/>
        <v>75.78</v>
      </c>
    </row>
    <row r="34" spans="1:12" customFormat="1">
      <c r="A34" s="230"/>
      <c r="B34" s="182"/>
      <c r="C34" s="234"/>
      <c r="D34" s="13">
        <f>Output!S325</f>
        <v>8.6334</v>
      </c>
      <c r="E34" s="13">
        <f>Output!T325</f>
        <v>3.4969000000000001</v>
      </c>
      <c r="F34" s="20">
        <f>Output!U325</f>
        <v>-59.496000000000002</v>
      </c>
      <c r="G34" s="19">
        <f>Output!S309</f>
        <v>148.16</v>
      </c>
      <c r="H34" s="19">
        <f>Output!T309</f>
        <v>121.54</v>
      </c>
      <c r="I34" s="20">
        <f>Output!U309</f>
        <v>-17.968</v>
      </c>
      <c r="J34" s="55"/>
      <c r="K34" s="20">
        <f t="shared" si="0"/>
        <v>59.496000000000002</v>
      </c>
      <c r="L34" s="20">
        <f t="shared" si="1"/>
        <v>17.968</v>
      </c>
    </row>
    <row r="35" spans="1:12" customFormat="1">
      <c r="A35" s="230"/>
      <c r="B35" s="182"/>
      <c r="C35" s="234" t="s">
        <v>124</v>
      </c>
      <c r="D35" s="13">
        <f>Output!S326</f>
        <v>6.1414999999999997</v>
      </c>
      <c r="E35" s="13">
        <f>Output!T326</f>
        <v>4.4272999999999998</v>
      </c>
      <c r="F35" s="20">
        <f>Output!U326</f>
        <v>-27.913</v>
      </c>
      <c r="G35" s="19">
        <f>Output!S310</f>
        <v>147.82</v>
      </c>
      <c r="H35" s="19">
        <f>Output!T310</f>
        <v>152.53</v>
      </c>
      <c r="I35" s="20">
        <f>Output!U310</f>
        <v>3.1840999999999999</v>
      </c>
      <c r="K35" s="20">
        <f t="shared" si="0"/>
        <v>27.913</v>
      </c>
      <c r="L35" s="20">
        <f t="shared" si="1"/>
        <v>3.1840999999999999</v>
      </c>
    </row>
    <row r="36" spans="1:12" customFormat="1">
      <c r="A36" s="230"/>
      <c r="B36" s="183"/>
      <c r="C36" s="234"/>
      <c r="D36" s="13">
        <f>Output!S327</f>
        <v>12.923</v>
      </c>
      <c r="E36" s="13">
        <f>Output!T327</f>
        <v>4.3021000000000003</v>
      </c>
      <c r="F36" s="20">
        <f>Output!U327</f>
        <v>-66.709000000000003</v>
      </c>
      <c r="G36" s="19">
        <f>Output!S311</f>
        <v>325.27</v>
      </c>
      <c r="H36" s="19">
        <f>Output!T311</f>
        <v>150.56</v>
      </c>
      <c r="I36" s="20">
        <f>Output!U311</f>
        <v>-53.712000000000003</v>
      </c>
      <c r="K36" s="20">
        <f t="shared" si="0"/>
        <v>66.709000000000003</v>
      </c>
      <c r="L36" s="20">
        <f t="shared" si="1"/>
        <v>53.712000000000003</v>
      </c>
    </row>
    <row r="37" spans="1:12" customFormat="1">
      <c r="A37" s="230"/>
      <c r="B37" s="181" t="s">
        <v>95</v>
      </c>
      <c r="C37" s="233" t="s">
        <v>121</v>
      </c>
      <c r="D37" s="13">
        <f>Output!S203</f>
        <v>3.4102000000000001</v>
      </c>
      <c r="E37" s="13">
        <f>Output!T203</f>
        <v>3.9546000000000001</v>
      </c>
      <c r="F37" s="20">
        <f>Output!U203</f>
        <v>15.965</v>
      </c>
      <c r="G37" s="19">
        <f>Output!S187</f>
        <v>96.933000000000007</v>
      </c>
      <c r="H37" s="19">
        <f>Output!T187</f>
        <v>149.61000000000001</v>
      </c>
      <c r="I37" s="20">
        <f>Output!U187</f>
        <v>54.344000000000001</v>
      </c>
      <c r="K37" s="20">
        <f t="shared" si="0"/>
        <v>15.965</v>
      </c>
      <c r="L37" s="20">
        <f t="shared" si="1"/>
        <v>54.344000000000001</v>
      </c>
    </row>
    <row r="38" spans="1:12" customFormat="1">
      <c r="A38" s="230"/>
      <c r="B38" s="182"/>
      <c r="C38" s="234"/>
      <c r="D38" s="13">
        <f>Output!S204</f>
        <v>3.5068000000000001</v>
      </c>
      <c r="E38" s="13">
        <f>Output!T204</f>
        <v>3.9523000000000001</v>
      </c>
      <c r="F38" s="20">
        <f>Output!U204</f>
        <v>12.702</v>
      </c>
      <c r="G38" s="19">
        <f>Output!S188</f>
        <v>145.5</v>
      </c>
      <c r="H38" s="19">
        <f>Output!T188</f>
        <v>151.51</v>
      </c>
      <c r="I38" s="20">
        <f>Output!U188</f>
        <v>4.1265000000000001</v>
      </c>
      <c r="J38" s="55"/>
      <c r="K38" s="20">
        <f t="shared" si="0"/>
        <v>12.702</v>
      </c>
      <c r="L38" s="20">
        <f t="shared" si="1"/>
        <v>4.1265000000000001</v>
      </c>
    </row>
    <row r="39" spans="1:12" customFormat="1">
      <c r="A39" s="230"/>
      <c r="B39" s="182"/>
      <c r="C39" s="234" t="s">
        <v>122</v>
      </c>
      <c r="D39" s="13">
        <f>Output!S205</f>
        <v>3.2605</v>
      </c>
      <c r="E39" s="13">
        <f>Output!T205</f>
        <v>3.9493</v>
      </c>
      <c r="F39" s="20">
        <f>Output!U205</f>
        <v>21.128</v>
      </c>
      <c r="G39" s="19">
        <f>Output!S189</f>
        <v>105.81</v>
      </c>
      <c r="H39" s="19">
        <f>Output!T189</f>
        <v>149.18</v>
      </c>
      <c r="I39" s="20">
        <f>Output!U189</f>
        <v>40.988999999999997</v>
      </c>
      <c r="K39" s="20">
        <f t="shared" si="0"/>
        <v>21.128</v>
      </c>
      <c r="L39" s="20">
        <f t="shared" si="1"/>
        <v>40.988999999999997</v>
      </c>
    </row>
    <row r="40" spans="1:12" customFormat="1">
      <c r="A40" s="230"/>
      <c r="B40" s="182"/>
      <c r="C40" s="234"/>
      <c r="D40" s="13">
        <f>Output!S206</f>
        <v>3.9741</v>
      </c>
      <c r="E40" s="13">
        <f>Output!T206</f>
        <v>3.9457</v>
      </c>
      <c r="F40" s="20">
        <f>Output!U206</f>
        <v>-0.71450000000000002</v>
      </c>
      <c r="G40" s="19">
        <f>Output!S190</f>
        <v>120.85</v>
      </c>
      <c r="H40" s="19">
        <f>Output!T190</f>
        <v>149.69</v>
      </c>
      <c r="I40" s="20">
        <f>Output!U190</f>
        <v>23.86</v>
      </c>
      <c r="J40" s="55"/>
      <c r="K40" s="20">
        <f t="shared" si="0"/>
        <v>0.71450000000000002</v>
      </c>
      <c r="L40" s="20">
        <f t="shared" si="1"/>
        <v>23.86</v>
      </c>
    </row>
    <row r="41" spans="1:12" customFormat="1">
      <c r="A41" s="230"/>
      <c r="B41" s="182"/>
      <c r="C41" s="234" t="s">
        <v>123</v>
      </c>
      <c r="D41" s="13">
        <f>Output!S207</f>
        <v>2.4658000000000002</v>
      </c>
      <c r="E41" s="13">
        <f>Output!T207</f>
        <v>3.3260999999999998</v>
      </c>
      <c r="F41" s="20">
        <f>Output!U207</f>
        <v>34.890999999999998</v>
      </c>
      <c r="G41" s="19">
        <f>Output!S191</f>
        <v>76.361000000000004</v>
      </c>
      <c r="H41" s="19">
        <f>Output!T191</f>
        <v>129.75</v>
      </c>
      <c r="I41" s="20">
        <f>Output!U191</f>
        <v>69.918999999999997</v>
      </c>
      <c r="K41" s="20">
        <f t="shared" si="0"/>
        <v>34.890999999999998</v>
      </c>
      <c r="L41" s="20">
        <f t="shared" si="1"/>
        <v>69.918999999999997</v>
      </c>
    </row>
    <row r="42" spans="1:12" customFormat="1">
      <c r="A42" s="230"/>
      <c r="B42" s="182"/>
      <c r="C42" s="234"/>
      <c r="D42" s="13">
        <f>Output!S208</f>
        <v>8.5107999999999997</v>
      </c>
      <c r="E42" s="13">
        <f>Output!T208</f>
        <v>3.2435</v>
      </c>
      <c r="F42" s="20">
        <f>Output!U208</f>
        <v>-61.89</v>
      </c>
      <c r="G42" s="19">
        <f>Output!S192</f>
        <v>151.69999999999999</v>
      </c>
      <c r="H42" s="19">
        <f>Output!T192</f>
        <v>126.84</v>
      </c>
      <c r="I42" s="20">
        <f>Output!U192</f>
        <v>-16.384</v>
      </c>
      <c r="J42" s="55"/>
      <c r="K42" s="20">
        <f t="shared" si="0"/>
        <v>61.89</v>
      </c>
      <c r="L42" s="20">
        <f t="shared" si="1"/>
        <v>16.384</v>
      </c>
    </row>
    <row r="43" spans="1:12" customFormat="1">
      <c r="A43" s="230"/>
      <c r="B43" s="182"/>
      <c r="C43" s="234" t="s">
        <v>124</v>
      </c>
      <c r="D43" s="13">
        <f>Output!S209</f>
        <v>5.0837000000000003</v>
      </c>
      <c r="E43" s="13">
        <f>Output!T209</f>
        <v>4.0064000000000002</v>
      </c>
      <c r="F43" s="20">
        <f>Output!U209</f>
        <v>-21.190999999999999</v>
      </c>
      <c r="G43" s="19">
        <f>Output!S193</f>
        <v>147.25</v>
      </c>
      <c r="H43" s="19">
        <f>Output!T193</f>
        <v>152.88999999999999</v>
      </c>
      <c r="I43" s="20">
        <f>Output!U193</f>
        <v>3.8267000000000002</v>
      </c>
      <c r="K43" s="20">
        <f t="shared" si="0"/>
        <v>21.190999999999999</v>
      </c>
      <c r="L43" s="20">
        <f t="shared" si="1"/>
        <v>3.8267000000000002</v>
      </c>
    </row>
    <row r="44" spans="1:12" customFormat="1">
      <c r="A44" s="230"/>
      <c r="B44" s="183"/>
      <c r="C44" s="234"/>
      <c r="D44" s="13">
        <f>Output!S210</f>
        <v>6.0191999999999997</v>
      </c>
      <c r="E44" s="13">
        <f>Output!T210</f>
        <v>3.9622999999999999</v>
      </c>
      <c r="F44" s="20">
        <f>Output!U210</f>
        <v>-34.171999999999997</v>
      </c>
      <c r="G44" s="19">
        <f>Output!S194</f>
        <v>180.03</v>
      </c>
      <c r="H44" s="19">
        <f>Output!T194</f>
        <v>152.66999999999999</v>
      </c>
      <c r="I44" s="20">
        <f>Output!U194</f>
        <v>-15.2</v>
      </c>
      <c r="J44" s="55"/>
      <c r="K44" s="20">
        <f t="shared" si="0"/>
        <v>34.171999999999997</v>
      </c>
      <c r="L44" s="20">
        <f t="shared" si="1"/>
        <v>15.2</v>
      </c>
    </row>
    <row r="45" spans="1:12" customFormat="1">
      <c r="A45" s="230"/>
      <c r="B45" s="181" t="s">
        <v>100</v>
      </c>
      <c r="C45" s="233" t="s">
        <v>121</v>
      </c>
      <c r="D45" s="13">
        <f>Output!S398</f>
        <v>3.3458000000000001</v>
      </c>
      <c r="E45" s="13">
        <f>Output!T398</f>
        <v>3.9315000000000002</v>
      </c>
      <c r="F45" s="20">
        <f>Output!U398</f>
        <v>17.506</v>
      </c>
      <c r="G45" s="19">
        <f>Output!S382</f>
        <v>93.966999999999999</v>
      </c>
      <c r="H45" s="19">
        <f>Output!T382</f>
        <v>149.75</v>
      </c>
      <c r="I45" s="20">
        <f>Output!U382</f>
        <v>59.359000000000002</v>
      </c>
      <c r="K45" s="20">
        <f t="shared" si="0"/>
        <v>17.506</v>
      </c>
      <c r="L45" s="20">
        <f t="shared" si="1"/>
        <v>59.359000000000002</v>
      </c>
    </row>
    <row r="46" spans="1:12" customFormat="1">
      <c r="A46" s="230"/>
      <c r="B46" s="182"/>
      <c r="C46" s="234"/>
      <c r="D46" s="13">
        <f>Output!S399</f>
        <v>3.4815999999999998</v>
      </c>
      <c r="E46" s="13">
        <f>Output!T399</f>
        <v>3.9295</v>
      </c>
      <c r="F46" s="20">
        <f>Output!U399</f>
        <v>12.864000000000001</v>
      </c>
      <c r="G46" s="19">
        <f>Output!S383</f>
        <v>162.69</v>
      </c>
      <c r="H46" s="19">
        <f>Output!T383</f>
        <v>151.38999999999999</v>
      </c>
      <c r="I46" s="20">
        <f>Output!U383</f>
        <v>-6.9488000000000003</v>
      </c>
      <c r="J46" s="55"/>
      <c r="K46" s="20">
        <f t="shared" si="0"/>
        <v>12.864000000000001</v>
      </c>
      <c r="L46" s="20">
        <f t="shared" si="1"/>
        <v>6.9488000000000003</v>
      </c>
    </row>
    <row r="47" spans="1:12" customFormat="1">
      <c r="A47" s="230"/>
      <c r="B47" s="182"/>
      <c r="C47" s="234" t="s">
        <v>122</v>
      </c>
      <c r="D47" s="13">
        <f>Output!S400</f>
        <v>3.1225000000000001</v>
      </c>
      <c r="E47" s="13">
        <f>Output!T400</f>
        <v>3.9300999999999999</v>
      </c>
      <c r="F47" s="20">
        <f>Output!U400</f>
        <v>25.861999999999998</v>
      </c>
      <c r="G47" s="19">
        <f>Output!S384</f>
        <v>105.68</v>
      </c>
      <c r="H47" s="19">
        <f>Output!T384</f>
        <v>149.44</v>
      </c>
      <c r="I47" s="20">
        <f>Output!U384</f>
        <v>41.406999999999996</v>
      </c>
      <c r="K47" s="20">
        <f t="shared" si="0"/>
        <v>25.861999999999998</v>
      </c>
      <c r="L47" s="20">
        <f t="shared" si="1"/>
        <v>41.406999999999996</v>
      </c>
    </row>
    <row r="48" spans="1:12" customFormat="1">
      <c r="A48" s="230"/>
      <c r="B48" s="182"/>
      <c r="C48" s="234"/>
      <c r="D48" s="13">
        <f>Output!S401</f>
        <v>3.8794</v>
      </c>
      <c r="E48" s="13">
        <f>Output!T401</f>
        <v>3.9226999999999999</v>
      </c>
      <c r="F48" s="20">
        <f>Output!U401</f>
        <v>1.1161000000000001</v>
      </c>
      <c r="G48" s="19">
        <f>Output!S385</f>
        <v>117.19</v>
      </c>
      <c r="H48" s="19">
        <f>Output!T385</f>
        <v>149.84</v>
      </c>
      <c r="I48" s="20">
        <f>Output!U385</f>
        <v>27.855</v>
      </c>
      <c r="J48" s="55"/>
      <c r="K48" s="20">
        <f t="shared" si="0"/>
        <v>1.1161000000000001</v>
      </c>
      <c r="L48" s="20">
        <f t="shared" si="1"/>
        <v>27.855</v>
      </c>
    </row>
    <row r="49" spans="1:12" customFormat="1">
      <c r="A49" s="230"/>
      <c r="B49" s="182"/>
      <c r="C49" s="234" t="s">
        <v>123</v>
      </c>
      <c r="D49" s="13">
        <f>Output!S402</f>
        <v>2.2749000000000001</v>
      </c>
      <c r="E49" s="13">
        <f>Output!T402</f>
        <v>3.3052000000000001</v>
      </c>
      <c r="F49" s="20">
        <f>Output!U402</f>
        <v>45.287999999999997</v>
      </c>
      <c r="G49" s="19">
        <f>Output!S386</f>
        <v>71.046999999999997</v>
      </c>
      <c r="H49" s="19">
        <f>Output!T386</f>
        <v>129.65</v>
      </c>
      <c r="I49" s="20">
        <f>Output!U386</f>
        <v>82.486999999999995</v>
      </c>
      <c r="K49" s="20">
        <f t="shared" si="0"/>
        <v>45.287999999999997</v>
      </c>
      <c r="L49" s="20">
        <f t="shared" si="1"/>
        <v>82.486999999999995</v>
      </c>
    </row>
    <row r="50" spans="1:12" customFormat="1">
      <c r="A50" s="230"/>
      <c r="B50" s="182"/>
      <c r="C50" s="234"/>
      <c r="D50" s="13">
        <f>Output!S403</f>
        <v>7.8926999999999996</v>
      </c>
      <c r="E50" s="13">
        <f>Output!T403</f>
        <v>3.2235999999999998</v>
      </c>
      <c r="F50" s="20">
        <f>Output!U403</f>
        <v>-59.158000000000001</v>
      </c>
      <c r="G50" s="19">
        <f>Output!S387</f>
        <v>157.88999999999999</v>
      </c>
      <c r="H50" s="19">
        <f>Output!T387</f>
        <v>126.74</v>
      </c>
      <c r="I50" s="20">
        <f>Output!U387</f>
        <v>-19.728999999999999</v>
      </c>
      <c r="J50" s="55"/>
      <c r="K50" s="20">
        <f t="shared" si="0"/>
        <v>59.158000000000001</v>
      </c>
      <c r="L50" s="20">
        <f t="shared" si="1"/>
        <v>19.728999999999999</v>
      </c>
    </row>
    <row r="51" spans="1:12" customFormat="1">
      <c r="A51" s="230"/>
      <c r="B51" s="182"/>
      <c r="C51" s="234" t="s">
        <v>124</v>
      </c>
      <c r="D51" s="13">
        <f>Output!S404</f>
        <v>4.7915000000000001</v>
      </c>
      <c r="E51" s="13">
        <f>Output!T404</f>
        <v>3.9828000000000001</v>
      </c>
      <c r="F51" s="20">
        <f>Output!U404</f>
        <v>-16.876999999999999</v>
      </c>
      <c r="G51" s="19">
        <f>Output!S388</f>
        <v>137.86000000000001</v>
      </c>
      <c r="H51" s="19">
        <f>Output!T388</f>
        <v>152.96</v>
      </c>
      <c r="I51" s="20">
        <f>Output!U388</f>
        <v>10.952</v>
      </c>
      <c r="K51" s="20">
        <f t="shared" si="0"/>
        <v>16.876999999999999</v>
      </c>
      <c r="L51" s="20">
        <f t="shared" si="1"/>
        <v>10.952</v>
      </c>
    </row>
    <row r="52" spans="1:12" customFormat="1">
      <c r="A52" s="230"/>
      <c r="B52" s="183"/>
      <c r="C52" s="234"/>
      <c r="D52" s="13"/>
      <c r="E52" s="13"/>
      <c r="F52" s="20"/>
      <c r="G52" s="19">
        <f>Output!S389</f>
        <v>221.12</v>
      </c>
      <c r="H52" s="19">
        <f>Output!T389</f>
        <v>152.56</v>
      </c>
      <c r="I52" s="20">
        <f>Output!U389</f>
        <v>-31.007000000000001</v>
      </c>
      <c r="K52" s="20" t="str">
        <f t="shared" si="0"/>
        <v/>
      </c>
      <c r="L52" s="20">
        <f t="shared" si="1"/>
        <v>31.007000000000001</v>
      </c>
    </row>
    <row r="53" spans="1:12" customFormat="1">
      <c r="A53" s="230"/>
      <c r="B53" s="181" t="s">
        <v>101</v>
      </c>
      <c r="C53" s="233" t="s">
        <v>121</v>
      </c>
      <c r="D53" s="13"/>
      <c r="E53" s="13"/>
      <c r="F53" s="20"/>
      <c r="G53" s="19">
        <f>Output!S421</f>
        <v>110.36</v>
      </c>
      <c r="H53" s="19">
        <f>Output!T421</f>
        <v>194.7</v>
      </c>
      <c r="I53" s="20">
        <f>Output!U421</f>
        <v>76.411000000000001</v>
      </c>
      <c r="K53" s="20" t="str">
        <f t="shared" si="0"/>
        <v/>
      </c>
      <c r="L53" s="20">
        <f t="shared" si="1"/>
        <v>76.411000000000001</v>
      </c>
    </row>
    <row r="54" spans="1:12" customFormat="1">
      <c r="A54" s="230"/>
      <c r="B54" s="182"/>
      <c r="C54" s="234"/>
      <c r="D54" s="13"/>
      <c r="E54" s="13"/>
      <c r="F54" s="20"/>
      <c r="G54" s="19">
        <f>Output!S422</f>
        <v>199.43</v>
      </c>
      <c r="H54" s="19">
        <f>Output!T422</f>
        <v>197.84</v>
      </c>
      <c r="I54" s="20">
        <f>Output!U422</f>
        <v>-0.79612000000000005</v>
      </c>
      <c r="J54" s="55"/>
      <c r="K54" s="20" t="str">
        <f t="shared" si="0"/>
        <v/>
      </c>
      <c r="L54" s="20">
        <f t="shared" si="1"/>
        <v>0.79612000000000005</v>
      </c>
    </row>
    <row r="55" spans="1:12" customFormat="1">
      <c r="A55" s="230"/>
      <c r="B55" s="182"/>
      <c r="C55" s="234" t="s">
        <v>122</v>
      </c>
      <c r="D55" s="13"/>
      <c r="E55" s="13"/>
      <c r="F55" s="20"/>
      <c r="G55" s="19">
        <f>Output!S423</f>
        <v>126.58</v>
      </c>
      <c r="H55" s="19">
        <f>Output!T423</f>
        <v>193.88</v>
      </c>
      <c r="I55" s="20">
        <f>Output!U423</f>
        <v>53.161999999999999</v>
      </c>
      <c r="K55" s="20" t="str">
        <f t="shared" si="0"/>
        <v/>
      </c>
      <c r="L55" s="20">
        <f t="shared" si="1"/>
        <v>53.161999999999999</v>
      </c>
    </row>
    <row r="56" spans="1:12" customFormat="1">
      <c r="A56" s="230"/>
      <c r="B56" s="182"/>
      <c r="C56" s="234"/>
      <c r="D56" s="13"/>
      <c r="E56" s="13"/>
      <c r="F56" s="20"/>
      <c r="G56" s="19">
        <f>Output!S424</f>
        <v>144.91</v>
      </c>
      <c r="H56" s="19">
        <f>Output!T424</f>
        <v>195.3</v>
      </c>
      <c r="I56" s="20">
        <f>Output!U424</f>
        <v>34.771000000000001</v>
      </c>
      <c r="J56" s="55"/>
      <c r="K56" s="20" t="str">
        <f t="shared" si="0"/>
        <v/>
      </c>
      <c r="L56" s="20">
        <f t="shared" si="1"/>
        <v>34.771000000000001</v>
      </c>
    </row>
    <row r="57" spans="1:12" customFormat="1">
      <c r="A57" s="230"/>
      <c r="B57" s="182"/>
      <c r="C57" s="234" t="s">
        <v>123</v>
      </c>
      <c r="D57" s="13"/>
      <c r="E57" s="13"/>
      <c r="F57" s="20"/>
      <c r="G57" s="19">
        <f>Output!S425</f>
        <v>89.207999999999998</v>
      </c>
      <c r="H57" s="19">
        <f>Output!T425</f>
        <v>166</v>
      </c>
      <c r="I57" s="20">
        <f>Output!U425</f>
        <v>86.082999999999998</v>
      </c>
      <c r="K57" s="20" t="str">
        <f t="shared" si="0"/>
        <v/>
      </c>
      <c r="L57" s="20">
        <f t="shared" si="1"/>
        <v>86.082999999999998</v>
      </c>
    </row>
    <row r="58" spans="1:12" customFormat="1">
      <c r="A58" s="230"/>
      <c r="B58" s="182"/>
      <c r="C58" s="234"/>
      <c r="D58" s="13"/>
      <c r="E58" s="13"/>
      <c r="F58" s="20"/>
      <c r="G58" s="19">
        <f>Output!S426</f>
        <v>148.76</v>
      </c>
      <c r="H58" s="19">
        <f>Output!T426</f>
        <v>160.85</v>
      </c>
      <c r="I58" s="20">
        <f>Output!U426</f>
        <v>8.1248000000000005</v>
      </c>
      <c r="J58" s="55"/>
      <c r="K58" s="20" t="str">
        <f t="shared" si="0"/>
        <v/>
      </c>
      <c r="L58" s="20">
        <f t="shared" si="1"/>
        <v>8.1248000000000005</v>
      </c>
    </row>
    <row r="59" spans="1:12" customFormat="1">
      <c r="A59" s="230"/>
      <c r="B59" s="182"/>
      <c r="C59" s="234" t="s">
        <v>124</v>
      </c>
      <c r="D59" s="13"/>
      <c r="E59" s="13"/>
      <c r="F59" s="20"/>
      <c r="G59" s="19">
        <f>Output!S427</f>
        <v>319.27999999999997</v>
      </c>
      <c r="H59" s="19">
        <f>Output!T427</f>
        <v>196.23</v>
      </c>
      <c r="I59" s="20">
        <f>Output!U427</f>
        <v>-38.54</v>
      </c>
      <c r="K59" s="20" t="str">
        <f t="shared" si="0"/>
        <v/>
      </c>
      <c r="L59" s="20">
        <f t="shared" si="1"/>
        <v>38.54</v>
      </c>
    </row>
    <row r="60" spans="1:12" customFormat="1">
      <c r="A60" s="230"/>
      <c r="B60" s="183"/>
      <c r="C60" s="234"/>
      <c r="D60" s="13"/>
      <c r="E60" s="13"/>
      <c r="F60" s="20"/>
      <c r="G60" s="19">
        <f>Output!S428</f>
        <v>498.07</v>
      </c>
      <c r="H60" s="19">
        <f>Output!T428</f>
        <v>196.62</v>
      </c>
      <c r="I60" s="20">
        <f>Output!U428</f>
        <v>-60.523000000000003</v>
      </c>
      <c r="J60" s="55"/>
      <c r="K60" s="20" t="str">
        <f t="shared" si="0"/>
        <v/>
      </c>
      <c r="L60" s="20">
        <f t="shared" si="1"/>
        <v>60.523000000000003</v>
      </c>
    </row>
    <row r="61" spans="1:12" customFormat="1">
      <c r="A61" s="230"/>
      <c r="B61" s="181" t="s">
        <v>104</v>
      </c>
      <c r="C61" s="233" t="s">
        <v>121</v>
      </c>
      <c r="D61" s="13"/>
      <c r="E61" s="13"/>
      <c r="F61" s="20"/>
      <c r="G61" s="19">
        <f>Output!S538</f>
        <v>106.85</v>
      </c>
      <c r="H61" s="19">
        <f>Output!T538</f>
        <v>175.1</v>
      </c>
      <c r="I61" s="20">
        <f>Output!U538</f>
        <v>63.874000000000002</v>
      </c>
      <c r="K61" s="20" t="str">
        <f t="shared" si="0"/>
        <v/>
      </c>
      <c r="L61" s="20">
        <f t="shared" si="1"/>
        <v>63.874000000000002</v>
      </c>
    </row>
    <row r="62" spans="1:12" customFormat="1">
      <c r="A62" s="230"/>
      <c r="B62" s="182"/>
      <c r="C62" s="234"/>
      <c r="D62" s="13"/>
      <c r="E62" s="13"/>
      <c r="F62" s="20"/>
      <c r="G62" s="19">
        <f>Output!S539</f>
        <v>217.13</v>
      </c>
      <c r="H62" s="19">
        <f>Output!T539</f>
        <v>179.81</v>
      </c>
      <c r="I62" s="20">
        <f>Output!U539</f>
        <v>-17.187999999999999</v>
      </c>
      <c r="J62" s="55"/>
      <c r="K62" s="20" t="str">
        <f t="shared" si="0"/>
        <v/>
      </c>
      <c r="L62" s="20">
        <f t="shared" si="1"/>
        <v>17.187999999999999</v>
      </c>
    </row>
    <row r="63" spans="1:12" customFormat="1">
      <c r="A63" s="230"/>
      <c r="B63" s="182"/>
      <c r="C63" s="234" t="s">
        <v>122</v>
      </c>
      <c r="D63" s="13"/>
      <c r="E63" s="13"/>
      <c r="F63" s="20"/>
      <c r="G63" s="19">
        <f>Output!S540</f>
        <v>123.22</v>
      </c>
      <c r="H63" s="19">
        <f>Output!T540</f>
        <v>174.44</v>
      </c>
      <c r="I63" s="20">
        <f>Output!U540</f>
        <v>41.564999999999998</v>
      </c>
      <c r="K63" s="20" t="str">
        <f t="shared" si="0"/>
        <v/>
      </c>
      <c r="L63" s="20">
        <f t="shared" si="1"/>
        <v>41.564999999999998</v>
      </c>
    </row>
    <row r="64" spans="1:12" customFormat="1">
      <c r="A64" s="230"/>
      <c r="B64" s="182"/>
      <c r="C64" s="234"/>
      <c r="D64" s="13"/>
      <c r="E64" s="13"/>
      <c r="F64" s="20"/>
      <c r="G64" s="19">
        <f>Output!S541</f>
        <v>141.16</v>
      </c>
      <c r="H64" s="19">
        <f>Output!T541</f>
        <v>175.28</v>
      </c>
      <c r="I64" s="20">
        <f>Output!U541</f>
        <v>24.169</v>
      </c>
      <c r="J64" s="55"/>
      <c r="K64" s="20" t="str">
        <f t="shared" si="0"/>
        <v/>
      </c>
      <c r="L64" s="20">
        <f t="shared" si="1"/>
        <v>24.169</v>
      </c>
    </row>
    <row r="65" spans="1:12" customFormat="1">
      <c r="A65" s="230"/>
      <c r="B65" s="182"/>
      <c r="C65" s="234" t="s">
        <v>123</v>
      </c>
      <c r="D65" s="13"/>
      <c r="E65" s="13"/>
      <c r="F65" s="20"/>
      <c r="G65" s="19">
        <f>Output!S542</f>
        <v>80.012</v>
      </c>
      <c r="H65" s="19">
        <f>Output!T542</f>
        <v>147.78</v>
      </c>
      <c r="I65" s="20">
        <f>Output!U542</f>
        <v>84.691999999999993</v>
      </c>
      <c r="K65" s="20" t="str">
        <f t="shared" si="0"/>
        <v/>
      </c>
      <c r="L65" s="20">
        <f t="shared" si="1"/>
        <v>84.691999999999993</v>
      </c>
    </row>
    <row r="66" spans="1:12" customFormat="1">
      <c r="A66" s="230"/>
      <c r="B66" s="182"/>
      <c r="C66" s="234"/>
      <c r="D66" s="13"/>
      <c r="E66" s="13"/>
      <c r="F66" s="20"/>
      <c r="G66" s="19">
        <f>Output!S543</f>
        <v>145.87</v>
      </c>
      <c r="H66" s="19">
        <f>Output!T543</f>
        <v>143.28</v>
      </c>
      <c r="I66" s="20">
        <f>Output!U543</f>
        <v>-1.7709999999999999</v>
      </c>
      <c r="J66" s="55"/>
      <c r="K66" s="20" t="str">
        <f t="shared" si="0"/>
        <v/>
      </c>
      <c r="L66" s="20">
        <f t="shared" si="1"/>
        <v>1.7709999999999999</v>
      </c>
    </row>
    <row r="67" spans="1:12" customFormat="1">
      <c r="A67" s="230"/>
      <c r="B67" s="182"/>
      <c r="C67" s="234" t="s">
        <v>124</v>
      </c>
      <c r="D67" s="13"/>
      <c r="E67" s="13"/>
      <c r="F67" s="20"/>
      <c r="G67" s="19">
        <f>Output!S544</f>
        <v>283.68</v>
      </c>
      <c r="H67" s="19">
        <f>Output!T544</f>
        <v>177.65</v>
      </c>
      <c r="I67" s="20">
        <f>Output!U544</f>
        <v>-37.378</v>
      </c>
      <c r="K67" s="20" t="str">
        <f t="shared" si="0"/>
        <v/>
      </c>
      <c r="L67" s="20">
        <f t="shared" si="1"/>
        <v>37.378</v>
      </c>
    </row>
    <row r="68" spans="1:12" customFormat="1">
      <c r="A68" s="230"/>
      <c r="B68" s="183"/>
      <c r="C68" s="234"/>
      <c r="D68" s="13"/>
      <c r="E68" s="13"/>
      <c r="F68" s="20"/>
      <c r="G68" s="19">
        <f>Output!S545</f>
        <v>441.38</v>
      </c>
      <c r="H68" s="19">
        <f>Output!T545</f>
        <v>179.19</v>
      </c>
      <c r="I68" s="20">
        <f>Output!U545</f>
        <v>-59.402000000000001</v>
      </c>
      <c r="K68" s="20" t="str">
        <f t="shared" si="0"/>
        <v/>
      </c>
      <c r="L68" s="20">
        <f t="shared" si="1"/>
        <v>59.402000000000001</v>
      </c>
    </row>
    <row r="69" spans="1:12" customFormat="1">
      <c r="A69" s="230"/>
      <c r="B69" s="181" t="s">
        <v>105</v>
      </c>
      <c r="C69" s="233" t="s">
        <v>121</v>
      </c>
      <c r="D69" s="13">
        <f>Output!S593</f>
        <v>1.4618</v>
      </c>
      <c r="E69" s="13">
        <f>Output!T593</f>
        <v>2.1086</v>
      </c>
      <c r="F69" s="20">
        <f>Output!U593</f>
        <v>44.244</v>
      </c>
      <c r="G69" s="19">
        <f>Output!S577</f>
        <v>39.006</v>
      </c>
      <c r="H69" s="19">
        <f>Output!T577</f>
        <v>52.895000000000003</v>
      </c>
      <c r="I69" s="20">
        <f>Output!U577</f>
        <v>35.609000000000002</v>
      </c>
      <c r="K69" s="20">
        <f t="shared" si="0"/>
        <v>44.244</v>
      </c>
      <c r="L69" s="20">
        <f t="shared" si="1"/>
        <v>35.609000000000002</v>
      </c>
    </row>
    <row r="70" spans="1:12" customFormat="1">
      <c r="A70" s="230"/>
      <c r="B70" s="182"/>
      <c r="C70" s="234"/>
      <c r="D70" s="13">
        <f>Output!S594</f>
        <v>0.92901</v>
      </c>
      <c r="E70" s="13">
        <f>Output!T594</f>
        <v>2.2774999999999999</v>
      </c>
      <c r="F70" s="20">
        <f>Output!U594</f>
        <v>145.15</v>
      </c>
      <c r="G70" s="19">
        <f>Output!S578</f>
        <v>82.058999999999997</v>
      </c>
      <c r="H70" s="19">
        <f>Output!T578</f>
        <v>65.248000000000005</v>
      </c>
      <c r="I70" s="20">
        <f>Output!U578</f>
        <v>-20.486999999999998</v>
      </c>
      <c r="J70" s="55"/>
      <c r="K70" s="20">
        <f t="shared" ref="K70:K132" si="2">IF(F70&lt;&gt;"",ABS(F70),"")</f>
        <v>145.15</v>
      </c>
      <c r="L70" s="20">
        <f t="shared" ref="L70:L132" si="3">IF(I70&lt;&gt;"",ABS(I70),"")</f>
        <v>20.486999999999998</v>
      </c>
    </row>
    <row r="71" spans="1:12" customFormat="1">
      <c r="A71" s="230"/>
      <c r="B71" s="182"/>
      <c r="C71" s="234" t="s">
        <v>122</v>
      </c>
      <c r="D71" s="13">
        <f>Output!S595</f>
        <v>1.5595000000000001</v>
      </c>
      <c r="E71" s="13">
        <f>Output!T595</f>
        <v>2.1061999999999999</v>
      </c>
      <c r="F71" s="20">
        <f>Output!U595</f>
        <v>35.06</v>
      </c>
      <c r="G71" s="19">
        <f>Output!S579</f>
        <v>56.478000000000002</v>
      </c>
      <c r="H71" s="19">
        <f>Output!T579</f>
        <v>51.569000000000003</v>
      </c>
      <c r="I71" s="20">
        <f>Output!U579</f>
        <v>-8.6930999999999994</v>
      </c>
      <c r="K71" s="20">
        <f t="shared" si="2"/>
        <v>35.06</v>
      </c>
      <c r="L71" s="20">
        <f t="shared" si="3"/>
        <v>8.6930999999999994</v>
      </c>
    </row>
    <row r="72" spans="1:12" customFormat="1">
      <c r="A72" s="230"/>
      <c r="B72" s="182"/>
      <c r="C72" s="234"/>
      <c r="D72" s="13">
        <f>Output!S596</f>
        <v>1.899</v>
      </c>
      <c r="E72" s="13">
        <f>Output!T596</f>
        <v>2.0973000000000002</v>
      </c>
      <c r="F72" s="20">
        <f>Output!U596</f>
        <v>10.443</v>
      </c>
      <c r="G72" s="19">
        <f>Output!S580</f>
        <v>61.024000000000001</v>
      </c>
      <c r="H72" s="19">
        <f>Output!T580</f>
        <v>54.037999999999997</v>
      </c>
      <c r="I72" s="20">
        <f>Output!U580</f>
        <v>-11.448</v>
      </c>
      <c r="J72" s="55"/>
      <c r="K72" s="20">
        <f t="shared" si="2"/>
        <v>10.443</v>
      </c>
      <c r="L72" s="20">
        <f t="shared" si="3"/>
        <v>11.448</v>
      </c>
    </row>
    <row r="73" spans="1:12" customFormat="1">
      <c r="A73" s="230"/>
      <c r="B73" s="182"/>
      <c r="C73" s="234" t="s">
        <v>123</v>
      </c>
      <c r="D73" s="13">
        <f>Output!S597</f>
        <v>0.85626999999999998</v>
      </c>
      <c r="E73" s="13">
        <f>Output!T597</f>
        <v>1.3775999999999999</v>
      </c>
      <c r="F73" s="20">
        <f>Output!U597</f>
        <v>60.881</v>
      </c>
      <c r="G73" s="19">
        <f>Output!S581</f>
        <v>24.436</v>
      </c>
      <c r="H73" s="19">
        <f>Output!T581</f>
        <v>34.11</v>
      </c>
      <c r="I73" s="20">
        <f>Output!U581</f>
        <v>39.588999999999999</v>
      </c>
      <c r="K73" s="20">
        <f t="shared" si="2"/>
        <v>60.881</v>
      </c>
      <c r="L73" s="20">
        <f t="shared" si="3"/>
        <v>39.588999999999999</v>
      </c>
    </row>
    <row r="74" spans="1:12" customFormat="1">
      <c r="A74" s="230"/>
      <c r="B74" s="182"/>
      <c r="C74" s="234"/>
      <c r="D74" s="13">
        <f>Output!S598</f>
        <v>1.4991000000000001</v>
      </c>
      <c r="E74" s="13">
        <f>Output!T598</f>
        <v>1.3234999999999999</v>
      </c>
      <c r="F74" s="20">
        <f>Output!U598</f>
        <v>-11.714</v>
      </c>
      <c r="G74" s="19">
        <f>Output!S582</f>
        <v>51.918999999999997</v>
      </c>
      <c r="H74" s="19">
        <f>Output!T582</f>
        <v>32.526000000000003</v>
      </c>
      <c r="I74" s="20">
        <f>Output!U582</f>
        <v>-37.353000000000002</v>
      </c>
      <c r="J74" s="55"/>
      <c r="K74" s="20">
        <f t="shared" si="2"/>
        <v>11.714</v>
      </c>
      <c r="L74" s="20">
        <f t="shared" si="3"/>
        <v>37.353000000000002</v>
      </c>
    </row>
    <row r="75" spans="1:12" customFormat="1">
      <c r="A75" s="230"/>
      <c r="B75" s="182"/>
      <c r="C75" s="234" t="s">
        <v>124</v>
      </c>
      <c r="D75" s="13"/>
      <c r="E75" s="13"/>
      <c r="F75" s="20"/>
      <c r="G75" s="19">
        <f>Output!S583</f>
        <v>68.643000000000001</v>
      </c>
      <c r="H75" s="19">
        <f>Output!T583</f>
        <v>57.734999999999999</v>
      </c>
      <c r="I75" s="20">
        <f>Output!U583</f>
        <v>-15.891</v>
      </c>
      <c r="K75" s="20" t="str">
        <f t="shared" si="2"/>
        <v/>
      </c>
      <c r="L75" s="20">
        <f t="shared" si="3"/>
        <v>15.891</v>
      </c>
    </row>
    <row r="76" spans="1:12" customFormat="1">
      <c r="A76" s="230"/>
      <c r="B76" s="183"/>
      <c r="C76" s="234"/>
      <c r="D76" s="13"/>
      <c r="E76" s="13"/>
      <c r="F76" s="20"/>
      <c r="G76" s="19">
        <f>Output!S584</f>
        <v>229.79</v>
      </c>
      <c r="H76" s="19">
        <f>Output!T584</f>
        <v>64.352000000000004</v>
      </c>
      <c r="I76" s="20">
        <f>Output!U584</f>
        <v>-71.995000000000005</v>
      </c>
      <c r="J76" s="55"/>
      <c r="K76" s="20" t="str">
        <f t="shared" si="2"/>
        <v/>
      </c>
      <c r="L76" s="20">
        <f t="shared" si="3"/>
        <v>71.995000000000005</v>
      </c>
    </row>
    <row r="77" spans="1:12" customFormat="1">
      <c r="A77" s="230"/>
      <c r="B77" s="181" t="s">
        <v>94</v>
      </c>
      <c r="C77" s="233" t="s">
        <v>121</v>
      </c>
      <c r="D77" s="13">
        <f>Output!S164</f>
        <v>3.4986000000000002</v>
      </c>
      <c r="E77" s="13">
        <f>Output!T164</f>
        <v>4.4531999999999998</v>
      </c>
      <c r="F77" s="20">
        <f>Output!U164</f>
        <v>27.283999999999999</v>
      </c>
      <c r="G77" s="19">
        <f>Output!S148</f>
        <v>114.33</v>
      </c>
      <c r="H77" s="19">
        <f>Output!T148</f>
        <v>187.23</v>
      </c>
      <c r="I77" s="20">
        <f>Output!U148</f>
        <v>63.767000000000003</v>
      </c>
      <c r="K77" s="20">
        <f t="shared" si="2"/>
        <v>27.283999999999999</v>
      </c>
      <c r="L77" s="20">
        <f t="shared" si="3"/>
        <v>63.767000000000003</v>
      </c>
    </row>
    <row r="78" spans="1:12" customFormat="1">
      <c r="A78" s="230"/>
      <c r="B78" s="182"/>
      <c r="C78" s="234"/>
      <c r="D78" s="13">
        <f>Output!S165</f>
        <v>4.3205</v>
      </c>
      <c r="E78" s="13">
        <f>Output!T165</f>
        <v>5.0084</v>
      </c>
      <c r="F78" s="20">
        <f>Output!U165</f>
        <v>15.920999999999999</v>
      </c>
      <c r="G78" s="19">
        <f>Output!S149</f>
        <v>172.39</v>
      </c>
      <c r="H78" s="19">
        <f>Output!T149</f>
        <v>202.94</v>
      </c>
      <c r="I78" s="20">
        <f>Output!U149</f>
        <v>17.725999999999999</v>
      </c>
      <c r="J78" s="55"/>
      <c r="K78" s="20">
        <f t="shared" si="2"/>
        <v>15.920999999999999</v>
      </c>
      <c r="L78" s="20">
        <f t="shared" si="3"/>
        <v>17.725999999999999</v>
      </c>
    </row>
    <row r="79" spans="1:12" customFormat="1">
      <c r="A79" s="230"/>
      <c r="B79" s="182"/>
      <c r="C79" s="234" t="s">
        <v>122</v>
      </c>
      <c r="D79" s="13">
        <f>Output!S166</f>
        <v>2.5287999999999999</v>
      </c>
      <c r="E79" s="13">
        <f>Output!T166</f>
        <v>3.5956000000000001</v>
      </c>
      <c r="F79" s="20">
        <f>Output!U166</f>
        <v>42.185000000000002</v>
      </c>
      <c r="G79" s="19">
        <f>Output!S150</f>
        <v>87.284999999999997</v>
      </c>
      <c r="H79" s="19">
        <f>Output!T150</f>
        <v>152.19999999999999</v>
      </c>
      <c r="I79" s="20">
        <f>Output!U150</f>
        <v>74.373999999999995</v>
      </c>
      <c r="K79" s="20">
        <f t="shared" si="2"/>
        <v>42.185000000000002</v>
      </c>
      <c r="L79" s="20">
        <f t="shared" si="3"/>
        <v>74.373999999999995</v>
      </c>
    </row>
    <row r="80" spans="1:12" customFormat="1">
      <c r="A80" s="230"/>
      <c r="B80" s="182"/>
      <c r="C80" s="234"/>
      <c r="D80" s="13">
        <f>Output!S167</f>
        <v>4.4459999999999997</v>
      </c>
      <c r="E80" s="13">
        <f>Output!T167</f>
        <v>4.5804999999999998</v>
      </c>
      <c r="F80" s="20">
        <f>Output!U167</f>
        <v>3.0236000000000001</v>
      </c>
      <c r="G80" s="19">
        <f>Output!S151</f>
        <v>145.78</v>
      </c>
      <c r="H80" s="19">
        <f>Output!T151</f>
        <v>190.95</v>
      </c>
      <c r="I80" s="20">
        <f>Output!U151</f>
        <v>30.986000000000001</v>
      </c>
      <c r="J80" s="55"/>
      <c r="K80" s="20">
        <f t="shared" si="2"/>
        <v>3.0236000000000001</v>
      </c>
      <c r="L80" s="20">
        <f t="shared" si="3"/>
        <v>30.986000000000001</v>
      </c>
    </row>
    <row r="81" spans="1:12" customFormat="1">
      <c r="A81" s="230"/>
      <c r="B81" s="182"/>
      <c r="C81" s="234" t="s">
        <v>123</v>
      </c>
      <c r="D81" s="13">
        <f>Output!S168</f>
        <v>1.9712000000000001</v>
      </c>
      <c r="E81" s="13">
        <f>Output!T168</f>
        <v>3.1937000000000002</v>
      </c>
      <c r="F81" s="20">
        <f>Output!U168</f>
        <v>62.018000000000001</v>
      </c>
      <c r="G81" s="19">
        <f>Output!S152</f>
        <v>53.597999999999999</v>
      </c>
      <c r="H81" s="19">
        <f>Output!T152</f>
        <v>142.72999999999999</v>
      </c>
      <c r="I81" s="20">
        <f>Output!U152</f>
        <v>166.29</v>
      </c>
      <c r="K81" s="20">
        <f t="shared" si="2"/>
        <v>62.018000000000001</v>
      </c>
      <c r="L81" s="20">
        <f t="shared" si="3"/>
        <v>166.29</v>
      </c>
    </row>
    <row r="82" spans="1:12" customFormat="1">
      <c r="A82" s="230"/>
      <c r="B82" s="182"/>
      <c r="C82" s="234"/>
      <c r="D82" s="13">
        <f>Output!S169</f>
        <v>4.0716000000000001</v>
      </c>
      <c r="E82" s="13">
        <f>Output!T169</f>
        <v>3.0853999999999999</v>
      </c>
      <c r="F82" s="20">
        <f>Output!U169</f>
        <v>-24.222000000000001</v>
      </c>
      <c r="G82" s="19">
        <f>Output!S153</f>
        <v>118.69</v>
      </c>
      <c r="H82" s="19">
        <f>Output!T153</f>
        <v>138.6</v>
      </c>
      <c r="I82" s="20">
        <f>Output!U153</f>
        <v>16.78</v>
      </c>
      <c r="J82" s="55"/>
      <c r="K82" s="20">
        <f t="shared" si="2"/>
        <v>24.222000000000001</v>
      </c>
      <c r="L82" s="20">
        <f t="shared" si="3"/>
        <v>16.78</v>
      </c>
    </row>
    <row r="83" spans="1:12" customFormat="1">
      <c r="A83" s="230"/>
      <c r="B83" s="182"/>
      <c r="C83" s="234" t="s">
        <v>124</v>
      </c>
      <c r="D83" s="13">
        <f>Output!S170</f>
        <v>4.6169000000000002</v>
      </c>
      <c r="E83" s="13">
        <f>Output!T170</f>
        <v>4.6603000000000003</v>
      </c>
      <c r="F83" s="20">
        <f>Output!U170</f>
        <v>0.93835000000000002</v>
      </c>
      <c r="G83" s="19">
        <f>Output!S154</f>
        <v>155.21</v>
      </c>
      <c r="H83" s="19">
        <f>Output!T154</f>
        <v>194.16</v>
      </c>
      <c r="I83" s="20">
        <f>Output!U154</f>
        <v>25.097000000000001</v>
      </c>
      <c r="K83" s="20">
        <f t="shared" si="2"/>
        <v>0.93835000000000002</v>
      </c>
      <c r="L83" s="20">
        <f t="shared" si="3"/>
        <v>25.097000000000001</v>
      </c>
    </row>
    <row r="84" spans="1:12" customFormat="1">
      <c r="A84" s="230"/>
      <c r="B84" s="183"/>
      <c r="C84" s="234"/>
      <c r="D84" s="13">
        <f>Output!S171</f>
        <v>9.8763000000000005</v>
      </c>
      <c r="E84" s="13">
        <f>Output!T171</f>
        <v>4.7751999999999999</v>
      </c>
      <c r="F84" s="20">
        <f>Output!U171</f>
        <v>-51.651000000000003</v>
      </c>
      <c r="G84" s="19">
        <f>Output!S155</f>
        <v>287.38</v>
      </c>
      <c r="H84" s="19">
        <f>Output!T155</f>
        <v>197.41</v>
      </c>
      <c r="I84" s="20">
        <f>Output!U155</f>
        <v>-31.306000000000001</v>
      </c>
      <c r="K84" s="20">
        <f t="shared" si="2"/>
        <v>51.651000000000003</v>
      </c>
      <c r="L84" s="20">
        <f t="shared" si="3"/>
        <v>31.306000000000001</v>
      </c>
    </row>
    <row r="85" spans="1:12" customFormat="1">
      <c r="A85" s="230"/>
      <c r="B85" s="181" t="s">
        <v>99</v>
      </c>
      <c r="C85" s="233" t="s">
        <v>121</v>
      </c>
      <c r="D85" s="13">
        <f>Output!S359</f>
        <v>3.4161999999999999</v>
      </c>
      <c r="E85" s="13">
        <f>Output!T359</f>
        <v>4.2671999999999999</v>
      </c>
      <c r="F85" s="20">
        <f>Output!U359</f>
        <v>24.911000000000001</v>
      </c>
      <c r="G85" s="19">
        <f>Output!S343</f>
        <v>112.9</v>
      </c>
      <c r="H85" s="19">
        <f>Output!T343</f>
        <v>183.61</v>
      </c>
      <c r="I85" s="20">
        <f>Output!U343</f>
        <v>62.631</v>
      </c>
      <c r="K85" s="20">
        <f t="shared" si="2"/>
        <v>24.911000000000001</v>
      </c>
      <c r="L85" s="20">
        <f t="shared" si="3"/>
        <v>62.631</v>
      </c>
    </row>
    <row r="86" spans="1:12" customFormat="1">
      <c r="A86" s="230"/>
      <c r="B86" s="182"/>
      <c r="C86" s="234"/>
      <c r="D86" s="13">
        <f>Output!S360</f>
        <v>4.2045000000000003</v>
      </c>
      <c r="E86" s="13">
        <f>Output!T360</f>
        <v>4.8212999999999999</v>
      </c>
      <c r="F86" s="20">
        <f>Output!U360</f>
        <v>14.670999999999999</v>
      </c>
      <c r="G86" s="19">
        <f>Output!S344</f>
        <v>177.9</v>
      </c>
      <c r="H86" s="19">
        <f>Output!T344</f>
        <v>199.78</v>
      </c>
      <c r="I86" s="20">
        <f>Output!U344</f>
        <v>12.3</v>
      </c>
      <c r="J86" s="55"/>
      <c r="K86" s="20">
        <f t="shared" si="2"/>
        <v>14.670999999999999</v>
      </c>
      <c r="L86" s="20">
        <f t="shared" si="3"/>
        <v>12.3</v>
      </c>
    </row>
    <row r="87" spans="1:12" customFormat="1">
      <c r="A87" s="230"/>
      <c r="B87" s="182"/>
      <c r="C87" s="234" t="s">
        <v>122</v>
      </c>
      <c r="D87" s="13">
        <f>Output!S361</f>
        <v>2.4180000000000001</v>
      </c>
      <c r="E87" s="13">
        <f>Output!T361</f>
        <v>3.4245000000000001</v>
      </c>
      <c r="F87" s="20">
        <f>Output!U361</f>
        <v>41.624000000000002</v>
      </c>
      <c r="G87" s="19">
        <f>Output!S345</f>
        <v>88.1</v>
      </c>
      <c r="H87" s="19">
        <f>Output!T345</f>
        <v>147.9</v>
      </c>
      <c r="I87" s="20">
        <f>Output!U345</f>
        <v>67.879000000000005</v>
      </c>
      <c r="K87" s="20">
        <f t="shared" si="2"/>
        <v>41.624000000000002</v>
      </c>
      <c r="L87" s="20">
        <f t="shared" si="3"/>
        <v>67.879000000000005</v>
      </c>
    </row>
    <row r="88" spans="1:12" customFormat="1">
      <c r="A88" s="230"/>
      <c r="B88" s="182"/>
      <c r="C88" s="234"/>
      <c r="D88" s="13"/>
      <c r="E88" s="13"/>
      <c r="F88" s="20"/>
      <c r="G88" s="19">
        <f>Output!S346</f>
        <v>134.9</v>
      </c>
      <c r="H88" s="19">
        <f>Output!T346</f>
        <v>187.59</v>
      </c>
      <c r="I88" s="20">
        <f>Output!U346</f>
        <v>39.055</v>
      </c>
      <c r="J88" s="55"/>
      <c r="K88" s="20" t="str">
        <f t="shared" si="2"/>
        <v/>
      </c>
      <c r="L88" s="20">
        <f t="shared" si="3"/>
        <v>39.055</v>
      </c>
    </row>
    <row r="89" spans="1:12" customFormat="1">
      <c r="A89" s="230"/>
      <c r="B89" s="182"/>
      <c r="C89" s="234" t="s">
        <v>123</v>
      </c>
      <c r="D89" s="13">
        <f>Output!S363</f>
        <v>1.9116</v>
      </c>
      <c r="E89" s="13">
        <f>Output!T363</f>
        <v>3.0358999999999998</v>
      </c>
      <c r="F89" s="20">
        <f>Output!U363</f>
        <v>58.814999999999998</v>
      </c>
      <c r="G89" s="19">
        <f>Output!S347</f>
        <v>53.1</v>
      </c>
      <c r="H89" s="19">
        <f>Output!T347</f>
        <v>138.72999999999999</v>
      </c>
      <c r="I89" s="20">
        <f>Output!U347</f>
        <v>161.26</v>
      </c>
      <c r="K89" s="20">
        <f t="shared" si="2"/>
        <v>58.814999999999998</v>
      </c>
      <c r="L89" s="20">
        <f t="shared" si="3"/>
        <v>161.26</v>
      </c>
    </row>
    <row r="90" spans="1:12" customFormat="1">
      <c r="A90" s="230"/>
      <c r="B90" s="182"/>
      <c r="C90" s="234"/>
      <c r="D90" s="13">
        <f>Output!S364</f>
        <v>3.8864999999999998</v>
      </c>
      <c r="E90" s="13">
        <f>Output!T364</f>
        <v>2.9300999999999999</v>
      </c>
      <c r="F90" s="20">
        <f>Output!U364</f>
        <v>-24.608000000000001</v>
      </c>
      <c r="G90" s="19">
        <f>Output!S348</f>
        <v>121.8</v>
      </c>
      <c r="H90" s="19">
        <f>Output!T348</f>
        <v>134.56</v>
      </c>
      <c r="I90" s="20">
        <f>Output!U348</f>
        <v>10.478999999999999</v>
      </c>
      <c r="J90" s="55"/>
      <c r="K90" s="20">
        <f t="shared" si="2"/>
        <v>24.608000000000001</v>
      </c>
      <c r="L90" s="20">
        <f t="shared" si="3"/>
        <v>10.478999999999999</v>
      </c>
    </row>
    <row r="91" spans="1:12" customFormat="1">
      <c r="A91" s="230"/>
      <c r="B91" s="182"/>
      <c r="C91" s="234" t="s">
        <v>124</v>
      </c>
      <c r="D91" s="13">
        <f>Output!S365</f>
        <v>5.4504999999999999</v>
      </c>
      <c r="E91" s="13">
        <f>Output!T365</f>
        <v>4.4641999999999999</v>
      </c>
      <c r="F91" s="20">
        <f>Output!U365</f>
        <v>-18.097000000000001</v>
      </c>
      <c r="G91" s="19">
        <f>Output!S349</f>
        <v>203.6</v>
      </c>
      <c r="H91" s="19">
        <f>Output!T349</f>
        <v>190.55</v>
      </c>
      <c r="I91" s="20">
        <f>Output!U349</f>
        <v>-6.4077000000000002</v>
      </c>
      <c r="K91" s="20">
        <f t="shared" si="2"/>
        <v>18.097000000000001</v>
      </c>
      <c r="L91" s="20">
        <f t="shared" si="3"/>
        <v>6.4077000000000002</v>
      </c>
    </row>
    <row r="92" spans="1:12" customFormat="1">
      <c r="A92" s="230"/>
      <c r="B92" s="183"/>
      <c r="C92" s="234"/>
      <c r="D92" s="13">
        <f>Output!S366</f>
        <v>9.4102999999999994</v>
      </c>
      <c r="E92" s="13">
        <f>Output!T366</f>
        <v>4.5899000000000001</v>
      </c>
      <c r="F92" s="20">
        <f>Output!U366</f>
        <v>-51.225000000000001</v>
      </c>
      <c r="G92" s="19">
        <f>Output!S350</f>
        <v>289.89999999999998</v>
      </c>
      <c r="H92" s="19">
        <f>Output!T350</f>
        <v>194.23</v>
      </c>
      <c r="I92" s="20">
        <f>Output!U350</f>
        <v>-33.002000000000002</v>
      </c>
      <c r="J92" s="55"/>
      <c r="K92" s="20">
        <f t="shared" si="2"/>
        <v>51.225000000000001</v>
      </c>
      <c r="L92" s="20">
        <f t="shared" si="3"/>
        <v>33.002000000000002</v>
      </c>
    </row>
    <row r="93" spans="1:12" customFormat="1">
      <c r="A93" s="230"/>
      <c r="B93" s="181" t="s">
        <v>96</v>
      </c>
      <c r="C93" s="233" t="s">
        <v>121</v>
      </c>
      <c r="D93" s="13">
        <f>Output!S242</f>
        <v>2.6846999999999999</v>
      </c>
      <c r="E93" s="13">
        <f>Output!T242</f>
        <v>3.0678999999999998</v>
      </c>
      <c r="F93" s="20">
        <f>Output!U242</f>
        <v>14.273</v>
      </c>
      <c r="G93" s="19">
        <f>Output!S226</f>
        <v>93.718000000000004</v>
      </c>
      <c r="H93" s="19">
        <f>Output!T226</f>
        <v>145.66999999999999</v>
      </c>
      <c r="I93" s="20">
        <f>Output!U226</f>
        <v>55.435000000000002</v>
      </c>
      <c r="K93" s="20">
        <f t="shared" si="2"/>
        <v>14.273</v>
      </c>
      <c r="L93" s="20">
        <f t="shared" si="3"/>
        <v>55.435000000000002</v>
      </c>
    </row>
    <row r="94" spans="1:12" customFormat="1">
      <c r="A94" s="230"/>
      <c r="B94" s="182"/>
      <c r="C94" s="234"/>
      <c r="D94" s="13">
        <f>Output!S243</f>
        <v>3.8129</v>
      </c>
      <c r="E94" s="13">
        <f>Output!T243</f>
        <v>3.7265000000000001</v>
      </c>
      <c r="F94" s="20">
        <f>Output!U243</f>
        <v>-2.2662</v>
      </c>
      <c r="G94" s="19">
        <f>Output!S227</f>
        <v>154.56</v>
      </c>
      <c r="H94" s="19">
        <f>Output!T227</f>
        <v>168.06</v>
      </c>
      <c r="I94" s="20">
        <f>Output!U227</f>
        <v>8.7325999999999997</v>
      </c>
      <c r="J94" s="55"/>
      <c r="K94" s="20">
        <f t="shared" si="2"/>
        <v>2.2662</v>
      </c>
      <c r="L94" s="20">
        <f t="shared" si="3"/>
        <v>8.7325999999999997</v>
      </c>
    </row>
    <row r="95" spans="1:12" customFormat="1">
      <c r="A95" s="230"/>
      <c r="B95" s="182"/>
      <c r="C95" s="234" t="s">
        <v>122</v>
      </c>
      <c r="D95" s="13">
        <f>Output!S244</f>
        <v>1.9983</v>
      </c>
      <c r="E95" s="13">
        <f>Output!T244</f>
        <v>2.5356999999999998</v>
      </c>
      <c r="F95" s="20">
        <f>Output!U244</f>
        <v>26.895</v>
      </c>
      <c r="G95" s="19">
        <f>Output!S228</f>
        <v>71.394000000000005</v>
      </c>
      <c r="H95" s="19">
        <f>Output!T228</f>
        <v>115.78</v>
      </c>
      <c r="I95" s="20">
        <f>Output!U228</f>
        <v>62.171999999999997</v>
      </c>
      <c r="K95" s="20">
        <f t="shared" si="2"/>
        <v>26.895</v>
      </c>
      <c r="L95" s="20">
        <f t="shared" si="3"/>
        <v>62.171999999999997</v>
      </c>
    </row>
    <row r="96" spans="1:12" customFormat="1">
      <c r="A96" s="230"/>
      <c r="B96" s="182"/>
      <c r="C96" s="234"/>
      <c r="D96" s="13">
        <f>Output!S245</f>
        <v>3.2917000000000001</v>
      </c>
      <c r="E96" s="13">
        <f>Output!T245</f>
        <v>3.1221000000000001</v>
      </c>
      <c r="F96" s="20">
        <f>Output!U245</f>
        <v>-5.1513</v>
      </c>
      <c r="G96" s="19">
        <f>Output!S229</f>
        <v>117.59</v>
      </c>
      <c r="H96" s="19">
        <f>Output!T229</f>
        <v>147.88</v>
      </c>
      <c r="I96" s="20">
        <f>Output!U229</f>
        <v>25.756</v>
      </c>
      <c r="J96" s="55"/>
      <c r="K96" s="20">
        <f t="shared" si="2"/>
        <v>5.1513</v>
      </c>
      <c r="L96" s="20">
        <f t="shared" si="3"/>
        <v>25.756</v>
      </c>
    </row>
    <row r="97" spans="1:12" customFormat="1">
      <c r="A97" s="230"/>
      <c r="B97" s="182"/>
      <c r="C97" s="234" t="s">
        <v>123</v>
      </c>
      <c r="D97" s="13">
        <f>Output!S246</f>
        <v>1.3996999999999999</v>
      </c>
      <c r="E97" s="13">
        <f>Output!T246</f>
        <v>2.1873999999999998</v>
      </c>
      <c r="F97" s="20">
        <f>Output!U246</f>
        <v>56.274000000000001</v>
      </c>
      <c r="G97" s="19">
        <f>Output!S230</f>
        <v>41.655000000000001</v>
      </c>
      <c r="H97" s="19">
        <f>Output!T230</f>
        <v>106.86</v>
      </c>
      <c r="I97" s="20">
        <f>Output!U230</f>
        <v>156.53</v>
      </c>
      <c r="K97" s="20">
        <f t="shared" si="2"/>
        <v>56.274000000000001</v>
      </c>
      <c r="L97" s="20">
        <f t="shared" si="3"/>
        <v>156.53</v>
      </c>
    </row>
    <row r="98" spans="1:12" customFormat="1">
      <c r="A98" s="230"/>
      <c r="B98" s="182"/>
      <c r="C98" s="234"/>
      <c r="D98" s="13">
        <f>Output!S247</f>
        <v>10.055</v>
      </c>
      <c r="E98" s="13">
        <f>Output!T247</f>
        <v>2.1351</v>
      </c>
      <c r="F98" s="20">
        <f>Output!U247</f>
        <v>-78.766000000000005</v>
      </c>
      <c r="G98" s="19">
        <f>Output!S231</f>
        <v>170.76</v>
      </c>
      <c r="H98" s="19">
        <f>Output!T231</f>
        <v>104.33</v>
      </c>
      <c r="I98" s="20">
        <f>Output!U231</f>
        <v>-38.905000000000001</v>
      </c>
      <c r="J98" s="55"/>
      <c r="K98" s="20">
        <f t="shared" si="2"/>
        <v>78.766000000000005</v>
      </c>
      <c r="L98" s="20">
        <f t="shared" si="3"/>
        <v>38.905000000000001</v>
      </c>
    </row>
    <row r="99" spans="1:12" customFormat="1">
      <c r="A99" s="230"/>
      <c r="B99" s="182"/>
      <c r="C99" s="234" t="s">
        <v>124</v>
      </c>
      <c r="D99" s="13">
        <f>Output!S248</f>
        <v>3.3715000000000002</v>
      </c>
      <c r="E99" s="13">
        <f>Output!T248</f>
        <v>3.1846000000000001</v>
      </c>
      <c r="F99" s="20">
        <f>Output!U248</f>
        <v>-5.5431999999999997</v>
      </c>
      <c r="G99" s="19">
        <f>Output!S232</f>
        <v>125.27</v>
      </c>
      <c r="H99" s="19">
        <f>Output!T232</f>
        <v>151.15</v>
      </c>
      <c r="I99" s="20">
        <f>Output!U232</f>
        <v>20.663</v>
      </c>
      <c r="K99" s="20">
        <f t="shared" si="2"/>
        <v>5.5431999999999997</v>
      </c>
      <c r="L99" s="20">
        <f t="shared" si="3"/>
        <v>20.663</v>
      </c>
    </row>
    <row r="100" spans="1:12" customFormat="1">
      <c r="A100" s="230"/>
      <c r="B100" s="183"/>
      <c r="C100" s="234"/>
      <c r="D100" s="13">
        <f>Output!S249</f>
        <v>6.7401999999999997</v>
      </c>
      <c r="E100" s="13">
        <f>Output!T249</f>
        <v>3.4140000000000001</v>
      </c>
      <c r="F100" s="20">
        <f>Output!U249</f>
        <v>-49.348999999999997</v>
      </c>
      <c r="G100" s="19">
        <f>Output!S233</f>
        <v>263.41000000000003</v>
      </c>
      <c r="H100" s="19">
        <f>Output!T233</f>
        <v>158.77000000000001</v>
      </c>
      <c r="I100" s="20">
        <f>Output!U233</f>
        <v>-39.725999999999999</v>
      </c>
      <c r="K100" s="20">
        <f t="shared" si="2"/>
        <v>49.348999999999997</v>
      </c>
      <c r="L100" s="20">
        <f t="shared" si="3"/>
        <v>39.725999999999999</v>
      </c>
    </row>
    <row r="101" spans="1:12" customFormat="1">
      <c r="A101" s="230"/>
      <c r="B101" s="181" t="s">
        <v>102</v>
      </c>
      <c r="C101" s="233" t="s">
        <v>121</v>
      </c>
      <c r="D101" s="13">
        <f>Output!S476</f>
        <v>3.4994999999999998</v>
      </c>
      <c r="E101" s="13">
        <f>Output!T476</f>
        <v>4.3033000000000001</v>
      </c>
      <c r="F101" s="20">
        <f>Output!U476</f>
        <v>22.97</v>
      </c>
      <c r="G101" s="19">
        <f>Output!S460</f>
        <v>114.4</v>
      </c>
      <c r="H101" s="19">
        <f>Output!T460</f>
        <v>184.23</v>
      </c>
      <c r="I101" s="20">
        <f>Output!U460</f>
        <v>61.037999999999997</v>
      </c>
      <c r="K101" s="20">
        <f t="shared" si="2"/>
        <v>22.97</v>
      </c>
      <c r="L101" s="20">
        <f t="shared" si="3"/>
        <v>61.037999999999997</v>
      </c>
    </row>
    <row r="102" spans="1:12" customFormat="1">
      <c r="A102" s="230"/>
      <c r="B102" s="182"/>
      <c r="C102" s="234"/>
      <c r="D102" s="13">
        <f>Output!S477</f>
        <v>8.1035000000000004</v>
      </c>
      <c r="E102" s="13">
        <f>Output!T477</f>
        <v>5.6733000000000002</v>
      </c>
      <c r="F102" s="20">
        <f>Output!U477</f>
        <v>-29.99</v>
      </c>
      <c r="G102" s="19">
        <f>Output!S461</f>
        <v>254.7</v>
      </c>
      <c r="H102" s="19">
        <f>Output!T461</f>
        <v>221.9</v>
      </c>
      <c r="I102" s="20">
        <f>Output!U461</f>
        <v>-12.879</v>
      </c>
      <c r="J102" s="55"/>
      <c r="K102" s="20">
        <f t="shared" si="2"/>
        <v>29.99</v>
      </c>
      <c r="L102" s="20">
        <f t="shared" si="3"/>
        <v>12.879</v>
      </c>
    </row>
    <row r="103" spans="1:12" customFormat="1">
      <c r="A103" s="230"/>
      <c r="B103" s="182"/>
      <c r="C103" s="234" t="s">
        <v>122</v>
      </c>
      <c r="D103" s="13">
        <f>Output!S478</f>
        <v>2.3515000000000001</v>
      </c>
      <c r="E103" s="13">
        <f>Output!T478</f>
        <v>3.5087999999999999</v>
      </c>
      <c r="F103" s="20">
        <f>Output!U478</f>
        <v>49.213999999999999</v>
      </c>
      <c r="G103" s="19">
        <f>Output!S462</f>
        <v>86.8</v>
      </c>
      <c r="H103" s="19">
        <f>Output!T462</f>
        <v>148.96</v>
      </c>
      <c r="I103" s="20">
        <f>Output!U462</f>
        <v>71.613</v>
      </c>
      <c r="K103" s="20">
        <f t="shared" si="2"/>
        <v>49.213999999999999</v>
      </c>
      <c r="L103" s="20">
        <f t="shared" si="3"/>
        <v>71.613</v>
      </c>
    </row>
    <row r="104" spans="1:12" customFormat="1">
      <c r="A104" s="230"/>
      <c r="B104" s="182"/>
      <c r="C104" s="234"/>
      <c r="D104" s="13">
        <f>Output!S479</f>
        <v>4.4707999999999997</v>
      </c>
      <c r="E104" s="13">
        <f>Output!T479</f>
        <v>4.4612999999999996</v>
      </c>
      <c r="F104" s="20">
        <f>Output!U479</f>
        <v>-0.21254000000000001</v>
      </c>
      <c r="G104" s="19">
        <f>Output!S463</f>
        <v>147.6</v>
      </c>
      <c r="H104" s="19">
        <f>Output!T463</f>
        <v>188.92</v>
      </c>
      <c r="I104" s="20">
        <f>Output!U463</f>
        <v>27.995000000000001</v>
      </c>
      <c r="J104" s="55"/>
      <c r="K104" s="20">
        <f t="shared" si="2"/>
        <v>0.21254000000000001</v>
      </c>
      <c r="L104" s="20">
        <f t="shared" si="3"/>
        <v>27.995000000000001</v>
      </c>
    </row>
    <row r="105" spans="1:12" customFormat="1">
      <c r="A105" s="230"/>
      <c r="B105" s="182"/>
      <c r="C105" s="234" t="s">
        <v>123</v>
      </c>
      <c r="D105" s="13">
        <f>Output!S480</f>
        <v>1.8926000000000001</v>
      </c>
      <c r="E105" s="13">
        <f>Output!T480</f>
        <v>3.0998000000000001</v>
      </c>
      <c r="F105" s="20">
        <f>Output!U480</f>
        <v>63.787999999999997</v>
      </c>
      <c r="G105" s="19">
        <f>Output!S464</f>
        <v>52.2</v>
      </c>
      <c r="H105" s="19">
        <f>Output!T464</f>
        <v>140.66999999999999</v>
      </c>
      <c r="I105" s="20">
        <f>Output!U464</f>
        <v>169.48</v>
      </c>
      <c r="K105" s="20">
        <f t="shared" si="2"/>
        <v>63.787999999999997</v>
      </c>
      <c r="L105" s="20">
        <f t="shared" si="3"/>
        <v>169.48</v>
      </c>
    </row>
    <row r="106" spans="1:12" customFormat="1">
      <c r="A106" s="230"/>
      <c r="B106" s="182"/>
      <c r="C106" s="234"/>
      <c r="D106" s="13">
        <f>Output!S481</f>
        <v>2.9689999999999999</v>
      </c>
      <c r="E106" s="13">
        <f>Output!T481</f>
        <v>2.9942000000000002</v>
      </c>
      <c r="F106" s="20">
        <f>Output!U481</f>
        <v>0.85057000000000005</v>
      </c>
      <c r="G106" s="19">
        <f>Output!S465</f>
        <v>103.8</v>
      </c>
      <c r="H106" s="19">
        <f>Output!T465</f>
        <v>136.55000000000001</v>
      </c>
      <c r="I106" s="20">
        <f>Output!U465</f>
        <v>31.553999999999998</v>
      </c>
      <c r="J106" s="55"/>
      <c r="K106" s="20">
        <f t="shared" si="2"/>
        <v>0.85057000000000005</v>
      </c>
      <c r="L106" s="20">
        <f t="shared" si="3"/>
        <v>31.553999999999998</v>
      </c>
    </row>
    <row r="107" spans="1:12" customFormat="1">
      <c r="A107" s="230"/>
      <c r="B107" s="182"/>
      <c r="C107" s="234" t="s">
        <v>124</v>
      </c>
      <c r="D107" s="13">
        <f>Output!S482</f>
        <v>4.6944999999999997</v>
      </c>
      <c r="E107" s="13">
        <f>Output!T482</f>
        <v>4.5419</v>
      </c>
      <c r="F107" s="20">
        <f>Output!U482</f>
        <v>-3.2513999999999998</v>
      </c>
      <c r="G107" s="19">
        <f>Output!S466</f>
        <v>157.69999999999999</v>
      </c>
      <c r="H107" s="19">
        <f>Output!T466</f>
        <v>192.22</v>
      </c>
      <c r="I107" s="20">
        <f>Output!U466</f>
        <v>21.89</v>
      </c>
      <c r="K107" s="20">
        <f t="shared" si="2"/>
        <v>3.2513999999999998</v>
      </c>
      <c r="L107" s="20">
        <f t="shared" si="3"/>
        <v>21.89</v>
      </c>
    </row>
    <row r="108" spans="1:12" customFormat="1">
      <c r="A108" s="230"/>
      <c r="B108" s="183"/>
      <c r="C108" s="234"/>
      <c r="D108" s="13">
        <f>Output!S483</f>
        <v>8.9934999999999992</v>
      </c>
      <c r="E108" s="13">
        <f>Output!T483</f>
        <v>4.8348000000000004</v>
      </c>
      <c r="F108" s="20">
        <f>Output!U483</f>
        <v>-46.241</v>
      </c>
      <c r="G108" s="19">
        <f>Output!S467</f>
        <v>351.8</v>
      </c>
      <c r="H108" s="19">
        <f>Output!T467</f>
        <v>200.39</v>
      </c>
      <c r="I108" s="20">
        <f>Output!U467</f>
        <v>-43.039000000000001</v>
      </c>
      <c r="J108" s="55"/>
      <c r="K108" s="20">
        <f t="shared" si="2"/>
        <v>46.241</v>
      </c>
      <c r="L108" s="20">
        <f t="shared" si="3"/>
        <v>43.039000000000001</v>
      </c>
    </row>
    <row r="109" spans="1:12" customFormat="1">
      <c r="A109" s="230"/>
      <c r="B109" s="181" t="s">
        <v>103</v>
      </c>
      <c r="C109" s="233" t="s">
        <v>121</v>
      </c>
      <c r="D109" s="13">
        <f>Output!S515</f>
        <v>3.6352000000000002</v>
      </c>
      <c r="E109" s="13">
        <f>Output!T515</f>
        <v>4.0693000000000001</v>
      </c>
      <c r="F109" s="20">
        <f>Output!U515</f>
        <v>11.944000000000001</v>
      </c>
      <c r="G109" s="19">
        <f>Output!S499</f>
        <v>219.65</v>
      </c>
      <c r="H109" s="19">
        <f>Output!T499</f>
        <v>183.29</v>
      </c>
      <c r="I109" s="20">
        <f>Output!U499</f>
        <v>-16.556000000000001</v>
      </c>
      <c r="K109" s="20">
        <f t="shared" si="2"/>
        <v>11.944000000000001</v>
      </c>
      <c r="L109" s="20">
        <f t="shared" si="3"/>
        <v>16.556000000000001</v>
      </c>
    </row>
    <row r="110" spans="1:12" customFormat="1">
      <c r="A110" s="230"/>
      <c r="B110" s="182"/>
      <c r="C110" s="234"/>
      <c r="D110" s="13">
        <f>Output!S516</f>
        <v>7.4631999999999996</v>
      </c>
      <c r="E110" s="13">
        <f>Output!T516</f>
        <v>4.2069000000000001</v>
      </c>
      <c r="F110" s="20">
        <f>Output!U516</f>
        <v>-43.631</v>
      </c>
      <c r="G110" s="19">
        <f>Output!S500</f>
        <v>205.45</v>
      </c>
      <c r="H110" s="19">
        <f>Output!T500</f>
        <v>187.59</v>
      </c>
      <c r="I110" s="20">
        <f>Output!U500</f>
        <v>-8.6950000000000003</v>
      </c>
      <c r="J110" s="55"/>
      <c r="K110" s="20">
        <f t="shared" si="2"/>
        <v>43.631</v>
      </c>
      <c r="L110" s="20">
        <f t="shared" si="3"/>
        <v>8.6950000000000003</v>
      </c>
    </row>
    <row r="111" spans="1:12" customFormat="1">
      <c r="A111" s="230"/>
      <c r="B111" s="182"/>
      <c r="C111" s="234" t="s">
        <v>122</v>
      </c>
      <c r="D111" s="13">
        <f>Output!S517</f>
        <v>2.6101999999999999</v>
      </c>
      <c r="E111" s="13">
        <f>Output!T517</f>
        <v>3.2578999999999998</v>
      </c>
      <c r="F111" s="20">
        <f>Output!U517</f>
        <v>24.814</v>
      </c>
      <c r="G111" s="19">
        <f>Output!S501</f>
        <v>96.275999999999996</v>
      </c>
      <c r="H111" s="19">
        <f>Output!T501</f>
        <v>144.87</v>
      </c>
      <c r="I111" s="20">
        <f>Output!U501</f>
        <v>50.475000000000001</v>
      </c>
      <c r="K111" s="20">
        <f t="shared" si="2"/>
        <v>24.814</v>
      </c>
      <c r="L111" s="20">
        <f t="shared" si="3"/>
        <v>50.475000000000001</v>
      </c>
    </row>
    <row r="112" spans="1:12" customFormat="1">
      <c r="A112" s="230"/>
      <c r="B112" s="182"/>
      <c r="C112" s="234"/>
      <c r="D112" s="13">
        <f>Output!S518</f>
        <v>4.6546000000000003</v>
      </c>
      <c r="E112" s="13">
        <f>Output!T518</f>
        <v>4.1943999999999999</v>
      </c>
      <c r="F112" s="20">
        <f>Output!U518</f>
        <v>-9.8864000000000001</v>
      </c>
      <c r="G112" s="19">
        <f>Output!S502</f>
        <v>151.44</v>
      </c>
      <c r="H112" s="19">
        <f>Output!T502</f>
        <v>187.22</v>
      </c>
      <c r="I112" s="20">
        <f>Output!U502</f>
        <v>23.619</v>
      </c>
      <c r="J112" s="55"/>
      <c r="K112" s="20">
        <f t="shared" si="2"/>
        <v>9.8864000000000001</v>
      </c>
      <c r="L112" s="20">
        <f t="shared" si="3"/>
        <v>23.619</v>
      </c>
    </row>
    <row r="113" spans="1:12" customFormat="1">
      <c r="A113" s="230"/>
      <c r="B113" s="182"/>
      <c r="C113" s="234" t="s">
        <v>123</v>
      </c>
      <c r="D113" s="13">
        <f>Output!S519</f>
        <v>1.9484999999999999</v>
      </c>
      <c r="E113" s="13">
        <f>Output!T519</f>
        <v>2.8519000000000001</v>
      </c>
      <c r="F113" s="20">
        <f>Output!U519</f>
        <v>46.362000000000002</v>
      </c>
      <c r="G113" s="19">
        <f>Output!S503</f>
        <v>52.298000000000002</v>
      </c>
      <c r="H113" s="19">
        <f>Output!T503</f>
        <v>136.56</v>
      </c>
      <c r="I113" s="20">
        <f>Output!U503</f>
        <v>161.12</v>
      </c>
      <c r="K113" s="20">
        <f t="shared" si="2"/>
        <v>46.362000000000002</v>
      </c>
      <c r="L113" s="20">
        <f t="shared" si="3"/>
        <v>161.12</v>
      </c>
    </row>
    <row r="114" spans="1:12" customFormat="1">
      <c r="A114" s="230"/>
      <c r="B114" s="182"/>
      <c r="C114" s="234"/>
      <c r="D114" s="13">
        <f>Output!S520</f>
        <v>5.2316000000000003</v>
      </c>
      <c r="E114" s="13">
        <f>Output!T520</f>
        <v>2.7505999999999999</v>
      </c>
      <c r="F114" s="20">
        <f>Output!U520</f>
        <v>-47.423999999999999</v>
      </c>
      <c r="G114" s="19">
        <f>Output!S504</f>
        <v>131.58000000000001</v>
      </c>
      <c r="H114" s="19">
        <f>Output!T504</f>
        <v>132.36000000000001</v>
      </c>
      <c r="I114" s="20">
        <f>Output!U504</f>
        <v>0.59274000000000004</v>
      </c>
      <c r="J114" s="55"/>
      <c r="K114" s="20">
        <f t="shared" si="2"/>
        <v>47.423999999999999</v>
      </c>
      <c r="L114" s="20">
        <f t="shared" si="3"/>
        <v>0.59274000000000004</v>
      </c>
    </row>
    <row r="115" spans="1:12" customFormat="1">
      <c r="A115" s="230"/>
      <c r="B115" s="182"/>
      <c r="C115" s="234" t="s">
        <v>124</v>
      </c>
      <c r="D115" s="13"/>
      <c r="E115" s="13"/>
      <c r="F115" s="20"/>
      <c r="G115" s="19">
        <f>Output!S505</f>
        <v>156.87</v>
      </c>
      <c r="H115" s="19">
        <f>Output!T505</f>
        <v>190.75</v>
      </c>
      <c r="I115" s="20">
        <f>Output!U505</f>
        <v>21.602</v>
      </c>
      <c r="K115" s="20" t="str">
        <f t="shared" si="2"/>
        <v/>
      </c>
      <c r="L115" s="20">
        <f t="shared" si="3"/>
        <v>21.602</v>
      </c>
    </row>
    <row r="116" spans="1:12" customFormat="1">
      <c r="A116" s="230"/>
      <c r="B116" s="183"/>
      <c r="C116" s="234"/>
      <c r="D116" s="13"/>
      <c r="E116" s="13"/>
      <c r="F116" s="20"/>
      <c r="G116" s="19">
        <f>Output!S506</f>
        <v>287.14999999999998</v>
      </c>
      <c r="H116" s="19">
        <f>Output!T506</f>
        <v>186.12</v>
      </c>
      <c r="I116" s="20">
        <f>Output!U506</f>
        <v>-35.183999999999997</v>
      </c>
      <c r="K116" s="20" t="str">
        <f t="shared" si="2"/>
        <v/>
      </c>
      <c r="L116" s="20">
        <f t="shared" si="3"/>
        <v>35.183999999999997</v>
      </c>
    </row>
    <row r="117" spans="1:12" customFormat="1">
      <c r="A117" s="230"/>
      <c r="B117" s="181" t="s">
        <v>106</v>
      </c>
      <c r="C117" s="233" t="s">
        <v>121</v>
      </c>
      <c r="D117" s="13">
        <f>Output!S632</f>
        <v>3.4041000000000001</v>
      </c>
      <c r="E117" s="13">
        <f>Output!T632</f>
        <v>4.2702999999999998</v>
      </c>
      <c r="F117" s="20">
        <f>Output!U632</f>
        <v>25.446000000000002</v>
      </c>
      <c r="G117" s="19">
        <f>Output!S616</f>
        <v>118.16</v>
      </c>
      <c r="H117" s="19">
        <f>Output!T616</f>
        <v>184.63</v>
      </c>
      <c r="I117" s="20">
        <f>Output!U616</f>
        <v>56.247999999999998</v>
      </c>
      <c r="K117" s="20">
        <f t="shared" si="2"/>
        <v>25.446000000000002</v>
      </c>
      <c r="L117" s="20">
        <f t="shared" si="3"/>
        <v>56.247999999999998</v>
      </c>
    </row>
    <row r="118" spans="1:12" customFormat="1">
      <c r="A118" s="230"/>
      <c r="B118" s="182"/>
      <c r="C118" s="234"/>
      <c r="D118" s="13"/>
      <c r="E118" s="13"/>
      <c r="F118" s="20"/>
      <c r="G118" s="19">
        <f>Output!S617</f>
        <v>312.36</v>
      </c>
      <c r="H118" s="19">
        <f>Output!T617</f>
        <v>248.3</v>
      </c>
      <c r="I118" s="20">
        <f>Output!U617</f>
        <v>-20.507000000000001</v>
      </c>
      <c r="J118" s="55"/>
      <c r="K118" s="20" t="str">
        <f t="shared" si="2"/>
        <v/>
      </c>
      <c r="L118" s="20">
        <f t="shared" si="3"/>
        <v>20.507000000000001</v>
      </c>
    </row>
    <row r="119" spans="1:12" customFormat="1">
      <c r="A119" s="230"/>
      <c r="B119" s="182"/>
      <c r="C119" s="234" t="s">
        <v>122</v>
      </c>
      <c r="D119" s="13">
        <f>Output!S634</f>
        <v>2.5825999999999998</v>
      </c>
      <c r="E119" s="13">
        <f>Output!T634</f>
        <v>3.5242</v>
      </c>
      <c r="F119" s="20">
        <f>Output!U634</f>
        <v>36.46</v>
      </c>
      <c r="G119" s="19">
        <f>Output!S618</f>
        <v>94.013000000000005</v>
      </c>
      <c r="H119" s="19">
        <f>Output!T618</f>
        <v>154.22</v>
      </c>
      <c r="I119" s="20">
        <f>Output!U618</f>
        <v>64.043000000000006</v>
      </c>
      <c r="K119" s="20">
        <f t="shared" si="2"/>
        <v>36.46</v>
      </c>
      <c r="L119" s="20">
        <f t="shared" si="3"/>
        <v>64.043000000000006</v>
      </c>
    </row>
    <row r="120" spans="1:12" customFormat="1">
      <c r="A120" s="230"/>
      <c r="B120" s="182"/>
      <c r="C120" s="234"/>
      <c r="D120" s="13">
        <f>Output!S635</f>
        <v>4.6654</v>
      </c>
      <c r="E120" s="13">
        <f>Output!T635</f>
        <v>4.4935999999999998</v>
      </c>
      <c r="F120" s="20">
        <f>Output!U635</f>
        <v>-3.6833999999999998</v>
      </c>
      <c r="G120" s="19">
        <f>Output!S619</f>
        <v>152.9</v>
      </c>
      <c r="H120" s="19">
        <f>Output!T619</f>
        <v>190.34</v>
      </c>
      <c r="I120" s="20">
        <f>Output!U619</f>
        <v>24.491</v>
      </c>
      <c r="J120" s="55"/>
      <c r="K120" s="20">
        <f t="shared" si="2"/>
        <v>3.6833999999999998</v>
      </c>
      <c r="L120" s="20">
        <f t="shared" si="3"/>
        <v>24.491</v>
      </c>
    </row>
    <row r="121" spans="1:12" customFormat="1">
      <c r="A121" s="230"/>
      <c r="B121" s="182"/>
      <c r="C121" s="234" t="s">
        <v>123</v>
      </c>
      <c r="D121" s="13">
        <f>Output!S636</f>
        <v>1.7895000000000001</v>
      </c>
      <c r="E121" s="13">
        <f>Output!T636</f>
        <v>3.1074000000000002</v>
      </c>
      <c r="F121" s="20">
        <f>Output!U636</f>
        <v>73.650999999999996</v>
      </c>
      <c r="G121" s="19">
        <f>Output!S620</f>
        <v>49.57</v>
      </c>
      <c r="H121" s="19">
        <f>Output!T620</f>
        <v>141.32</v>
      </c>
      <c r="I121" s="20">
        <f>Output!U620</f>
        <v>185.09</v>
      </c>
      <c r="K121" s="20">
        <f t="shared" si="2"/>
        <v>73.650999999999996</v>
      </c>
      <c r="L121" s="20">
        <f t="shared" si="3"/>
        <v>185.09</v>
      </c>
    </row>
    <row r="122" spans="1:12" customFormat="1">
      <c r="A122" s="230"/>
      <c r="B122" s="182"/>
      <c r="C122" s="234"/>
      <c r="D122" s="13">
        <f>Output!S637</f>
        <v>3.0569000000000002</v>
      </c>
      <c r="E122" s="13">
        <f>Output!T637</f>
        <v>3.0030999999999999</v>
      </c>
      <c r="F122" s="20">
        <f>Output!U637</f>
        <v>-1.7598</v>
      </c>
      <c r="G122" s="19">
        <f>Output!S621</f>
        <v>106.6</v>
      </c>
      <c r="H122" s="19">
        <f>Output!T621</f>
        <v>137.25</v>
      </c>
      <c r="I122" s="20">
        <f>Output!U621</f>
        <v>28.76</v>
      </c>
      <c r="J122" s="55"/>
      <c r="K122" s="20">
        <f t="shared" si="2"/>
        <v>1.7598</v>
      </c>
      <c r="L122" s="20">
        <f t="shared" si="3"/>
        <v>28.76</v>
      </c>
    </row>
    <row r="123" spans="1:12" customFormat="1">
      <c r="A123" s="230"/>
      <c r="B123" s="182"/>
      <c r="C123" s="234" t="s">
        <v>124</v>
      </c>
      <c r="D123" s="13">
        <f>Output!S638</f>
        <v>4.4785000000000004</v>
      </c>
      <c r="E123" s="13">
        <f>Output!T638</f>
        <v>4.5494000000000003</v>
      </c>
      <c r="F123" s="20">
        <f>Output!U638</f>
        <v>1.583</v>
      </c>
      <c r="G123" s="19">
        <f>Output!S622</f>
        <v>144.9</v>
      </c>
      <c r="H123" s="19">
        <f>Output!T622</f>
        <v>192.93</v>
      </c>
      <c r="I123" s="20">
        <f>Output!U622</f>
        <v>33.143999999999998</v>
      </c>
      <c r="K123" s="20">
        <f t="shared" si="2"/>
        <v>1.583</v>
      </c>
      <c r="L123" s="20">
        <f t="shared" si="3"/>
        <v>33.143999999999998</v>
      </c>
    </row>
    <row r="124" spans="1:12" customFormat="1">
      <c r="A124" s="231"/>
      <c r="B124" s="183"/>
      <c r="C124" s="234"/>
      <c r="D124" s="13"/>
      <c r="E124" s="27"/>
      <c r="F124" s="28"/>
      <c r="G124" s="19">
        <f>Output!S623</f>
        <v>250.11</v>
      </c>
      <c r="H124" s="19">
        <f>Output!T623</f>
        <v>193.63</v>
      </c>
      <c r="I124" s="20">
        <f>Output!U623</f>
        <v>-22.58</v>
      </c>
      <c r="J124" s="55"/>
      <c r="K124" s="28" t="str">
        <f t="shared" si="2"/>
        <v/>
      </c>
      <c r="L124" s="28">
        <f t="shared" si="3"/>
        <v>22.58</v>
      </c>
    </row>
    <row r="125" spans="1:12" customFormat="1">
      <c r="A125" s="235" t="s">
        <v>342</v>
      </c>
      <c r="B125" s="181" t="s">
        <v>92</v>
      </c>
      <c r="C125" s="30" t="s">
        <v>126</v>
      </c>
      <c r="D125" s="33"/>
      <c r="E125" s="33"/>
      <c r="F125" s="20"/>
      <c r="G125" s="49">
        <f>Output!S652</f>
        <v>595.74</v>
      </c>
      <c r="H125" s="49">
        <f>Output!T652</f>
        <v>546.19000000000005</v>
      </c>
      <c r="I125" s="50">
        <f>Output!U652</f>
        <v>-8.3178999999999998</v>
      </c>
      <c r="K125" s="20" t="str">
        <f t="shared" si="2"/>
        <v/>
      </c>
      <c r="L125" s="20">
        <f t="shared" si="3"/>
        <v>8.3178999999999998</v>
      </c>
    </row>
    <row r="126" spans="1:12" customFormat="1">
      <c r="A126" s="236"/>
      <c r="B126" s="183"/>
      <c r="C126" s="30" t="s">
        <v>127</v>
      </c>
      <c r="D126" s="33"/>
      <c r="E126" s="33"/>
      <c r="F126" s="20"/>
      <c r="G126" s="49">
        <f>Output!S653</f>
        <v>721.67</v>
      </c>
      <c r="H126" s="49">
        <f>Output!T653</f>
        <v>237.94</v>
      </c>
      <c r="I126" s="50">
        <f>Output!U653</f>
        <v>-67.028999999999996</v>
      </c>
      <c r="J126" s="55"/>
      <c r="K126" s="20" t="str">
        <f t="shared" si="2"/>
        <v/>
      </c>
      <c r="L126" s="20">
        <f t="shared" si="3"/>
        <v>67.028999999999996</v>
      </c>
    </row>
    <row r="127" spans="1:12" customFormat="1">
      <c r="A127" s="228" t="s">
        <v>341</v>
      </c>
      <c r="B127" s="181" t="s">
        <v>95</v>
      </c>
      <c r="C127" s="30" t="s">
        <v>128</v>
      </c>
      <c r="D127" s="33"/>
      <c r="E127" s="33"/>
      <c r="F127" s="20"/>
      <c r="G127" s="49">
        <f>Output!S671</f>
        <v>56.14</v>
      </c>
      <c r="H127" s="49">
        <f>Output!T671</f>
        <v>36.744999999999997</v>
      </c>
      <c r="I127" s="50">
        <f>Output!U671</f>
        <v>-34.548000000000002</v>
      </c>
      <c r="K127" s="20" t="str">
        <f t="shared" si="2"/>
        <v/>
      </c>
      <c r="L127" s="20">
        <f t="shared" si="3"/>
        <v>34.548000000000002</v>
      </c>
    </row>
    <row r="128" spans="1:12" customFormat="1">
      <c r="A128" s="229"/>
      <c r="B128" s="182"/>
      <c r="C128" s="30" t="s">
        <v>131</v>
      </c>
      <c r="D128" s="33"/>
      <c r="E128" s="33"/>
      <c r="F128" s="20"/>
      <c r="G128" s="49">
        <f>Output!S674</f>
        <v>4.4400000000000004</v>
      </c>
      <c r="H128" s="49">
        <f>Output!T674</f>
        <v>24.04</v>
      </c>
      <c r="I128" s="50">
        <f>Output!U674</f>
        <v>441.43</v>
      </c>
      <c r="J128" s="55"/>
      <c r="K128" s="20" t="str">
        <f t="shared" si="2"/>
        <v/>
      </c>
      <c r="L128" s="20">
        <f t="shared" si="3"/>
        <v>441.43</v>
      </c>
    </row>
    <row r="129" spans="1:12" customFormat="1">
      <c r="A129" s="229"/>
      <c r="B129" s="182"/>
      <c r="C129" s="30" t="s">
        <v>129</v>
      </c>
      <c r="D129" s="33"/>
      <c r="E129" s="33"/>
      <c r="F129" s="20"/>
      <c r="G129" s="49">
        <f>Output!S672</f>
        <v>87.35</v>
      </c>
      <c r="H129" s="49">
        <f>Output!T672</f>
        <v>36.39</v>
      </c>
      <c r="I129" s="50">
        <f>Output!U672</f>
        <v>-58.34</v>
      </c>
      <c r="K129" s="20" t="str">
        <f t="shared" si="2"/>
        <v/>
      </c>
      <c r="L129" s="20">
        <f t="shared" si="3"/>
        <v>58.34</v>
      </c>
    </row>
    <row r="130" spans="1:12" customFormat="1">
      <c r="A130" s="229"/>
      <c r="B130" s="182"/>
      <c r="C130" s="31" t="s">
        <v>132</v>
      </c>
      <c r="D130" s="33"/>
      <c r="E130" s="33"/>
      <c r="F130" s="20"/>
      <c r="G130" s="49">
        <f>Output!S675</f>
        <v>68.02</v>
      </c>
      <c r="H130" s="49">
        <f>Output!T675</f>
        <v>34.875999999999998</v>
      </c>
      <c r="I130" s="50">
        <f>Output!U675</f>
        <v>-48.726999999999997</v>
      </c>
      <c r="J130" s="55"/>
      <c r="K130" s="20" t="str">
        <f t="shared" si="2"/>
        <v/>
      </c>
      <c r="L130" s="20">
        <f t="shared" si="3"/>
        <v>48.726999999999997</v>
      </c>
    </row>
    <row r="131" spans="1:12" customFormat="1">
      <c r="A131" s="229"/>
      <c r="B131" s="182"/>
      <c r="C131" s="30" t="s">
        <v>130</v>
      </c>
      <c r="D131" s="33"/>
      <c r="E131" s="33"/>
      <c r="F131" s="20"/>
      <c r="G131" s="49">
        <f>Output!S673</f>
        <v>86.16</v>
      </c>
      <c r="H131" s="49">
        <f>Output!T673</f>
        <v>37.103000000000002</v>
      </c>
      <c r="I131" s="50">
        <f>Output!U673</f>
        <v>-56.936999999999998</v>
      </c>
      <c r="K131" s="20" t="str">
        <f t="shared" si="2"/>
        <v/>
      </c>
      <c r="L131" s="20">
        <f t="shared" si="3"/>
        <v>56.936999999999998</v>
      </c>
    </row>
    <row r="132" spans="1:12">
      <c r="A132" s="229"/>
      <c r="B132" s="183"/>
      <c r="C132" s="29" t="s">
        <v>133</v>
      </c>
      <c r="D132" s="33"/>
      <c r="E132" s="33"/>
      <c r="F132" s="20"/>
      <c r="G132" s="49">
        <f>Output!S676</f>
        <v>71.97</v>
      </c>
      <c r="H132" s="49">
        <f>Output!T676</f>
        <v>36.860999999999997</v>
      </c>
      <c r="I132" s="50">
        <f>Output!U676</f>
        <v>-48.781999999999996</v>
      </c>
      <c r="J132"/>
      <c r="K132" s="20" t="str">
        <f t="shared" si="2"/>
        <v/>
      </c>
      <c r="L132" s="20">
        <f t="shared" si="3"/>
        <v>48.781999999999996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4.741645052631581</v>
      </c>
      <c r="G134" s="129"/>
      <c r="H134" s="129"/>
      <c r="I134" s="130">
        <f>AVERAGE(I5:I132)</f>
        <v>24.33102203124999</v>
      </c>
      <c r="J134" s="132"/>
      <c r="K134" s="130">
        <f>AVERAGE(K5:K132)</f>
        <v>30.524136421052628</v>
      </c>
      <c r="L134" s="130">
        <f>AVERAGE(L5:L132)</f>
        <v>45.784359843749989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38.842548058299144</v>
      </c>
      <c r="G135" s="129"/>
      <c r="H135" s="129"/>
      <c r="I135" s="130">
        <f>STDEV(I5:I132)</f>
        <v>63.429195248908009</v>
      </c>
      <c r="J135" s="132"/>
      <c r="K135" s="130">
        <f>STDEV(K5:K132)</f>
        <v>24.28643799285646</v>
      </c>
      <c r="L135" s="130">
        <f>STDEV(L5:L132)</f>
        <v>50.072044811090358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1.583</v>
      </c>
      <c r="G136" s="129"/>
      <c r="H136" s="129"/>
      <c r="I136" s="130">
        <f>MEDIAN(I5:I132)</f>
        <v>21.746000000000002</v>
      </c>
      <c r="J136" s="132"/>
      <c r="K136" s="130">
        <f>MEDIAN(K5:K132)</f>
        <v>24.911000000000001</v>
      </c>
      <c r="L136" s="130">
        <f>MEDIAN(L5:L132)</f>
        <v>34.977499999999999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60.603000000000009</v>
      </c>
      <c r="L138" s="130">
        <f>PERCENTILE(L5:L132,0.9)</f>
        <v>75.969300000000004</v>
      </c>
    </row>
  </sheetData>
  <mergeCells count="85"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101:C102"/>
    <mergeCell ref="C93:C94"/>
    <mergeCell ref="C91:C92"/>
    <mergeCell ref="C99:C10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C49:C50"/>
    <mergeCell ref="C51:C52"/>
    <mergeCell ref="B53:B60"/>
    <mergeCell ref="C53:C54"/>
    <mergeCell ref="C55:C56"/>
    <mergeCell ref="C57:C5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6"/>
  <sheetViews>
    <sheetView workbookViewId="0">
      <pane xSplit="2" topLeftCell="I1" activePane="topRight" state="frozen"/>
      <selection activeCell="F27" sqref="F27"/>
      <selection pane="topRight" activeCell="M1" sqref="M1:U1048576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64">
        <f t="shared" ref="M3:V3" si="1">L3+1</f>
        <v>13</v>
      </c>
      <c r="N3" s="64">
        <f t="shared" si="1"/>
        <v>14</v>
      </c>
      <c r="O3" s="64">
        <f t="shared" si="1"/>
        <v>15</v>
      </c>
      <c r="P3" s="64">
        <f t="shared" si="1"/>
        <v>16</v>
      </c>
      <c r="Q3" s="64">
        <f t="shared" si="1"/>
        <v>17</v>
      </c>
      <c r="R3" s="64">
        <f t="shared" si="1"/>
        <v>18</v>
      </c>
      <c r="S3" s="64">
        <f t="shared" si="1"/>
        <v>19</v>
      </c>
      <c r="T3" s="64">
        <f t="shared" si="1"/>
        <v>20</v>
      </c>
      <c r="U3" s="64">
        <f t="shared" si="1"/>
        <v>21</v>
      </c>
      <c r="V3" s="63">
        <f t="shared" si="1"/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12.7</v>
      </c>
      <c r="N8" s="3">
        <v>71.7</v>
      </c>
      <c r="O8" s="3">
        <v>10</v>
      </c>
      <c r="P8" s="3">
        <v>15</v>
      </c>
      <c r="Q8" s="3">
        <v>83.938000000000002</v>
      </c>
      <c r="R8" s="3">
        <v>10</v>
      </c>
      <c r="S8" s="3">
        <v>59</v>
      </c>
      <c r="T8" s="3">
        <v>68.938000000000002</v>
      </c>
      <c r="U8" s="3">
        <v>16.844999999999999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2.6981000000000002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-3.4018999999999999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62.436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55.746000000000002</v>
      </c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8" t="s">
        <v>40</v>
      </c>
      <c r="K12" s="2"/>
      <c r="M12" s="3">
        <v>17.2</v>
      </c>
      <c r="N12" s="3">
        <v>131.4</v>
      </c>
      <c r="O12" s="3">
        <v>9.3332999999999995</v>
      </c>
      <c r="P12" s="3">
        <v>15</v>
      </c>
      <c r="Q12" s="3">
        <v>152</v>
      </c>
      <c r="R12" s="3">
        <v>10</v>
      </c>
      <c r="S12" s="3">
        <v>114.2</v>
      </c>
      <c r="T12" s="3">
        <v>137</v>
      </c>
      <c r="U12" s="3">
        <v>19.968</v>
      </c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65.222999999999999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44.222999999999999</v>
      </c>
      <c r="T17" s="3">
        <v>49.21</v>
      </c>
      <c r="U17" s="3">
        <v>11.276999999999999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3.1888000000000001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-2.9112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</v>
      </c>
      <c r="R19" s="3">
        <v>10</v>
      </c>
      <c r="S19" s="3">
        <v>70.418999999999997</v>
      </c>
      <c r="T19" s="3">
        <v>101</v>
      </c>
      <c r="U19" s="3">
        <v>43.427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95</v>
      </c>
      <c r="R20" s="3">
        <v>10</v>
      </c>
      <c r="S20" s="3">
        <v>52.56</v>
      </c>
      <c r="T20" s="3">
        <v>75</v>
      </c>
      <c r="U20" s="3">
        <v>42.694000000000003</v>
      </c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8" t="s">
        <v>40</v>
      </c>
      <c r="K21" s="2"/>
      <c r="M21" s="3">
        <v>21.2</v>
      </c>
      <c r="N21" s="3">
        <v>114.6</v>
      </c>
      <c r="O21" s="3">
        <v>9</v>
      </c>
      <c r="P21" s="3">
        <v>20</v>
      </c>
      <c r="Q21" s="3">
        <v>132</v>
      </c>
      <c r="R21" s="3">
        <v>10</v>
      </c>
      <c r="S21" s="3">
        <v>93.402000000000001</v>
      </c>
      <c r="T21" s="3">
        <v>112</v>
      </c>
      <c r="U21" s="3">
        <v>19.911000000000001</v>
      </c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83.7</v>
      </c>
      <c r="O26" s="3">
        <v>19</v>
      </c>
      <c r="P26" s="3">
        <v>15</v>
      </c>
      <c r="Q26" s="3">
        <v>102.97</v>
      </c>
      <c r="R26" s="3">
        <v>19</v>
      </c>
      <c r="S26" s="3">
        <v>66</v>
      </c>
      <c r="T26" s="3">
        <v>87.965999999999994</v>
      </c>
      <c r="U26" s="3">
        <v>33.281999999999996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2.6707000000000001</v>
      </c>
      <c r="O27" s="3">
        <v>7.1666999999999996</v>
      </c>
      <c r="P27" s="3">
        <v>6.1</v>
      </c>
      <c r="Q27" s="3">
        <v>1.3372999999999999E-2</v>
      </c>
      <c r="R27" s="3">
        <v>29</v>
      </c>
      <c r="S27" s="3">
        <v>-3.4293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93.033000000000001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74.832999999999998</v>
      </c>
      <c r="T28" s="3">
        <v>159</v>
      </c>
      <c r="U28" s="3">
        <v>112.47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76.900000000000006</v>
      </c>
      <c r="T29" s="3">
        <v>124.3</v>
      </c>
      <c r="U29" s="3">
        <v>61.643999999999998</v>
      </c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8" t="s">
        <v>40</v>
      </c>
      <c r="K30" s="2"/>
      <c r="M30" s="3">
        <v>17.2</v>
      </c>
      <c r="N30" s="3">
        <v>96.2</v>
      </c>
      <c r="O30" s="3">
        <v>18.5</v>
      </c>
      <c r="P30" s="3">
        <v>15</v>
      </c>
      <c r="Q30" s="3">
        <v>201</v>
      </c>
      <c r="R30" s="3">
        <v>19</v>
      </c>
      <c r="S30" s="3">
        <v>79</v>
      </c>
      <c r="T30" s="3">
        <v>186</v>
      </c>
      <c r="U30" s="3">
        <v>135.44</v>
      </c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75.7</v>
      </c>
      <c r="O35" s="3">
        <v>7</v>
      </c>
      <c r="P35" s="3">
        <v>20</v>
      </c>
      <c r="Q35" s="3">
        <v>82.3</v>
      </c>
      <c r="R35" s="3">
        <v>7</v>
      </c>
      <c r="S35" s="3">
        <v>54.8</v>
      </c>
      <c r="T35" s="3">
        <v>62.3</v>
      </c>
      <c r="U35" s="3">
        <v>13.686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4.43</v>
      </c>
      <c r="O36" s="3">
        <v>8</v>
      </c>
      <c r="P36" s="3">
        <v>19</v>
      </c>
      <c r="Q36" s="3">
        <v>1.71</v>
      </c>
      <c r="R36" s="3">
        <v>6.8333000000000004</v>
      </c>
      <c r="S36" s="3">
        <v>-14.57</v>
      </c>
      <c r="T36" s="3">
        <v>-17.29</v>
      </c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8" t="s">
        <v>40</v>
      </c>
      <c r="K37" s="2"/>
      <c r="M37" s="3">
        <v>17</v>
      </c>
      <c r="N37" s="3">
        <v>183</v>
      </c>
      <c r="O37" s="3">
        <v>6</v>
      </c>
      <c r="P37" s="3">
        <v>20</v>
      </c>
      <c r="Q37" s="3">
        <v>194</v>
      </c>
      <c r="R37" s="3">
        <v>6.8333000000000004</v>
      </c>
      <c r="S37" s="3">
        <v>166</v>
      </c>
      <c r="T37" s="3">
        <v>174</v>
      </c>
      <c r="U37" s="3">
        <v>4.8193000000000001</v>
      </c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8" t="s">
        <v>40</v>
      </c>
      <c r="K38" s="2"/>
      <c r="M38" s="3">
        <v>19</v>
      </c>
      <c r="N38" s="3">
        <v>96</v>
      </c>
      <c r="O38" s="3">
        <v>6</v>
      </c>
      <c r="P38" s="3">
        <v>20</v>
      </c>
      <c r="Q38" s="3">
        <v>125</v>
      </c>
      <c r="R38" s="3">
        <v>7.6666999999999996</v>
      </c>
      <c r="S38" s="3">
        <v>77</v>
      </c>
      <c r="T38" s="3">
        <v>105</v>
      </c>
      <c r="U38" s="3">
        <v>36.363999999999997</v>
      </c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</v>
      </c>
      <c r="N43" s="3">
        <v>109</v>
      </c>
      <c r="O43" s="3">
        <v>6</v>
      </c>
      <c r="P43" s="3">
        <v>20</v>
      </c>
      <c r="Q43" s="3">
        <v>119</v>
      </c>
      <c r="R43" s="3">
        <v>6.1666999999999996</v>
      </c>
      <c r="S43" s="3">
        <v>86</v>
      </c>
      <c r="T43" s="3">
        <v>99</v>
      </c>
      <c r="U43" s="3">
        <v>15.116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4.2300000000000004</v>
      </c>
      <c r="O44" s="3">
        <v>7</v>
      </c>
      <c r="P44" s="3">
        <v>19</v>
      </c>
      <c r="Q44" s="3">
        <v>1.02</v>
      </c>
      <c r="R44" s="3">
        <v>5.8333000000000004</v>
      </c>
      <c r="S44" s="3">
        <v>-14.77</v>
      </c>
      <c r="T44" s="3">
        <v>-17.98</v>
      </c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8" t="s">
        <v>40</v>
      </c>
      <c r="K45" s="2"/>
      <c r="M45" s="3">
        <v>20</v>
      </c>
      <c r="N45" s="3">
        <v>308</v>
      </c>
      <c r="O45" s="3">
        <v>5</v>
      </c>
      <c r="P45" s="3">
        <v>20</v>
      </c>
      <c r="Q45" s="3">
        <v>264</v>
      </c>
      <c r="R45" s="3">
        <v>6.3333000000000004</v>
      </c>
      <c r="S45" s="3">
        <v>288</v>
      </c>
      <c r="T45" s="3">
        <v>244</v>
      </c>
      <c r="U45" s="3">
        <v>-15.278</v>
      </c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8" t="s">
        <v>40</v>
      </c>
      <c r="K46" s="2"/>
      <c r="M46" s="3">
        <v>20</v>
      </c>
      <c r="N46" s="3">
        <v>148</v>
      </c>
      <c r="O46" s="3">
        <v>6</v>
      </c>
      <c r="P46" s="3">
        <v>20</v>
      </c>
      <c r="Q46" s="3">
        <v>181</v>
      </c>
      <c r="R46" s="3">
        <v>6.5</v>
      </c>
      <c r="S46" s="3">
        <v>128</v>
      </c>
      <c r="T46" s="3">
        <v>161</v>
      </c>
      <c r="U46" s="3">
        <v>25.780999999999999</v>
      </c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22.5</v>
      </c>
      <c r="N51" s="3">
        <v>105</v>
      </c>
      <c r="O51" s="3">
        <v>5</v>
      </c>
      <c r="P51" s="3">
        <v>20</v>
      </c>
      <c r="Q51" s="3">
        <v>111</v>
      </c>
      <c r="R51" s="3">
        <v>5.5</v>
      </c>
      <c r="S51" s="3">
        <v>82.5</v>
      </c>
      <c r="T51" s="3">
        <v>91</v>
      </c>
      <c r="U51" s="3">
        <v>10.303000000000001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4.0599999999999996</v>
      </c>
      <c r="R52" s="3">
        <v>4.5</v>
      </c>
      <c r="S52" s="3">
        <v>-13.86</v>
      </c>
      <c r="T52" s="3">
        <v>-14.94</v>
      </c>
      <c r="U52" s="3">
        <v>7.7922000000000002</v>
      </c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8" t="s">
        <v>40</v>
      </c>
      <c r="K53" s="2"/>
      <c r="M53" s="3">
        <v>16</v>
      </c>
      <c r="N53" s="3">
        <v>268</v>
      </c>
      <c r="O53" s="3">
        <v>4</v>
      </c>
      <c r="P53" s="3">
        <v>20</v>
      </c>
      <c r="Q53" s="3">
        <v>258</v>
      </c>
      <c r="R53" s="3">
        <v>5.3333000000000004</v>
      </c>
      <c r="S53" s="3">
        <v>252</v>
      </c>
      <c r="T53" s="3">
        <v>238</v>
      </c>
      <c r="U53" s="3">
        <v>-5.5556000000000001</v>
      </c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8" t="s">
        <v>40</v>
      </c>
      <c r="K54" s="2"/>
      <c r="M54" s="3">
        <v>17</v>
      </c>
      <c r="N54" s="3">
        <v>145</v>
      </c>
      <c r="O54" s="3">
        <v>4</v>
      </c>
      <c r="P54" s="3">
        <v>20</v>
      </c>
      <c r="Q54" s="3">
        <v>161</v>
      </c>
      <c r="R54" s="3">
        <v>5.8333000000000004</v>
      </c>
      <c r="S54" s="3">
        <v>128</v>
      </c>
      <c r="T54" s="3">
        <v>141</v>
      </c>
      <c r="U54" s="3">
        <v>10.156000000000001</v>
      </c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20.89</v>
      </c>
      <c r="N59" s="3">
        <v>143.78</v>
      </c>
      <c r="O59" s="3">
        <v>22.667000000000002</v>
      </c>
      <c r="P59" s="3">
        <v>22</v>
      </c>
      <c r="Q59" s="3">
        <v>157.47999999999999</v>
      </c>
      <c r="R59" s="3">
        <v>22.667000000000002</v>
      </c>
      <c r="S59" s="3">
        <v>122.89</v>
      </c>
      <c r="T59" s="3">
        <v>135.47999999999999</v>
      </c>
      <c r="U59" s="3">
        <v>10.246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26.832999999999998</v>
      </c>
      <c r="P60" s="3">
        <v>3.82</v>
      </c>
      <c r="Q60" s="3">
        <v>7.1329999999999996E-3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175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154.9</v>
      </c>
      <c r="T61" s="3">
        <v>135.47999999999999</v>
      </c>
      <c r="U61" s="3">
        <v>-12.536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24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-7.6106999999999994E-2</v>
      </c>
      <c r="U62" s="3">
        <v>17.088000000000001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4.4424999999999999E-2</v>
      </c>
      <c r="R63" s="3">
        <v>24.832999999999998</v>
      </c>
      <c r="S63" s="3">
        <v>3.8399999999999997E-2</v>
      </c>
      <c r="T63" s="3">
        <v>4.4424999999999999E-2</v>
      </c>
      <c r="U63" s="3">
        <v>15.691000000000001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41.5</v>
      </c>
      <c r="O64" s="3">
        <v>26.832999999999998</v>
      </c>
      <c r="P64" s="3">
        <v>0</v>
      </c>
      <c r="Q64" s="3">
        <v>320.43</v>
      </c>
      <c r="R64" s="3">
        <v>30</v>
      </c>
      <c r="S64" s="3">
        <v>41.5</v>
      </c>
      <c r="T64" s="3">
        <v>320.43</v>
      </c>
      <c r="U64" s="3">
        <v>672.12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57.6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57.6</v>
      </c>
      <c r="T65" s="3">
        <v>42.398000000000003</v>
      </c>
      <c r="U65" s="3">
        <v>-26.391999999999999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24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-3.4098000000000002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23.832999999999998</v>
      </c>
      <c r="P68" s="3">
        <v>22</v>
      </c>
      <c r="Q68" s="3">
        <v>89.864000000000004</v>
      </c>
      <c r="R68" s="3">
        <v>23.332999999999998</v>
      </c>
      <c r="S68" s="3">
        <v>82.6</v>
      </c>
      <c r="T68" s="3">
        <v>67.864000000000004</v>
      </c>
      <c r="U68" s="3">
        <v>-17.84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87.9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64.400000000000006</v>
      </c>
      <c r="T69" s="3">
        <v>95.956000000000003</v>
      </c>
      <c r="U69" s="3">
        <v>49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72.3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54.2</v>
      </c>
      <c r="T70" s="3">
        <v>88.944999999999993</v>
      </c>
      <c r="U70" s="3">
        <v>64.105000000000004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87.9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68</v>
      </c>
      <c r="T71" s="3">
        <v>88.994</v>
      </c>
      <c r="U71" s="3">
        <v>30.873999999999999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72.400000000000006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55.4</v>
      </c>
      <c r="T72" s="3">
        <v>88.51</v>
      </c>
      <c r="U72" s="3">
        <v>59.765000000000001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88.3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71</v>
      </c>
      <c r="T73" s="3">
        <v>89.117999999999995</v>
      </c>
      <c r="U73" s="3">
        <v>25.518000000000001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85.706000000000003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95.6</v>
      </c>
      <c r="O75" s="3">
        <v>22.832999999999998</v>
      </c>
      <c r="P75" s="3">
        <v>22</v>
      </c>
      <c r="Q75" s="3">
        <v>91.213999999999999</v>
      </c>
      <c r="R75" s="3">
        <v>23.167000000000002</v>
      </c>
      <c r="S75" s="3">
        <v>77.400000000000006</v>
      </c>
      <c r="T75" s="3">
        <v>69.213999999999999</v>
      </c>
      <c r="U75" s="3">
        <v>-10.576000000000001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22.667000000000002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199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176.3</v>
      </c>
      <c r="T77" s="3">
        <v>90.61</v>
      </c>
      <c r="U77" s="3">
        <v>-48.604999999999997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1.85</v>
      </c>
      <c r="O78" s="3">
        <v>21.832999999999998</v>
      </c>
      <c r="P78" s="3">
        <v>0</v>
      </c>
      <c r="Q78" s="3">
        <v>1.6738</v>
      </c>
      <c r="R78" s="3">
        <v>22.5</v>
      </c>
      <c r="S78" s="3">
        <v>1.853</v>
      </c>
      <c r="T78" s="3">
        <v>1.6738</v>
      </c>
      <c r="U78" s="3">
        <v>-9.6678999999999995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1.62</v>
      </c>
      <c r="O80" s="3">
        <v>19.667000000000002</v>
      </c>
      <c r="P80" s="3">
        <v>0</v>
      </c>
      <c r="Q80" s="3">
        <v>1.7999000000000001</v>
      </c>
      <c r="R80" s="3">
        <v>22.5</v>
      </c>
      <c r="S80" s="3">
        <v>1.6043000000000001</v>
      </c>
      <c r="T80" s="3">
        <v>1.7999000000000001</v>
      </c>
      <c r="U80" s="3">
        <v>12.194000000000001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1.1200000000000001</v>
      </c>
      <c r="O82" s="3">
        <v>22.667000000000002</v>
      </c>
      <c r="P82" s="3">
        <v>0</v>
      </c>
      <c r="Q82" s="3">
        <v>1.5319</v>
      </c>
      <c r="R82" s="3">
        <v>22.5</v>
      </c>
      <c r="S82" s="3">
        <v>1.1214999999999999</v>
      </c>
      <c r="T82" s="3">
        <v>1.5319</v>
      </c>
      <c r="U82" s="3">
        <v>36.594999999999999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1.5831999999999999</v>
      </c>
      <c r="R83" s="3">
        <v>22.5</v>
      </c>
      <c r="S83" s="3">
        <v>1.4394</v>
      </c>
      <c r="T83" s="3">
        <v>1.5831999999999999</v>
      </c>
      <c r="U83" s="3">
        <v>9.9949999999999992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0.86799999999999999</v>
      </c>
      <c r="O84" s="3">
        <v>22.667000000000002</v>
      </c>
      <c r="P84" s="3">
        <v>0</v>
      </c>
      <c r="Q84" s="3">
        <v>1.4341999999999999</v>
      </c>
      <c r="R84" s="3">
        <v>22.5</v>
      </c>
      <c r="S84" s="3">
        <v>0.86692000000000002</v>
      </c>
      <c r="T84" s="3">
        <v>1.4341999999999999</v>
      </c>
      <c r="U84" s="3">
        <v>65.435000000000002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1.51</v>
      </c>
      <c r="O85" s="3">
        <v>21.667000000000002</v>
      </c>
      <c r="P85" s="3">
        <v>0</v>
      </c>
      <c r="Q85" s="3">
        <v>1.5881000000000001</v>
      </c>
      <c r="R85" s="3">
        <v>22.5</v>
      </c>
      <c r="S85" s="3">
        <v>1.5111000000000001</v>
      </c>
      <c r="T85" s="3">
        <v>1.5881000000000001</v>
      </c>
      <c r="U85" s="3">
        <v>5.0972999999999997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-1.4363000000000001E-2</v>
      </c>
      <c r="N86" s="3">
        <v>1.3705000000000001</v>
      </c>
      <c r="O86" s="3">
        <v>23.167000000000002</v>
      </c>
      <c r="P86" s="3">
        <v>0</v>
      </c>
      <c r="Q86" s="3">
        <v>1.6716</v>
      </c>
      <c r="R86" s="3">
        <v>22.5</v>
      </c>
      <c r="S86" s="3">
        <v>1.3849</v>
      </c>
      <c r="T86" s="3">
        <v>1.6716</v>
      </c>
      <c r="U86" s="3">
        <v>20.707999999999998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-5.6417000000000004E-3</v>
      </c>
      <c r="N87" s="3">
        <v>1.7601</v>
      </c>
      <c r="O87" s="3">
        <v>22.5</v>
      </c>
      <c r="P87" s="3">
        <v>0</v>
      </c>
      <c r="Q87" s="3">
        <v>1.6525000000000001</v>
      </c>
      <c r="R87" s="3">
        <v>22.5</v>
      </c>
      <c r="S87" s="3">
        <v>1.7657</v>
      </c>
      <c r="T87" s="3">
        <v>1.6525000000000001</v>
      </c>
      <c r="U87" s="3">
        <v>-6.4115000000000002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-5.0461999999999998E-3</v>
      </c>
      <c r="N88" s="3">
        <v>1.2532000000000001</v>
      </c>
      <c r="O88" s="3">
        <v>23.332999999999998</v>
      </c>
      <c r="P88" s="3">
        <v>0</v>
      </c>
      <c r="Q88" s="3">
        <v>1.6706000000000001</v>
      </c>
      <c r="R88" s="3">
        <v>22.5</v>
      </c>
      <c r="S88" s="3">
        <v>1.2583</v>
      </c>
      <c r="T88" s="3">
        <v>1.6706000000000001</v>
      </c>
      <c r="U88" s="3">
        <v>32.767000000000003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-1.7821E-2</v>
      </c>
      <c r="N89" s="3">
        <v>1.7043999999999999</v>
      </c>
      <c r="O89" s="3">
        <v>23</v>
      </c>
      <c r="P89" s="3">
        <v>0</v>
      </c>
      <c r="Q89" s="3">
        <v>1.6669</v>
      </c>
      <c r="R89" s="3">
        <v>22.5</v>
      </c>
      <c r="S89" s="3">
        <v>1.7222</v>
      </c>
      <c r="T89" s="3">
        <v>1.6669</v>
      </c>
      <c r="U89" s="3">
        <v>-3.2115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-2.6425000000000001E-2</v>
      </c>
      <c r="N90" s="3">
        <v>0.89798</v>
      </c>
      <c r="O90" s="3">
        <v>23.5</v>
      </c>
      <c r="P90" s="3">
        <v>0</v>
      </c>
      <c r="Q90" s="3">
        <v>1.3694999999999999</v>
      </c>
      <c r="R90" s="3">
        <v>22.5</v>
      </c>
      <c r="S90" s="3">
        <v>0.92440999999999995</v>
      </c>
      <c r="T90" s="3">
        <v>1.3694999999999999</v>
      </c>
      <c r="U90" s="3">
        <v>48.145000000000003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-7.7126E-3</v>
      </c>
      <c r="N91" s="3">
        <v>2.3751000000000002</v>
      </c>
      <c r="O91" s="3">
        <v>11.5</v>
      </c>
      <c r="P91" s="3">
        <v>0</v>
      </c>
      <c r="Q91" s="3">
        <v>1.3363</v>
      </c>
      <c r="R91" s="3">
        <v>22.5</v>
      </c>
      <c r="S91" s="3">
        <v>2.3828</v>
      </c>
      <c r="T91" s="3">
        <v>1.3363</v>
      </c>
      <c r="U91" s="3">
        <v>-43.92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-1.4350999999999999E-2</v>
      </c>
      <c r="N92" s="3">
        <v>1.9141999999999999</v>
      </c>
      <c r="O92" s="3">
        <v>22.167000000000002</v>
      </c>
      <c r="P92" s="3">
        <v>0</v>
      </c>
      <c r="Q92" s="3">
        <v>1.7032</v>
      </c>
      <c r="R92" s="3">
        <v>22.5</v>
      </c>
      <c r="S92" s="3">
        <v>1.9286000000000001</v>
      </c>
      <c r="T92" s="3">
        <v>1.7032</v>
      </c>
      <c r="U92" s="3">
        <v>-11.683999999999999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3.4810000000000001E-2</v>
      </c>
      <c r="N93" s="3">
        <v>3.7888999999999999</v>
      </c>
      <c r="O93" s="3">
        <v>22.667000000000002</v>
      </c>
      <c r="P93" s="3">
        <v>0</v>
      </c>
      <c r="Q93" s="3">
        <v>1.6687000000000001</v>
      </c>
      <c r="R93" s="3">
        <v>22.5</v>
      </c>
      <c r="S93" s="3">
        <v>3.7541000000000002</v>
      </c>
      <c r="T93" s="3">
        <v>1.6687000000000001</v>
      </c>
      <c r="U93" s="3">
        <v>-55.55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24.03</v>
      </c>
      <c r="N98" s="3">
        <v>253.24</v>
      </c>
      <c r="O98" s="3">
        <v>10.167</v>
      </c>
      <c r="P98" s="3">
        <v>26</v>
      </c>
      <c r="Q98" s="3">
        <v>260.57</v>
      </c>
      <c r="R98" s="3">
        <v>10.333</v>
      </c>
      <c r="S98" s="3">
        <v>229.21</v>
      </c>
      <c r="T98" s="3">
        <v>234.57</v>
      </c>
      <c r="U98" s="3">
        <v>2.3367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-3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294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270.60000000000002</v>
      </c>
      <c r="T100" s="3">
        <v>234.57</v>
      </c>
      <c r="U100" s="3">
        <v>-13.316000000000001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0.11700000000000001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-9.1999999999999998E-2</v>
      </c>
      <c r="T101" s="3">
        <v>-0.10048</v>
      </c>
      <c r="U101" s="3">
        <v>9.2195999999999998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5.4300000000000001E-2</v>
      </c>
      <c r="O102" s="3">
        <v>10.333</v>
      </c>
      <c r="P102" s="3">
        <v>0</v>
      </c>
      <c r="Q102" s="3">
        <v>5.8652999999999997E-2</v>
      </c>
      <c r="R102" s="3">
        <v>10.333</v>
      </c>
      <c r="S102" s="3">
        <v>5.4300000000000001E-2</v>
      </c>
      <c r="T102" s="3">
        <v>5.8652999999999997E-2</v>
      </c>
      <c r="U102" s="3">
        <v>8.0161999999999995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8.1667000000000005</v>
      </c>
      <c r="P103" s="3">
        <v>0</v>
      </c>
      <c r="Q103" s="3">
        <v>419.47</v>
      </c>
      <c r="R103" s="3">
        <v>20.167000000000002</v>
      </c>
      <c r="S103" s="3">
        <v>128</v>
      </c>
      <c r="T103" s="3">
        <v>419.47</v>
      </c>
      <c r="U103" s="3">
        <v>227.71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266.01</v>
      </c>
      <c r="R104" s="3">
        <v>3</v>
      </c>
      <c r="S104" s="3">
        <v>290</v>
      </c>
      <c r="T104" s="3">
        <v>266.01</v>
      </c>
      <c r="U104" s="3">
        <v>-8.2721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202</v>
      </c>
      <c r="O105" s="3">
        <v>10.167</v>
      </c>
      <c r="P105" s="3">
        <v>26</v>
      </c>
      <c r="Q105" s="3">
        <v>169.98</v>
      </c>
      <c r="R105" s="3">
        <v>10.333</v>
      </c>
      <c r="S105" s="3">
        <v>175.7</v>
      </c>
      <c r="T105" s="3">
        <v>143.97999999999999</v>
      </c>
      <c r="U105" s="3">
        <v>-18.056000000000001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153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126.3</v>
      </c>
      <c r="T106" s="3">
        <v>145.47</v>
      </c>
      <c r="U106" s="3">
        <v>15.177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155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128.9</v>
      </c>
      <c r="T107" s="3">
        <v>112.25</v>
      </c>
      <c r="U107" s="3">
        <v>-12.92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29.661999999999999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117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95.6</v>
      </c>
      <c r="T109" s="3">
        <v>150.35</v>
      </c>
      <c r="U109" s="3">
        <v>57.265999999999998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177.34</v>
      </c>
      <c r="R110" s="3">
        <v>10.333</v>
      </c>
      <c r="S110" s="3">
        <v>120.1</v>
      </c>
      <c r="T110" s="3">
        <v>151.34</v>
      </c>
      <c r="U110" s="3">
        <v>26.013999999999999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130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109.6</v>
      </c>
      <c r="T111" s="3">
        <v>149.77000000000001</v>
      </c>
      <c r="U111" s="3">
        <v>36.651000000000003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94.9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74.2</v>
      </c>
      <c r="T113" s="3">
        <v>127.01</v>
      </c>
      <c r="U113" s="3">
        <v>71.165999999999997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7.6666999999999996</v>
      </c>
      <c r="P114" s="3">
        <v>26</v>
      </c>
      <c r="Q114" s="3">
        <v>149.53</v>
      </c>
      <c r="R114" s="3">
        <v>10.333</v>
      </c>
      <c r="S114" s="3">
        <v>156.19999999999999</v>
      </c>
      <c r="T114" s="3">
        <v>123.53</v>
      </c>
      <c r="U114" s="3">
        <v>-20.914999999999999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180.14</v>
      </c>
      <c r="R115" s="3">
        <v>10.5</v>
      </c>
      <c r="S115" s="3">
        <v>147.80000000000001</v>
      </c>
      <c r="T115" s="3">
        <v>154.13999999999999</v>
      </c>
      <c r="U115" s="3">
        <v>4.2930000000000001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334</v>
      </c>
      <c r="O116" s="3">
        <v>9.8332999999999995</v>
      </c>
      <c r="P116" s="3">
        <v>26</v>
      </c>
      <c r="Q116" s="3">
        <v>178.01</v>
      </c>
      <c r="R116" s="3">
        <v>10.333</v>
      </c>
      <c r="S116" s="3">
        <v>308.2</v>
      </c>
      <c r="T116" s="3">
        <v>152.01</v>
      </c>
      <c r="U116" s="3">
        <v>-50.677999999999997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5.26</v>
      </c>
      <c r="O117" s="3">
        <v>9.8332999999999995</v>
      </c>
      <c r="P117" s="3">
        <v>0</v>
      </c>
      <c r="Q117" s="3">
        <v>4.6139000000000001</v>
      </c>
      <c r="R117" s="3">
        <v>10.333</v>
      </c>
      <c r="S117" s="3">
        <v>5.2605000000000004</v>
      </c>
      <c r="T117" s="3">
        <v>4.6139000000000001</v>
      </c>
      <c r="U117" s="3">
        <v>-12.291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9.7899999999999991</v>
      </c>
      <c r="O118" s="3">
        <v>10.167</v>
      </c>
      <c r="P118" s="3">
        <v>0</v>
      </c>
      <c r="Q118" s="3">
        <v>4.7519</v>
      </c>
      <c r="R118" s="3">
        <v>10.333</v>
      </c>
      <c r="S118" s="3">
        <v>9.8272999999999993</v>
      </c>
      <c r="T118" s="3">
        <v>4.7519</v>
      </c>
      <c r="U118" s="3">
        <v>-51.646000000000001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4.78</v>
      </c>
      <c r="O119" s="3">
        <v>10.167</v>
      </c>
      <c r="P119" s="3">
        <v>0</v>
      </c>
      <c r="Q119" s="3">
        <v>4.5654000000000003</v>
      </c>
      <c r="R119" s="3">
        <v>10.333</v>
      </c>
      <c r="S119" s="3">
        <v>4.7729999999999997</v>
      </c>
      <c r="T119" s="3">
        <v>4.5654000000000003</v>
      </c>
      <c r="U119" s="3">
        <v>-4.3479999999999999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2.88</v>
      </c>
      <c r="O121" s="3">
        <v>7.1666999999999996</v>
      </c>
      <c r="P121" s="3">
        <v>0</v>
      </c>
      <c r="Q121" s="3">
        <v>4.1844999999999999</v>
      </c>
      <c r="R121" s="3">
        <v>10.333</v>
      </c>
      <c r="S121" s="3">
        <v>2.8824000000000001</v>
      </c>
      <c r="T121" s="3">
        <v>4.1844999999999999</v>
      </c>
      <c r="U121" s="3">
        <v>45.173999999999999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4.16</v>
      </c>
      <c r="O122" s="3">
        <v>10.167</v>
      </c>
      <c r="P122" s="3">
        <v>0</v>
      </c>
      <c r="Q122" s="3">
        <v>4.3326000000000002</v>
      </c>
      <c r="R122" s="3">
        <v>10.333</v>
      </c>
      <c r="S122" s="3">
        <v>4.1562000000000001</v>
      </c>
      <c r="T122" s="3">
        <v>4.3326000000000002</v>
      </c>
      <c r="U122" s="3">
        <v>4.2434000000000003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1.99</v>
      </c>
      <c r="O123" s="3">
        <v>10.167</v>
      </c>
      <c r="P123" s="3">
        <v>0</v>
      </c>
      <c r="Q123" s="3">
        <v>3.903</v>
      </c>
      <c r="R123" s="3">
        <v>10.333</v>
      </c>
      <c r="S123" s="3">
        <v>1.99</v>
      </c>
      <c r="T123" s="3">
        <v>3.903</v>
      </c>
      <c r="U123" s="3">
        <v>96.126000000000005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5.97</v>
      </c>
      <c r="O124" s="3">
        <v>4.6666999999999996</v>
      </c>
      <c r="P124" s="3">
        <v>0</v>
      </c>
      <c r="Q124" s="3">
        <v>4.3407</v>
      </c>
      <c r="R124" s="3">
        <v>10.333</v>
      </c>
      <c r="S124" s="3">
        <v>5.9679000000000002</v>
      </c>
      <c r="T124" s="3">
        <v>4.3407</v>
      </c>
      <c r="U124" s="3">
        <v>-27.265999999999998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2.0916000000000001E-2</v>
      </c>
      <c r="N125" s="3">
        <v>3.7959000000000001</v>
      </c>
      <c r="O125" s="3">
        <v>10.5</v>
      </c>
      <c r="P125" s="3">
        <v>0</v>
      </c>
      <c r="Q125" s="3">
        <v>4.4025999999999996</v>
      </c>
      <c r="R125" s="3">
        <v>10.333</v>
      </c>
      <c r="S125" s="3">
        <v>3.7749999999999999</v>
      </c>
      <c r="T125" s="3">
        <v>4.4025999999999996</v>
      </c>
      <c r="U125" s="3">
        <v>16.626999999999999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2.8684000000000001E-2</v>
      </c>
      <c r="N126" s="3">
        <v>4.5411000000000001</v>
      </c>
      <c r="O126" s="3">
        <v>10.167</v>
      </c>
      <c r="P126" s="3">
        <v>0</v>
      </c>
      <c r="Q126" s="3">
        <v>4.3434999999999997</v>
      </c>
      <c r="R126" s="3">
        <v>10.333</v>
      </c>
      <c r="S126" s="3">
        <v>4.5124000000000004</v>
      </c>
      <c r="T126" s="3">
        <v>4.3434999999999997</v>
      </c>
      <c r="U126" s="3">
        <v>-3.7422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3.1320000000000001E-2</v>
      </c>
      <c r="N127" s="3">
        <v>3.6520000000000001</v>
      </c>
      <c r="O127" s="3">
        <v>10.167</v>
      </c>
      <c r="P127" s="3">
        <v>0</v>
      </c>
      <c r="Q127" s="3">
        <v>4.3970000000000002</v>
      </c>
      <c r="R127" s="3">
        <v>10.333</v>
      </c>
      <c r="S127" s="3">
        <v>3.6206999999999998</v>
      </c>
      <c r="T127" s="3">
        <v>4.3970000000000002</v>
      </c>
      <c r="U127" s="3">
        <v>21.44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1.9552E-2</v>
      </c>
      <c r="N128" s="3">
        <v>4.6395999999999997</v>
      </c>
      <c r="O128" s="3">
        <v>10.167</v>
      </c>
      <c r="P128" s="3">
        <v>0</v>
      </c>
      <c r="Q128" s="3">
        <v>4.3910999999999998</v>
      </c>
      <c r="R128" s="3">
        <v>10.333</v>
      </c>
      <c r="S128" s="3">
        <v>4.62</v>
      </c>
      <c r="T128" s="3">
        <v>4.3910999999999998</v>
      </c>
      <c r="U128" s="3">
        <v>-4.9545000000000003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1.1088000000000001E-2</v>
      </c>
      <c r="N129" s="3">
        <v>2.6030000000000002</v>
      </c>
      <c r="O129" s="3">
        <v>10.333</v>
      </c>
      <c r="P129" s="3">
        <v>0</v>
      </c>
      <c r="Q129" s="3">
        <v>3.6516999999999999</v>
      </c>
      <c r="R129" s="3">
        <v>10.333</v>
      </c>
      <c r="S129" s="3">
        <v>2.5918999999999999</v>
      </c>
      <c r="T129" s="3">
        <v>3.6516999999999999</v>
      </c>
      <c r="U129" s="3">
        <v>40.892000000000003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2.9536E-2</v>
      </c>
      <c r="N130" s="3">
        <v>8.9321000000000002</v>
      </c>
      <c r="O130" s="3">
        <v>6.6666999999999996</v>
      </c>
      <c r="P130" s="3">
        <v>0</v>
      </c>
      <c r="Q130" s="3">
        <v>3.5445000000000002</v>
      </c>
      <c r="R130" s="3">
        <v>10.333</v>
      </c>
      <c r="S130" s="3">
        <v>8.9024999999999999</v>
      </c>
      <c r="T130" s="3">
        <v>3.5445000000000002</v>
      </c>
      <c r="U130" s="3">
        <v>-60.186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2.2079000000000001E-2</v>
      </c>
      <c r="N131" s="3">
        <v>5.6692999999999998</v>
      </c>
      <c r="O131" s="3">
        <v>10</v>
      </c>
      <c r="P131" s="3">
        <v>0</v>
      </c>
      <c r="Q131" s="3">
        <v>4.4656000000000002</v>
      </c>
      <c r="R131" s="3">
        <v>10.333</v>
      </c>
      <c r="S131" s="3">
        <v>5.6471999999999998</v>
      </c>
      <c r="T131" s="3">
        <v>4.4656000000000002</v>
      </c>
      <c r="U131" s="3">
        <v>-20.922999999999998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14.57</v>
      </c>
      <c r="O132" s="3">
        <v>9.8332999999999995</v>
      </c>
      <c r="P132" s="3">
        <v>0</v>
      </c>
      <c r="Q132" s="3">
        <v>4.3414999999999999</v>
      </c>
      <c r="R132" s="3">
        <v>10.333</v>
      </c>
      <c r="S132" s="3">
        <v>14.507</v>
      </c>
      <c r="T132" s="3">
        <v>4.3414999999999999</v>
      </c>
      <c r="U132" s="3">
        <v>-70.072999999999993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27.84</v>
      </c>
      <c r="N137" s="3">
        <v>235.09</v>
      </c>
      <c r="O137" s="3">
        <v>23.5</v>
      </c>
      <c r="P137" s="3">
        <v>30</v>
      </c>
      <c r="Q137" s="3">
        <v>273.33</v>
      </c>
      <c r="R137" s="3">
        <v>23</v>
      </c>
      <c r="S137" s="3">
        <v>207.25</v>
      </c>
      <c r="T137" s="3">
        <v>243.33</v>
      </c>
      <c r="U137" s="3">
        <v>17.408999999999999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21.832999999999998</v>
      </c>
      <c r="P138" s="3">
        <v>3.82</v>
      </c>
      <c r="Q138" s="3">
        <v>1.0067999999999999</v>
      </c>
      <c r="R138" s="3">
        <v>3.6667000000000001</v>
      </c>
      <c r="S138" s="3">
        <v>-2.91</v>
      </c>
      <c r="T138" s="3">
        <v>-2.8132000000000001</v>
      </c>
      <c r="U138" s="3">
        <v>-3.3264999999999998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27.135000000000002</v>
      </c>
      <c r="N139" s="3">
        <v>267.8</v>
      </c>
      <c r="O139" s="3">
        <v>22.832999999999998</v>
      </c>
      <c r="P139" s="3">
        <v>30</v>
      </c>
      <c r="Q139" s="3">
        <v>273.33</v>
      </c>
      <c r="R139" s="3">
        <v>23</v>
      </c>
      <c r="S139" s="3">
        <v>240.67</v>
      </c>
      <c r="T139" s="3">
        <v>243.33</v>
      </c>
      <c r="U139" s="3">
        <v>1.1063000000000001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0.20943999999999999</v>
      </c>
      <c r="N140" s="3">
        <v>0.15731999999999999</v>
      </c>
      <c r="O140" s="3">
        <v>23.167000000000002</v>
      </c>
      <c r="P140" s="3">
        <v>0.20422999999999999</v>
      </c>
      <c r="Q140" s="3">
        <v>0.16017999999999999</v>
      </c>
      <c r="R140" s="3">
        <v>12.667</v>
      </c>
      <c r="S140" s="3">
        <v>-5.2124999999999998E-2</v>
      </c>
      <c r="T140" s="3">
        <v>-4.4054000000000003E-2</v>
      </c>
      <c r="U140" s="3">
        <v>-15.483000000000001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3.1099000000000002E-2</v>
      </c>
      <c r="O141" s="3">
        <v>23.167000000000002</v>
      </c>
      <c r="P141" s="3">
        <v>0</v>
      </c>
      <c r="Q141" s="3">
        <v>2.7337E-2</v>
      </c>
      <c r="R141" s="3">
        <v>13.667</v>
      </c>
      <c r="S141" s="3">
        <v>3.1099000000000002E-2</v>
      </c>
      <c r="T141" s="3">
        <v>2.7337E-2</v>
      </c>
      <c r="U141" s="3">
        <v>-12.098000000000001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118.03</v>
      </c>
      <c r="O142" s="3">
        <v>21.667000000000002</v>
      </c>
      <c r="P142" s="3">
        <v>0</v>
      </c>
      <c r="Q142" s="3">
        <v>139.61000000000001</v>
      </c>
      <c r="R142" s="3">
        <v>10.667</v>
      </c>
      <c r="S142" s="3">
        <v>118.03</v>
      </c>
      <c r="T142" s="3">
        <v>139.61000000000001</v>
      </c>
      <c r="U142" s="3">
        <v>18.28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-1.907</v>
      </c>
      <c r="O143" s="3">
        <v>26</v>
      </c>
      <c r="P143" s="3">
        <v>0</v>
      </c>
      <c r="Q143" s="3">
        <v>-2.1025999999999998</v>
      </c>
      <c r="R143" s="3">
        <v>23.667000000000002</v>
      </c>
      <c r="S143" s="3">
        <v>-1.907</v>
      </c>
      <c r="T143" s="3">
        <v>-2.1025999999999998</v>
      </c>
      <c r="U143" s="3">
        <v>10.259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29.977</v>
      </c>
      <c r="N144" s="3">
        <v>255.91</v>
      </c>
      <c r="O144" s="3">
        <v>23.5</v>
      </c>
      <c r="P144" s="3">
        <v>30</v>
      </c>
      <c r="Q144" s="3">
        <v>251.37</v>
      </c>
      <c r="R144" s="3">
        <v>23.5</v>
      </c>
      <c r="S144" s="3">
        <v>225.93</v>
      </c>
      <c r="T144" s="3">
        <v>221.37</v>
      </c>
      <c r="U144" s="3">
        <v>-2.0181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30.853999999999999</v>
      </c>
      <c r="N145" s="3">
        <v>240.54</v>
      </c>
      <c r="O145" s="3">
        <v>24.332999999999998</v>
      </c>
      <c r="P145" s="3">
        <v>30</v>
      </c>
      <c r="Q145" s="3">
        <v>252.55</v>
      </c>
      <c r="R145" s="3">
        <v>23.5</v>
      </c>
      <c r="S145" s="3">
        <v>209.68</v>
      </c>
      <c r="T145" s="3">
        <v>222.55</v>
      </c>
      <c r="U145" s="3">
        <v>6.1348000000000003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30.122</v>
      </c>
      <c r="N146" s="3">
        <v>225.48</v>
      </c>
      <c r="O146" s="3">
        <v>24.167000000000002</v>
      </c>
      <c r="P146" s="3">
        <v>30</v>
      </c>
      <c r="Q146" s="3">
        <v>189.54</v>
      </c>
      <c r="R146" s="3">
        <v>23.332999999999998</v>
      </c>
      <c r="S146" s="3">
        <v>195.36</v>
      </c>
      <c r="T146" s="3">
        <v>159.54</v>
      </c>
      <c r="U146" s="3">
        <v>-18.335999999999999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29.997</v>
      </c>
      <c r="N147" s="3">
        <v>198.71</v>
      </c>
      <c r="O147" s="3">
        <v>24</v>
      </c>
      <c r="P147" s="3">
        <v>30</v>
      </c>
      <c r="Q147" s="3">
        <v>254.18</v>
      </c>
      <c r="R147" s="3">
        <v>23.332999999999998</v>
      </c>
      <c r="S147" s="3">
        <v>168.72</v>
      </c>
      <c r="T147" s="3">
        <v>224.18</v>
      </c>
      <c r="U147" s="3">
        <v>32.874000000000002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26.440999999999999</v>
      </c>
      <c r="N148" s="3">
        <v>140.77000000000001</v>
      </c>
      <c r="O148" s="3">
        <v>24.332999999999998</v>
      </c>
      <c r="P148" s="3">
        <v>30</v>
      </c>
      <c r="Q148" s="3">
        <v>217.23</v>
      </c>
      <c r="R148" s="3">
        <v>23.332999999999998</v>
      </c>
      <c r="S148" s="3">
        <v>114.33</v>
      </c>
      <c r="T148" s="3">
        <v>187.23</v>
      </c>
      <c r="U148" s="3">
        <v>63.767000000000003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26.036000000000001</v>
      </c>
      <c r="N149" s="3">
        <v>198.42</v>
      </c>
      <c r="O149" s="3">
        <v>23.667000000000002</v>
      </c>
      <c r="P149" s="3">
        <v>30</v>
      </c>
      <c r="Q149" s="3">
        <v>232.94</v>
      </c>
      <c r="R149" s="3">
        <v>23.167000000000002</v>
      </c>
      <c r="S149" s="3">
        <v>172.39</v>
      </c>
      <c r="T149" s="3">
        <v>202.94</v>
      </c>
      <c r="U149" s="3">
        <v>17.725999999999999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24.103999999999999</v>
      </c>
      <c r="N150" s="3">
        <v>111.39</v>
      </c>
      <c r="O150" s="3">
        <v>23.667000000000002</v>
      </c>
      <c r="P150" s="3">
        <v>30</v>
      </c>
      <c r="Q150" s="3">
        <v>182.2</v>
      </c>
      <c r="R150" s="3">
        <v>23.332999999999998</v>
      </c>
      <c r="S150" s="3">
        <v>87.284999999999997</v>
      </c>
      <c r="T150" s="3">
        <v>152.19999999999999</v>
      </c>
      <c r="U150" s="3">
        <v>74.373999999999995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24.414000000000001</v>
      </c>
      <c r="N151" s="3">
        <v>170.2</v>
      </c>
      <c r="O151" s="3">
        <v>23.832999999999998</v>
      </c>
      <c r="P151" s="3">
        <v>30</v>
      </c>
      <c r="Q151" s="3">
        <v>220.95</v>
      </c>
      <c r="R151" s="3">
        <v>23.332999999999998</v>
      </c>
      <c r="S151" s="3">
        <v>145.78</v>
      </c>
      <c r="T151" s="3">
        <v>190.95</v>
      </c>
      <c r="U151" s="3">
        <v>30.986000000000001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25.120999999999999</v>
      </c>
      <c r="N152" s="3">
        <v>78.72</v>
      </c>
      <c r="O152" s="3">
        <v>24.5</v>
      </c>
      <c r="P152" s="3">
        <v>30</v>
      </c>
      <c r="Q152" s="3">
        <v>172.73</v>
      </c>
      <c r="R152" s="3">
        <v>23.5</v>
      </c>
      <c r="S152" s="3">
        <v>53.597999999999999</v>
      </c>
      <c r="T152" s="3">
        <v>142.72999999999999</v>
      </c>
      <c r="U152" s="3">
        <v>166.29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24.727</v>
      </c>
      <c r="N153" s="3">
        <v>143.41</v>
      </c>
      <c r="O153" s="3">
        <v>23.332999999999998</v>
      </c>
      <c r="P153" s="3">
        <v>30</v>
      </c>
      <c r="Q153" s="3">
        <v>168.6</v>
      </c>
      <c r="R153" s="3">
        <v>23.5</v>
      </c>
      <c r="S153" s="3">
        <v>118.69</v>
      </c>
      <c r="T153" s="3">
        <v>138.6</v>
      </c>
      <c r="U153" s="3">
        <v>16.78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29.472000000000001</v>
      </c>
      <c r="N154" s="3">
        <v>184.68</v>
      </c>
      <c r="O154" s="3">
        <v>24.167000000000002</v>
      </c>
      <c r="P154" s="3">
        <v>30</v>
      </c>
      <c r="Q154" s="3">
        <v>224.16</v>
      </c>
      <c r="R154" s="3">
        <v>23.332999999999998</v>
      </c>
      <c r="S154" s="3">
        <v>155.21</v>
      </c>
      <c r="T154" s="3">
        <v>194.16</v>
      </c>
      <c r="U154" s="3">
        <v>25.097000000000001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28.933</v>
      </c>
      <c r="N155" s="3">
        <v>316.31</v>
      </c>
      <c r="O155" s="3">
        <v>23.5</v>
      </c>
      <c r="P155" s="3">
        <v>30</v>
      </c>
      <c r="Q155" s="3">
        <v>227.41</v>
      </c>
      <c r="R155" s="3">
        <v>23.167000000000002</v>
      </c>
      <c r="S155" s="3">
        <v>287.38</v>
      </c>
      <c r="T155" s="3">
        <v>197.41</v>
      </c>
      <c r="U155" s="3">
        <v>-31.306000000000001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-1.2377000000000001E-2</v>
      </c>
      <c r="N156" s="3">
        <v>7.0906000000000002</v>
      </c>
      <c r="O156" s="3">
        <v>20.832999999999998</v>
      </c>
      <c r="P156" s="3">
        <v>0</v>
      </c>
      <c r="Q156" s="3">
        <v>4.9383999999999997</v>
      </c>
      <c r="R156" s="3">
        <v>23</v>
      </c>
      <c r="S156" s="3">
        <v>7.1029999999999998</v>
      </c>
      <c r="T156" s="3">
        <v>4.9383999999999997</v>
      </c>
      <c r="U156" s="3">
        <v>-30.474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-1.3617000000000001E-2</v>
      </c>
      <c r="N157" s="3">
        <v>9.4402000000000008</v>
      </c>
      <c r="O157" s="3">
        <v>22</v>
      </c>
      <c r="P157" s="3">
        <v>0</v>
      </c>
      <c r="Q157" s="3">
        <v>5.1082000000000001</v>
      </c>
      <c r="R157" s="3">
        <v>23</v>
      </c>
      <c r="S157" s="3">
        <v>9.4537999999999993</v>
      </c>
      <c r="T157" s="3">
        <v>5.1082000000000001</v>
      </c>
      <c r="U157" s="3">
        <v>-45.966000000000001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-1.5240999999999999E-2</v>
      </c>
      <c r="N158" s="3">
        <v>5.5331999999999999</v>
      </c>
      <c r="O158" s="3">
        <v>20.832999999999998</v>
      </c>
      <c r="P158" s="3">
        <v>0</v>
      </c>
      <c r="Q158" s="3">
        <v>4.9039000000000001</v>
      </c>
      <c r="R158" s="3">
        <v>23</v>
      </c>
      <c r="S158" s="3">
        <v>5.5484999999999998</v>
      </c>
      <c r="T158" s="3">
        <v>4.9039000000000001</v>
      </c>
      <c r="U158" s="3">
        <v>-11.617000000000001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-2.3207999999999999E-2</v>
      </c>
      <c r="N159" s="3">
        <v>6.4268999999999998</v>
      </c>
      <c r="O159" s="3">
        <v>22.332999999999998</v>
      </c>
      <c r="P159" s="3">
        <v>0</v>
      </c>
      <c r="Q159" s="3">
        <v>5.5110999999999999</v>
      </c>
      <c r="R159" s="3">
        <v>23</v>
      </c>
      <c r="S159" s="3">
        <v>6.4500999999999999</v>
      </c>
      <c r="T159" s="3">
        <v>5.5110999999999999</v>
      </c>
      <c r="U159" s="3">
        <v>-14.558999999999999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-1.0342999999999999E-3</v>
      </c>
      <c r="N160" s="3">
        <v>4.4462000000000002</v>
      </c>
      <c r="O160" s="3">
        <v>23.167000000000002</v>
      </c>
      <c r="P160" s="3">
        <v>0</v>
      </c>
      <c r="Q160" s="3">
        <v>4.8761000000000001</v>
      </c>
      <c r="R160" s="3">
        <v>23</v>
      </c>
      <c r="S160" s="3">
        <v>4.4473000000000003</v>
      </c>
      <c r="T160" s="3">
        <v>4.8761000000000001</v>
      </c>
      <c r="U160" s="3">
        <v>9.6437000000000008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-3.3982000000000001E-4</v>
      </c>
      <c r="N162" s="3">
        <v>2.9525000000000001</v>
      </c>
      <c r="O162" s="3">
        <v>23.167000000000002</v>
      </c>
      <c r="P162" s="3">
        <v>0</v>
      </c>
      <c r="Q162" s="3">
        <v>4.5263999999999998</v>
      </c>
      <c r="R162" s="3">
        <v>23</v>
      </c>
      <c r="S162" s="3">
        <v>2.9529000000000001</v>
      </c>
      <c r="T162" s="3">
        <v>4.5263999999999998</v>
      </c>
      <c r="U162" s="3">
        <v>53.289000000000001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1.1115999999999999E-3</v>
      </c>
      <c r="N163" s="3">
        <v>5.3639999999999999</v>
      </c>
      <c r="O163" s="3">
        <v>3.6667000000000001</v>
      </c>
      <c r="P163" s="3">
        <v>0</v>
      </c>
      <c r="Q163" s="3">
        <v>5.4724000000000004</v>
      </c>
      <c r="R163" s="3">
        <v>23</v>
      </c>
      <c r="S163" s="3">
        <v>5.3628999999999998</v>
      </c>
      <c r="T163" s="3">
        <v>5.4724000000000004</v>
      </c>
      <c r="U163" s="3">
        <v>2.0413999999999999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7.3065000000000005E-2</v>
      </c>
      <c r="N164" s="3">
        <v>3.5716999999999999</v>
      </c>
      <c r="O164" s="3">
        <v>21.832999999999998</v>
      </c>
      <c r="P164" s="3">
        <v>0</v>
      </c>
      <c r="Q164" s="3">
        <v>4.4531999999999998</v>
      </c>
      <c r="R164" s="3">
        <v>23</v>
      </c>
      <c r="S164" s="3">
        <v>3.4986000000000002</v>
      </c>
      <c r="T164" s="3">
        <v>4.4531999999999998</v>
      </c>
      <c r="U164" s="3">
        <v>27.283999999999999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6.7871000000000001E-2</v>
      </c>
      <c r="N165" s="3">
        <v>4.3883999999999999</v>
      </c>
      <c r="O165" s="3">
        <v>23.667000000000002</v>
      </c>
      <c r="P165" s="3">
        <v>0</v>
      </c>
      <c r="Q165" s="3">
        <v>5.0084</v>
      </c>
      <c r="R165" s="3">
        <v>23</v>
      </c>
      <c r="S165" s="3">
        <v>4.3205</v>
      </c>
      <c r="T165" s="3">
        <v>5.0084</v>
      </c>
      <c r="U165" s="3">
        <v>15.920999999999999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7.2635000000000005E-2</v>
      </c>
      <c r="N166" s="3">
        <v>2.6013999999999999</v>
      </c>
      <c r="O166" s="3">
        <v>23.5</v>
      </c>
      <c r="P166" s="3">
        <v>0</v>
      </c>
      <c r="Q166" s="3">
        <v>3.5956000000000001</v>
      </c>
      <c r="R166" s="3">
        <v>23</v>
      </c>
      <c r="S166" s="3">
        <v>2.5287999999999999</v>
      </c>
      <c r="T166" s="3">
        <v>3.5956000000000001</v>
      </c>
      <c r="U166" s="3">
        <v>42.185000000000002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5.7653999999999997E-2</v>
      </c>
      <c r="N167" s="3">
        <v>4.5037000000000003</v>
      </c>
      <c r="O167" s="3">
        <v>23</v>
      </c>
      <c r="P167" s="3">
        <v>0</v>
      </c>
      <c r="Q167" s="3">
        <v>4.5804999999999998</v>
      </c>
      <c r="R167" s="3">
        <v>23</v>
      </c>
      <c r="S167" s="3">
        <v>4.4459999999999997</v>
      </c>
      <c r="T167" s="3">
        <v>4.5804999999999998</v>
      </c>
      <c r="U167" s="3">
        <v>3.0236000000000001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6.0932E-2</v>
      </c>
      <c r="N168" s="3">
        <v>2.0320999999999998</v>
      </c>
      <c r="O168" s="3">
        <v>23.167000000000002</v>
      </c>
      <c r="P168" s="3">
        <v>0</v>
      </c>
      <c r="Q168" s="3">
        <v>3.1937000000000002</v>
      </c>
      <c r="R168" s="3">
        <v>23</v>
      </c>
      <c r="S168" s="3">
        <v>1.9712000000000001</v>
      </c>
      <c r="T168" s="3">
        <v>3.1937000000000002</v>
      </c>
      <c r="U168" s="3">
        <v>62.018000000000001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6.1399000000000002E-2</v>
      </c>
      <c r="N169" s="3">
        <v>4.133</v>
      </c>
      <c r="O169" s="3">
        <v>20.832999999999998</v>
      </c>
      <c r="P169" s="3">
        <v>0</v>
      </c>
      <c r="Q169" s="3">
        <v>3.0853999999999999</v>
      </c>
      <c r="R169" s="3">
        <v>23</v>
      </c>
      <c r="S169" s="3">
        <v>4.0716000000000001</v>
      </c>
      <c r="T169" s="3">
        <v>3.0853999999999999</v>
      </c>
      <c r="U169" s="3">
        <v>-24.222000000000001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7.4980000000000005E-2</v>
      </c>
      <c r="N170" s="3">
        <v>4.6919000000000004</v>
      </c>
      <c r="O170" s="3">
        <v>22.167000000000002</v>
      </c>
      <c r="P170" s="3">
        <v>0</v>
      </c>
      <c r="Q170" s="3">
        <v>4.6603000000000003</v>
      </c>
      <c r="R170" s="3">
        <v>23</v>
      </c>
      <c r="S170" s="3">
        <v>4.6169000000000002</v>
      </c>
      <c r="T170" s="3">
        <v>4.6603000000000003</v>
      </c>
      <c r="U170" s="3">
        <v>0.93835000000000002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0.1012</v>
      </c>
      <c r="N171" s="3">
        <v>9.9774999999999991</v>
      </c>
      <c r="O171" s="3">
        <v>22.332999999999998</v>
      </c>
      <c r="P171" s="3">
        <v>0</v>
      </c>
      <c r="Q171" s="3">
        <v>4.7751999999999999</v>
      </c>
      <c r="R171" s="3">
        <v>23</v>
      </c>
      <c r="S171" s="3">
        <v>9.8763000000000005</v>
      </c>
      <c r="T171" s="3">
        <v>4.7751999999999999</v>
      </c>
      <c r="U171" s="3">
        <v>-51.651000000000003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24.83</v>
      </c>
      <c r="N176" s="3">
        <v>229.11</v>
      </c>
      <c r="O176" s="3">
        <v>13.333</v>
      </c>
      <c r="P176" s="3">
        <v>27</v>
      </c>
      <c r="Q176" s="3">
        <v>248.67</v>
      </c>
      <c r="R176" s="3">
        <v>13.5</v>
      </c>
      <c r="S176" s="3">
        <v>204.28</v>
      </c>
      <c r="T176" s="3">
        <v>221.67</v>
      </c>
      <c r="U176" s="3">
        <v>8.5104000000000006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0.56000000000000005</v>
      </c>
      <c r="O177" s="3">
        <v>19.832999999999998</v>
      </c>
      <c r="P177" s="3">
        <v>3.82</v>
      </c>
      <c r="Q177" s="3">
        <v>1.7876E-2</v>
      </c>
      <c r="R177" s="3">
        <v>13.5</v>
      </c>
      <c r="S177" s="3">
        <v>-3.26</v>
      </c>
      <c r="T177" s="3">
        <v>-3.8020999999999998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23.776</v>
      </c>
      <c r="N178" s="3">
        <v>252.46</v>
      </c>
      <c r="O178" s="3">
        <v>12.833</v>
      </c>
      <c r="P178" s="3">
        <v>27</v>
      </c>
      <c r="Q178" s="3">
        <v>248.67</v>
      </c>
      <c r="R178" s="3">
        <v>13.5</v>
      </c>
      <c r="S178" s="3">
        <v>228.69</v>
      </c>
      <c r="T178" s="3">
        <v>221.67</v>
      </c>
      <c r="U178" s="3">
        <v>-3.0703999999999998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0.20935999999999999</v>
      </c>
      <c r="N179" s="3">
        <v>0.13075000000000001</v>
      </c>
      <c r="O179" s="3">
        <v>13.833</v>
      </c>
      <c r="P179" s="3">
        <v>0.20397999999999999</v>
      </c>
      <c r="Q179" s="3">
        <v>0.14412</v>
      </c>
      <c r="R179" s="3">
        <v>13.5</v>
      </c>
      <c r="S179" s="3">
        <v>-7.8604999999999994E-2</v>
      </c>
      <c r="T179" s="3">
        <v>-5.9864000000000001E-2</v>
      </c>
      <c r="U179" s="3">
        <v>-23.841999999999999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4.7370000000000002E-2</v>
      </c>
      <c r="O180" s="3">
        <v>13.833</v>
      </c>
      <c r="P180" s="3">
        <v>0</v>
      </c>
      <c r="Q180" s="3">
        <v>3.4985000000000002E-2</v>
      </c>
      <c r="R180" s="3">
        <v>13.5</v>
      </c>
      <c r="S180" s="3">
        <v>4.7370000000000002E-2</v>
      </c>
      <c r="T180" s="3">
        <v>3.4985000000000002E-2</v>
      </c>
      <c r="U180" s="3">
        <v>-26.146000000000001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79.897999999999996</v>
      </c>
      <c r="O181" s="3">
        <v>8.3332999999999995</v>
      </c>
      <c r="P181" s="3">
        <v>0</v>
      </c>
      <c r="Q181" s="3">
        <v>177.26</v>
      </c>
      <c r="R181" s="3">
        <v>13.5</v>
      </c>
      <c r="S181" s="3">
        <v>79.897999999999996</v>
      </c>
      <c r="T181" s="3">
        <v>177.26</v>
      </c>
      <c r="U181" s="3">
        <v>121.86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56.604999999999997</v>
      </c>
      <c r="O182" s="3">
        <v>1.5</v>
      </c>
      <c r="P182" s="3">
        <v>0</v>
      </c>
      <c r="Q182" s="3">
        <v>76.775999999999996</v>
      </c>
      <c r="R182" s="3">
        <v>3</v>
      </c>
      <c r="S182" s="3">
        <v>56.604999999999997</v>
      </c>
      <c r="T182" s="3">
        <v>76.775999999999996</v>
      </c>
      <c r="U182" s="3">
        <v>35.636000000000003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26.245000000000001</v>
      </c>
      <c r="N183" s="3">
        <v>175</v>
      </c>
      <c r="O183" s="3">
        <v>13.667</v>
      </c>
      <c r="P183" s="3">
        <v>27</v>
      </c>
      <c r="Q183" s="3">
        <v>182.53</v>
      </c>
      <c r="R183" s="3">
        <v>13.5</v>
      </c>
      <c r="S183" s="3">
        <v>148.76</v>
      </c>
      <c r="T183" s="3">
        <v>155.53</v>
      </c>
      <c r="U183" s="3">
        <v>4.5483000000000002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26.248999999999999</v>
      </c>
      <c r="N184" s="3">
        <v>139.38</v>
      </c>
      <c r="O184" s="3">
        <v>13.667</v>
      </c>
      <c r="P184" s="3">
        <v>27</v>
      </c>
      <c r="Q184" s="3">
        <v>183.78</v>
      </c>
      <c r="R184" s="3">
        <v>13.5</v>
      </c>
      <c r="S184" s="3">
        <v>113.13</v>
      </c>
      <c r="T184" s="3">
        <v>156.78</v>
      </c>
      <c r="U184" s="3">
        <v>38.582000000000001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25.917000000000002</v>
      </c>
      <c r="N185" s="3">
        <v>174.46</v>
      </c>
      <c r="O185" s="3">
        <v>13.667</v>
      </c>
      <c r="P185" s="3">
        <v>27</v>
      </c>
      <c r="Q185" s="3">
        <v>142.26</v>
      </c>
      <c r="R185" s="3">
        <v>13.5</v>
      </c>
      <c r="S185" s="3">
        <v>148.55000000000001</v>
      </c>
      <c r="T185" s="3">
        <v>115.26</v>
      </c>
      <c r="U185" s="3">
        <v>-22.411000000000001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26.297999999999998</v>
      </c>
      <c r="N186" s="3">
        <v>151.22999999999999</v>
      </c>
      <c r="O186" s="3">
        <v>13.333</v>
      </c>
      <c r="P186" s="3">
        <v>27</v>
      </c>
      <c r="Q186" s="3">
        <v>175.54</v>
      </c>
      <c r="R186" s="3">
        <v>13.5</v>
      </c>
      <c r="S186" s="3">
        <v>124.93</v>
      </c>
      <c r="T186" s="3">
        <v>148.54</v>
      </c>
      <c r="U186" s="3">
        <v>18.896999999999998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21.658000000000001</v>
      </c>
      <c r="N187" s="3">
        <v>118.59</v>
      </c>
      <c r="O187" s="3">
        <v>13.667</v>
      </c>
      <c r="P187" s="3">
        <v>27</v>
      </c>
      <c r="Q187" s="3">
        <v>176.61</v>
      </c>
      <c r="R187" s="3">
        <v>13.5</v>
      </c>
      <c r="S187" s="3">
        <v>96.933000000000007</v>
      </c>
      <c r="T187" s="3">
        <v>149.61000000000001</v>
      </c>
      <c r="U187" s="3">
        <v>54.344000000000001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22.687000000000001</v>
      </c>
      <c r="N188" s="3">
        <v>168.19</v>
      </c>
      <c r="O188" s="3">
        <v>13.5</v>
      </c>
      <c r="P188" s="3">
        <v>27</v>
      </c>
      <c r="Q188" s="3">
        <v>178.51</v>
      </c>
      <c r="R188" s="3">
        <v>13.5</v>
      </c>
      <c r="S188" s="3">
        <v>145.5</v>
      </c>
      <c r="T188" s="3">
        <v>151.51</v>
      </c>
      <c r="U188" s="3">
        <v>4.1265000000000001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20.175000000000001</v>
      </c>
      <c r="N189" s="3">
        <v>125.98</v>
      </c>
      <c r="O189" s="3">
        <v>13.667</v>
      </c>
      <c r="P189" s="3">
        <v>27</v>
      </c>
      <c r="Q189" s="3">
        <v>176.18</v>
      </c>
      <c r="R189" s="3">
        <v>13.5</v>
      </c>
      <c r="S189" s="3">
        <v>105.81</v>
      </c>
      <c r="T189" s="3">
        <v>149.18</v>
      </c>
      <c r="U189" s="3">
        <v>40.988999999999997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20.434000000000001</v>
      </c>
      <c r="N190" s="3">
        <v>141.29</v>
      </c>
      <c r="O190" s="3">
        <v>13.667</v>
      </c>
      <c r="P190" s="3">
        <v>27</v>
      </c>
      <c r="Q190" s="3">
        <v>176.69</v>
      </c>
      <c r="R190" s="3">
        <v>13.5</v>
      </c>
      <c r="S190" s="3">
        <v>120.85</v>
      </c>
      <c r="T190" s="3">
        <v>149.69</v>
      </c>
      <c r="U190" s="3">
        <v>23.86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20.420999999999999</v>
      </c>
      <c r="N191" s="3">
        <v>96.781999999999996</v>
      </c>
      <c r="O191" s="3">
        <v>13.667</v>
      </c>
      <c r="P191" s="3">
        <v>27</v>
      </c>
      <c r="Q191" s="3">
        <v>156.75</v>
      </c>
      <c r="R191" s="3">
        <v>13.5</v>
      </c>
      <c r="S191" s="3">
        <v>76.361000000000004</v>
      </c>
      <c r="T191" s="3">
        <v>129.75</v>
      </c>
      <c r="U191" s="3">
        <v>69.918999999999997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21.443999999999999</v>
      </c>
      <c r="N192" s="3">
        <v>173.14</v>
      </c>
      <c r="O192" s="3">
        <v>13.167</v>
      </c>
      <c r="P192" s="3">
        <v>27</v>
      </c>
      <c r="Q192" s="3">
        <v>153.84</v>
      </c>
      <c r="R192" s="3">
        <v>13.5</v>
      </c>
      <c r="S192" s="3">
        <v>151.69999999999999</v>
      </c>
      <c r="T192" s="3">
        <v>126.84</v>
      </c>
      <c r="U192" s="3">
        <v>-16.384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24.529</v>
      </c>
      <c r="N193" s="3">
        <v>171.78</v>
      </c>
      <c r="O193" s="3">
        <v>13.667</v>
      </c>
      <c r="P193" s="3">
        <v>27</v>
      </c>
      <c r="Q193" s="3">
        <v>179.89</v>
      </c>
      <c r="R193" s="3">
        <v>13.5</v>
      </c>
      <c r="S193" s="3">
        <v>147.25</v>
      </c>
      <c r="T193" s="3">
        <v>152.88999999999999</v>
      </c>
      <c r="U193" s="3">
        <v>3.8267000000000002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24.89</v>
      </c>
      <c r="N194" s="3">
        <v>204.92</v>
      </c>
      <c r="O194" s="3">
        <v>12.5</v>
      </c>
      <c r="P194" s="3">
        <v>27</v>
      </c>
      <c r="Q194" s="3">
        <v>179.67</v>
      </c>
      <c r="R194" s="3">
        <v>13.5</v>
      </c>
      <c r="S194" s="3">
        <v>180.03</v>
      </c>
      <c r="T194" s="3">
        <v>152.66999999999999</v>
      </c>
      <c r="U194" s="3">
        <v>-15.2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-3.2835999999999997E-2</v>
      </c>
      <c r="N195" s="3">
        <v>5.4898999999999996</v>
      </c>
      <c r="O195" s="3">
        <v>13</v>
      </c>
      <c r="P195" s="3">
        <v>0</v>
      </c>
      <c r="Q195" s="3">
        <v>4.1410999999999998</v>
      </c>
      <c r="R195" s="3">
        <v>13.5</v>
      </c>
      <c r="S195" s="3">
        <v>5.5227000000000004</v>
      </c>
      <c r="T195" s="3">
        <v>4.1410999999999998</v>
      </c>
      <c r="U195" s="3">
        <v>-25.016999999999999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-0.10224999999999999</v>
      </c>
      <c r="N196" s="3">
        <v>7.1273999999999997</v>
      </c>
      <c r="O196" s="3">
        <v>12.5</v>
      </c>
      <c r="P196" s="3">
        <v>0</v>
      </c>
      <c r="Q196" s="3">
        <v>4.2705000000000002</v>
      </c>
      <c r="R196" s="3">
        <v>13.5</v>
      </c>
      <c r="S196" s="3">
        <v>7.2295999999999996</v>
      </c>
      <c r="T196" s="3">
        <v>4.2705000000000002</v>
      </c>
      <c r="U196" s="3">
        <v>-40.930999999999997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5.9657000000000002E-2</v>
      </c>
      <c r="N197" s="3">
        <v>5.0831999999999997</v>
      </c>
      <c r="O197" s="3">
        <v>12.5</v>
      </c>
      <c r="P197" s="3">
        <v>0</v>
      </c>
      <c r="Q197" s="3">
        <v>4.1578999999999997</v>
      </c>
      <c r="R197" s="3">
        <v>13.5</v>
      </c>
      <c r="S197" s="3">
        <v>5.0236000000000001</v>
      </c>
      <c r="T197" s="3">
        <v>4.1578999999999997</v>
      </c>
      <c r="U197" s="3">
        <v>-17.233000000000001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-0.19744</v>
      </c>
      <c r="N198" s="3">
        <v>6.2271000000000001</v>
      </c>
      <c r="O198" s="3">
        <v>13.167</v>
      </c>
      <c r="P198" s="3">
        <v>0</v>
      </c>
      <c r="Q198" s="3">
        <v>4.2281000000000004</v>
      </c>
      <c r="R198" s="3">
        <v>13.5</v>
      </c>
      <c r="S198" s="3">
        <v>6.4245000000000001</v>
      </c>
      <c r="T198" s="3">
        <v>4.2281000000000004</v>
      </c>
      <c r="U198" s="3">
        <v>-34.189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2.6421000000000001E-3</v>
      </c>
      <c r="N199" s="3">
        <v>2.9188999999999998</v>
      </c>
      <c r="O199" s="3">
        <v>12.333</v>
      </c>
      <c r="P199" s="3">
        <v>0</v>
      </c>
      <c r="Q199" s="3">
        <v>3.859</v>
      </c>
      <c r="R199" s="3">
        <v>13.5</v>
      </c>
      <c r="S199" s="3">
        <v>2.9161999999999999</v>
      </c>
      <c r="T199" s="3">
        <v>3.859</v>
      </c>
      <c r="U199" s="3">
        <v>32.328000000000003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2.6776E-3</v>
      </c>
      <c r="N200" s="3">
        <v>3.2576999999999998</v>
      </c>
      <c r="O200" s="3">
        <v>12.333</v>
      </c>
      <c r="P200" s="3">
        <v>0</v>
      </c>
      <c r="Q200" s="3">
        <v>3.9958</v>
      </c>
      <c r="R200" s="3">
        <v>13.5</v>
      </c>
      <c r="S200" s="3">
        <v>3.2549999999999999</v>
      </c>
      <c r="T200" s="3">
        <v>3.9958</v>
      </c>
      <c r="U200" s="3">
        <v>22.759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-9.3734000000000005E-4</v>
      </c>
      <c r="N201" s="3">
        <v>2.0217999999999998</v>
      </c>
      <c r="O201" s="3">
        <v>13.5</v>
      </c>
      <c r="P201" s="3">
        <v>0</v>
      </c>
      <c r="Q201" s="3">
        <v>3.6031</v>
      </c>
      <c r="R201" s="3">
        <v>13.5</v>
      </c>
      <c r="S201" s="3">
        <v>2.0226999999999999</v>
      </c>
      <c r="T201" s="3">
        <v>3.6031</v>
      </c>
      <c r="U201" s="3">
        <v>78.13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3.3776999999999999E-4</v>
      </c>
      <c r="N202" s="3">
        <v>5.9965000000000002</v>
      </c>
      <c r="O202" s="3">
        <v>7.1666999999999996</v>
      </c>
      <c r="P202" s="3">
        <v>0</v>
      </c>
      <c r="Q202" s="3">
        <v>3.9824000000000002</v>
      </c>
      <c r="R202" s="3">
        <v>13.5</v>
      </c>
      <c r="S202" s="3">
        <v>5.9962</v>
      </c>
      <c r="T202" s="3">
        <v>3.9824000000000002</v>
      </c>
      <c r="U202" s="3">
        <v>-33.584000000000003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2.6415999999999999E-2</v>
      </c>
      <c r="N203" s="3">
        <v>3.4365999999999999</v>
      </c>
      <c r="O203" s="3">
        <v>13.167</v>
      </c>
      <c r="P203" s="3">
        <v>0</v>
      </c>
      <c r="Q203" s="3">
        <v>3.9546000000000001</v>
      </c>
      <c r="R203" s="3">
        <v>13.5</v>
      </c>
      <c r="S203" s="3">
        <v>3.4102000000000001</v>
      </c>
      <c r="T203" s="3">
        <v>3.9546000000000001</v>
      </c>
      <c r="U203" s="3">
        <v>15.965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3.3876999999999997E-2</v>
      </c>
      <c r="N204" s="3">
        <v>3.5407000000000002</v>
      </c>
      <c r="O204" s="3">
        <v>13.5</v>
      </c>
      <c r="P204" s="3">
        <v>0</v>
      </c>
      <c r="Q204" s="3">
        <v>3.9523000000000001</v>
      </c>
      <c r="R204" s="3">
        <v>13.5</v>
      </c>
      <c r="S204" s="3">
        <v>3.5068000000000001</v>
      </c>
      <c r="T204" s="3">
        <v>3.9523000000000001</v>
      </c>
      <c r="U204" s="3">
        <v>12.702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3.3957000000000001E-2</v>
      </c>
      <c r="N205" s="3">
        <v>3.2944</v>
      </c>
      <c r="O205" s="3">
        <v>13.5</v>
      </c>
      <c r="P205" s="3">
        <v>0</v>
      </c>
      <c r="Q205" s="3">
        <v>3.9493</v>
      </c>
      <c r="R205" s="3">
        <v>13.5</v>
      </c>
      <c r="S205" s="3">
        <v>3.2605</v>
      </c>
      <c r="T205" s="3">
        <v>3.9493</v>
      </c>
      <c r="U205" s="3">
        <v>21.128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2.0909000000000001E-2</v>
      </c>
      <c r="N206" s="3">
        <v>3.9950000000000001</v>
      </c>
      <c r="O206" s="3">
        <v>13.5</v>
      </c>
      <c r="P206" s="3">
        <v>0</v>
      </c>
      <c r="Q206" s="3">
        <v>3.9457</v>
      </c>
      <c r="R206" s="3">
        <v>13.5</v>
      </c>
      <c r="S206" s="3">
        <v>3.9741</v>
      </c>
      <c r="T206" s="3">
        <v>3.9457</v>
      </c>
      <c r="U206" s="3">
        <v>-0.71450000000000002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1.0446E-2</v>
      </c>
      <c r="N207" s="3">
        <v>2.4762</v>
      </c>
      <c r="O207" s="3">
        <v>13.333</v>
      </c>
      <c r="P207" s="3">
        <v>0</v>
      </c>
      <c r="Q207" s="3">
        <v>3.3260999999999998</v>
      </c>
      <c r="R207" s="3">
        <v>13.5</v>
      </c>
      <c r="S207" s="3">
        <v>2.4658000000000002</v>
      </c>
      <c r="T207" s="3">
        <v>3.3260999999999998</v>
      </c>
      <c r="U207" s="3">
        <v>34.890999999999998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3.3586999999999999E-2</v>
      </c>
      <c r="N208" s="3">
        <v>8.5443999999999996</v>
      </c>
      <c r="O208" s="3">
        <v>7</v>
      </c>
      <c r="P208" s="3">
        <v>0</v>
      </c>
      <c r="Q208" s="3">
        <v>3.2435</v>
      </c>
      <c r="R208" s="3">
        <v>13.5</v>
      </c>
      <c r="S208" s="3">
        <v>8.5107999999999997</v>
      </c>
      <c r="T208" s="3">
        <v>3.2435</v>
      </c>
      <c r="U208" s="3">
        <v>-61.89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2.7313E-2</v>
      </c>
      <c r="N209" s="3">
        <v>5.1111000000000004</v>
      </c>
      <c r="O209" s="3">
        <v>12.667</v>
      </c>
      <c r="P209" s="3">
        <v>0</v>
      </c>
      <c r="Q209" s="3">
        <v>4.0064000000000002</v>
      </c>
      <c r="R209" s="3">
        <v>13.5</v>
      </c>
      <c r="S209" s="3">
        <v>5.0837000000000003</v>
      </c>
      <c r="T209" s="3">
        <v>4.0064000000000002</v>
      </c>
      <c r="U209" s="3">
        <v>-21.190999999999999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6.0767000000000002E-2</v>
      </c>
      <c r="N210" s="3">
        <v>6.0799000000000003</v>
      </c>
      <c r="O210" s="3">
        <v>3.1667000000000001</v>
      </c>
      <c r="P210" s="3">
        <v>0</v>
      </c>
      <c r="Q210" s="3">
        <v>3.9622999999999999</v>
      </c>
      <c r="R210" s="3">
        <v>13.5</v>
      </c>
      <c r="S210" s="3">
        <v>6.0191999999999997</v>
      </c>
      <c r="T210" s="3">
        <v>3.9622999999999999</v>
      </c>
      <c r="U210" s="3">
        <v>-34.171999999999997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25.02</v>
      </c>
      <c r="N215" s="3">
        <v>200.51</v>
      </c>
      <c r="O215" s="3">
        <v>23.167000000000002</v>
      </c>
      <c r="P215" s="3">
        <v>28</v>
      </c>
      <c r="Q215" s="3">
        <v>226.17</v>
      </c>
      <c r="R215" s="3">
        <v>23</v>
      </c>
      <c r="S215" s="3">
        <v>175.49</v>
      </c>
      <c r="T215" s="3">
        <v>198.17</v>
      </c>
      <c r="U215" s="3">
        <v>12.922000000000001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</v>
      </c>
      <c r="O216" s="3">
        <v>28.832999999999998</v>
      </c>
      <c r="P216" s="3">
        <v>3.82</v>
      </c>
      <c r="Q216" s="3">
        <v>1.1571</v>
      </c>
      <c r="R216" s="3">
        <v>4</v>
      </c>
      <c r="S216" s="3">
        <v>-2.95</v>
      </c>
      <c r="T216" s="3">
        <v>-2.6629999999999998</v>
      </c>
      <c r="U216" s="3">
        <v>-9.7303999999999995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23.553999999999998</v>
      </c>
      <c r="N217" s="3">
        <v>231.29</v>
      </c>
      <c r="O217" s="3">
        <v>21.332999999999998</v>
      </c>
      <c r="P217" s="3">
        <v>28</v>
      </c>
      <c r="Q217" s="3">
        <v>226.17</v>
      </c>
      <c r="R217" s="3">
        <v>23</v>
      </c>
      <c r="S217" s="3">
        <v>207.74</v>
      </c>
      <c r="T217" s="3">
        <v>198.17</v>
      </c>
      <c r="U217" s="3">
        <v>-4.6082000000000001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0.20942</v>
      </c>
      <c r="N218" s="3">
        <v>0.17906</v>
      </c>
      <c r="O218" s="3">
        <v>17</v>
      </c>
      <c r="P218" s="3">
        <v>0.20433000000000001</v>
      </c>
      <c r="Q218" s="3">
        <v>0.17829999999999999</v>
      </c>
      <c r="R218" s="3">
        <v>8.8332999999999995</v>
      </c>
      <c r="S218" s="3">
        <v>-3.0366000000000001E-2</v>
      </c>
      <c r="T218" s="3">
        <v>-2.6030000000000001E-2</v>
      </c>
      <c r="U218" s="3">
        <v>-14.28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1.7468000000000001E-2</v>
      </c>
      <c r="O219" s="3">
        <v>6.5</v>
      </c>
      <c r="P219" s="3">
        <v>0</v>
      </c>
      <c r="Q219" s="3">
        <v>1.6122000000000001E-2</v>
      </c>
      <c r="R219" s="3">
        <v>10.167</v>
      </c>
      <c r="S219" s="3">
        <v>1.7468000000000001E-2</v>
      </c>
      <c r="T219" s="3">
        <v>1.6122000000000001E-2</v>
      </c>
      <c r="U219" s="3">
        <v>-7.7012999999999998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87.334999999999994</v>
      </c>
      <c r="O220" s="3">
        <v>22.167000000000002</v>
      </c>
      <c r="P220" s="3">
        <v>0</v>
      </c>
      <c r="Q220" s="3">
        <v>90.567999999999998</v>
      </c>
      <c r="R220" s="3">
        <v>8</v>
      </c>
      <c r="S220" s="3">
        <v>87.334999999999994</v>
      </c>
      <c r="T220" s="3">
        <v>90.567999999999998</v>
      </c>
      <c r="U220" s="3">
        <v>3.7023999999999999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-1.8097000000000001</v>
      </c>
      <c r="O221" s="3">
        <v>25.5</v>
      </c>
      <c r="P221" s="3">
        <v>0</v>
      </c>
      <c r="Q221" s="3">
        <v>-1.9599</v>
      </c>
      <c r="R221" s="3">
        <v>23.667000000000002</v>
      </c>
      <c r="S221" s="3">
        <v>-1.8097000000000001</v>
      </c>
      <c r="T221" s="3">
        <v>-1.9599</v>
      </c>
      <c r="U221" s="3">
        <v>8.2972999999999999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26.655000000000001</v>
      </c>
      <c r="N222" s="3">
        <v>177</v>
      </c>
      <c r="O222" s="3">
        <v>23.667000000000002</v>
      </c>
      <c r="P222" s="3">
        <v>28</v>
      </c>
      <c r="Q222" s="3">
        <v>210.78</v>
      </c>
      <c r="R222" s="3">
        <v>23.332999999999998</v>
      </c>
      <c r="S222" s="3">
        <v>150.34</v>
      </c>
      <c r="T222" s="3">
        <v>182.78</v>
      </c>
      <c r="U222" s="3">
        <v>21.58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26.538</v>
      </c>
      <c r="N223" s="3">
        <v>158.93</v>
      </c>
      <c r="O223" s="3">
        <v>23.832999999999998</v>
      </c>
      <c r="P223" s="3">
        <v>28</v>
      </c>
      <c r="Q223" s="3">
        <v>212.24</v>
      </c>
      <c r="R223" s="3">
        <v>23.332999999999998</v>
      </c>
      <c r="S223" s="3">
        <v>132.38999999999999</v>
      </c>
      <c r="T223" s="3">
        <v>184.24</v>
      </c>
      <c r="U223" s="3">
        <v>39.164000000000001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26.282</v>
      </c>
      <c r="N224" s="3">
        <v>201.16</v>
      </c>
      <c r="O224" s="3">
        <v>23.5</v>
      </c>
      <c r="P224" s="3">
        <v>28</v>
      </c>
      <c r="Q224" s="3">
        <v>155.91</v>
      </c>
      <c r="R224" s="3">
        <v>23.167000000000002</v>
      </c>
      <c r="S224" s="3">
        <v>174.88</v>
      </c>
      <c r="T224" s="3">
        <v>127.91</v>
      </c>
      <c r="U224" s="3">
        <v>-26.858000000000001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26.875</v>
      </c>
      <c r="N225" s="3">
        <v>187.88</v>
      </c>
      <c r="O225" s="3">
        <v>23.832999999999998</v>
      </c>
      <c r="P225" s="3">
        <v>28</v>
      </c>
      <c r="Q225" s="3">
        <v>218.26</v>
      </c>
      <c r="R225" s="3">
        <v>23.332999999999998</v>
      </c>
      <c r="S225" s="3">
        <v>161</v>
      </c>
      <c r="T225" s="3">
        <v>190.26</v>
      </c>
      <c r="U225" s="3">
        <v>18.175000000000001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23.332000000000001</v>
      </c>
      <c r="N226" s="3">
        <v>117.05</v>
      </c>
      <c r="O226" s="3">
        <v>23.832999999999998</v>
      </c>
      <c r="P226" s="3">
        <v>28</v>
      </c>
      <c r="Q226" s="3">
        <v>173.67</v>
      </c>
      <c r="R226" s="3">
        <v>23.332999999999998</v>
      </c>
      <c r="S226" s="3">
        <v>93.718000000000004</v>
      </c>
      <c r="T226" s="3">
        <v>145.66999999999999</v>
      </c>
      <c r="U226" s="3">
        <v>55.435000000000002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23.59</v>
      </c>
      <c r="N227" s="3">
        <v>178.15</v>
      </c>
      <c r="O227" s="3">
        <v>23.667000000000002</v>
      </c>
      <c r="P227" s="3">
        <v>28</v>
      </c>
      <c r="Q227" s="3">
        <v>196.06</v>
      </c>
      <c r="R227" s="3">
        <v>23.167000000000002</v>
      </c>
      <c r="S227" s="3">
        <v>154.56</v>
      </c>
      <c r="T227" s="3">
        <v>168.06</v>
      </c>
      <c r="U227" s="3">
        <v>8.7325999999999997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21.571000000000002</v>
      </c>
      <c r="N228" s="3">
        <v>92.965000000000003</v>
      </c>
      <c r="O228" s="3">
        <v>21.332999999999998</v>
      </c>
      <c r="P228" s="3">
        <v>28</v>
      </c>
      <c r="Q228" s="3">
        <v>143.78</v>
      </c>
      <c r="R228" s="3">
        <v>23.332999999999998</v>
      </c>
      <c r="S228" s="3">
        <v>71.394000000000005</v>
      </c>
      <c r="T228" s="3">
        <v>115.78</v>
      </c>
      <c r="U228" s="3">
        <v>62.171999999999997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21.547000000000001</v>
      </c>
      <c r="N229" s="3">
        <v>139.13999999999999</v>
      </c>
      <c r="O229" s="3">
        <v>23.5</v>
      </c>
      <c r="P229" s="3">
        <v>28</v>
      </c>
      <c r="Q229" s="3">
        <v>175.88</v>
      </c>
      <c r="R229" s="3">
        <v>23.332999999999998</v>
      </c>
      <c r="S229" s="3">
        <v>117.59</v>
      </c>
      <c r="T229" s="3">
        <v>147.88</v>
      </c>
      <c r="U229" s="3">
        <v>25.756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22.271999999999998</v>
      </c>
      <c r="N230" s="3">
        <v>63.926000000000002</v>
      </c>
      <c r="O230" s="3">
        <v>24</v>
      </c>
      <c r="P230" s="3">
        <v>28</v>
      </c>
      <c r="Q230" s="3">
        <v>134.86000000000001</v>
      </c>
      <c r="R230" s="3">
        <v>23.332999999999998</v>
      </c>
      <c r="S230" s="3">
        <v>41.655000000000001</v>
      </c>
      <c r="T230" s="3">
        <v>106.86</v>
      </c>
      <c r="U230" s="3">
        <v>156.53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22.033000000000001</v>
      </c>
      <c r="N231" s="3">
        <v>192.8</v>
      </c>
      <c r="O231" s="3">
        <v>23.332999999999998</v>
      </c>
      <c r="P231" s="3">
        <v>28</v>
      </c>
      <c r="Q231" s="3">
        <v>132.33000000000001</v>
      </c>
      <c r="R231" s="3">
        <v>23.332999999999998</v>
      </c>
      <c r="S231" s="3">
        <v>170.76</v>
      </c>
      <c r="T231" s="3">
        <v>104.33</v>
      </c>
      <c r="U231" s="3">
        <v>-38.905000000000001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26.149000000000001</v>
      </c>
      <c r="N232" s="3">
        <v>151.41999999999999</v>
      </c>
      <c r="O232" s="3">
        <v>23</v>
      </c>
      <c r="P232" s="3">
        <v>28</v>
      </c>
      <c r="Q232" s="3">
        <v>179.15</v>
      </c>
      <c r="R232" s="3">
        <v>23.332999999999998</v>
      </c>
      <c r="S232" s="3">
        <v>125.27</v>
      </c>
      <c r="T232" s="3">
        <v>151.15</v>
      </c>
      <c r="U232" s="3">
        <v>20.663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25.783000000000001</v>
      </c>
      <c r="N233" s="3">
        <v>289.19</v>
      </c>
      <c r="O233" s="3">
        <v>23.167000000000002</v>
      </c>
      <c r="P233" s="3">
        <v>28</v>
      </c>
      <c r="Q233" s="3">
        <v>186.77</v>
      </c>
      <c r="R233" s="3">
        <v>23.167000000000002</v>
      </c>
      <c r="S233" s="3">
        <v>263.41000000000003</v>
      </c>
      <c r="T233" s="3">
        <v>158.77000000000001</v>
      </c>
      <c r="U233" s="3">
        <v>-39.725999999999999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-6.2046999999999998E-2</v>
      </c>
      <c r="N234" s="3">
        <v>6.7976999999999999</v>
      </c>
      <c r="O234" s="3">
        <v>20.167000000000002</v>
      </c>
      <c r="P234" s="3">
        <v>0</v>
      </c>
      <c r="Q234" s="3">
        <v>3.6469999999999998</v>
      </c>
      <c r="R234" s="3">
        <v>23</v>
      </c>
      <c r="S234" s="3">
        <v>6.8597000000000001</v>
      </c>
      <c r="T234" s="3">
        <v>3.6469999999999998</v>
      </c>
      <c r="U234" s="3">
        <v>-46.835000000000001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-0.1527</v>
      </c>
      <c r="N235" s="3">
        <v>8.3623999999999992</v>
      </c>
      <c r="O235" s="3">
        <v>20.832999999999998</v>
      </c>
      <c r="P235" s="3">
        <v>0</v>
      </c>
      <c r="Q235" s="3">
        <v>3.78</v>
      </c>
      <c r="R235" s="3">
        <v>23</v>
      </c>
      <c r="S235" s="3">
        <v>8.5151000000000003</v>
      </c>
      <c r="T235" s="3">
        <v>3.78</v>
      </c>
      <c r="U235" s="3">
        <v>-55.609000000000002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7.6532000000000003E-2</v>
      </c>
      <c r="N236" s="3">
        <v>6.5251999999999999</v>
      </c>
      <c r="O236" s="3">
        <v>21</v>
      </c>
      <c r="P236" s="3">
        <v>0</v>
      </c>
      <c r="Q236" s="3">
        <v>3.6387</v>
      </c>
      <c r="R236" s="3">
        <v>23</v>
      </c>
      <c r="S236" s="3">
        <v>6.4486999999999997</v>
      </c>
      <c r="T236" s="3">
        <v>3.6387</v>
      </c>
      <c r="U236" s="3">
        <v>-43.575000000000003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-0.10863</v>
      </c>
      <c r="N237" s="3">
        <v>6.5765000000000002</v>
      </c>
      <c r="O237" s="3">
        <v>22</v>
      </c>
      <c r="P237" s="3">
        <v>0</v>
      </c>
      <c r="Q237" s="3">
        <v>4.2337999999999996</v>
      </c>
      <c r="R237" s="3">
        <v>22.832999999999998</v>
      </c>
      <c r="S237" s="3">
        <v>6.6852</v>
      </c>
      <c r="T237" s="3">
        <v>4.2337999999999996</v>
      </c>
      <c r="U237" s="3">
        <v>-36.668999999999997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-1.4911E-3</v>
      </c>
      <c r="N238" s="3">
        <v>3.8828</v>
      </c>
      <c r="O238" s="3">
        <v>21</v>
      </c>
      <c r="P238" s="3">
        <v>0</v>
      </c>
      <c r="Q238" s="3">
        <v>3.605</v>
      </c>
      <c r="R238" s="3">
        <v>23</v>
      </c>
      <c r="S238" s="3">
        <v>3.8843000000000001</v>
      </c>
      <c r="T238" s="3">
        <v>3.605</v>
      </c>
      <c r="U238" s="3">
        <v>-7.1894999999999998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4.7760999999999996</v>
      </c>
      <c r="O239" s="3">
        <v>19.832999999999998</v>
      </c>
      <c r="P239" s="3">
        <v>0</v>
      </c>
      <c r="Q239" s="3">
        <v>3.7431999999999999</v>
      </c>
      <c r="R239" s="3">
        <v>23</v>
      </c>
      <c r="S239" s="3">
        <v>4.7816000000000001</v>
      </c>
      <c r="T239" s="3">
        <v>3.7431999999999999</v>
      </c>
      <c r="U239" s="3">
        <v>-21.716000000000001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1.5763000000000001E-3</v>
      </c>
      <c r="N240" s="3">
        <v>2.6478000000000002</v>
      </c>
      <c r="O240" s="3">
        <v>23.167000000000002</v>
      </c>
      <c r="P240" s="3">
        <v>0</v>
      </c>
      <c r="Q240" s="3">
        <v>3.3153999999999999</v>
      </c>
      <c r="R240" s="3">
        <v>23</v>
      </c>
      <c r="S240" s="3">
        <v>2.6461999999999999</v>
      </c>
      <c r="T240" s="3">
        <v>3.3153999999999999</v>
      </c>
      <c r="U240" s="3">
        <v>25.29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3.8648000000000003E-4</v>
      </c>
      <c r="N241" s="3">
        <v>5.4466999999999999</v>
      </c>
      <c r="O241" s="3">
        <v>23</v>
      </c>
      <c r="P241" s="3">
        <v>0</v>
      </c>
      <c r="Q241" s="3">
        <v>4.22</v>
      </c>
      <c r="R241" s="3">
        <v>22.832999999999998</v>
      </c>
      <c r="S241" s="3">
        <v>5.4463999999999997</v>
      </c>
      <c r="T241" s="3">
        <v>4.22</v>
      </c>
      <c r="U241" s="3">
        <v>-22.516999999999999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4.4625999999999999E-2</v>
      </c>
      <c r="N242" s="3">
        <v>2.7292999999999998</v>
      </c>
      <c r="O242" s="3">
        <v>23.332999999999998</v>
      </c>
      <c r="P242" s="3">
        <v>0</v>
      </c>
      <c r="Q242" s="3">
        <v>3.0678999999999998</v>
      </c>
      <c r="R242" s="3">
        <v>23</v>
      </c>
      <c r="S242" s="3">
        <v>2.6846999999999999</v>
      </c>
      <c r="T242" s="3">
        <v>3.0678999999999998</v>
      </c>
      <c r="U242" s="3">
        <v>14.273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4.3561999999999997E-2</v>
      </c>
      <c r="N243" s="3">
        <v>3.8565</v>
      </c>
      <c r="O243" s="3">
        <v>23</v>
      </c>
      <c r="P243" s="3">
        <v>0</v>
      </c>
      <c r="Q243" s="3">
        <v>3.7265000000000001</v>
      </c>
      <c r="R243" s="3">
        <v>23</v>
      </c>
      <c r="S243" s="3">
        <v>3.8129</v>
      </c>
      <c r="T243" s="3">
        <v>3.7265000000000001</v>
      </c>
      <c r="U243" s="3">
        <v>-2.2662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4.5851000000000003E-2</v>
      </c>
      <c r="N244" s="3">
        <v>2.0440999999999998</v>
      </c>
      <c r="O244" s="3">
        <v>21.167000000000002</v>
      </c>
      <c r="P244" s="3">
        <v>0</v>
      </c>
      <c r="Q244" s="3">
        <v>2.5356999999999998</v>
      </c>
      <c r="R244" s="3">
        <v>23</v>
      </c>
      <c r="S244" s="3">
        <v>1.9983</v>
      </c>
      <c r="T244" s="3">
        <v>2.5356999999999998</v>
      </c>
      <c r="U244" s="3">
        <v>26.895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2.8351000000000001E-2</v>
      </c>
      <c r="N245" s="3">
        <v>3.3201000000000001</v>
      </c>
      <c r="O245" s="3">
        <v>23.5</v>
      </c>
      <c r="P245" s="3">
        <v>0</v>
      </c>
      <c r="Q245" s="3">
        <v>3.1221000000000001</v>
      </c>
      <c r="R245" s="3">
        <v>23</v>
      </c>
      <c r="S245" s="3">
        <v>3.2917000000000001</v>
      </c>
      <c r="T245" s="3">
        <v>3.1221000000000001</v>
      </c>
      <c r="U245" s="3">
        <v>-5.1513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3.3024999999999999E-2</v>
      </c>
      <c r="N246" s="3">
        <v>1.4328000000000001</v>
      </c>
      <c r="O246" s="3">
        <v>23.332999999999998</v>
      </c>
      <c r="P246" s="3">
        <v>0</v>
      </c>
      <c r="Q246" s="3">
        <v>2.1873999999999998</v>
      </c>
      <c r="R246" s="3">
        <v>23</v>
      </c>
      <c r="S246" s="3">
        <v>1.3996999999999999</v>
      </c>
      <c r="T246" s="3">
        <v>2.1873999999999998</v>
      </c>
      <c r="U246" s="3">
        <v>56.274000000000001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4.9202999999999997E-2</v>
      </c>
      <c r="N247" s="3">
        <v>10.103999999999999</v>
      </c>
      <c r="O247" s="3">
        <v>7.1666999999999996</v>
      </c>
      <c r="P247" s="3">
        <v>0</v>
      </c>
      <c r="Q247" s="3">
        <v>2.1351</v>
      </c>
      <c r="R247" s="3">
        <v>23</v>
      </c>
      <c r="S247" s="3">
        <v>10.055</v>
      </c>
      <c r="T247" s="3">
        <v>2.1351</v>
      </c>
      <c r="U247" s="3">
        <v>-78.766000000000005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4.4614000000000001E-2</v>
      </c>
      <c r="N248" s="3">
        <v>3.4161999999999999</v>
      </c>
      <c r="O248" s="3">
        <v>22.667000000000002</v>
      </c>
      <c r="P248" s="3">
        <v>0</v>
      </c>
      <c r="Q248" s="3">
        <v>3.1846000000000001</v>
      </c>
      <c r="R248" s="3">
        <v>23</v>
      </c>
      <c r="S248" s="3">
        <v>3.3715000000000002</v>
      </c>
      <c r="T248" s="3">
        <v>3.1846000000000001</v>
      </c>
      <c r="U248" s="3">
        <v>-5.5431999999999997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6.9552000000000003E-2</v>
      </c>
      <c r="N249" s="3">
        <v>6.8097000000000003</v>
      </c>
      <c r="O249" s="3">
        <v>23</v>
      </c>
      <c r="P249" s="3">
        <v>0</v>
      </c>
      <c r="Q249" s="3">
        <v>3.4140000000000001</v>
      </c>
      <c r="R249" s="3">
        <v>23</v>
      </c>
      <c r="S249" s="3">
        <v>6.7401999999999997</v>
      </c>
      <c r="T249" s="3">
        <v>3.4140000000000001</v>
      </c>
      <c r="U249" s="3">
        <v>-49.348999999999997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22.17</v>
      </c>
      <c r="N254" s="3">
        <v>138.97999999999999</v>
      </c>
      <c r="O254" s="3">
        <v>22.332999999999998</v>
      </c>
      <c r="P254" s="3">
        <v>24</v>
      </c>
      <c r="Q254" s="3">
        <v>156.52000000000001</v>
      </c>
      <c r="R254" s="3">
        <v>22.332999999999998</v>
      </c>
      <c r="S254" s="3">
        <v>116.81</v>
      </c>
      <c r="T254" s="3">
        <v>132.52000000000001</v>
      </c>
      <c r="U254" s="3">
        <v>13.452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25.667000000000002</v>
      </c>
      <c r="P255" s="3">
        <v>3.82</v>
      </c>
      <c r="Q255" s="3">
        <v>7.1967000000000003E-3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21.582999999999998</v>
      </c>
      <c r="N256" s="3">
        <v>160.88999999999999</v>
      </c>
      <c r="O256" s="3">
        <v>22.332999999999998</v>
      </c>
      <c r="P256" s="3">
        <v>24</v>
      </c>
      <c r="Q256" s="3">
        <v>156.52000000000001</v>
      </c>
      <c r="R256" s="3">
        <v>22.332999999999998</v>
      </c>
      <c r="S256" s="3">
        <v>139.31</v>
      </c>
      <c r="T256" s="3">
        <v>132.52000000000001</v>
      </c>
      <c r="U256" s="3">
        <v>-4.8703000000000003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0.20921000000000001</v>
      </c>
      <c r="N257" s="3">
        <v>0.14529</v>
      </c>
      <c r="O257" s="3">
        <v>23.332999999999998</v>
      </c>
      <c r="P257" s="3">
        <v>0.20366000000000001</v>
      </c>
      <c r="Q257" s="3">
        <v>0.13066</v>
      </c>
      <c r="R257" s="3">
        <v>24.167000000000002</v>
      </c>
      <c r="S257" s="3">
        <v>-6.3915E-2</v>
      </c>
      <c r="T257" s="3">
        <v>-7.2998999999999994E-2</v>
      </c>
      <c r="U257" s="3">
        <v>14.212999999999999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3.7977999999999998E-2</v>
      </c>
      <c r="O258" s="3">
        <v>23.332999999999998</v>
      </c>
      <c r="P258" s="3">
        <v>0</v>
      </c>
      <c r="Q258" s="3">
        <v>4.2644000000000001E-2</v>
      </c>
      <c r="R258" s="3">
        <v>24.167000000000002</v>
      </c>
      <c r="S258" s="3">
        <v>3.7977999999999998E-2</v>
      </c>
      <c r="T258" s="3">
        <v>4.2644000000000001E-2</v>
      </c>
      <c r="U258" s="3">
        <v>12.287000000000001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55.051000000000002</v>
      </c>
      <c r="O259" s="3">
        <v>27.832999999999998</v>
      </c>
      <c r="P259" s="3">
        <v>0</v>
      </c>
      <c r="Q259" s="3">
        <v>306.75</v>
      </c>
      <c r="R259" s="3">
        <v>29</v>
      </c>
      <c r="S259" s="3">
        <v>55.051000000000002</v>
      </c>
      <c r="T259" s="3">
        <v>306.75</v>
      </c>
      <c r="U259" s="3">
        <v>457.21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45.871000000000002</v>
      </c>
      <c r="O260" s="3">
        <v>2.8332999999999999</v>
      </c>
      <c r="P260" s="3">
        <v>0</v>
      </c>
      <c r="Q260" s="3">
        <v>28.841999999999999</v>
      </c>
      <c r="R260" s="3">
        <v>2.1667000000000001</v>
      </c>
      <c r="S260" s="3">
        <v>45.871000000000002</v>
      </c>
      <c r="T260" s="3">
        <v>28.841999999999999</v>
      </c>
      <c r="U260" s="3">
        <v>-37.122999999999998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24.526</v>
      </c>
      <c r="N261" s="3">
        <v>133.75</v>
      </c>
      <c r="O261" s="3">
        <v>23</v>
      </c>
      <c r="P261" s="3">
        <v>24</v>
      </c>
      <c r="Q261" s="3">
        <v>125.95</v>
      </c>
      <c r="R261" s="3">
        <v>23.167000000000002</v>
      </c>
      <c r="S261" s="3">
        <v>109.22</v>
      </c>
      <c r="T261" s="3">
        <v>101.95</v>
      </c>
      <c r="U261" s="3">
        <v>-6.6576000000000004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25.27</v>
      </c>
      <c r="N262" s="3">
        <v>112.53</v>
      </c>
      <c r="O262" s="3">
        <v>23</v>
      </c>
      <c r="P262" s="3">
        <v>24</v>
      </c>
      <c r="Q262" s="3">
        <v>126.25</v>
      </c>
      <c r="R262" s="3">
        <v>23</v>
      </c>
      <c r="S262" s="3">
        <v>87.263999999999996</v>
      </c>
      <c r="T262" s="3">
        <v>102.25</v>
      </c>
      <c r="U262" s="3">
        <v>17.170000000000002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23.92</v>
      </c>
      <c r="N263" s="3">
        <v>114.03</v>
      </c>
      <c r="O263" s="3">
        <v>23.332999999999998</v>
      </c>
      <c r="P263" s="3">
        <v>24</v>
      </c>
      <c r="Q263" s="3">
        <v>97.313000000000002</v>
      </c>
      <c r="R263" s="3">
        <v>22.832999999999998</v>
      </c>
      <c r="S263" s="3">
        <v>90.106999999999999</v>
      </c>
      <c r="T263" s="3">
        <v>73.313000000000002</v>
      </c>
      <c r="U263" s="3">
        <v>-18.638000000000002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24.074000000000002</v>
      </c>
      <c r="N264" s="3">
        <v>102.13</v>
      </c>
      <c r="O264" s="3">
        <v>23</v>
      </c>
      <c r="P264" s="3">
        <v>24</v>
      </c>
      <c r="Q264" s="3">
        <v>117.24</v>
      </c>
      <c r="R264" s="3">
        <v>23.332999999999998</v>
      </c>
      <c r="S264" s="3">
        <v>78.052999999999997</v>
      </c>
      <c r="T264" s="3">
        <v>93.242000000000004</v>
      </c>
      <c r="U264" s="3">
        <v>19.46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19.094000000000001</v>
      </c>
      <c r="N265" s="3">
        <v>72.228999999999999</v>
      </c>
      <c r="O265" s="3">
        <v>23.5</v>
      </c>
      <c r="P265" s="3">
        <v>24</v>
      </c>
      <c r="Q265" s="3">
        <v>110.5</v>
      </c>
      <c r="R265" s="3">
        <v>22.832999999999998</v>
      </c>
      <c r="S265" s="3">
        <v>53.134</v>
      </c>
      <c r="T265" s="3">
        <v>86.5</v>
      </c>
      <c r="U265" s="3">
        <v>62.795000000000002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20.99</v>
      </c>
      <c r="N266" s="3">
        <v>91.28</v>
      </c>
      <c r="O266" s="3">
        <v>22.832999999999998</v>
      </c>
      <c r="P266" s="3">
        <v>24</v>
      </c>
      <c r="Q266" s="3">
        <v>110.57</v>
      </c>
      <c r="R266" s="3">
        <v>22.832999999999998</v>
      </c>
      <c r="S266" s="3">
        <v>70.290000000000006</v>
      </c>
      <c r="T266" s="3">
        <v>86.57</v>
      </c>
      <c r="U266" s="3">
        <v>23.161999999999999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18.209</v>
      </c>
      <c r="N267" s="3">
        <v>72.831999999999994</v>
      </c>
      <c r="O267" s="3">
        <v>23.832999999999998</v>
      </c>
      <c r="P267" s="3">
        <v>24</v>
      </c>
      <c r="Q267" s="3">
        <v>110.12</v>
      </c>
      <c r="R267" s="3">
        <v>22.832999999999998</v>
      </c>
      <c r="S267" s="3">
        <v>54.624000000000002</v>
      </c>
      <c r="T267" s="3">
        <v>86.122</v>
      </c>
      <c r="U267" s="3">
        <v>57.664999999999999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18.518999999999998</v>
      </c>
      <c r="N268" s="3">
        <v>88.673000000000002</v>
      </c>
      <c r="O268" s="3">
        <v>22.832999999999998</v>
      </c>
      <c r="P268" s="3">
        <v>24</v>
      </c>
      <c r="Q268" s="3">
        <v>110.7</v>
      </c>
      <c r="R268" s="3">
        <v>22.832999999999998</v>
      </c>
      <c r="S268" s="3">
        <v>70.155000000000001</v>
      </c>
      <c r="T268" s="3">
        <v>86.703999999999994</v>
      </c>
      <c r="U268" s="3">
        <v>23.59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18.277000000000001</v>
      </c>
      <c r="N269" s="3">
        <v>54.634</v>
      </c>
      <c r="O269" s="3">
        <v>22.832999999999998</v>
      </c>
      <c r="P269" s="3">
        <v>24</v>
      </c>
      <c r="Q269" s="3">
        <v>92.635000000000005</v>
      </c>
      <c r="R269" s="3">
        <v>22.667000000000002</v>
      </c>
      <c r="S269" s="3">
        <v>36.356999999999999</v>
      </c>
      <c r="T269" s="3">
        <v>68.635000000000005</v>
      </c>
      <c r="U269" s="3">
        <v>88.781999999999996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19.428999999999998</v>
      </c>
      <c r="N270" s="3">
        <v>97.635999999999996</v>
      </c>
      <c r="O270" s="3">
        <v>22.667000000000002</v>
      </c>
      <c r="P270" s="3">
        <v>24</v>
      </c>
      <c r="Q270" s="3">
        <v>90.936000000000007</v>
      </c>
      <c r="R270" s="3">
        <v>22.667000000000002</v>
      </c>
      <c r="S270" s="3">
        <v>78.206000000000003</v>
      </c>
      <c r="T270" s="3">
        <v>66.936000000000007</v>
      </c>
      <c r="U270" s="3">
        <v>-14.412000000000001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22.617999999999999</v>
      </c>
      <c r="N271" s="3">
        <v>102.51</v>
      </c>
      <c r="O271" s="3">
        <v>22.5</v>
      </c>
      <c r="P271" s="3">
        <v>24</v>
      </c>
      <c r="Q271" s="3">
        <v>113.49</v>
      </c>
      <c r="R271" s="3">
        <v>22.832999999999998</v>
      </c>
      <c r="S271" s="3">
        <v>79.891000000000005</v>
      </c>
      <c r="T271" s="3">
        <v>89.486999999999995</v>
      </c>
      <c r="U271" s="3">
        <v>12.010999999999999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23.684000000000001</v>
      </c>
      <c r="N272" s="3">
        <v>215.09</v>
      </c>
      <c r="O272" s="3">
        <v>21</v>
      </c>
      <c r="P272" s="3">
        <v>24</v>
      </c>
      <c r="Q272" s="3">
        <v>112.15</v>
      </c>
      <c r="R272" s="3">
        <v>22.667000000000002</v>
      </c>
      <c r="S272" s="3">
        <v>191.41</v>
      </c>
      <c r="T272" s="3">
        <v>88.149000000000001</v>
      </c>
      <c r="U272" s="3">
        <v>-53.945999999999998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-3.7954E-3</v>
      </c>
      <c r="N273" s="3">
        <v>1.8362000000000001</v>
      </c>
      <c r="O273" s="3">
        <v>22.832999999999998</v>
      </c>
      <c r="P273" s="3">
        <v>0</v>
      </c>
      <c r="Q273" s="3">
        <v>1.6273</v>
      </c>
      <c r="R273" s="3">
        <v>22.167000000000002</v>
      </c>
      <c r="S273" s="3">
        <v>1.84</v>
      </c>
      <c r="T273" s="3">
        <v>1.6273</v>
      </c>
      <c r="U273" s="3">
        <v>-11.558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-4.8797E-2</v>
      </c>
      <c r="N274" s="3">
        <v>2.4691000000000001</v>
      </c>
      <c r="O274" s="3">
        <v>22.5</v>
      </c>
      <c r="P274" s="3">
        <v>0</v>
      </c>
      <c r="Q274" s="3">
        <v>1.6752</v>
      </c>
      <c r="R274" s="3">
        <v>22.167000000000002</v>
      </c>
      <c r="S274" s="3">
        <v>2.5179</v>
      </c>
      <c r="T274" s="3">
        <v>1.6752</v>
      </c>
      <c r="U274" s="3">
        <v>-33.468000000000004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-7.0467999999999998E-3</v>
      </c>
      <c r="N275" s="3">
        <v>1.5018</v>
      </c>
      <c r="O275" s="3">
        <v>20.832999999999998</v>
      </c>
      <c r="P275" s="3">
        <v>0</v>
      </c>
      <c r="Q275" s="3">
        <v>1.7076</v>
      </c>
      <c r="R275" s="3">
        <v>22.167000000000002</v>
      </c>
      <c r="S275" s="3">
        <v>1.5087999999999999</v>
      </c>
      <c r="T275" s="3">
        <v>1.7076</v>
      </c>
      <c r="U275" s="3">
        <v>13.176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-2.1325E-2</v>
      </c>
      <c r="N276" s="3">
        <v>1.8703000000000001</v>
      </c>
      <c r="O276" s="3">
        <v>22.5</v>
      </c>
      <c r="P276" s="3">
        <v>0</v>
      </c>
      <c r="Q276" s="3">
        <v>1.6908000000000001</v>
      </c>
      <c r="R276" s="3">
        <v>22.167000000000002</v>
      </c>
      <c r="S276" s="3">
        <v>1.8915999999999999</v>
      </c>
      <c r="T276" s="3">
        <v>1.6908000000000001</v>
      </c>
      <c r="U276" s="3">
        <v>-10.616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2.7528000000000001E-3</v>
      </c>
      <c r="N277" s="3">
        <v>1.2069000000000001</v>
      </c>
      <c r="O277" s="3">
        <v>22</v>
      </c>
      <c r="P277" s="3">
        <v>0</v>
      </c>
      <c r="Q277" s="3">
        <v>1.5004</v>
      </c>
      <c r="R277" s="3">
        <v>22.167000000000002</v>
      </c>
      <c r="S277" s="3">
        <v>1.2040999999999999</v>
      </c>
      <c r="T277" s="3">
        <v>1.5004</v>
      </c>
      <c r="U277" s="3">
        <v>24.605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8.9119999999999998E-4</v>
      </c>
      <c r="N278" s="3">
        <v>1.3498000000000001</v>
      </c>
      <c r="O278" s="3">
        <v>22</v>
      </c>
      <c r="P278" s="3">
        <v>0</v>
      </c>
      <c r="Q278" s="3">
        <v>1.5507</v>
      </c>
      <c r="R278" s="3">
        <v>22.167000000000002</v>
      </c>
      <c r="S278" s="3">
        <v>1.3489</v>
      </c>
      <c r="T278" s="3">
        <v>1.5507</v>
      </c>
      <c r="U278" s="3">
        <v>14.955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-2.0197000000000001E-3</v>
      </c>
      <c r="N279" s="3">
        <v>0.81845000000000001</v>
      </c>
      <c r="O279" s="3">
        <v>22.332999999999998</v>
      </c>
      <c r="P279" s="3">
        <v>0</v>
      </c>
      <c r="Q279" s="3">
        <v>1.4046000000000001</v>
      </c>
      <c r="R279" s="3">
        <v>22.167000000000002</v>
      </c>
      <c r="S279" s="3">
        <v>0.82047000000000003</v>
      </c>
      <c r="T279" s="3">
        <v>1.4046000000000001</v>
      </c>
      <c r="U279" s="3">
        <v>71.194999999999993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2.8986000000000002E-4</v>
      </c>
      <c r="N280" s="3">
        <v>1.4706999999999999</v>
      </c>
      <c r="O280" s="3">
        <v>19.832999999999998</v>
      </c>
      <c r="P280" s="3">
        <v>0</v>
      </c>
      <c r="Q280" s="3">
        <v>1.5558000000000001</v>
      </c>
      <c r="R280" s="3">
        <v>22.167000000000002</v>
      </c>
      <c r="S280" s="3">
        <v>1.4703999999999999</v>
      </c>
      <c r="T280" s="3">
        <v>1.5558000000000001</v>
      </c>
      <c r="U280" s="3">
        <v>5.8110999999999997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-8.0703000000000007E-3</v>
      </c>
      <c r="N281" s="3">
        <v>1.3709</v>
      </c>
      <c r="O281" s="3">
        <v>22.332999999999998</v>
      </c>
      <c r="P281" s="3">
        <v>0</v>
      </c>
      <c r="Q281" s="3">
        <v>1.6396999999999999</v>
      </c>
      <c r="R281" s="3">
        <v>22.332999999999998</v>
      </c>
      <c r="S281" s="3">
        <v>1.379</v>
      </c>
      <c r="T281" s="3">
        <v>1.6396999999999999</v>
      </c>
      <c r="U281" s="3">
        <v>18.902000000000001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4.6138E-4</v>
      </c>
      <c r="N282" s="3">
        <v>1.8773</v>
      </c>
      <c r="O282" s="3">
        <v>21.832999999999998</v>
      </c>
      <c r="P282" s="3">
        <v>0</v>
      </c>
      <c r="Q282" s="3">
        <v>1.6195999999999999</v>
      </c>
      <c r="R282" s="3">
        <v>22.167000000000002</v>
      </c>
      <c r="S282" s="3">
        <v>1.8768</v>
      </c>
      <c r="T282" s="3">
        <v>1.6195999999999999</v>
      </c>
      <c r="U282" s="3">
        <v>-13.704000000000001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-1.5223E-2</v>
      </c>
      <c r="N283" s="3">
        <v>1.2063999999999999</v>
      </c>
      <c r="O283" s="3">
        <v>22.167000000000002</v>
      </c>
      <c r="P283" s="3">
        <v>0</v>
      </c>
      <c r="Q283" s="3">
        <v>1.6403000000000001</v>
      </c>
      <c r="R283" s="3">
        <v>22.332999999999998</v>
      </c>
      <c r="S283" s="3">
        <v>1.2216</v>
      </c>
      <c r="T283" s="3">
        <v>1.6403000000000001</v>
      </c>
      <c r="U283" s="3">
        <v>34.277000000000001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-5.0049999999999999E-3</v>
      </c>
      <c r="N284" s="3">
        <v>1.7821</v>
      </c>
      <c r="O284" s="3">
        <v>22.832999999999998</v>
      </c>
      <c r="P284" s="3">
        <v>0</v>
      </c>
      <c r="Q284" s="3">
        <v>1.6349</v>
      </c>
      <c r="R284" s="3">
        <v>22.332999999999998</v>
      </c>
      <c r="S284" s="3">
        <v>1.7870999999999999</v>
      </c>
      <c r="T284" s="3">
        <v>1.6349</v>
      </c>
      <c r="U284" s="3">
        <v>-8.5166000000000004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-1.8804999999999999E-2</v>
      </c>
      <c r="N285" s="3">
        <v>0.88373000000000002</v>
      </c>
      <c r="O285" s="3">
        <v>22.667000000000002</v>
      </c>
      <c r="P285" s="3">
        <v>0</v>
      </c>
      <c r="Q285" s="3">
        <v>1.3406</v>
      </c>
      <c r="R285" s="3">
        <v>22.167000000000002</v>
      </c>
      <c r="S285" s="3">
        <v>0.90253000000000005</v>
      </c>
      <c r="T285" s="3">
        <v>1.3406</v>
      </c>
      <c r="U285" s="3">
        <v>48.542000000000002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2.5533999999999999E-3</v>
      </c>
      <c r="N286" s="3">
        <v>2.3220000000000001</v>
      </c>
      <c r="O286" s="3">
        <v>10.5</v>
      </c>
      <c r="P286" s="3">
        <v>0</v>
      </c>
      <c r="Q286" s="3">
        <v>1.3078000000000001</v>
      </c>
      <c r="R286" s="3">
        <v>22.167000000000002</v>
      </c>
      <c r="S286" s="3">
        <v>2.3193999999999999</v>
      </c>
      <c r="T286" s="3">
        <v>1.3078000000000001</v>
      </c>
      <c r="U286" s="3">
        <v>-43.613999999999997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-5.1942000000000004E-3</v>
      </c>
      <c r="N287" s="3">
        <v>1.9366000000000001</v>
      </c>
      <c r="O287" s="3">
        <v>22.332999999999998</v>
      </c>
      <c r="P287" s="3">
        <v>0</v>
      </c>
      <c r="Q287" s="3">
        <v>1.6704000000000001</v>
      </c>
      <c r="R287" s="3">
        <v>22.332999999999998</v>
      </c>
      <c r="S287" s="3">
        <v>1.9418</v>
      </c>
      <c r="T287" s="3">
        <v>1.6704000000000001</v>
      </c>
      <c r="U287" s="3">
        <v>-13.977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2">
      <c r="B289" s="5"/>
    </row>
    <row r="290" spans="1:22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2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28.84</v>
      </c>
      <c r="N293" s="3">
        <v>246.52</v>
      </c>
      <c r="O293" s="3">
        <v>10</v>
      </c>
      <c r="P293" s="3">
        <v>25</v>
      </c>
      <c r="Q293" s="3">
        <v>259.06</v>
      </c>
      <c r="R293" s="3">
        <v>10.167</v>
      </c>
      <c r="S293" s="3">
        <v>217.68</v>
      </c>
      <c r="T293" s="3">
        <v>234.06</v>
      </c>
      <c r="U293" s="3">
        <v>7.5233999999999996</v>
      </c>
    </row>
    <row r="294" spans="1:22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1.1431999999999999E-2</v>
      </c>
      <c r="R294" s="3">
        <v>10.167</v>
      </c>
      <c r="S294" s="3">
        <v>-3.01</v>
      </c>
      <c r="T294" s="3">
        <v>-3.8086000000000002</v>
      </c>
    </row>
    <row r="295" spans="1:22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30.707999999999998</v>
      </c>
      <c r="N295" s="3">
        <v>277.64</v>
      </c>
      <c r="O295" s="3">
        <v>9.6667000000000005</v>
      </c>
      <c r="P295" s="3">
        <v>25</v>
      </c>
      <c r="Q295" s="3">
        <v>259.06</v>
      </c>
      <c r="R295" s="3">
        <v>10.167</v>
      </c>
      <c r="S295" s="3">
        <v>246.93</v>
      </c>
      <c r="T295" s="3">
        <v>234.06</v>
      </c>
      <c r="U295" s="3">
        <v>-5.2134999999999998</v>
      </c>
    </row>
    <row r="296" spans="1:22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0.20913000000000001</v>
      </c>
      <c r="N296" s="3">
        <v>0.11307</v>
      </c>
      <c r="O296" s="3">
        <v>10.667</v>
      </c>
      <c r="P296" s="3">
        <v>0.20311999999999999</v>
      </c>
      <c r="Q296" s="3">
        <v>0.10488</v>
      </c>
      <c r="R296" s="3">
        <v>10.333</v>
      </c>
      <c r="S296" s="3">
        <v>-9.6061999999999995E-2</v>
      </c>
      <c r="T296" s="3">
        <v>-9.8239999999999994E-2</v>
      </c>
      <c r="U296" s="3">
        <v>2.2675000000000001</v>
      </c>
    </row>
    <row r="297" spans="1:22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5.7882999999999997E-2</v>
      </c>
      <c r="O297" s="3">
        <v>10.667</v>
      </c>
      <c r="P297" s="3">
        <v>0</v>
      </c>
      <c r="Q297" s="3">
        <v>5.7376999999999997E-2</v>
      </c>
      <c r="R297" s="3">
        <v>10.333</v>
      </c>
      <c r="S297" s="3">
        <v>5.7882999999999997E-2</v>
      </c>
      <c r="T297" s="3">
        <v>5.7376999999999997E-2</v>
      </c>
      <c r="U297" s="3">
        <v>-0.87285999999999997</v>
      </c>
    </row>
    <row r="298" spans="1:22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99.528000000000006</v>
      </c>
      <c r="O298" s="3">
        <v>8</v>
      </c>
      <c r="P298" s="3">
        <v>0</v>
      </c>
      <c r="Q298" s="3">
        <v>411.23</v>
      </c>
      <c r="R298" s="3">
        <v>20.5</v>
      </c>
      <c r="S298" s="3">
        <v>99.528000000000006</v>
      </c>
      <c r="T298" s="3">
        <v>411.23</v>
      </c>
      <c r="U298" s="3">
        <v>313.18</v>
      </c>
    </row>
    <row r="299" spans="1:22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189.34</v>
      </c>
      <c r="O299" s="3">
        <v>2</v>
      </c>
      <c r="P299" s="3">
        <v>0</v>
      </c>
      <c r="Q299" s="3">
        <v>213.95</v>
      </c>
      <c r="R299" s="3">
        <v>3</v>
      </c>
      <c r="S299" s="3">
        <v>189.34</v>
      </c>
      <c r="T299" s="3">
        <v>213.95</v>
      </c>
      <c r="U299" s="3">
        <v>13</v>
      </c>
    </row>
    <row r="300" spans="1:22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28.853999999999999</v>
      </c>
      <c r="N300" s="3">
        <v>212.16</v>
      </c>
      <c r="O300" s="3">
        <v>10</v>
      </c>
      <c r="P300" s="3">
        <v>25</v>
      </c>
      <c r="Q300" s="3">
        <v>167</v>
      </c>
      <c r="R300" s="3">
        <v>10.167</v>
      </c>
      <c r="S300" s="3">
        <v>183.31</v>
      </c>
      <c r="T300" s="3">
        <v>142</v>
      </c>
      <c r="U300" s="3">
        <v>-22.535</v>
      </c>
    </row>
    <row r="301" spans="1:22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29.446999999999999</v>
      </c>
      <c r="N301" s="3">
        <v>179.08</v>
      </c>
      <c r="O301" s="3">
        <v>10</v>
      </c>
      <c r="P301" s="3">
        <v>25</v>
      </c>
      <c r="Q301" s="3">
        <v>168.53</v>
      </c>
      <c r="R301" s="3">
        <v>10.167</v>
      </c>
      <c r="S301" s="3">
        <v>149.63</v>
      </c>
      <c r="T301" s="3">
        <v>143.53</v>
      </c>
      <c r="U301" s="3">
        <v>-4.0769000000000002</v>
      </c>
    </row>
    <row r="302" spans="1:22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28.742999999999999</v>
      </c>
      <c r="N302" s="3">
        <v>160.13999999999999</v>
      </c>
      <c r="O302" s="3">
        <v>10</v>
      </c>
      <c r="P302" s="3">
        <v>25</v>
      </c>
      <c r="Q302" s="3">
        <v>135.94999999999999</v>
      </c>
      <c r="R302" s="3">
        <v>10.167</v>
      </c>
      <c r="S302" s="3">
        <v>131.4</v>
      </c>
      <c r="T302" s="3">
        <v>110.95</v>
      </c>
      <c r="U302" s="3">
        <v>-15.558999999999999</v>
      </c>
    </row>
    <row r="303" spans="1:22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28.640999999999998</v>
      </c>
      <c r="N303" s="3">
        <v>135.5</v>
      </c>
      <c r="O303" s="3">
        <v>10.333</v>
      </c>
      <c r="P303" s="3">
        <v>25</v>
      </c>
      <c r="Q303" s="3">
        <v>161.41999999999999</v>
      </c>
      <c r="R303" s="3">
        <v>10.167</v>
      </c>
      <c r="S303" s="3">
        <v>106.86</v>
      </c>
      <c r="T303" s="3">
        <v>136.41999999999999</v>
      </c>
      <c r="U303" s="3">
        <v>27.663</v>
      </c>
    </row>
    <row r="304" spans="1:22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23.949000000000002</v>
      </c>
      <c r="N304" s="3">
        <v>118.51</v>
      </c>
      <c r="O304" s="3">
        <v>10.5</v>
      </c>
      <c r="P304" s="3">
        <v>25</v>
      </c>
      <c r="Q304" s="3">
        <v>173.58</v>
      </c>
      <c r="R304" s="3">
        <v>10.167</v>
      </c>
      <c r="S304" s="3">
        <v>94.561000000000007</v>
      </c>
      <c r="T304" s="3">
        <v>148.58000000000001</v>
      </c>
      <c r="U304" s="3">
        <v>57.125999999999998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24.803000000000001</v>
      </c>
      <c r="N305" s="3">
        <v>156.77000000000001</v>
      </c>
      <c r="O305" s="3">
        <v>10.333</v>
      </c>
      <c r="P305" s="3">
        <v>25</v>
      </c>
      <c r="Q305" s="3">
        <v>174.86</v>
      </c>
      <c r="R305" s="3">
        <v>10.167</v>
      </c>
      <c r="S305" s="3">
        <v>131.97</v>
      </c>
      <c r="T305" s="3">
        <v>149.86000000000001</v>
      </c>
      <c r="U305" s="3">
        <v>13.554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22.398</v>
      </c>
      <c r="N306" s="3">
        <v>131.44999999999999</v>
      </c>
      <c r="O306" s="3">
        <v>10.167</v>
      </c>
      <c r="P306" s="3">
        <v>25</v>
      </c>
      <c r="Q306" s="3">
        <v>172.98</v>
      </c>
      <c r="R306" s="3">
        <v>10.167</v>
      </c>
      <c r="S306" s="3">
        <v>109.05</v>
      </c>
      <c r="T306" s="3">
        <v>147.97999999999999</v>
      </c>
      <c r="U306" s="3">
        <v>35.701000000000001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22.975000000000001</v>
      </c>
      <c r="N307" s="3">
        <v>147.63999999999999</v>
      </c>
      <c r="O307" s="3">
        <v>10.167</v>
      </c>
      <c r="P307" s="3">
        <v>25</v>
      </c>
      <c r="Q307" s="3">
        <v>173.84</v>
      </c>
      <c r="R307" s="3">
        <v>10.167</v>
      </c>
      <c r="S307" s="3">
        <v>124.67</v>
      </c>
      <c r="T307" s="3">
        <v>148.84</v>
      </c>
      <c r="U307" s="3">
        <v>19.385999999999999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22.704999999999998</v>
      </c>
      <c r="N308" s="3">
        <v>93.915999999999997</v>
      </c>
      <c r="O308" s="3">
        <v>10.667</v>
      </c>
      <c r="P308" s="3">
        <v>25</v>
      </c>
      <c r="Q308" s="3">
        <v>150.18</v>
      </c>
      <c r="R308" s="3">
        <v>10.167</v>
      </c>
      <c r="S308" s="3">
        <v>71.210999999999999</v>
      </c>
      <c r="T308" s="3">
        <v>125.18</v>
      </c>
      <c r="U308" s="3">
        <v>75.78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24.791</v>
      </c>
      <c r="N309" s="3">
        <v>172.95</v>
      </c>
      <c r="O309" s="3">
        <v>10</v>
      </c>
      <c r="P309" s="3">
        <v>25</v>
      </c>
      <c r="Q309" s="3">
        <v>146.54</v>
      </c>
      <c r="R309" s="3">
        <v>10.167</v>
      </c>
      <c r="S309" s="3">
        <v>148.16</v>
      </c>
      <c r="T309" s="3">
        <v>121.54</v>
      </c>
      <c r="U309" s="3">
        <v>-17.968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27.64</v>
      </c>
      <c r="N310" s="3">
        <v>175.46</v>
      </c>
      <c r="O310" s="3">
        <v>10.167</v>
      </c>
      <c r="P310" s="3">
        <v>25</v>
      </c>
      <c r="Q310" s="3">
        <v>177.53</v>
      </c>
      <c r="R310" s="3">
        <v>10.167</v>
      </c>
      <c r="S310" s="3">
        <v>147.82</v>
      </c>
      <c r="T310" s="3">
        <v>152.53</v>
      </c>
      <c r="U310" s="3">
        <v>3.1840999999999999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31.891999999999999</v>
      </c>
      <c r="N311" s="3">
        <v>357.16</v>
      </c>
      <c r="O311" s="3">
        <v>10</v>
      </c>
      <c r="P311" s="3">
        <v>25</v>
      </c>
      <c r="Q311" s="3">
        <v>175.56</v>
      </c>
      <c r="R311" s="3">
        <v>10.167</v>
      </c>
      <c r="S311" s="3">
        <v>325.27</v>
      </c>
      <c r="T311" s="3">
        <v>150.56</v>
      </c>
      <c r="U311" s="3">
        <v>-53.712000000000003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-4.1090000000000002E-2</v>
      </c>
      <c r="N312" s="3">
        <v>5.5427999999999997</v>
      </c>
      <c r="O312" s="3">
        <v>10</v>
      </c>
      <c r="P312" s="3">
        <v>0</v>
      </c>
      <c r="Q312" s="3">
        <v>4.5785</v>
      </c>
      <c r="R312" s="3">
        <v>10.167</v>
      </c>
      <c r="S312" s="3">
        <v>5.5838999999999999</v>
      </c>
      <c r="T312" s="3">
        <v>4.5785</v>
      </c>
      <c r="U312" s="3">
        <v>-18.006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-9.9232000000000001E-2</v>
      </c>
      <c r="N313" s="3">
        <v>8.4143000000000008</v>
      </c>
      <c r="O313" s="3">
        <v>9.1667000000000005</v>
      </c>
      <c r="P313" s="3">
        <v>0</v>
      </c>
      <c r="Q313" s="3">
        <v>4.7163000000000004</v>
      </c>
      <c r="R313" s="3">
        <v>10.167</v>
      </c>
      <c r="S313" s="3">
        <v>8.5136000000000003</v>
      </c>
      <c r="T313" s="3">
        <v>4.7163000000000004</v>
      </c>
      <c r="U313" s="3">
        <v>-44.603000000000002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3.6053000000000001E-3</v>
      </c>
      <c r="N314" s="3">
        <v>4.9306000000000001</v>
      </c>
      <c r="O314" s="3">
        <v>8.8332999999999995</v>
      </c>
      <c r="P314" s="3">
        <v>0</v>
      </c>
      <c r="Q314" s="3">
        <v>4.5267999999999997</v>
      </c>
      <c r="R314" s="3">
        <v>10.167</v>
      </c>
      <c r="S314" s="3">
        <v>4.9269999999999996</v>
      </c>
      <c r="T314" s="3">
        <v>4.5267999999999997</v>
      </c>
      <c r="U314" s="3">
        <v>-8.1240000000000006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-6.2719999999999996E-4</v>
      </c>
      <c r="N315" s="3">
        <v>5.9793000000000003</v>
      </c>
      <c r="O315" s="3">
        <v>6.3333000000000004</v>
      </c>
      <c r="P315" s="3">
        <v>0</v>
      </c>
      <c r="Q315" s="3">
        <v>4.6570999999999998</v>
      </c>
      <c r="R315" s="3">
        <v>10.167</v>
      </c>
      <c r="S315" s="3">
        <v>5.98</v>
      </c>
      <c r="T315" s="3">
        <v>4.6570999999999998</v>
      </c>
      <c r="U315" s="3">
        <v>-22.122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3.8998000000000001E-3</v>
      </c>
      <c r="N316" s="3">
        <v>2.9156</v>
      </c>
      <c r="O316" s="3">
        <v>9.8332999999999995</v>
      </c>
      <c r="P316" s="3">
        <v>0</v>
      </c>
      <c r="Q316" s="3">
        <v>4.1378000000000004</v>
      </c>
      <c r="R316" s="3">
        <v>10.167</v>
      </c>
      <c r="S316" s="3">
        <v>2.9117000000000002</v>
      </c>
      <c r="T316" s="3">
        <v>4.1378000000000004</v>
      </c>
      <c r="U316" s="3">
        <v>42.110999999999997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2.5622000000000002E-3</v>
      </c>
      <c r="N317" s="3">
        <v>3.5554000000000001</v>
      </c>
      <c r="O317" s="3">
        <v>9.8332999999999995</v>
      </c>
      <c r="P317" s="3">
        <v>0</v>
      </c>
      <c r="Q317" s="3">
        <v>4.2859999999999996</v>
      </c>
      <c r="R317" s="3">
        <v>10.167</v>
      </c>
      <c r="S317" s="3">
        <v>3.5529000000000002</v>
      </c>
      <c r="T317" s="3">
        <v>4.2859999999999996</v>
      </c>
      <c r="U317" s="3">
        <v>20.635000000000002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2.4630000000000002E-4</v>
      </c>
      <c r="N318" s="3">
        <v>1.9313</v>
      </c>
      <c r="O318" s="3">
        <v>9.8332999999999995</v>
      </c>
      <c r="P318" s="3">
        <v>0</v>
      </c>
      <c r="Q318" s="3">
        <v>3.8559999999999999</v>
      </c>
      <c r="R318" s="3">
        <v>10.167</v>
      </c>
      <c r="S318" s="3">
        <v>1.931</v>
      </c>
      <c r="T318" s="3">
        <v>3.8559999999999999</v>
      </c>
      <c r="U318" s="3">
        <v>99.685000000000002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-4.3479E-4</v>
      </c>
      <c r="N319" s="3">
        <v>6.0247000000000002</v>
      </c>
      <c r="O319" s="3">
        <v>4.8333000000000004</v>
      </c>
      <c r="P319" s="3">
        <v>0</v>
      </c>
      <c r="Q319" s="3">
        <v>4.2945000000000002</v>
      </c>
      <c r="R319" s="3">
        <v>10.167</v>
      </c>
      <c r="S319" s="3">
        <v>6.0251999999999999</v>
      </c>
      <c r="T319" s="3">
        <v>4.2945000000000002</v>
      </c>
      <c r="U319" s="3">
        <v>-28.724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4.8777000000000001E-2</v>
      </c>
      <c r="N320" s="3">
        <v>3.8864999999999998</v>
      </c>
      <c r="O320" s="3">
        <v>10</v>
      </c>
      <c r="P320" s="3">
        <v>0</v>
      </c>
      <c r="Q320" s="3">
        <v>4.3630000000000004</v>
      </c>
      <c r="R320" s="3">
        <v>10.167</v>
      </c>
      <c r="S320" s="3">
        <v>3.8376999999999999</v>
      </c>
      <c r="T320" s="3">
        <v>4.3630000000000004</v>
      </c>
      <c r="U320" s="3">
        <v>13.688000000000001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5.5747999999999999E-2</v>
      </c>
      <c r="N321" s="3">
        <v>3.3108</v>
      </c>
      <c r="O321" s="3">
        <v>10.333</v>
      </c>
      <c r="P321" s="3">
        <v>0</v>
      </c>
      <c r="Q321" s="3">
        <v>4.3026999999999997</v>
      </c>
      <c r="R321" s="3">
        <v>10.167</v>
      </c>
      <c r="S321" s="3">
        <v>3.2551000000000001</v>
      </c>
      <c r="T321" s="3">
        <v>4.3026999999999997</v>
      </c>
      <c r="U321" s="3">
        <v>32.186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-0.19384999999999999</v>
      </c>
      <c r="N322" s="3">
        <v>2.2696000000000001</v>
      </c>
      <c r="O322" s="3">
        <v>9.5</v>
      </c>
      <c r="P322" s="3">
        <v>0</v>
      </c>
      <c r="Q322" s="3">
        <v>4.3574000000000002</v>
      </c>
      <c r="R322" s="3">
        <v>10.167</v>
      </c>
      <c r="S322" s="3">
        <v>2.4634999999999998</v>
      </c>
      <c r="T322" s="3">
        <v>4.3574000000000002</v>
      </c>
      <c r="U322" s="3">
        <v>76.878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4.6195E-2</v>
      </c>
      <c r="N323" s="3">
        <v>4.7458</v>
      </c>
      <c r="O323" s="3">
        <v>9.6667000000000005</v>
      </c>
      <c r="P323" s="3">
        <v>0</v>
      </c>
      <c r="Q323" s="3">
        <v>4.3513999999999999</v>
      </c>
      <c r="R323" s="3">
        <v>10.167</v>
      </c>
      <c r="S323" s="3">
        <v>4.6996000000000002</v>
      </c>
      <c r="T323" s="3">
        <v>4.3513999999999999</v>
      </c>
      <c r="U323" s="3">
        <v>-7.4082999999999997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3.5853000000000003E-2</v>
      </c>
      <c r="N324" s="3">
        <v>2.5910000000000002</v>
      </c>
      <c r="O324" s="3">
        <v>10.167</v>
      </c>
      <c r="P324" s="3">
        <v>0</v>
      </c>
      <c r="Q324" s="3">
        <v>3.6042000000000001</v>
      </c>
      <c r="R324" s="3">
        <v>10.167</v>
      </c>
      <c r="S324" s="3">
        <v>2.5552000000000001</v>
      </c>
      <c r="T324" s="3">
        <v>3.6042000000000001</v>
      </c>
      <c r="U324" s="3">
        <v>41.057000000000002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6.9213999999999998E-2</v>
      </c>
      <c r="N325" s="3">
        <v>8.7027000000000001</v>
      </c>
      <c r="O325" s="3">
        <v>6</v>
      </c>
      <c r="P325" s="3">
        <v>0</v>
      </c>
      <c r="Q325" s="3">
        <v>3.4969000000000001</v>
      </c>
      <c r="R325" s="3">
        <v>10.167</v>
      </c>
      <c r="S325" s="3">
        <v>8.6334</v>
      </c>
      <c r="T325" s="3">
        <v>3.4969000000000001</v>
      </c>
      <c r="U325" s="3">
        <v>-59.496000000000002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8.8168999999999997E-2</v>
      </c>
      <c r="N326" s="3">
        <v>6.2297000000000002</v>
      </c>
      <c r="O326" s="3">
        <v>9.6667000000000005</v>
      </c>
      <c r="P326" s="3">
        <v>0</v>
      </c>
      <c r="Q326" s="3">
        <v>4.4272999999999998</v>
      </c>
      <c r="R326" s="3">
        <v>10.167</v>
      </c>
      <c r="S326" s="3">
        <v>6.1414999999999997</v>
      </c>
      <c r="T326" s="3">
        <v>4.4272999999999998</v>
      </c>
      <c r="U326" s="3">
        <v>-27.913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0.14233000000000001</v>
      </c>
      <c r="N327" s="3">
        <v>13.065</v>
      </c>
      <c r="O327" s="3">
        <v>10</v>
      </c>
      <c r="P327" s="3">
        <v>0</v>
      </c>
      <c r="Q327" s="3">
        <v>4.3021000000000003</v>
      </c>
      <c r="R327" s="3">
        <v>10.167</v>
      </c>
      <c r="S327" s="3">
        <v>12.923</v>
      </c>
      <c r="T327" s="3">
        <v>4.3021000000000003</v>
      </c>
      <c r="U327" s="3">
        <v>-66.709000000000003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28.72</v>
      </c>
      <c r="N332" s="3">
        <v>232.71</v>
      </c>
      <c r="O332" s="3">
        <v>23.167000000000002</v>
      </c>
      <c r="P332" s="3">
        <v>27</v>
      </c>
      <c r="Q332" s="3">
        <v>267.56</v>
      </c>
      <c r="R332" s="3">
        <v>23</v>
      </c>
      <c r="S332" s="3">
        <v>203.99</v>
      </c>
      <c r="T332" s="3">
        <v>240.56</v>
      </c>
      <c r="U332" s="3">
        <v>17.928999999999998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21.667000000000002</v>
      </c>
      <c r="P333" s="3">
        <v>3.82</v>
      </c>
      <c r="Q333" s="3">
        <v>1.0185</v>
      </c>
      <c r="R333" s="3">
        <v>3.6667000000000001</v>
      </c>
      <c r="S333" s="3">
        <v>-2.92</v>
      </c>
      <c r="T333" s="3">
        <v>-2.8014999999999999</v>
      </c>
      <c r="U333" s="3">
        <v>-4.0589000000000004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262</v>
      </c>
      <c r="O334" s="3">
        <v>23.167000000000002</v>
      </c>
      <c r="P334" s="3">
        <v>27</v>
      </c>
      <c r="Q334" s="3">
        <v>267.56</v>
      </c>
      <c r="R334" s="3">
        <v>23</v>
      </c>
      <c r="S334" s="3">
        <v>234.6</v>
      </c>
      <c r="T334" s="3">
        <v>240.56</v>
      </c>
      <c r="U334" s="3">
        <v>2.5423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</v>
      </c>
      <c r="O335" s="3">
        <v>22.832999999999998</v>
      </c>
      <c r="P335" s="3">
        <v>0.20269000000000001</v>
      </c>
      <c r="Q335" s="3">
        <v>0.16075999999999999</v>
      </c>
      <c r="R335" s="3">
        <v>12.167</v>
      </c>
      <c r="S335" s="3">
        <v>-5.3999999999999999E-2</v>
      </c>
      <c r="T335" s="3">
        <v>-4.1929000000000001E-2</v>
      </c>
      <c r="U335" s="3">
        <v>-22.353999999999999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2.6939000000000001E-2</v>
      </c>
      <c r="R336" s="3">
        <v>13.833</v>
      </c>
      <c r="S336" s="3">
        <v>3.1300000000000001E-2</v>
      </c>
      <c r="T336" s="3">
        <v>2.6939000000000001E-2</v>
      </c>
      <c r="U336" s="3">
        <v>-13.932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117</v>
      </c>
      <c r="O337" s="3">
        <v>19.832999999999998</v>
      </c>
      <c r="P337" s="3">
        <v>0</v>
      </c>
      <c r="Q337" s="3">
        <v>138.81</v>
      </c>
      <c r="R337" s="3">
        <v>10.667</v>
      </c>
      <c r="S337" s="3">
        <v>117</v>
      </c>
      <c r="T337" s="3">
        <v>138.81</v>
      </c>
      <c r="U337" s="3">
        <v>18.643000000000001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-1.96</v>
      </c>
      <c r="O338" s="3">
        <v>24.667000000000002</v>
      </c>
      <c r="P338" s="3">
        <v>0</v>
      </c>
      <c r="Q338" s="3">
        <v>-2.0985999999999998</v>
      </c>
      <c r="R338" s="3">
        <v>23.5</v>
      </c>
      <c r="S338" s="3">
        <v>-1.96</v>
      </c>
      <c r="T338" s="3">
        <v>-2.0985999999999998</v>
      </c>
      <c r="U338" s="3">
        <v>7.0709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23.667000000000002</v>
      </c>
      <c r="P339" s="3">
        <v>27</v>
      </c>
      <c r="Q339" s="3">
        <v>245.03</v>
      </c>
      <c r="R339" s="3">
        <v>23.5</v>
      </c>
      <c r="S339" s="3">
        <v>227.5</v>
      </c>
      <c r="T339" s="3">
        <v>218.03</v>
      </c>
      <c r="U339" s="3">
        <v>-4.1647999999999996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24.167000000000002</v>
      </c>
      <c r="P340" s="3">
        <v>27</v>
      </c>
      <c r="Q340" s="3">
        <v>246.21</v>
      </c>
      <c r="R340" s="3">
        <v>23.332999999999998</v>
      </c>
      <c r="S340" s="3">
        <v>220.4</v>
      </c>
      <c r="T340" s="3">
        <v>219.21</v>
      </c>
      <c r="U340" s="3">
        <v>-0.53902000000000005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23.667000000000002</v>
      </c>
      <c r="P341" s="3">
        <v>27</v>
      </c>
      <c r="Q341" s="3">
        <v>183.22</v>
      </c>
      <c r="R341" s="3">
        <v>23.332999999999998</v>
      </c>
      <c r="S341" s="3">
        <v>194.6</v>
      </c>
      <c r="T341" s="3">
        <v>156.22</v>
      </c>
      <c r="U341" s="3">
        <v>-19.724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23.832999999999998</v>
      </c>
      <c r="P342" s="3">
        <v>27</v>
      </c>
      <c r="Q342" s="3">
        <v>247.94</v>
      </c>
      <c r="R342" s="3">
        <v>23.332999999999998</v>
      </c>
      <c r="S342" s="3">
        <v>166.4</v>
      </c>
      <c r="T342" s="3">
        <v>220.94</v>
      </c>
      <c r="U342" s="3">
        <v>32.779000000000003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23.667000000000002</v>
      </c>
      <c r="P343" s="3">
        <v>27</v>
      </c>
      <c r="Q343" s="3">
        <v>210.61</v>
      </c>
      <c r="R343" s="3">
        <v>23.332999999999998</v>
      </c>
      <c r="S343" s="3">
        <v>112.9</v>
      </c>
      <c r="T343" s="3">
        <v>183.61</v>
      </c>
      <c r="U343" s="3">
        <v>62.631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202</v>
      </c>
      <c r="O344" s="3">
        <v>23.332999999999998</v>
      </c>
      <c r="P344" s="3">
        <v>27</v>
      </c>
      <c r="Q344" s="3">
        <v>226.78</v>
      </c>
      <c r="R344" s="3">
        <v>23.167000000000002</v>
      </c>
      <c r="S344" s="3">
        <v>177.9</v>
      </c>
      <c r="T344" s="3">
        <v>199.78</v>
      </c>
      <c r="U344" s="3">
        <v>12.3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110</v>
      </c>
      <c r="O345" s="3">
        <v>23.832999999999998</v>
      </c>
      <c r="P345" s="3">
        <v>27</v>
      </c>
      <c r="Q345" s="3">
        <v>174.9</v>
      </c>
      <c r="R345" s="3">
        <v>23.332999999999998</v>
      </c>
      <c r="S345" s="3">
        <v>88.1</v>
      </c>
      <c r="T345" s="3">
        <v>147.9</v>
      </c>
      <c r="U345" s="3">
        <v>67.879000000000005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157</v>
      </c>
      <c r="O346" s="3">
        <v>23.832999999999998</v>
      </c>
      <c r="P346" s="3">
        <v>27</v>
      </c>
      <c r="Q346" s="3">
        <v>214.59</v>
      </c>
      <c r="R346" s="3">
        <v>23.332999999999998</v>
      </c>
      <c r="S346" s="3">
        <v>134.9</v>
      </c>
      <c r="T346" s="3">
        <v>187.59</v>
      </c>
      <c r="U346" s="3">
        <v>39.055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75</v>
      </c>
      <c r="O347" s="3">
        <v>23.832999999999998</v>
      </c>
      <c r="P347" s="3">
        <v>27</v>
      </c>
      <c r="Q347" s="3">
        <v>165.73</v>
      </c>
      <c r="R347" s="3">
        <v>23.332999999999998</v>
      </c>
      <c r="S347" s="3">
        <v>53.1</v>
      </c>
      <c r="T347" s="3">
        <v>138.72999999999999</v>
      </c>
      <c r="U347" s="3">
        <v>161.26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22.5</v>
      </c>
      <c r="P348" s="3">
        <v>27</v>
      </c>
      <c r="Q348" s="3">
        <v>161.56</v>
      </c>
      <c r="R348" s="3">
        <v>23.332999999999998</v>
      </c>
      <c r="S348" s="3">
        <v>121.8</v>
      </c>
      <c r="T348" s="3">
        <v>134.56</v>
      </c>
      <c r="U348" s="3">
        <v>10.478999999999999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21.832999999999998</v>
      </c>
      <c r="P349" s="3">
        <v>27</v>
      </c>
      <c r="Q349" s="3">
        <v>217.55</v>
      </c>
      <c r="R349" s="3">
        <v>23.332999999999998</v>
      </c>
      <c r="S349" s="3">
        <v>203.6</v>
      </c>
      <c r="T349" s="3">
        <v>190.55</v>
      </c>
      <c r="U349" s="3">
        <v>-6.4077000000000002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221.23</v>
      </c>
      <c r="R350" s="3">
        <v>23.167000000000002</v>
      </c>
      <c r="S350" s="3">
        <v>289.89999999999998</v>
      </c>
      <c r="T350" s="3">
        <v>194.23</v>
      </c>
      <c r="U350" s="3">
        <v>-33.002000000000002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6.55</v>
      </c>
      <c r="O351" s="3">
        <v>21.167000000000002</v>
      </c>
      <c r="P351" s="3">
        <v>0</v>
      </c>
      <c r="Q351" s="3">
        <v>4.7497999999999996</v>
      </c>
      <c r="R351" s="3">
        <v>22.832999999999998</v>
      </c>
      <c r="S351" s="3">
        <v>6.5842999999999998</v>
      </c>
      <c r="T351" s="3">
        <v>4.7497999999999996</v>
      </c>
      <c r="U351" s="3">
        <v>-27.861999999999998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4.9161999999999999</v>
      </c>
      <c r="R352" s="3">
        <v>22.832999999999998</v>
      </c>
      <c r="S352" s="3">
        <v>9.0579000000000001</v>
      </c>
      <c r="T352" s="3">
        <v>4.9161999999999999</v>
      </c>
      <c r="U352" s="3">
        <v>-45.725000000000001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4.7241999999999997</v>
      </c>
      <c r="R353" s="3">
        <v>22.832999999999998</v>
      </c>
      <c r="S353" s="3">
        <v>5.08</v>
      </c>
      <c r="T353" s="3">
        <v>4.7241999999999997</v>
      </c>
      <c r="U353" s="3">
        <v>-7.0026999999999999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6.33</v>
      </c>
      <c r="O354" s="3">
        <v>22.667000000000002</v>
      </c>
      <c r="P354" s="3">
        <v>0</v>
      </c>
      <c r="Q354" s="3">
        <v>5.3196000000000003</v>
      </c>
      <c r="R354" s="3">
        <v>22.832999999999998</v>
      </c>
      <c r="S354" s="3">
        <v>6.3723000000000001</v>
      </c>
      <c r="T354" s="3">
        <v>5.3196000000000003</v>
      </c>
      <c r="U354" s="3">
        <v>-16.518999999999998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4.2699999999999996</v>
      </c>
      <c r="O355" s="3">
        <v>22.832999999999998</v>
      </c>
      <c r="P355" s="3">
        <v>0</v>
      </c>
      <c r="Q355" s="3">
        <v>4.6837999999999997</v>
      </c>
      <c r="R355" s="3">
        <v>22.832999999999998</v>
      </c>
      <c r="S355" s="3">
        <v>4.2937000000000003</v>
      </c>
      <c r="T355" s="3">
        <v>4.6837999999999997</v>
      </c>
      <c r="U355" s="3">
        <v>9.0859000000000005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5.23</v>
      </c>
      <c r="O356" s="3">
        <v>22.832999999999998</v>
      </c>
      <c r="P356" s="3">
        <v>0</v>
      </c>
      <c r="Q356" s="3">
        <v>4.8548999999999998</v>
      </c>
      <c r="R356" s="3">
        <v>22.832999999999998</v>
      </c>
      <c r="S356" s="3">
        <v>5.2580999999999998</v>
      </c>
      <c r="T356" s="3">
        <v>4.8548999999999998</v>
      </c>
      <c r="U356" s="3">
        <v>-7.6688999999999998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23</v>
      </c>
      <c r="P357" s="3">
        <v>0</v>
      </c>
      <c r="Q357" s="3">
        <v>4.3380000000000001</v>
      </c>
      <c r="R357" s="3">
        <v>22.832999999999998</v>
      </c>
      <c r="S357" s="3">
        <v>2.7315</v>
      </c>
      <c r="T357" s="3">
        <v>4.3380000000000001</v>
      </c>
      <c r="U357" s="3">
        <v>58.814999999999998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5.0999999999999996</v>
      </c>
      <c r="O358" s="3">
        <v>3.6667000000000001</v>
      </c>
      <c r="P358" s="3">
        <v>0</v>
      </c>
      <c r="Q358" s="3">
        <v>5.2786</v>
      </c>
      <c r="R358" s="3">
        <v>22.832999999999998</v>
      </c>
      <c r="S358" s="3">
        <v>5.1547000000000001</v>
      </c>
      <c r="T358" s="3">
        <v>5.2786</v>
      </c>
      <c r="U358" s="3">
        <v>2.4035000000000002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4.3344000000000001E-2</v>
      </c>
      <c r="N359" s="3">
        <v>3.4596</v>
      </c>
      <c r="O359" s="3">
        <v>23</v>
      </c>
      <c r="P359" s="3">
        <v>0</v>
      </c>
      <c r="Q359" s="3">
        <v>4.2671999999999999</v>
      </c>
      <c r="R359" s="3">
        <v>23</v>
      </c>
      <c r="S359" s="3">
        <v>3.4161999999999999</v>
      </c>
      <c r="T359" s="3">
        <v>4.2671999999999999</v>
      </c>
      <c r="U359" s="3">
        <v>24.911000000000001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6.7769999999999997E-2</v>
      </c>
      <c r="N360" s="3">
        <v>4.2721999999999998</v>
      </c>
      <c r="O360" s="3">
        <v>23.167000000000002</v>
      </c>
      <c r="P360" s="3">
        <v>0</v>
      </c>
      <c r="Q360" s="3">
        <v>4.8212999999999999</v>
      </c>
      <c r="R360" s="3">
        <v>22.832999999999998</v>
      </c>
      <c r="S360" s="3">
        <v>4.2045000000000003</v>
      </c>
      <c r="T360" s="3">
        <v>4.8212999999999999</v>
      </c>
      <c r="U360" s="3">
        <v>14.670999999999999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2.4517000000000002</v>
      </c>
      <c r="O361" s="3">
        <v>23.667000000000002</v>
      </c>
      <c r="P361" s="3">
        <v>0</v>
      </c>
      <c r="Q361" s="3">
        <v>3.4245000000000001</v>
      </c>
      <c r="R361" s="3">
        <v>23</v>
      </c>
      <c r="S361" s="3">
        <v>2.4180000000000001</v>
      </c>
      <c r="T361" s="3">
        <v>3.4245000000000001</v>
      </c>
      <c r="U361" s="3">
        <v>41.624000000000002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2.5656000000000002E-2</v>
      </c>
      <c r="N363" s="3">
        <v>1.9372</v>
      </c>
      <c r="O363" s="3">
        <v>23.332999999999998</v>
      </c>
      <c r="P363" s="3">
        <v>0</v>
      </c>
      <c r="Q363" s="3">
        <v>3.0358999999999998</v>
      </c>
      <c r="R363" s="3">
        <v>23</v>
      </c>
      <c r="S363" s="3">
        <v>1.9116</v>
      </c>
      <c r="T363" s="3">
        <v>3.0358999999999998</v>
      </c>
      <c r="U363" s="3">
        <v>58.814999999999998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6.5966999999999998E-2</v>
      </c>
      <c r="N364" s="3">
        <v>3.9525000000000001</v>
      </c>
      <c r="O364" s="3">
        <v>22.667000000000002</v>
      </c>
      <c r="P364" s="3">
        <v>0</v>
      </c>
      <c r="Q364" s="3">
        <v>2.9300999999999999</v>
      </c>
      <c r="R364" s="3">
        <v>23</v>
      </c>
      <c r="S364" s="3">
        <v>3.8864999999999998</v>
      </c>
      <c r="T364" s="3">
        <v>2.9300999999999999</v>
      </c>
      <c r="U364" s="3">
        <v>-24.608000000000001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0.13735</v>
      </c>
      <c r="N365" s="3">
        <v>5.5879000000000003</v>
      </c>
      <c r="O365" s="3">
        <v>22</v>
      </c>
      <c r="P365" s="3">
        <v>0</v>
      </c>
      <c r="Q365" s="3">
        <v>4.4641999999999999</v>
      </c>
      <c r="R365" s="3">
        <v>23</v>
      </c>
      <c r="S365" s="3">
        <v>5.4504999999999999</v>
      </c>
      <c r="T365" s="3">
        <v>4.4641999999999999</v>
      </c>
      <c r="U365" s="3">
        <v>-18.097000000000001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0.29676999999999998</v>
      </c>
      <c r="N366" s="3">
        <v>9.7071000000000005</v>
      </c>
      <c r="O366" s="3">
        <v>21.167000000000002</v>
      </c>
      <c r="P366" s="3">
        <v>0</v>
      </c>
      <c r="Q366" s="3">
        <v>4.5899000000000001</v>
      </c>
      <c r="R366" s="3">
        <v>22.832999999999998</v>
      </c>
      <c r="S366" s="3">
        <v>9.4102999999999994</v>
      </c>
      <c r="T366" s="3">
        <v>4.5899000000000001</v>
      </c>
      <c r="U366" s="3">
        <v>-51.225000000000001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23.72</v>
      </c>
      <c r="N371" s="3">
        <v>221.55</v>
      </c>
      <c r="O371" s="3">
        <v>13.833</v>
      </c>
      <c r="P371" s="3">
        <v>27</v>
      </c>
      <c r="Q371" s="3">
        <v>248.01</v>
      </c>
      <c r="R371" s="3">
        <v>13.667</v>
      </c>
      <c r="S371" s="3">
        <v>197.83</v>
      </c>
      <c r="T371" s="3">
        <v>221.01</v>
      </c>
      <c r="U371" s="3">
        <v>11.718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</v>
      </c>
      <c r="O372" s="3">
        <v>17.332999999999998</v>
      </c>
      <c r="P372" s="3">
        <v>3.82</v>
      </c>
      <c r="Q372" s="3">
        <v>1.8695E-2</v>
      </c>
      <c r="R372" s="3">
        <v>13.667</v>
      </c>
      <c r="S372" s="3">
        <v>-3.23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22.535</v>
      </c>
      <c r="N373" s="3">
        <v>240.08</v>
      </c>
      <c r="O373" s="3">
        <v>13.333</v>
      </c>
      <c r="P373" s="3">
        <v>27</v>
      </c>
      <c r="Q373" s="3">
        <v>248.01</v>
      </c>
      <c r="R373" s="3">
        <v>13.667</v>
      </c>
      <c r="S373" s="3">
        <v>217.55</v>
      </c>
      <c r="T373" s="3">
        <v>221.01</v>
      </c>
      <c r="U373" s="3">
        <v>1.5923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0.20938000000000001</v>
      </c>
      <c r="N374" s="3">
        <v>0.13014000000000001</v>
      </c>
      <c r="O374" s="3">
        <v>14.167</v>
      </c>
      <c r="P374" s="3">
        <v>0.20261999999999999</v>
      </c>
      <c r="Q374" s="3">
        <v>0.14324999999999999</v>
      </c>
      <c r="R374" s="3">
        <v>13.667</v>
      </c>
      <c r="S374" s="3">
        <v>-7.9242999999999994E-2</v>
      </c>
      <c r="T374" s="3">
        <v>-5.9368999999999998E-2</v>
      </c>
      <c r="U374" s="3">
        <v>-25.08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4.6545000000000003E-2</v>
      </c>
      <c r="O375" s="3">
        <v>14.167</v>
      </c>
      <c r="P375" s="3">
        <v>0</v>
      </c>
      <c r="Q375" s="3">
        <v>3.4729999999999997E-2</v>
      </c>
      <c r="R375" s="3">
        <v>13.667</v>
      </c>
      <c r="S375" s="3">
        <v>4.6545000000000003E-2</v>
      </c>
      <c r="T375" s="3">
        <v>3.4729999999999997E-2</v>
      </c>
      <c r="U375" s="3">
        <v>-25.384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70.747</v>
      </c>
      <c r="O376" s="3">
        <v>7.3333000000000004</v>
      </c>
      <c r="P376" s="3">
        <v>0</v>
      </c>
      <c r="Q376" s="3">
        <v>176.72</v>
      </c>
      <c r="R376" s="3">
        <v>13.833</v>
      </c>
      <c r="S376" s="3">
        <v>70.747</v>
      </c>
      <c r="T376" s="3">
        <v>176.72</v>
      </c>
      <c r="U376" s="3">
        <v>149.79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49.326000000000001</v>
      </c>
      <c r="O377" s="3">
        <v>1.8332999999999999</v>
      </c>
      <c r="P377" s="3">
        <v>0</v>
      </c>
      <c r="Q377" s="3">
        <v>45.703000000000003</v>
      </c>
      <c r="R377" s="3">
        <v>3</v>
      </c>
      <c r="S377" s="3">
        <v>49.326000000000001</v>
      </c>
      <c r="T377" s="3">
        <v>45.703000000000003</v>
      </c>
      <c r="U377" s="3">
        <v>-7.3441999999999998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26.524000000000001</v>
      </c>
      <c r="N378" s="3">
        <v>170.28</v>
      </c>
      <c r="O378" s="3">
        <v>14</v>
      </c>
      <c r="P378" s="3">
        <v>27</v>
      </c>
      <c r="Q378" s="3">
        <v>188.74</v>
      </c>
      <c r="R378" s="3">
        <v>13.667</v>
      </c>
      <c r="S378" s="3">
        <v>143.76</v>
      </c>
      <c r="T378" s="3">
        <v>161.74</v>
      </c>
      <c r="U378" s="3">
        <v>12.507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26.800999999999998</v>
      </c>
      <c r="N379" s="3">
        <v>159.25</v>
      </c>
      <c r="O379" s="3">
        <v>13.833</v>
      </c>
      <c r="P379" s="3">
        <v>27</v>
      </c>
      <c r="Q379" s="3">
        <v>190.53</v>
      </c>
      <c r="R379" s="3">
        <v>13.667</v>
      </c>
      <c r="S379" s="3">
        <v>132.44999999999999</v>
      </c>
      <c r="T379" s="3">
        <v>163.53</v>
      </c>
      <c r="U379" s="3">
        <v>23.469000000000001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25.986000000000001</v>
      </c>
      <c r="N380" s="3">
        <v>176.44</v>
      </c>
      <c r="O380" s="3">
        <v>13.833</v>
      </c>
      <c r="P380" s="3">
        <v>27</v>
      </c>
      <c r="Q380" s="3">
        <v>155.55000000000001</v>
      </c>
      <c r="R380" s="3">
        <v>13.667</v>
      </c>
      <c r="S380" s="3">
        <v>150.46</v>
      </c>
      <c r="T380" s="3">
        <v>128.55000000000001</v>
      </c>
      <c r="U380" s="3">
        <v>-14.558999999999999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26.698</v>
      </c>
      <c r="N381" s="3">
        <v>175</v>
      </c>
      <c r="O381" s="3">
        <v>13.833</v>
      </c>
      <c r="P381" s="3">
        <v>27</v>
      </c>
      <c r="Q381" s="3">
        <v>175.87</v>
      </c>
      <c r="R381" s="3">
        <v>13.667</v>
      </c>
      <c r="S381" s="3">
        <v>148.30000000000001</v>
      </c>
      <c r="T381" s="3">
        <v>148.87</v>
      </c>
      <c r="U381" s="3">
        <v>0.38501000000000002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21.931000000000001</v>
      </c>
      <c r="N382" s="3">
        <v>115.9</v>
      </c>
      <c r="O382" s="3">
        <v>14</v>
      </c>
      <c r="P382" s="3">
        <v>27</v>
      </c>
      <c r="Q382" s="3">
        <v>176.75</v>
      </c>
      <c r="R382" s="3">
        <v>13.833</v>
      </c>
      <c r="S382" s="3">
        <v>93.966999999999999</v>
      </c>
      <c r="T382" s="3">
        <v>149.75</v>
      </c>
      <c r="U382" s="3">
        <v>59.359000000000002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185.49</v>
      </c>
      <c r="O383" s="3">
        <v>13.667</v>
      </c>
      <c r="P383" s="3">
        <v>27</v>
      </c>
      <c r="Q383" s="3">
        <v>178.39</v>
      </c>
      <c r="R383" s="3">
        <v>13.667</v>
      </c>
      <c r="S383" s="3">
        <v>162.69</v>
      </c>
      <c r="T383" s="3">
        <v>151.38999999999999</v>
      </c>
      <c r="U383" s="3">
        <v>-6.9488000000000003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21.048999999999999</v>
      </c>
      <c r="N384" s="3">
        <v>126.73</v>
      </c>
      <c r="O384" s="3">
        <v>14</v>
      </c>
      <c r="P384" s="3">
        <v>27</v>
      </c>
      <c r="Q384" s="3">
        <v>176.44</v>
      </c>
      <c r="R384" s="3">
        <v>13.833</v>
      </c>
      <c r="S384" s="3">
        <v>105.68</v>
      </c>
      <c r="T384" s="3">
        <v>149.44</v>
      </c>
      <c r="U384" s="3">
        <v>41.406999999999996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21.120999999999999</v>
      </c>
      <c r="N385" s="3">
        <v>138.31</v>
      </c>
      <c r="O385" s="3">
        <v>13.667</v>
      </c>
      <c r="P385" s="3">
        <v>27</v>
      </c>
      <c r="Q385" s="3">
        <v>176.84</v>
      </c>
      <c r="R385" s="3">
        <v>13.833</v>
      </c>
      <c r="S385" s="3">
        <v>117.19</v>
      </c>
      <c r="T385" s="3">
        <v>149.84</v>
      </c>
      <c r="U385" s="3">
        <v>27.855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21.524000000000001</v>
      </c>
      <c r="N386" s="3">
        <v>92.572000000000003</v>
      </c>
      <c r="O386" s="3">
        <v>14</v>
      </c>
      <c r="P386" s="3">
        <v>27</v>
      </c>
      <c r="Q386" s="3">
        <v>156.65</v>
      </c>
      <c r="R386" s="3">
        <v>13.667</v>
      </c>
      <c r="S386" s="3">
        <v>71.046999999999997</v>
      </c>
      <c r="T386" s="3">
        <v>129.65</v>
      </c>
      <c r="U386" s="3">
        <v>82.486999999999995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22.349</v>
      </c>
      <c r="N387" s="3">
        <v>180.23</v>
      </c>
      <c r="O387" s="3">
        <v>13.833</v>
      </c>
      <c r="P387" s="3">
        <v>27</v>
      </c>
      <c r="Q387" s="3">
        <v>153.74</v>
      </c>
      <c r="R387" s="3">
        <v>13.667</v>
      </c>
      <c r="S387" s="3">
        <v>157.88999999999999</v>
      </c>
      <c r="T387" s="3">
        <v>126.74</v>
      </c>
      <c r="U387" s="3">
        <v>-19.728999999999999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24.76</v>
      </c>
      <c r="N388" s="3">
        <v>162.62</v>
      </c>
      <c r="O388" s="3">
        <v>13.833</v>
      </c>
      <c r="P388" s="3">
        <v>27</v>
      </c>
      <c r="Q388" s="3">
        <v>179.96</v>
      </c>
      <c r="R388" s="3">
        <v>13.833</v>
      </c>
      <c r="S388" s="3">
        <v>137.86000000000001</v>
      </c>
      <c r="T388" s="3">
        <v>152.96</v>
      </c>
      <c r="U388" s="3">
        <v>10.952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24.786999999999999</v>
      </c>
      <c r="N389" s="3">
        <v>245.9</v>
      </c>
      <c r="O389" s="3">
        <v>3.3332999999999999</v>
      </c>
      <c r="P389" s="3">
        <v>27</v>
      </c>
      <c r="Q389" s="3">
        <v>179.56</v>
      </c>
      <c r="R389" s="3">
        <v>13.667</v>
      </c>
      <c r="S389" s="3">
        <v>221.12</v>
      </c>
      <c r="T389" s="3">
        <v>152.56</v>
      </c>
      <c r="U389" s="3">
        <v>-31.007000000000001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-3.9613000000000001E-3</v>
      </c>
      <c r="N390" s="3">
        <v>4.9012000000000002</v>
      </c>
      <c r="O390" s="3">
        <v>13.667</v>
      </c>
      <c r="P390" s="3">
        <v>0</v>
      </c>
      <c r="Q390" s="3">
        <v>4.0796000000000001</v>
      </c>
      <c r="R390" s="3">
        <v>13.667</v>
      </c>
      <c r="S390" s="3">
        <v>4.9051999999999998</v>
      </c>
      <c r="T390" s="3">
        <v>4.0796000000000001</v>
      </c>
      <c r="U390" s="3">
        <v>-16.831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4.9931000000000003E-2</v>
      </c>
      <c r="N391" s="3">
        <v>6.7647000000000004</v>
      </c>
      <c r="O391" s="3">
        <v>12.833</v>
      </c>
      <c r="P391" s="3">
        <v>0</v>
      </c>
      <c r="Q391" s="3">
        <v>4.2051999999999996</v>
      </c>
      <c r="R391" s="3">
        <v>13.667</v>
      </c>
      <c r="S391" s="3">
        <v>6.7148000000000003</v>
      </c>
      <c r="T391" s="3">
        <v>4.2051999999999996</v>
      </c>
      <c r="U391" s="3">
        <v>-37.375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-6.1617999999999999E-2</v>
      </c>
      <c r="N392" s="3">
        <v>4.2995000000000001</v>
      </c>
      <c r="O392" s="3">
        <v>13.833</v>
      </c>
      <c r="P392" s="3">
        <v>0</v>
      </c>
      <c r="Q392" s="3">
        <v>4.0372000000000003</v>
      </c>
      <c r="R392" s="3">
        <v>13.667</v>
      </c>
      <c r="S392" s="3">
        <v>4.3612000000000002</v>
      </c>
      <c r="T392" s="3">
        <v>4.0372000000000003</v>
      </c>
      <c r="U392" s="3">
        <v>-7.4286000000000003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0.14877000000000001</v>
      </c>
      <c r="N393" s="3">
        <v>6.3521000000000001</v>
      </c>
      <c r="O393" s="3">
        <v>13.5</v>
      </c>
      <c r="P393" s="3">
        <v>0</v>
      </c>
      <c r="Q393" s="3">
        <v>4.2012</v>
      </c>
      <c r="R393" s="3">
        <v>13.667</v>
      </c>
      <c r="S393" s="3">
        <v>6.2034000000000002</v>
      </c>
      <c r="T393" s="3">
        <v>4.2012</v>
      </c>
      <c r="U393" s="3">
        <v>-32.276000000000003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-1.1929E-2</v>
      </c>
      <c r="N394" s="3">
        <v>2.6779000000000002</v>
      </c>
      <c r="O394" s="3">
        <v>13.667</v>
      </c>
      <c r="P394" s="3">
        <v>0</v>
      </c>
      <c r="Q394" s="3">
        <v>3.8372999999999999</v>
      </c>
      <c r="R394" s="3">
        <v>13.667</v>
      </c>
      <c r="S394" s="3">
        <v>2.6898</v>
      </c>
      <c r="T394" s="3">
        <v>3.8372999999999999</v>
      </c>
      <c r="U394" s="3">
        <v>42.658000000000001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-6.3498000000000001E-3</v>
      </c>
      <c r="N395" s="3">
        <v>2.9066000000000001</v>
      </c>
      <c r="O395" s="3">
        <v>12.833</v>
      </c>
      <c r="P395" s="3">
        <v>0</v>
      </c>
      <c r="Q395" s="3">
        <v>3.9729000000000001</v>
      </c>
      <c r="R395" s="3">
        <v>13.667</v>
      </c>
      <c r="S395" s="3">
        <v>2.9129999999999998</v>
      </c>
      <c r="T395" s="3">
        <v>3.9729000000000001</v>
      </c>
      <c r="U395" s="3">
        <v>36.387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-4.1871E-3</v>
      </c>
      <c r="N396" s="3">
        <v>1.9236</v>
      </c>
      <c r="O396" s="3">
        <v>13.667</v>
      </c>
      <c r="P396" s="3">
        <v>0</v>
      </c>
      <c r="Q396" s="3">
        <v>3.5834000000000001</v>
      </c>
      <c r="R396" s="3">
        <v>13.667</v>
      </c>
      <c r="S396" s="3">
        <v>1.9278</v>
      </c>
      <c r="T396" s="3">
        <v>3.5834000000000001</v>
      </c>
      <c r="U396" s="3">
        <v>85.88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-5.0241000000000001E-3</v>
      </c>
      <c r="N397" s="3">
        <v>5.4189999999999996</v>
      </c>
      <c r="O397" s="3">
        <v>6.1666999999999996</v>
      </c>
      <c r="P397" s="3">
        <v>0</v>
      </c>
      <c r="Q397" s="3">
        <v>3.9598</v>
      </c>
      <c r="R397" s="3">
        <v>13.667</v>
      </c>
      <c r="S397" s="3">
        <v>5.4241000000000001</v>
      </c>
      <c r="T397" s="3">
        <v>3.9598</v>
      </c>
      <c r="U397" s="3">
        <v>-26.995000000000001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2.8060999999999999E-2</v>
      </c>
      <c r="N398" s="3">
        <v>3.3738999999999999</v>
      </c>
      <c r="O398" s="3">
        <v>13.667</v>
      </c>
      <c r="P398" s="3">
        <v>0</v>
      </c>
      <c r="Q398" s="3">
        <v>3.9315000000000002</v>
      </c>
      <c r="R398" s="3">
        <v>13.667</v>
      </c>
      <c r="S398" s="3">
        <v>3.3458000000000001</v>
      </c>
      <c r="T398" s="3">
        <v>3.9315000000000002</v>
      </c>
      <c r="U398" s="3">
        <v>17.506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3.3425000000000003E-2</v>
      </c>
      <c r="N399" s="3">
        <v>3.5150000000000001</v>
      </c>
      <c r="O399" s="3">
        <v>13.667</v>
      </c>
      <c r="P399" s="3">
        <v>0</v>
      </c>
      <c r="Q399" s="3">
        <v>3.9295</v>
      </c>
      <c r="R399" s="3">
        <v>13.667</v>
      </c>
      <c r="S399" s="3">
        <v>3.4815999999999998</v>
      </c>
      <c r="T399" s="3">
        <v>3.9295</v>
      </c>
      <c r="U399" s="3">
        <v>12.864000000000001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2.1902000000000001E-2</v>
      </c>
      <c r="N400" s="3">
        <v>3.1444000000000001</v>
      </c>
      <c r="O400" s="3">
        <v>13.667</v>
      </c>
      <c r="P400" s="3">
        <v>0</v>
      </c>
      <c r="Q400" s="3">
        <v>3.9300999999999999</v>
      </c>
      <c r="R400" s="3">
        <v>13.667</v>
      </c>
      <c r="S400" s="3">
        <v>3.1225000000000001</v>
      </c>
      <c r="T400" s="3">
        <v>3.9300999999999999</v>
      </c>
      <c r="U400" s="3">
        <v>25.861999999999998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2.6702E-2</v>
      </c>
      <c r="N401" s="3">
        <v>3.9060999999999999</v>
      </c>
      <c r="O401" s="3">
        <v>13.667</v>
      </c>
      <c r="P401" s="3">
        <v>0</v>
      </c>
      <c r="Q401" s="3">
        <v>3.9226999999999999</v>
      </c>
      <c r="R401" s="3">
        <v>13.667</v>
      </c>
      <c r="S401" s="3">
        <v>3.8794</v>
      </c>
      <c r="T401" s="3">
        <v>3.9226999999999999</v>
      </c>
      <c r="U401" s="3">
        <v>1.1161000000000001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1.8772E-2</v>
      </c>
      <c r="N402" s="3">
        <v>2.2936999999999999</v>
      </c>
      <c r="O402" s="3">
        <v>13.5</v>
      </c>
      <c r="P402" s="3">
        <v>0</v>
      </c>
      <c r="Q402" s="3">
        <v>3.3052000000000001</v>
      </c>
      <c r="R402" s="3">
        <v>13.667</v>
      </c>
      <c r="S402" s="3">
        <v>2.2749000000000001</v>
      </c>
      <c r="T402" s="3">
        <v>3.3052000000000001</v>
      </c>
      <c r="U402" s="3">
        <v>45.287999999999997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0.1174</v>
      </c>
      <c r="N403" s="3">
        <v>8.0100999999999996</v>
      </c>
      <c r="O403" s="3">
        <v>6.5</v>
      </c>
      <c r="P403" s="3">
        <v>0</v>
      </c>
      <c r="Q403" s="3">
        <v>3.2235999999999998</v>
      </c>
      <c r="R403" s="3">
        <v>13.667</v>
      </c>
      <c r="S403" s="3">
        <v>7.8926999999999996</v>
      </c>
      <c r="T403" s="3">
        <v>3.2235999999999998</v>
      </c>
      <c r="U403" s="3">
        <v>-59.158000000000001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2.6276999999999998E-2</v>
      </c>
      <c r="N404" s="3">
        <v>4.8177000000000003</v>
      </c>
      <c r="O404" s="3">
        <v>13.833</v>
      </c>
      <c r="P404" s="3">
        <v>0</v>
      </c>
      <c r="Q404" s="3">
        <v>3.9828000000000001</v>
      </c>
      <c r="R404" s="3">
        <v>13.667</v>
      </c>
      <c r="S404" s="3">
        <v>4.7915000000000001</v>
      </c>
      <c r="T404" s="3">
        <v>3.9828000000000001</v>
      </c>
      <c r="U404" s="3">
        <v>-16.876999999999999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32.57</v>
      </c>
      <c r="N410" s="3">
        <v>323.06</v>
      </c>
      <c r="O410" s="3">
        <v>5.8333000000000004</v>
      </c>
      <c r="P410" s="3">
        <v>31</v>
      </c>
      <c r="Q410" s="3">
        <v>341.87</v>
      </c>
      <c r="R410" s="3">
        <v>6</v>
      </c>
      <c r="S410" s="3">
        <v>290.49</v>
      </c>
      <c r="T410" s="3">
        <v>310.87</v>
      </c>
      <c r="U410" s="3">
        <v>7.0164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7.6666999999999996</v>
      </c>
      <c r="P411" s="3">
        <v>3.82</v>
      </c>
      <c r="Q411" s="3">
        <v>1.6898E-2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33.502000000000002</v>
      </c>
      <c r="N412" s="3">
        <v>363.92</v>
      </c>
      <c r="O412" s="3">
        <v>5.8333000000000004</v>
      </c>
      <c r="P412" s="3">
        <v>31</v>
      </c>
      <c r="Q412" s="3">
        <v>341.87</v>
      </c>
      <c r="R412" s="3">
        <v>6</v>
      </c>
      <c r="S412" s="3">
        <v>330.42</v>
      </c>
      <c r="T412" s="3">
        <v>310.87</v>
      </c>
      <c r="U412" s="3">
        <v>-5.9165000000000001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0.20907000000000001</v>
      </c>
      <c r="N413" s="3">
        <v>0.10847999999999999</v>
      </c>
      <c r="O413" s="3">
        <v>6.1666999999999996</v>
      </c>
      <c r="P413" s="3">
        <v>0.20243</v>
      </c>
      <c r="Q413" s="3">
        <v>9.2258999999999994E-2</v>
      </c>
      <c r="R413" s="3">
        <v>6.1666999999999996</v>
      </c>
      <c r="S413" s="3">
        <v>-0.10059</v>
      </c>
      <c r="T413" s="3">
        <v>-0.11017</v>
      </c>
      <c r="U413" s="3">
        <v>9.5265000000000004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6.0082000000000003E-2</v>
      </c>
      <c r="O414" s="3">
        <v>6.1666999999999996</v>
      </c>
      <c r="P414" s="3">
        <v>0</v>
      </c>
      <c r="Q414" s="3">
        <v>6.4363000000000004E-2</v>
      </c>
      <c r="R414" s="3">
        <v>6.1666999999999996</v>
      </c>
      <c r="S414" s="3">
        <v>6.0082000000000003E-2</v>
      </c>
      <c r="T414" s="3">
        <v>6.4363000000000004E-2</v>
      </c>
      <c r="U414" s="3">
        <v>7.1254999999999997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223.51</v>
      </c>
      <c r="O415" s="3">
        <v>5.1666999999999996</v>
      </c>
      <c r="P415" s="3">
        <v>0</v>
      </c>
      <c r="Q415" s="3">
        <v>480.2</v>
      </c>
      <c r="R415" s="3">
        <v>28.167000000000002</v>
      </c>
      <c r="S415" s="3">
        <v>223.51</v>
      </c>
      <c r="T415" s="3">
        <v>480.2</v>
      </c>
      <c r="U415" s="3">
        <v>114.84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231.54</v>
      </c>
      <c r="O416" s="3">
        <v>2</v>
      </c>
      <c r="P416" s="3">
        <v>0</v>
      </c>
      <c r="Q416" s="3">
        <v>335.6</v>
      </c>
      <c r="R416" s="3">
        <v>2.8332999999999999</v>
      </c>
      <c r="S416" s="3">
        <v>231.54</v>
      </c>
      <c r="T416" s="3">
        <v>335.6</v>
      </c>
      <c r="U416" s="3">
        <v>44.942999999999998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33.530999999999999</v>
      </c>
      <c r="N417" s="3">
        <v>219.41</v>
      </c>
      <c r="O417" s="3">
        <v>6.1666999999999996</v>
      </c>
      <c r="P417" s="3">
        <v>31</v>
      </c>
      <c r="Q417" s="3">
        <v>195.68</v>
      </c>
      <c r="R417" s="3">
        <v>6</v>
      </c>
      <c r="S417" s="3">
        <v>185.88</v>
      </c>
      <c r="T417" s="3">
        <v>164.68</v>
      </c>
      <c r="U417" s="3">
        <v>-11.404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34.485999999999997</v>
      </c>
      <c r="N418" s="3">
        <v>207.88</v>
      </c>
      <c r="O418" s="3">
        <v>4.5</v>
      </c>
      <c r="P418" s="3">
        <v>31</v>
      </c>
      <c r="Q418" s="3">
        <v>199.37</v>
      </c>
      <c r="R418" s="3">
        <v>6</v>
      </c>
      <c r="S418" s="3">
        <v>173.4</v>
      </c>
      <c r="T418" s="3">
        <v>168.37</v>
      </c>
      <c r="U418" s="3">
        <v>-2.8974000000000002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33.631</v>
      </c>
      <c r="N419" s="3">
        <v>177.01</v>
      </c>
      <c r="O419" s="3">
        <v>5.6666999999999996</v>
      </c>
      <c r="P419" s="3">
        <v>31</v>
      </c>
      <c r="Q419" s="3">
        <v>173.65</v>
      </c>
      <c r="R419" s="3">
        <v>6</v>
      </c>
      <c r="S419" s="3">
        <v>143.38</v>
      </c>
      <c r="T419" s="3">
        <v>142.65</v>
      </c>
      <c r="U419" s="3">
        <v>-0.50949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34.148000000000003</v>
      </c>
      <c r="N420" s="3">
        <v>167.46</v>
      </c>
      <c r="O420" s="3">
        <v>6</v>
      </c>
      <c r="P420" s="3">
        <v>31</v>
      </c>
      <c r="Q420" s="3">
        <v>194.96</v>
      </c>
      <c r="R420" s="3">
        <v>6</v>
      </c>
      <c r="S420" s="3">
        <v>133.32</v>
      </c>
      <c r="T420" s="3">
        <v>163.96</v>
      </c>
      <c r="U420" s="3">
        <v>22.986000000000001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28.645</v>
      </c>
      <c r="N421" s="3">
        <v>139.01</v>
      </c>
      <c r="O421" s="3">
        <v>6.1666999999999996</v>
      </c>
      <c r="P421" s="3">
        <v>31</v>
      </c>
      <c r="Q421" s="3">
        <v>225.7</v>
      </c>
      <c r="R421" s="3">
        <v>6</v>
      </c>
      <c r="S421" s="3">
        <v>110.36</v>
      </c>
      <c r="T421" s="3">
        <v>194.7</v>
      </c>
      <c r="U421" s="3">
        <v>76.411000000000001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29.757000000000001</v>
      </c>
      <c r="N422" s="3">
        <v>229.19</v>
      </c>
      <c r="O422" s="3">
        <v>6</v>
      </c>
      <c r="P422" s="3">
        <v>31</v>
      </c>
      <c r="Q422" s="3">
        <v>228.84</v>
      </c>
      <c r="R422" s="3">
        <v>6</v>
      </c>
      <c r="S422" s="3">
        <v>199.43</v>
      </c>
      <c r="T422" s="3">
        <v>197.84</v>
      </c>
      <c r="U422" s="3">
        <v>-0.79612000000000005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27.158000000000001</v>
      </c>
      <c r="N423" s="3">
        <v>153.74</v>
      </c>
      <c r="O423" s="3">
        <v>6</v>
      </c>
      <c r="P423" s="3">
        <v>31</v>
      </c>
      <c r="Q423" s="3">
        <v>224.88</v>
      </c>
      <c r="R423" s="3">
        <v>6</v>
      </c>
      <c r="S423" s="3">
        <v>126.58</v>
      </c>
      <c r="T423" s="3">
        <v>193.88</v>
      </c>
      <c r="U423" s="3">
        <v>53.161999999999999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27.369</v>
      </c>
      <c r="N424" s="3">
        <v>172.28</v>
      </c>
      <c r="O424" s="3">
        <v>6</v>
      </c>
      <c r="P424" s="3">
        <v>31</v>
      </c>
      <c r="Q424" s="3">
        <v>226.3</v>
      </c>
      <c r="R424" s="3">
        <v>6</v>
      </c>
      <c r="S424" s="3">
        <v>144.91</v>
      </c>
      <c r="T424" s="3">
        <v>195.3</v>
      </c>
      <c r="U424" s="3">
        <v>34.771000000000001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27.420999999999999</v>
      </c>
      <c r="N425" s="3">
        <v>116.63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89.207999999999998</v>
      </c>
      <c r="T425" s="3">
        <v>166</v>
      </c>
      <c r="U425" s="3">
        <v>86.082999999999998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28.734999999999999</v>
      </c>
      <c r="N426" s="3">
        <v>177.5</v>
      </c>
      <c r="O426" s="3">
        <v>5.8333000000000004</v>
      </c>
      <c r="P426" s="3">
        <v>31</v>
      </c>
      <c r="Q426" s="3">
        <v>191.85</v>
      </c>
      <c r="R426" s="3">
        <v>6</v>
      </c>
      <c r="S426" s="3">
        <v>148.76</v>
      </c>
      <c r="T426" s="3">
        <v>160.85</v>
      </c>
      <c r="U426" s="3">
        <v>8.1248000000000005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33.718000000000004</v>
      </c>
      <c r="N427" s="3">
        <v>352.99</v>
      </c>
      <c r="O427" s="3">
        <v>5.8333000000000004</v>
      </c>
      <c r="P427" s="3">
        <v>31</v>
      </c>
      <c r="Q427" s="3">
        <v>227.23</v>
      </c>
      <c r="R427" s="3">
        <v>6</v>
      </c>
      <c r="S427" s="3">
        <v>319.27999999999997</v>
      </c>
      <c r="T427" s="3">
        <v>196.23</v>
      </c>
      <c r="U427" s="3">
        <v>-38.54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35.427999999999997</v>
      </c>
      <c r="N428" s="3">
        <v>533.5</v>
      </c>
      <c r="O428" s="3">
        <v>5.6666999999999996</v>
      </c>
      <c r="P428" s="3">
        <v>31</v>
      </c>
      <c r="Q428" s="3">
        <v>227.62</v>
      </c>
      <c r="R428" s="3">
        <v>6</v>
      </c>
      <c r="S428" s="3">
        <v>498.07</v>
      </c>
      <c r="T428" s="3">
        <v>196.62</v>
      </c>
      <c r="U428" s="3">
        <v>-60.523000000000003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-1.0396000000000001E-2</v>
      </c>
      <c r="N429" s="3">
        <v>8.2543000000000006</v>
      </c>
      <c r="O429" s="3">
        <v>5.6666999999999996</v>
      </c>
      <c r="P429" s="3">
        <v>0</v>
      </c>
      <c r="Q429" s="3">
        <v>8.4281000000000006</v>
      </c>
      <c r="R429" s="3">
        <v>6</v>
      </c>
      <c r="S429" s="3">
        <v>8.2646999999999995</v>
      </c>
      <c r="T429" s="3">
        <v>8.4281000000000006</v>
      </c>
      <c r="U429" s="3">
        <v>1.9775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3.3792000000000003E-2</v>
      </c>
      <c r="N430" s="3">
        <v>11.255000000000001</v>
      </c>
      <c r="O430" s="3">
        <v>4.3333000000000004</v>
      </c>
      <c r="P430" s="3">
        <v>0</v>
      </c>
      <c r="Q430" s="3">
        <v>8.6912000000000003</v>
      </c>
      <c r="R430" s="3">
        <v>6</v>
      </c>
      <c r="S430" s="3">
        <v>11.221</v>
      </c>
      <c r="T430" s="3">
        <v>8.6912000000000003</v>
      </c>
      <c r="U430" s="3">
        <v>-22.545999999999999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4.3591999999999999E-2</v>
      </c>
      <c r="N431" s="3">
        <v>7.3281999999999998</v>
      </c>
      <c r="O431" s="3">
        <v>5.6666999999999996</v>
      </c>
      <c r="P431" s="3">
        <v>0</v>
      </c>
      <c r="Q431" s="3">
        <v>8.0455000000000005</v>
      </c>
      <c r="R431" s="3">
        <v>6</v>
      </c>
      <c r="S431" s="3">
        <v>7.2846000000000002</v>
      </c>
      <c r="T431" s="3">
        <v>8.0455000000000005</v>
      </c>
      <c r="U431" s="3">
        <v>10.445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-3.3618000000000002E-2</v>
      </c>
      <c r="N432" s="3">
        <v>12.141999999999999</v>
      </c>
      <c r="O432" s="3">
        <v>5.8333000000000004</v>
      </c>
      <c r="P432" s="3">
        <v>0</v>
      </c>
      <c r="Q432" s="3">
        <v>8.5561000000000007</v>
      </c>
      <c r="R432" s="3">
        <v>6</v>
      </c>
      <c r="S432" s="3">
        <v>12.176</v>
      </c>
      <c r="T432" s="3">
        <v>8.5561000000000007</v>
      </c>
      <c r="U432" s="3">
        <v>-29.728999999999999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1.4911E-3</v>
      </c>
      <c r="N433" s="3">
        <v>4.7739000000000003</v>
      </c>
      <c r="O433" s="3">
        <v>4.6666999999999996</v>
      </c>
      <c r="P433" s="3">
        <v>0</v>
      </c>
      <c r="Q433" s="3">
        <v>7.6938000000000004</v>
      </c>
      <c r="R433" s="3">
        <v>6</v>
      </c>
      <c r="S433" s="3">
        <v>4.7724000000000002</v>
      </c>
      <c r="T433" s="3">
        <v>7.6938000000000004</v>
      </c>
      <c r="U433" s="3">
        <v>61.213000000000001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4.6788000000000003E-3</v>
      </c>
      <c r="N434" s="3">
        <v>6.5842999999999998</v>
      </c>
      <c r="O434" s="3">
        <v>4.3333000000000004</v>
      </c>
      <c r="P434" s="3">
        <v>0</v>
      </c>
      <c r="Q434" s="3">
        <v>7.9836999999999998</v>
      </c>
      <c r="R434" s="3">
        <v>6</v>
      </c>
      <c r="S434" s="3">
        <v>6.5796000000000001</v>
      </c>
      <c r="T434" s="3">
        <v>7.9836999999999998</v>
      </c>
      <c r="U434" s="3">
        <v>21.341000000000001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-1.8226E-3</v>
      </c>
      <c r="N435" s="3">
        <v>2.8955000000000002</v>
      </c>
      <c r="O435" s="3">
        <v>4.6666999999999996</v>
      </c>
      <c r="P435" s="3">
        <v>0</v>
      </c>
      <c r="Q435" s="3">
        <v>7.1425000000000001</v>
      </c>
      <c r="R435" s="3">
        <v>6</v>
      </c>
      <c r="S435" s="3">
        <v>2.8973</v>
      </c>
      <c r="T435" s="3">
        <v>7.1425000000000001</v>
      </c>
      <c r="U435" s="3">
        <v>146.52000000000001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-1.4493000000000001E-4</v>
      </c>
      <c r="N436" s="3">
        <v>10.063000000000001</v>
      </c>
      <c r="O436" s="3">
        <v>3.5</v>
      </c>
      <c r="P436" s="3">
        <v>0</v>
      </c>
      <c r="Q436" s="3">
        <v>7.9966999999999997</v>
      </c>
      <c r="R436" s="3">
        <v>6</v>
      </c>
      <c r="S436" s="3">
        <v>10.063000000000001</v>
      </c>
      <c r="T436" s="3">
        <v>7.9966999999999997</v>
      </c>
      <c r="U436" s="3">
        <v>-20.533000000000001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26.26</v>
      </c>
      <c r="N449" s="3">
        <v>234.49</v>
      </c>
      <c r="O449" s="3">
        <v>23</v>
      </c>
      <c r="P449" s="3">
        <v>28</v>
      </c>
      <c r="Q449" s="3">
        <v>269.62</v>
      </c>
      <c r="R449" s="3">
        <v>23</v>
      </c>
      <c r="S449" s="3">
        <v>208.23</v>
      </c>
      <c r="T449" s="3">
        <v>241.62</v>
      </c>
      <c r="U449" s="3">
        <v>16.036999999999999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1.0142</v>
      </c>
      <c r="R450" s="3">
        <v>3.6667000000000001</v>
      </c>
      <c r="S450" s="3">
        <v>-2.91</v>
      </c>
      <c r="T450" s="3">
        <v>-2.8058000000000001</v>
      </c>
      <c r="U450" s="3">
        <v>-3.58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269.62</v>
      </c>
      <c r="R451" s="3">
        <v>23</v>
      </c>
      <c r="S451" s="3">
        <v>240.8</v>
      </c>
      <c r="T451" s="3">
        <v>241.62</v>
      </c>
      <c r="U451" s="3">
        <v>0.34194000000000002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12.667</v>
      </c>
      <c r="P452" s="3">
        <v>0.20250000000000001</v>
      </c>
      <c r="Q452" s="3">
        <v>0.16048000000000001</v>
      </c>
      <c r="R452" s="3">
        <v>12</v>
      </c>
      <c r="S452" s="3">
        <v>-5.5E-2</v>
      </c>
      <c r="T452" s="3">
        <v>-4.2021000000000003E-2</v>
      </c>
      <c r="U452" s="3">
        <v>-23.597999999999999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2.7097E-2</v>
      </c>
      <c r="R453" s="3">
        <v>13.833</v>
      </c>
      <c r="S453" s="3">
        <v>3.2199999999999999E-2</v>
      </c>
      <c r="T453" s="3">
        <v>2.7097E-2</v>
      </c>
      <c r="U453" s="3">
        <v>-15.848000000000001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139.24</v>
      </c>
      <c r="R454" s="3">
        <v>10.667</v>
      </c>
      <c r="S454" s="3">
        <v>91.3</v>
      </c>
      <c r="T454" s="3">
        <v>139.24</v>
      </c>
      <c r="U454" s="3">
        <v>52.512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-2.0499999999999998</v>
      </c>
      <c r="O455" s="3">
        <v>25.332999999999998</v>
      </c>
      <c r="P455" s="3">
        <v>0</v>
      </c>
      <c r="Q455" s="3">
        <v>-2.1193</v>
      </c>
      <c r="R455" s="3">
        <v>23.667000000000002</v>
      </c>
      <c r="S455" s="3">
        <v>-2.0499999999999998</v>
      </c>
      <c r="T455" s="3">
        <v>-2.1193</v>
      </c>
      <c r="U455" s="3">
        <v>3.3788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23.5</v>
      </c>
      <c r="P456" s="3">
        <v>28</v>
      </c>
      <c r="Q456" s="3">
        <v>234.71</v>
      </c>
      <c r="R456" s="3">
        <v>23.667000000000002</v>
      </c>
      <c r="S456" s="3">
        <v>199</v>
      </c>
      <c r="T456" s="3">
        <v>206.71</v>
      </c>
      <c r="U456" s="3">
        <v>3.8734000000000002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23.5</v>
      </c>
      <c r="P457" s="3">
        <v>28</v>
      </c>
      <c r="Q457" s="3">
        <v>235.77</v>
      </c>
      <c r="R457" s="3">
        <v>23.667000000000002</v>
      </c>
      <c r="S457" s="3">
        <v>178.3</v>
      </c>
      <c r="T457" s="3">
        <v>207.77</v>
      </c>
      <c r="U457" s="3">
        <v>16.527999999999999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24</v>
      </c>
      <c r="P458" s="3">
        <v>28</v>
      </c>
      <c r="Q458" s="3">
        <v>172.81</v>
      </c>
      <c r="R458" s="3">
        <v>23.5</v>
      </c>
      <c r="S458" s="3">
        <v>171.2</v>
      </c>
      <c r="T458" s="3">
        <v>144.81</v>
      </c>
      <c r="U458" s="3">
        <v>-15.417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21.5</v>
      </c>
      <c r="P459" s="3">
        <v>28</v>
      </c>
      <c r="Q459" s="3">
        <v>289.89999999999998</v>
      </c>
      <c r="R459" s="3">
        <v>23.167000000000002</v>
      </c>
      <c r="S459" s="3">
        <v>269.89999999999998</v>
      </c>
      <c r="T459" s="3">
        <v>261.89999999999998</v>
      </c>
      <c r="U459" s="3">
        <v>-2.9655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23.832999999999998</v>
      </c>
      <c r="P460" s="3">
        <v>28</v>
      </c>
      <c r="Q460" s="3">
        <v>212.23</v>
      </c>
      <c r="R460" s="3">
        <v>23.332999999999998</v>
      </c>
      <c r="S460" s="3">
        <v>114.4</v>
      </c>
      <c r="T460" s="3">
        <v>184.23</v>
      </c>
      <c r="U460" s="3">
        <v>61.037999999999997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279</v>
      </c>
      <c r="O461" s="3">
        <v>23.167000000000002</v>
      </c>
      <c r="P461" s="3">
        <v>28</v>
      </c>
      <c r="Q461" s="3">
        <v>249.9</v>
      </c>
      <c r="R461" s="3">
        <v>23.167000000000002</v>
      </c>
      <c r="S461" s="3">
        <v>254.7</v>
      </c>
      <c r="T461" s="3">
        <v>221.9</v>
      </c>
      <c r="U461" s="3">
        <v>-12.879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176.96</v>
      </c>
      <c r="R462" s="3">
        <v>23.332999999999998</v>
      </c>
      <c r="S462" s="3">
        <v>86.8</v>
      </c>
      <c r="T462" s="3">
        <v>148.96</v>
      </c>
      <c r="U462" s="3">
        <v>71.613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23.667000000000002</v>
      </c>
      <c r="P463" s="3">
        <v>28</v>
      </c>
      <c r="Q463" s="3">
        <v>216.92</v>
      </c>
      <c r="R463" s="3">
        <v>23.5</v>
      </c>
      <c r="S463" s="3">
        <v>147.6</v>
      </c>
      <c r="T463" s="3">
        <v>188.92</v>
      </c>
      <c r="U463" s="3">
        <v>27.995000000000001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24.167000000000002</v>
      </c>
      <c r="P464" s="3">
        <v>28</v>
      </c>
      <c r="Q464" s="3">
        <v>168.67</v>
      </c>
      <c r="R464" s="3">
        <v>23.5</v>
      </c>
      <c r="S464" s="3">
        <v>52.2</v>
      </c>
      <c r="T464" s="3">
        <v>140.66999999999999</v>
      </c>
      <c r="U464" s="3">
        <v>169.48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23.667000000000002</v>
      </c>
      <c r="P465" s="3">
        <v>28</v>
      </c>
      <c r="Q465" s="3">
        <v>164.55</v>
      </c>
      <c r="R465" s="3">
        <v>23.5</v>
      </c>
      <c r="S465" s="3">
        <v>103.8</v>
      </c>
      <c r="T465" s="3">
        <v>136.55000000000001</v>
      </c>
      <c r="U465" s="3">
        <v>31.553999999999998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23.667000000000002</v>
      </c>
      <c r="P466" s="3">
        <v>28</v>
      </c>
      <c r="Q466" s="3">
        <v>220.22</v>
      </c>
      <c r="R466" s="3">
        <v>23.332999999999998</v>
      </c>
      <c r="S466" s="3">
        <v>157.69999999999999</v>
      </c>
      <c r="T466" s="3">
        <v>192.22</v>
      </c>
      <c r="U466" s="3">
        <v>21.89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381</v>
      </c>
      <c r="O467" s="3">
        <v>22.667000000000002</v>
      </c>
      <c r="P467" s="3">
        <v>28</v>
      </c>
      <c r="Q467" s="3">
        <v>228.39</v>
      </c>
      <c r="R467" s="3">
        <v>23.167000000000002</v>
      </c>
      <c r="S467" s="3">
        <v>351.8</v>
      </c>
      <c r="T467" s="3">
        <v>200.39</v>
      </c>
      <c r="U467" s="3">
        <v>-43.039000000000001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4.2643000000000004</v>
      </c>
      <c r="R468" s="3">
        <v>23</v>
      </c>
      <c r="S468" s="3">
        <v>3.8193000000000001</v>
      </c>
      <c r="T468" s="3">
        <v>4.2643000000000004</v>
      </c>
      <c r="U468" s="3">
        <v>11.651999999999999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6.06</v>
      </c>
      <c r="O469" s="3">
        <v>20.832999999999998</v>
      </c>
      <c r="P469" s="3">
        <v>0</v>
      </c>
      <c r="Q469" s="3">
        <v>4.4282000000000004</v>
      </c>
      <c r="R469" s="3">
        <v>23</v>
      </c>
      <c r="S469" s="3">
        <v>6.0731999999999999</v>
      </c>
      <c r="T469" s="3">
        <v>4.4282000000000004</v>
      </c>
      <c r="U469" s="3">
        <v>-27.087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3.47</v>
      </c>
      <c r="O470" s="3">
        <v>22.167000000000002</v>
      </c>
      <c r="P470" s="3">
        <v>0</v>
      </c>
      <c r="Q470" s="3">
        <v>4.3475999999999999</v>
      </c>
      <c r="R470" s="3">
        <v>23</v>
      </c>
      <c r="S470" s="3">
        <v>3.4636</v>
      </c>
      <c r="T470" s="3">
        <v>4.3475999999999999</v>
      </c>
      <c r="U470" s="3">
        <v>25.521999999999998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10.9</v>
      </c>
      <c r="O471" s="3">
        <v>22.332999999999998</v>
      </c>
      <c r="P471" s="3">
        <v>0</v>
      </c>
      <c r="Q471" s="3">
        <v>7.2527999999999997</v>
      </c>
      <c r="R471" s="3">
        <v>23</v>
      </c>
      <c r="S471" s="3">
        <v>10.901</v>
      </c>
      <c r="T471" s="3">
        <v>7.2527999999999997</v>
      </c>
      <c r="U471" s="3">
        <v>-33.466999999999999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2.84</v>
      </c>
      <c r="O472" s="3">
        <v>23.167000000000002</v>
      </c>
      <c r="P472" s="3">
        <v>0</v>
      </c>
      <c r="Q472" s="3">
        <v>4.1451000000000002</v>
      </c>
      <c r="R472" s="3">
        <v>23</v>
      </c>
      <c r="S472" s="3">
        <v>2.8397999999999999</v>
      </c>
      <c r="T472" s="3">
        <v>4.1451000000000002</v>
      </c>
      <c r="U472" s="3">
        <v>45.966999999999999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3.32</v>
      </c>
      <c r="O473" s="3">
        <v>23.332999999999998</v>
      </c>
      <c r="P473" s="3">
        <v>0</v>
      </c>
      <c r="Q473" s="3">
        <v>4.3140999999999998</v>
      </c>
      <c r="R473" s="3">
        <v>23</v>
      </c>
      <c r="S473" s="3">
        <v>3.3176999999999999</v>
      </c>
      <c r="T473" s="3">
        <v>4.3140999999999998</v>
      </c>
      <c r="U473" s="3">
        <v>30.036000000000001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2.12</v>
      </c>
      <c r="O474" s="3">
        <v>23.332999999999998</v>
      </c>
      <c r="P474" s="3">
        <v>0</v>
      </c>
      <c r="Q474" s="3">
        <v>3.8778999999999999</v>
      </c>
      <c r="R474" s="3">
        <v>23</v>
      </c>
      <c r="S474" s="3">
        <v>2.1187999999999998</v>
      </c>
      <c r="T474" s="3">
        <v>3.8778999999999999</v>
      </c>
      <c r="U474" s="3">
        <v>83.024000000000001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7.2915000000000001</v>
      </c>
      <c r="R475" s="3">
        <v>23</v>
      </c>
      <c r="S475" s="3">
        <v>10.500999999999999</v>
      </c>
      <c r="T475" s="3">
        <v>7.2915000000000001</v>
      </c>
      <c r="U475" s="3">
        <v>-30.565999999999999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4.1597000000000002E-2</v>
      </c>
      <c r="N476" s="3">
        <v>3.5411000000000001</v>
      </c>
      <c r="O476" s="3">
        <v>23.667000000000002</v>
      </c>
      <c r="P476" s="3">
        <v>0</v>
      </c>
      <c r="Q476" s="3">
        <v>4.3033000000000001</v>
      </c>
      <c r="R476" s="3">
        <v>23</v>
      </c>
      <c r="S476" s="3">
        <v>3.4994999999999998</v>
      </c>
      <c r="T476" s="3">
        <v>4.3033000000000001</v>
      </c>
      <c r="U476" s="3">
        <v>22.97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4.999E-2</v>
      </c>
      <c r="N477" s="3">
        <v>8.1534999999999993</v>
      </c>
      <c r="O477" s="3">
        <v>23</v>
      </c>
      <c r="P477" s="3">
        <v>0</v>
      </c>
      <c r="Q477" s="3">
        <v>5.6733000000000002</v>
      </c>
      <c r="R477" s="3">
        <v>23</v>
      </c>
      <c r="S477" s="3">
        <v>8.1035000000000004</v>
      </c>
      <c r="T477" s="3">
        <v>5.6733000000000002</v>
      </c>
      <c r="U477" s="3">
        <v>-29.99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3.2910000000000002E-2</v>
      </c>
      <c r="N478" s="3">
        <v>2.3843999999999999</v>
      </c>
      <c r="O478" s="3">
        <v>22.832999999999998</v>
      </c>
      <c r="P478" s="3">
        <v>0</v>
      </c>
      <c r="Q478" s="3">
        <v>3.5087999999999999</v>
      </c>
      <c r="R478" s="3">
        <v>23</v>
      </c>
      <c r="S478" s="3">
        <v>2.3515000000000001</v>
      </c>
      <c r="T478" s="3">
        <v>3.5087999999999999</v>
      </c>
      <c r="U478" s="3">
        <v>49.213999999999999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4.122E-2</v>
      </c>
      <c r="N479" s="3">
        <v>4.5119999999999996</v>
      </c>
      <c r="O479" s="3">
        <v>23</v>
      </c>
      <c r="P479" s="3">
        <v>0</v>
      </c>
      <c r="Q479" s="3">
        <v>4.4612999999999996</v>
      </c>
      <c r="R479" s="3">
        <v>23</v>
      </c>
      <c r="S479" s="3">
        <v>4.4707999999999997</v>
      </c>
      <c r="T479" s="3">
        <v>4.4612999999999996</v>
      </c>
      <c r="U479" s="3">
        <v>-0.21254000000000001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3.0079999999999999E-2</v>
      </c>
      <c r="N480" s="3">
        <v>1.9227000000000001</v>
      </c>
      <c r="O480" s="3">
        <v>23.5</v>
      </c>
      <c r="P480" s="3">
        <v>0</v>
      </c>
      <c r="Q480" s="3">
        <v>3.0998000000000001</v>
      </c>
      <c r="R480" s="3">
        <v>23</v>
      </c>
      <c r="S480" s="3">
        <v>1.8926000000000001</v>
      </c>
      <c r="T480" s="3">
        <v>3.0998000000000001</v>
      </c>
      <c r="U480" s="3">
        <v>63.787999999999997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3.8873999999999999E-2</v>
      </c>
      <c r="N481" s="3">
        <v>3.0078999999999998</v>
      </c>
      <c r="O481" s="3">
        <v>23</v>
      </c>
      <c r="P481" s="3">
        <v>0</v>
      </c>
      <c r="Q481" s="3">
        <v>2.9942000000000002</v>
      </c>
      <c r="R481" s="3">
        <v>23</v>
      </c>
      <c r="S481" s="3">
        <v>2.9689999999999999</v>
      </c>
      <c r="T481" s="3">
        <v>2.9942000000000002</v>
      </c>
      <c r="U481" s="3">
        <v>0.85057000000000005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4.6968000000000003E-2</v>
      </c>
      <c r="N482" s="3">
        <v>4.7415000000000003</v>
      </c>
      <c r="O482" s="3">
        <v>23.332999999999998</v>
      </c>
      <c r="P482" s="3">
        <v>0</v>
      </c>
      <c r="Q482" s="3">
        <v>4.5419</v>
      </c>
      <c r="R482" s="3">
        <v>23</v>
      </c>
      <c r="S482" s="3">
        <v>4.6944999999999997</v>
      </c>
      <c r="T482" s="3">
        <v>4.5419</v>
      </c>
      <c r="U482" s="3">
        <v>-3.2513999999999998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9.4376000000000002E-2</v>
      </c>
      <c r="N483" s="3">
        <v>9.0878999999999994</v>
      </c>
      <c r="O483" s="3">
        <v>19.5</v>
      </c>
      <c r="P483" s="3">
        <v>0</v>
      </c>
      <c r="Q483" s="3">
        <v>4.8348000000000004</v>
      </c>
      <c r="R483" s="3">
        <v>23</v>
      </c>
      <c r="S483" s="3">
        <v>8.9934999999999992</v>
      </c>
      <c r="T483" s="3">
        <v>4.8348000000000004</v>
      </c>
      <c r="U483" s="3">
        <v>-46.241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22.83</v>
      </c>
      <c r="N488" s="3">
        <v>233.4</v>
      </c>
      <c r="O488" s="3">
        <v>23.332999999999998</v>
      </c>
      <c r="P488" s="3">
        <v>18</v>
      </c>
      <c r="Q488" s="3">
        <v>259.94</v>
      </c>
      <c r="R488" s="3">
        <v>23</v>
      </c>
      <c r="S488" s="3">
        <v>210.57</v>
      </c>
      <c r="T488" s="3">
        <v>241.94</v>
      </c>
      <c r="U488" s="3">
        <v>14.9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18.332999999999998</v>
      </c>
      <c r="P489" s="3">
        <v>3.82</v>
      </c>
      <c r="Q489" s="3">
        <v>1.0306999999999999</v>
      </c>
      <c r="R489" s="3">
        <v>3.6667000000000001</v>
      </c>
      <c r="S489" s="3">
        <v>-2.89</v>
      </c>
      <c r="T489" s="3">
        <v>-2.7892999999999999</v>
      </c>
      <c r="U489" s="3">
        <v>-3.4836999999999998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22.184999999999999</v>
      </c>
      <c r="N490" s="3">
        <v>265.85000000000002</v>
      </c>
      <c r="O490" s="3">
        <v>22.667000000000002</v>
      </c>
      <c r="P490" s="3">
        <v>18</v>
      </c>
      <c r="Q490" s="3">
        <v>259.94</v>
      </c>
      <c r="R490" s="3">
        <v>23</v>
      </c>
      <c r="S490" s="3">
        <v>243.66</v>
      </c>
      <c r="T490" s="3">
        <v>241.94</v>
      </c>
      <c r="U490" s="3">
        <v>-0.70538999999999996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0.20938000000000001</v>
      </c>
      <c r="N491" s="3">
        <v>0.15773999999999999</v>
      </c>
      <c r="O491" s="3">
        <v>23.5</v>
      </c>
      <c r="P491" s="3">
        <v>0.20321</v>
      </c>
      <c r="Q491" s="3">
        <v>0.16123999999999999</v>
      </c>
      <c r="R491" s="3">
        <v>12.5</v>
      </c>
      <c r="S491" s="3">
        <v>-5.1638000000000003E-2</v>
      </c>
      <c r="T491" s="3">
        <v>-4.1968999999999999E-2</v>
      </c>
      <c r="U491" s="3">
        <v>-18.725000000000001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3.1216000000000001E-2</v>
      </c>
      <c r="O492" s="3">
        <v>16</v>
      </c>
      <c r="P492" s="3">
        <v>0</v>
      </c>
      <c r="Q492" s="3">
        <v>2.6688E-2</v>
      </c>
      <c r="R492" s="3">
        <v>14</v>
      </c>
      <c r="S492" s="3">
        <v>3.1216000000000001E-2</v>
      </c>
      <c r="T492" s="3">
        <v>2.6688E-2</v>
      </c>
      <c r="U492" s="3">
        <v>-14.504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123.71</v>
      </c>
      <c r="O493" s="3">
        <v>30</v>
      </c>
      <c r="P493" s="3">
        <v>0</v>
      </c>
      <c r="Q493" s="3">
        <v>139.52000000000001</v>
      </c>
      <c r="R493" s="3">
        <v>10.833</v>
      </c>
      <c r="S493" s="3">
        <v>123.71</v>
      </c>
      <c r="T493" s="3">
        <v>139.52000000000001</v>
      </c>
      <c r="U493" s="3">
        <v>12.781000000000001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-2.3509000000000002</v>
      </c>
      <c r="O494" s="3">
        <v>25.667000000000002</v>
      </c>
      <c r="P494" s="3">
        <v>0</v>
      </c>
      <c r="Q494" s="3">
        <v>-2.1996000000000002</v>
      </c>
      <c r="R494" s="3">
        <v>23.667000000000002</v>
      </c>
      <c r="S494" s="3">
        <v>-2.3509000000000002</v>
      </c>
      <c r="T494" s="3">
        <v>-2.1996000000000002</v>
      </c>
      <c r="U494" s="3">
        <v>-6.4337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31.879000000000001</v>
      </c>
      <c r="N495" s="3">
        <v>447.44</v>
      </c>
      <c r="O495" s="3">
        <v>9.5</v>
      </c>
      <c r="P495" s="3">
        <v>18</v>
      </c>
      <c r="Q495" s="3">
        <v>225.01</v>
      </c>
      <c r="R495" s="3">
        <v>23.667000000000002</v>
      </c>
      <c r="S495" s="3">
        <v>415.57</v>
      </c>
      <c r="T495" s="3">
        <v>207.01</v>
      </c>
      <c r="U495" s="3">
        <v>-50.186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25.861999999999998</v>
      </c>
      <c r="N496" s="3">
        <v>269.23</v>
      </c>
      <c r="O496" s="3">
        <v>27.667000000000002</v>
      </c>
      <c r="P496" s="3">
        <v>18</v>
      </c>
      <c r="Q496" s="3">
        <v>226.74</v>
      </c>
      <c r="R496" s="3">
        <v>23.5</v>
      </c>
      <c r="S496" s="3">
        <v>243.37</v>
      </c>
      <c r="T496" s="3">
        <v>208.74</v>
      </c>
      <c r="U496" s="3">
        <v>-14.231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25.100999999999999</v>
      </c>
      <c r="N497" s="3">
        <v>694.51</v>
      </c>
      <c r="O497" s="3">
        <v>23.5</v>
      </c>
      <c r="P497" s="3">
        <v>18</v>
      </c>
      <c r="Q497" s="3">
        <v>172.81</v>
      </c>
      <c r="R497" s="3">
        <v>23.5</v>
      </c>
      <c r="S497" s="3">
        <v>669.41</v>
      </c>
      <c r="T497" s="3">
        <v>154.81</v>
      </c>
      <c r="U497" s="3">
        <v>-76.873000000000005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25.541</v>
      </c>
      <c r="N498" s="3">
        <v>186.6</v>
      </c>
      <c r="O498" s="3">
        <v>24.332999999999998</v>
      </c>
      <c r="P498" s="3">
        <v>18</v>
      </c>
      <c r="Q498" s="3">
        <v>281.33999999999997</v>
      </c>
      <c r="R498" s="3">
        <v>23.167000000000002</v>
      </c>
      <c r="S498" s="3">
        <v>161.06</v>
      </c>
      <c r="T498" s="3">
        <v>263.33999999999997</v>
      </c>
      <c r="U498" s="3">
        <v>63.508000000000003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22.832000000000001</v>
      </c>
      <c r="N499" s="3">
        <v>242.49</v>
      </c>
      <c r="O499" s="3">
        <v>23.332999999999998</v>
      </c>
      <c r="P499" s="3">
        <v>18</v>
      </c>
      <c r="Q499" s="3">
        <v>201.29</v>
      </c>
      <c r="R499" s="3">
        <v>23.332999999999998</v>
      </c>
      <c r="S499" s="3">
        <v>219.65</v>
      </c>
      <c r="T499" s="3">
        <v>183.29</v>
      </c>
      <c r="U499" s="3">
        <v>-16.556000000000001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22.818999999999999</v>
      </c>
      <c r="N500" s="3">
        <v>228.27</v>
      </c>
      <c r="O500" s="3">
        <v>23</v>
      </c>
      <c r="P500" s="3">
        <v>18</v>
      </c>
      <c r="Q500" s="3">
        <v>205.59</v>
      </c>
      <c r="R500" s="3">
        <v>23.332999999999998</v>
      </c>
      <c r="S500" s="3">
        <v>205.45</v>
      </c>
      <c r="T500" s="3">
        <v>187.59</v>
      </c>
      <c r="U500" s="3">
        <v>-8.6950000000000003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19.193000000000001</v>
      </c>
      <c r="N501" s="3">
        <v>115.47</v>
      </c>
      <c r="O501" s="3">
        <v>21.832999999999998</v>
      </c>
      <c r="P501" s="3">
        <v>18</v>
      </c>
      <c r="Q501" s="3">
        <v>162.87</v>
      </c>
      <c r="R501" s="3">
        <v>23.332999999999998</v>
      </c>
      <c r="S501" s="3">
        <v>96.275999999999996</v>
      </c>
      <c r="T501" s="3">
        <v>144.87</v>
      </c>
      <c r="U501" s="3">
        <v>50.475000000000001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18.981000000000002</v>
      </c>
      <c r="N502" s="3">
        <v>170.43</v>
      </c>
      <c r="O502" s="3">
        <v>23.667000000000002</v>
      </c>
      <c r="P502" s="3">
        <v>18</v>
      </c>
      <c r="Q502" s="3">
        <v>205.22</v>
      </c>
      <c r="R502" s="3">
        <v>23.5</v>
      </c>
      <c r="S502" s="3">
        <v>151.44</v>
      </c>
      <c r="T502" s="3">
        <v>187.22</v>
      </c>
      <c r="U502" s="3">
        <v>23.619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19.876999999999999</v>
      </c>
      <c r="N503" s="3">
        <v>72.174999999999997</v>
      </c>
      <c r="O503" s="3">
        <v>24.167000000000002</v>
      </c>
      <c r="P503" s="3">
        <v>18</v>
      </c>
      <c r="Q503" s="3">
        <v>154.56</v>
      </c>
      <c r="R503" s="3">
        <v>23.5</v>
      </c>
      <c r="S503" s="3">
        <v>52.298000000000002</v>
      </c>
      <c r="T503" s="3">
        <v>136.56</v>
      </c>
      <c r="U503" s="3">
        <v>161.12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21.893999999999998</v>
      </c>
      <c r="N504" s="3">
        <v>153.47999999999999</v>
      </c>
      <c r="O504" s="3">
        <v>24.5</v>
      </c>
      <c r="P504" s="3">
        <v>18</v>
      </c>
      <c r="Q504" s="3">
        <v>150.36000000000001</v>
      </c>
      <c r="R504" s="3">
        <v>23.5</v>
      </c>
      <c r="S504" s="3">
        <v>131.58000000000001</v>
      </c>
      <c r="T504" s="3">
        <v>132.36000000000001</v>
      </c>
      <c r="U504" s="3">
        <v>0.59274000000000004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23.995000000000001</v>
      </c>
      <c r="N505" s="3">
        <v>180.86</v>
      </c>
      <c r="O505" s="3">
        <v>23.5</v>
      </c>
      <c r="P505" s="3">
        <v>18</v>
      </c>
      <c r="Q505" s="3">
        <v>208.75</v>
      </c>
      <c r="R505" s="3">
        <v>23.332999999999998</v>
      </c>
      <c r="S505" s="3">
        <v>156.87</v>
      </c>
      <c r="T505" s="3">
        <v>190.75</v>
      </c>
      <c r="U505" s="3">
        <v>21.602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25.893000000000001</v>
      </c>
      <c r="N506" s="3">
        <v>313.05</v>
      </c>
      <c r="O506" s="3">
        <v>23.332999999999998</v>
      </c>
      <c r="P506" s="3">
        <v>18</v>
      </c>
      <c r="Q506" s="3">
        <v>204.12</v>
      </c>
      <c r="R506" s="3">
        <v>23.332999999999998</v>
      </c>
      <c r="S506" s="3">
        <v>287.14999999999998</v>
      </c>
      <c r="T506" s="3">
        <v>186.12</v>
      </c>
      <c r="U506" s="3">
        <v>-35.183999999999997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-0.55793000000000004</v>
      </c>
      <c r="N507" s="3">
        <v>57.162999999999997</v>
      </c>
      <c r="O507" s="3">
        <v>2.5</v>
      </c>
      <c r="P507" s="3">
        <v>0</v>
      </c>
      <c r="Q507" s="3">
        <v>4.0022000000000002</v>
      </c>
      <c r="R507" s="3">
        <v>23</v>
      </c>
      <c r="S507" s="3">
        <v>57.720999999999997</v>
      </c>
      <c r="T507" s="3">
        <v>4.0022000000000002</v>
      </c>
      <c r="U507" s="3">
        <v>-93.066000000000003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7.3127000000000001E-3</v>
      </c>
      <c r="N508" s="3">
        <v>20.88</v>
      </c>
      <c r="O508" s="3">
        <v>4</v>
      </c>
      <c r="P508" s="3">
        <v>0</v>
      </c>
      <c r="Q508" s="3">
        <v>4.1609999999999996</v>
      </c>
      <c r="R508" s="3">
        <v>23</v>
      </c>
      <c r="S508" s="3">
        <v>20.872</v>
      </c>
      <c r="T508" s="3">
        <v>4.1609999999999996</v>
      </c>
      <c r="U508" s="3">
        <v>-80.064999999999998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-0.43985000000000002</v>
      </c>
      <c r="N509" s="3">
        <v>23.504000000000001</v>
      </c>
      <c r="O509" s="3">
        <v>20.5</v>
      </c>
      <c r="P509" s="3">
        <v>0</v>
      </c>
      <c r="Q509" s="3">
        <v>4.0277000000000003</v>
      </c>
      <c r="R509" s="3">
        <v>23</v>
      </c>
      <c r="S509" s="3">
        <v>23.943999999999999</v>
      </c>
      <c r="T509" s="3">
        <v>4.0277000000000003</v>
      </c>
      <c r="U509" s="3">
        <v>-83.179000000000002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-3.9011999999999998E-2</v>
      </c>
      <c r="N510" s="3">
        <v>5.085</v>
      </c>
      <c r="O510" s="3">
        <v>22.167000000000002</v>
      </c>
      <c r="P510" s="3">
        <v>0</v>
      </c>
      <c r="Q510" s="3">
        <v>7.0182000000000002</v>
      </c>
      <c r="R510" s="3">
        <v>23</v>
      </c>
      <c r="S510" s="3">
        <v>5.1239999999999997</v>
      </c>
      <c r="T510" s="3">
        <v>7.0182000000000002</v>
      </c>
      <c r="U510" s="3">
        <v>36.969000000000001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-0.60675999999999997</v>
      </c>
      <c r="N511" s="3">
        <v>45.88</v>
      </c>
      <c r="O511" s="3">
        <v>3.1667000000000001</v>
      </c>
      <c r="P511" s="3">
        <v>0</v>
      </c>
      <c r="Q511" s="3">
        <v>3.8822999999999999</v>
      </c>
      <c r="R511" s="3">
        <v>23</v>
      </c>
      <c r="S511" s="3">
        <v>46.487000000000002</v>
      </c>
      <c r="T511" s="3">
        <v>3.8822999999999999</v>
      </c>
      <c r="U511" s="3">
        <v>-91.649000000000001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-0.26462000000000002</v>
      </c>
      <c r="N513" s="3">
        <v>18.021999999999998</v>
      </c>
      <c r="O513" s="3">
        <v>15.333</v>
      </c>
      <c r="P513" s="3">
        <v>0</v>
      </c>
      <c r="Q513" s="3">
        <v>3.6166999999999998</v>
      </c>
      <c r="R513" s="3">
        <v>23</v>
      </c>
      <c r="S513" s="3">
        <v>18.286999999999999</v>
      </c>
      <c r="T513" s="3">
        <v>3.6166999999999998</v>
      </c>
      <c r="U513" s="3">
        <v>-80.221999999999994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-8.5315000000000002E-2</v>
      </c>
      <c r="N514" s="3">
        <v>3.6452</v>
      </c>
      <c r="O514" s="3">
        <v>23</v>
      </c>
      <c r="P514" s="3">
        <v>0</v>
      </c>
      <c r="Q514" s="3">
        <v>7.0608000000000004</v>
      </c>
      <c r="R514" s="3">
        <v>23</v>
      </c>
      <c r="S514" s="3">
        <v>3.7305000000000001</v>
      </c>
      <c r="T514" s="3">
        <v>7.0608000000000004</v>
      </c>
      <c r="U514" s="3">
        <v>89.271000000000001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2.3838999999999999E-2</v>
      </c>
      <c r="N515" s="3">
        <v>3.6589999999999998</v>
      </c>
      <c r="O515" s="3">
        <v>23</v>
      </c>
      <c r="P515" s="3">
        <v>0</v>
      </c>
      <c r="Q515" s="3">
        <v>4.0693000000000001</v>
      </c>
      <c r="R515" s="3">
        <v>23</v>
      </c>
      <c r="S515" s="3">
        <v>3.6352000000000002</v>
      </c>
      <c r="T515" s="3">
        <v>4.0693000000000001</v>
      </c>
      <c r="U515" s="3">
        <v>11.944000000000001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0.14729999999999999</v>
      </c>
      <c r="N516" s="3">
        <v>7.6105</v>
      </c>
      <c r="O516" s="3">
        <v>3.3332999999999999</v>
      </c>
      <c r="P516" s="3">
        <v>0</v>
      </c>
      <c r="Q516" s="3">
        <v>4.2069000000000001</v>
      </c>
      <c r="R516" s="3">
        <v>23</v>
      </c>
      <c r="S516" s="3">
        <v>7.4631999999999996</v>
      </c>
      <c r="T516" s="3">
        <v>4.2069000000000001</v>
      </c>
      <c r="U516" s="3">
        <v>-43.631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1.2182E-2</v>
      </c>
      <c r="N517" s="3">
        <v>2.6223999999999998</v>
      </c>
      <c r="O517" s="3">
        <v>21.832999999999998</v>
      </c>
      <c r="P517" s="3">
        <v>0</v>
      </c>
      <c r="Q517" s="3">
        <v>3.2578999999999998</v>
      </c>
      <c r="R517" s="3">
        <v>23</v>
      </c>
      <c r="S517" s="3">
        <v>2.6101999999999999</v>
      </c>
      <c r="T517" s="3">
        <v>3.2578999999999998</v>
      </c>
      <c r="U517" s="3">
        <v>24.814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2.0593E-2</v>
      </c>
      <c r="N518" s="3">
        <v>4.6752000000000002</v>
      </c>
      <c r="O518" s="3">
        <v>22.667000000000002</v>
      </c>
      <c r="P518" s="3">
        <v>0</v>
      </c>
      <c r="Q518" s="3">
        <v>4.1943999999999999</v>
      </c>
      <c r="R518" s="3">
        <v>23</v>
      </c>
      <c r="S518" s="3">
        <v>4.6546000000000003</v>
      </c>
      <c r="T518" s="3">
        <v>4.1943999999999999</v>
      </c>
      <c r="U518" s="3">
        <v>-9.8864000000000001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-4.4573E-3</v>
      </c>
      <c r="N519" s="3">
        <v>1.9440999999999999</v>
      </c>
      <c r="O519" s="3">
        <v>23.167000000000002</v>
      </c>
      <c r="P519" s="3">
        <v>0</v>
      </c>
      <c r="Q519" s="3">
        <v>2.8519000000000001</v>
      </c>
      <c r="R519" s="3">
        <v>23</v>
      </c>
      <c r="S519" s="3">
        <v>1.9484999999999999</v>
      </c>
      <c r="T519" s="3">
        <v>2.8519000000000001</v>
      </c>
      <c r="U519" s="3">
        <v>46.362000000000002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5.3568999999999999E-2</v>
      </c>
      <c r="N520" s="3">
        <v>5.2851999999999997</v>
      </c>
      <c r="O520" s="3">
        <v>23.332999999999998</v>
      </c>
      <c r="P520" s="3">
        <v>0</v>
      </c>
      <c r="Q520" s="3">
        <v>2.7505999999999999</v>
      </c>
      <c r="R520" s="3">
        <v>23</v>
      </c>
      <c r="S520" s="3">
        <v>5.2316000000000003</v>
      </c>
      <c r="T520" s="3">
        <v>2.7505999999999999</v>
      </c>
      <c r="U520" s="3">
        <v>-47.423999999999999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21.42</v>
      </c>
      <c r="N527" s="3">
        <v>289.86</v>
      </c>
      <c r="O527" s="3">
        <v>6.3333000000000004</v>
      </c>
      <c r="P527" s="3">
        <v>26</v>
      </c>
      <c r="Q527" s="3">
        <v>315.68</v>
      </c>
      <c r="R527" s="3">
        <v>6.3333000000000004</v>
      </c>
      <c r="S527" s="3">
        <v>268.44</v>
      </c>
      <c r="T527" s="3">
        <v>289.68</v>
      </c>
      <c r="U527" s="3">
        <v>7.9138999999999999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24</v>
      </c>
      <c r="P528" s="3">
        <v>3.82</v>
      </c>
      <c r="Q528" s="3">
        <v>1.5783999999999999E-2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20.725999999999999</v>
      </c>
      <c r="N529" s="3">
        <v>298.39</v>
      </c>
      <c r="O529" s="3">
        <v>6.3333000000000004</v>
      </c>
      <c r="P529" s="3">
        <v>26</v>
      </c>
      <c r="Q529" s="3">
        <v>315.68</v>
      </c>
      <c r="R529" s="3">
        <v>6.3333000000000004</v>
      </c>
      <c r="S529" s="3">
        <v>277.66000000000003</v>
      </c>
      <c r="T529" s="3">
        <v>289.68</v>
      </c>
      <c r="U529" s="3">
        <v>4.3301999999999996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0.20943000000000001</v>
      </c>
      <c r="N530" s="3">
        <v>0.11799</v>
      </c>
      <c r="O530" s="3">
        <v>6.8333000000000004</v>
      </c>
      <c r="P530" s="3">
        <v>0.20341999999999999</v>
      </c>
      <c r="Q530" s="3">
        <v>0.12878000000000001</v>
      </c>
      <c r="R530" s="3">
        <v>6.3333000000000004</v>
      </c>
      <c r="S530" s="3">
        <v>-9.1444999999999999E-2</v>
      </c>
      <c r="T530" s="3">
        <v>-7.4638999999999997E-2</v>
      </c>
      <c r="U530" s="3">
        <v>-18.379000000000001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5.5209000000000001E-2</v>
      </c>
      <c r="O531" s="3">
        <v>6.8333000000000004</v>
      </c>
      <c r="P531" s="3">
        <v>0</v>
      </c>
      <c r="Q531" s="3">
        <v>4.3607E-2</v>
      </c>
      <c r="R531" s="3">
        <v>6.3333000000000004</v>
      </c>
      <c r="S531" s="3">
        <v>5.5209000000000001E-2</v>
      </c>
      <c r="T531" s="3">
        <v>4.3607E-2</v>
      </c>
      <c r="U531" s="3">
        <v>-21.015000000000001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139.07</v>
      </c>
      <c r="O532" s="3">
        <v>5</v>
      </c>
      <c r="P532" s="3">
        <v>0</v>
      </c>
      <c r="Q532" s="3">
        <v>204.2</v>
      </c>
      <c r="R532" s="3">
        <v>6.8333000000000004</v>
      </c>
      <c r="S532" s="3">
        <v>139.07</v>
      </c>
      <c r="T532" s="3">
        <v>204.2</v>
      </c>
      <c r="U532" s="3">
        <v>46.832999999999998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80.58</v>
      </c>
      <c r="O533" s="3">
        <v>1.6667000000000001</v>
      </c>
      <c r="P533" s="3">
        <v>0</v>
      </c>
      <c r="Q533" s="3">
        <v>308.54000000000002</v>
      </c>
      <c r="R533" s="3">
        <v>3</v>
      </c>
      <c r="S533" s="3">
        <v>80.58</v>
      </c>
      <c r="T533" s="3">
        <v>308.54000000000002</v>
      </c>
      <c r="U533" s="3">
        <v>282.91000000000003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23.870999999999999</v>
      </c>
      <c r="N534" s="3">
        <v>184.32</v>
      </c>
      <c r="O534" s="3">
        <v>6.5</v>
      </c>
      <c r="P534" s="3">
        <v>26</v>
      </c>
      <c r="Q534" s="3">
        <v>191.29</v>
      </c>
      <c r="R534" s="3">
        <v>6.3333000000000004</v>
      </c>
      <c r="S534" s="3">
        <v>160.44999999999999</v>
      </c>
      <c r="T534" s="3">
        <v>165.29</v>
      </c>
      <c r="U534" s="3">
        <v>3.0167000000000002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23.446999999999999</v>
      </c>
      <c r="N535" s="3">
        <v>179.33</v>
      </c>
      <c r="O535" s="3">
        <v>5.6666999999999996</v>
      </c>
      <c r="P535" s="3">
        <v>26</v>
      </c>
      <c r="Q535" s="3">
        <v>195.63</v>
      </c>
      <c r="R535" s="3">
        <v>6.3333000000000004</v>
      </c>
      <c r="S535" s="3">
        <v>155.88</v>
      </c>
      <c r="T535" s="3">
        <v>169.63</v>
      </c>
      <c r="U535" s="3">
        <v>8.8195999999999994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23.77</v>
      </c>
      <c r="N536" s="3">
        <v>192.24</v>
      </c>
      <c r="O536" s="3">
        <v>6.6666999999999996</v>
      </c>
      <c r="P536" s="3">
        <v>26</v>
      </c>
      <c r="Q536" s="3">
        <v>173.4</v>
      </c>
      <c r="R536" s="3">
        <v>6.3333000000000004</v>
      </c>
      <c r="S536" s="3">
        <v>168.47</v>
      </c>
      <c r="T536" s="3">
        <v>147.4</v>
      </c>
      <c r="U536" s="3">
        <v>-12.509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24.542999999999999</v>
      </c>
      <c r="N537" s="3">
        <v>193.69</v>
      </c>
      <c r="O537" s="3">
        <v>6.1666999999999996</v>
      </c>
      <c r="P537" s="3">
        <v>26</v>
      </c>
      <c r="Q537" s="3">
        <v>175.79</v>
      </c>
      <c r="R537" s="3">
        <v>6.3333000000000004</v>
      </c>
      <c r="S537" s="3">
        <v>169.15</v>
      </c>
      <c r="T537" s="3">
        <v>149.79</v>
      </c>
      <c r="U537" s="3">
        <v>-11.441000000000001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19.741</v>
      </c>
      <c r="N538" s="3">
        <v>126.59</v>
      </c>
      <c r="O538" s="3">
        <v>6.5</v>
      </c>
      <c r="P538" s="3">
        <v>26</v>
      </c>
      <c r="Q538" s="3">
        <v>201.1</v>
      </c>
      <c r="R538" s="3">
        <v>6.3333000000000004</v>
      </c>
      <c r="S538" s="3">
        <v>106.85</v>
      </c>
      <c r="T538" s="3">
        <v>175.1</v>
      </c>
      <c r="U538" s="3">
        <v>63.874000000000002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238.03</v>
      </c>
      <c r="O539" s="3">
        <v>6.1666999999999996</v>
      </c>
      <c r="P539" s="3">
        <v>26</v>
      </c>
      <c r="Q539" s="3">
        <v>205.81</v>
      </c>
      <c r="R539" s="3">
        <v>6.3333000000000004</v>
      </c>
      <c r="S539" s="3">
        <v>217.13</v>
      </c>
      <c r="T539" s="3">
        <v>179.81</v>
      </c>
      <c r="U539" s="3">
        <v>-17.187999999999999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19.042000000000002</v>
      </c>
      <c r="N540" s="3">
        <v>142.26</v>
      </c>
      <c r="O540" s="3">
        <v>6.3333000000000004</v>
      </c>
      <c r="P540" s="3">
        <v>26</v>
      </c>
      <c r="Q540" s="3">
        <v>200.44</v>
      </c>
      <c r="R540" s="3">
        <v>6.3333000000000004</v>
      </c>
      <c r="S540" s="3">
        <v>123.22</v>
      </c>
      <c r="T540" s="3">
        <v>174.44</v>
      </c>
      <c r="U540" s="3">
        <v>41.564999999999998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18.949000000000002</v>
      </c>
      <c r="N541" s="3">
        <v>160.11000000000001</v>
      </c>
      <c r="O541" s="3">
        <v>6.5</v>
      </c>
      <c r="P541" s="3">
        <v>26</v>
      </c>
      <c r="Q541" s="3">
        <v>201.28</v>
      </c>
      <c r="R541" s="3">
        <v>6.3333000000000004</v>
      </c>
      <c r="S541" s="3">
        <v>141.16</v>
      </c>
      <c r="T541" s="3">
        <v>175.28</v>
      </c>
      <c r="U541" s="3">
        <v>24.169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19.962</v>
      </c>
      <c r="N542" s="3">
        <v>99.974999999999994</v>
      </c>
      <c r="O542" s="3">
        <v>6.6666999999999996</v>
      </c>
      <c r="P542" s="3">
        <v>26</v>
      </c>
      <c r="Q542" s="3">
        <v>173.78</v>
      </c>
      <c r="R542" s="3">
        <v>6.3333000000000004</v>
      </c>
      <c r="S542" s="3">
        <v>80.012</v>
      </c>
      <c r="T542" s="3">
        <v>147.78</v>
      </c>
      <c r="U542" s="3">
        <v>84.691999999999993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20.515000000000001</v>
      </c>
      <c r="N543" s="3">
        <v>166.38</v>
      </c>
      <c r="O543" s="3">
        <v>6.5</v>
      </c>
      <c r="P543" s="3">
        <v>26</v>
      </c>
      <c r="Q543" s="3">
        <v>169.28</v>
      </c>
      <c r="R543" s="3">
        <v>6.3333000000000004</v>
      </c>
      <c r="S543" s="3">
        <v>145.87</v>
      </c>
      <c r="T543" s="3">
        <v>143.28</v>
      </c>
      <c r="U543" s="3">
        <v>-1.7709999999999999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22.806000000000001</v>
      </c>
      <c r="N544" s="3">
        <v>306.49</v>
      </c>
      <c r="O544" s="3">
        <v>6.5</v>
      </c>
      <c r="P544" s="3">
        <v>26</v>
      </c>
      <c r="Q544" s="3">
        <v>203.65</v>
      </c>
      <c r="R544" s="3">
        <v>6.3333000000000004</v>
      </c>
      <c r="S544" s="3">
        <v>283.68</v>
      </c>
      <c r="T544" s="3">
        <v>177.65</v>
      </c>
      <c r="U544" s="3">
        <v>-37.378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23.398</v>
      </c>
      <c r="N545" s="3">
        <v>464.78</v>
      </c>
      <c r="O545" s="3">
        <v>6.3333000000000004</v>
      </c>
      <c r="P545" s="3">
        <v>26</v>
      </c>
      <c r="Q545" s="3">
        <v>205.19</v>
      </c>
      <c r="R545" s="3">
        <v>6.3333000000000004</v>
      </c>
      <c r="S545" s="3">
        <v>441.38</v>
      </c>
      <c r="T545" s="3">
        <v>179.19</v>
      </c>
      <c r="U545" s="3">
        <v>-59.402000000000001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-0.32311000000000001</v>
      </c>
      <c r="N546" s="3">
        <v>8.0431000000000008</v>
      </c>
      <c r="O546" s="3">
        <v>6.1666999999999996</v>
      </c>
      <c r="P546" s="3">
        <v>0</v>
      </c>
      <c r="Q546" s="3">
        <v>7.1471</v>
      </c>
      <c r="R546" s="3">
        <v>6.3333000000000004</v>
      </c>
      <c r="S546" s="3">
        <v>8.3661999999999992</v>
      </c>
      <c r="T546" s="3">
        <v>7.1471</v>
      </c>
      <c r="U546" s="3">
        <v>-14.571999999999999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-0.41521000000000002</v>
      </c>
      <c r="N547" s="3">
        <v>11.25</v>
      </c>
      <c r="O547" s="3">
        <v>6.1666999999999996</v>
      </c>
      <c r="P547" s="3">
        <v>0</v>
      </c>
      <c r="Q547" s="3">
        <v>7.3845999999999998</v>
      </c>
      <c r="R547" s="3">
        <v>6.3333000000000004</v>
      </c>
      <c r="S547" s="3">
        <v>11.666</v>
      </c>
      <c r="T547" s="3">
        <v>7.3845999999999998</v>
      </c>
      <c r="U547" s="3">
        <v>-36.698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-7.8991000000000006E-2</v>
      </c>
      <c r="N548" s="3">
        <v>6.0559000000000003</v>
      </c>
      <c r="O548" s="3">
        <v>5.5</v>
      </c>
      <c r="P548" s="3">
        <v>0</v>
      </c>
      <c r="Q548" s="3">
        <v>6.7754000000000003</v>
      </c>
      <c r="R548" s="3">
        <v>6.3333000000000004</v>
      </c>
      <c r="S548" s="3">
        <v>6.1348000000000003</v>
      </c>
      <c r="T548" s="3">
        <v>6.7754000000000003</v>
      </c>
      <c r="U548" s="3">
        <v>10.441000000000001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-1.4551E-2</v>
      </c>
      <c r="N549" s="3">
        <v>12.214</v>
      </c>
      <c r="O549" s="3">
        <v>5.3333000000000004</v>
      </c>
      <c r="P549" s="3">
        <v>0</v>
      </c>
      <c r="Q549" s="3">
        <v>7.3335999999999997</v>
      </c>
      <c r="R549" s="3">
        <v>6.3333000000000004</v>
      </c>
      <c r="S549" s="3">
        <v>12.228</v>
      </c>
      <c r="T549" s="3">
        <v>7.3335999999999997</v>
      </c>
      <c r="U549" s="3">
        <v>-40.027999999999999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-6.6182000000000005E-2</v>
      </c>
      <c r="N550" s="3">
        <v>4.0505000000000004</v>
      </c>
      <c r="O550" s="3">
        <v>6.1666999999999996</v>
      </c>
      <c r="P550" s="3">
        <v>0</v>
      </c>
      <c r="Q550" s="3">
        <v>6.5385</v>
      </c>
      <c r="R550" s="3">
        <v>6.3333000000000004</v>
      </c>
      <c r="S550" s="3">
        <v>4.1166999999999998</v>
      </c>
      <c r="T550" s="3">
        <v>6.5385</v>
      </c>
      <c r="U550" s="3">
        <v>58.828000000000003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-9.3243000000000006E-2</v>
      </c>
      <c r="N551" s="3">
        <v>4.7386999999999997</v>
      </c>
      <c r="O551" s="3">
        <v>6.1666999999999996</v>
      </c>
      <c r="P551" s="3">
        <v>0</v>
      </c>
      <c r="Q551" s="3">
        <v>6.8064</v>
      </c>
      <c r="R551" s="3">
        <v>6.3333000000000004</v>
      </c>
      <c r="S551" s="3">
        <v>4.8319000000000001</v>
      </c>
      <c r="T551" s="3">
        <v>6.8064</v>
      </c>
      <c r="U551" s="3">
        <v>40.862000000000002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-2.9309999999999999E-2</v>
      </c>
      <c r="N552" s="3">
        <v>2.7286000000000001</v>
      </c>
      <c r="O552" s="3">
        <v>6.3333000000000004</v>
      </c>
      <c r="P552" s="3">
        <v>0</v>
      </c>
      <c r="Q552" s="3">
        <v>6.0350999999999999</v>
      </c>
      <c r="R552" s="3">
        <v>6.3333000000000004</v>
      </c>
      <c r="S552" s="3">
        <v>2.7578999999999998</v>
      </c>
      <c r="T552" s="3">
        <v>6.0350999999999999</v>
      </c>
      <c r="U552" s="3">
        <v>118.83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-0.17507</v>
      </c>
      <c r="N553" s="3">
        <v>11.788</v>
      </c>
      <c r="O553" s="3">
        <v>4</v>
      </c>
      <c r="P553" s="3">
        <v>0</v>
      </c>
      <c r="Q553" s="3">
        <v>6.7876000000000003</v>
      </c>
      <c r="R553" s="3">
        <v>6.3333000000000004</v>
      </c>
      <c r="S553" s="3">
        <v>11.962999999999999</v>
      </c>
      <c r="T553" s="3">
        <v>6.7876000000000003</v>
      </c>
      <c r="U553" s="3">
        <v>-43.264000000000003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161.03</v>
      </c>
      <c r="O566" s="3">
        <v>4.5</v>
      </c>
      <c r="P566" s="3">
        <v>27</v>
      </c>
      <c r="Q566" s="3">
        <v>170.19</v>
      </c>
      <c r="R566" s="3">
        <v>4.5</v>
      </c>
      <c r="S566" s="3">
        <v>135.33000000000001</v>
      </c>
      <c r="T566" s="3">
        <v>143.19</v>
      </c>
      <c r="U566" s="3">
        <v>5.8102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</v>
      </c>
      <c r="O567" s="3">
        <v>5.8333000000000004</v>
      </c>
      <c r="P567" s="3">
        <v>3.82</v>
      </c>
      <c r="Q567" s="3">
        <v>0.4899</v>
      </c>
      <c r="R567" s="3">
        <v>4.5</v>
      </c>
      <c r="S567" s="3">
        <v>-3.13</v>
      </c>
      <c r="T567" s="3">
        <v>-3.3300999999999998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24.552</v>
      </c>
      <c r="N568" s="3">
        <v>180.4</v>
      </c>
      <c r="O568" s="3">
        <v>4.5</v>
      </c>
      <c r="P568" s="3">
        <v>27</v>
      </c>
      <c r="Q568" s="3">
        <v>170.19</v>
      </c>
      <c r="R568" s="3">
        <v>4.5</v>
      </c>
      <c r="S568" s="3">
        <v>155.85</v>
      </c>
      <c r="T568" s="3">
        <v>143.19</v>
      </c>
      <c r="U568" s="3">
        <v>-8.1219999999999999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0.20927000000000001</v>
      </c>
      <c r="N569" s="3">
        <v>0.17584</v>
      </c>
      <c r="O569" s="3">
        <v>4.8333000000000004</v>
      </c>
      <c r="P569" s="3">
        <v>0.20427000000000001</v>
      </c>
      <c r="Q569" s="3">
        <v>0.17319000000000001</v>
      </c>
      <c r="R569" s="3">
        <v>4.6666999999999996</v>
      </c>
      <c r="S569" s="3">
        <v>-3.3432000000000003E-2</v>
      </c>
      <c r="T569" s="3">
        <v>-3.1083E-2</v>
      </c>
      <c r="U569" s="3">
        <v>-7.0259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2.1632999999999999E-2</v>
      </c>
      <c r="O570" s="3">
        <v>4.8333000000000004</v>
      </c>
      <c r="P570" s="3">
        <v>0</v>
      </c>
      <c r="Q570" s="3">
        <v>1.6648E-2</v>
      </c>
      <c r="R570" s="3">
        <v>4.6666999999999996</v>
      </c>
      <c r="S570" s="3">
        <v>2.1632999999999999E-2</v>
      </c>
      <c r="T570" s="3">
        <v>1.6648E-2</v>
      </c>
      <c r="U570" s="3">
        <v>-23.044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353.09</v>
      </c>
      <c r="O571" s="3">
        <v>4.6666999999999996</v>
      </c>
      <c r="P571" s="3">
        <v>0</v>
      </c>
      <c r="Q571" s="3">
        <v>1589.9</v>
      </c>
      <c r="R571" s="3">
        <v>14.833</v>
      </c>
      <c r="S571" s="3">
        <v>353.09</v>
      </c>
      <c r="T571" s="3">
        <v>1589.9</v>
      </c>
      <c r="U571" s="3">
        <v>350.28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194.86</v>
      </c>
      <c r="O572" s="3">
        <v>3.3332999999999999</v>
      </c>
      <c r="P572" s="3">
        <v>0</v>
      </c>
      <c r="Q572" s="3">
        <v>137.44999999999999</v>
      </c>
      <c r="R572" s="3">
        <v>3</v>
      </c>
      <c r="S572" s="3">
        <v>194.86</v>
      </c>
      <c r="T572" s="3">
        <v>137.44999999999999</v>
      </c>
      <c r="U572" s="3">
        <v>-29.465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23.635000000000002</v>
      </c>
      <c r="N577" s="3">
        <v>62.640999999999998</v>
      </c>
      <c r="O577" s="3">
        <v>4.8333000000000004</v>
      </c>
      <c r="P577" s="3">
        <v>27</v>
      </c>
      <c r="Q577" s="3">
        <v>79.894999999999996</v>
      </c>
      <c r="R577" s="3">
        <v>4.6666999999999996</v>
      </c>
      <c r="S577" s="3">
        <v>39.006</v>
      </c>
      <c r="T577" s="3">
        <v>52.895000000000003</v>
      </c>
      <c r="U577" s="3">
        <v>35.609000000000002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23.952000000000002</v>
      </c>
      <c r="N578" s="3">
        <v>106.01</v>
      </c>
      <c r="O578" s="3">
        <v>4.5</v>
      </c>
      <c r="P578" s="3">
        <v>27</v>
      </c>
      <c r="Q578" s="3">
        <v>92.248000000000005</v>
      </c>
      <c r="R578" s="3">
        <v>4.5</v>
      </c>
      <c r="S578" s="3">
        <v>82.058999999999997</v>
      </c>
      <c r="T578" s="3">
        <v>65.248000000000005</v>
      </c>
      <c r="U578" s="3">
        <v>-20.486999999999998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22.064</v>
      </c>
      <c r="N579" s="3">
        <v>78.542000000000002</v>
      </c>
      <c r="O579" s="3">
        <v>4.6666999999999996</v>
      </c>
      <c r="P579" s="3">
        <v>27</v>
      </c>
      <c r="Q579" s="3">
        <v>78.569000000000003</v>
      </c>
      <c r="R579" s="3">
        <v>4.6666999999999996</v>
      </c>
      <c r="S579" s="3">
        <v>56.478000000000002</v>
      </c>
      <c r="T579" s="3">
        <v>51.569000000000003</v>
      </c>
      <c r="U579" s="3">
        <v>-8.6930999999999994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22.411999999999999</v>
      </c>
      <c r="N580" s="3">
        <v>83.436000000000007</v>
      </c>
      <c r="O580" s="3">
        <v>4.6666999999999996</v>
      </c>
      <c r="P580" s="3">
        <v>27</v>
      </c>
      <c r="Q580" s="3">
        <v>81.037999999999997</v>
      </c>
      <c r="R580" s="3">
        <v>4.6666999999999996</v>
      </c>
      <c r="S580" s="3">
        <v>61.024000000000001</v>
      </c>
      <c r="T580" s="3">
        <v>54.037999999999997</v>
      </c>
      <c r="U580" s="3">
        <v>-11.448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22.094000000000001</v>
      </c>
      <c r="N581" s="3">
        <v>46.53</v>
      </c>
      <c r="O581" s="3">
        <v>5</v>
      </c>
      <c r="P581" s="3">
        <v>27</v>
      </c>
      <c r="Q581" s="3">
        <v>61.11</v>
      </c>
      <c r="R581" s="3">
        <v>4.6666999999999996</v>
      </c>
      <c r="S581" s="3">
        <v>24.436</v>
      </c>
      <c r="T581" s="3">
        <v>34.11</v>
      </c>
      <c r="U581" s="3">
        <v>39.588999999999999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22.123000000000001</v>
      </c>
      <c r="N582" s="3">
        <v>74.042000000000002</v>
      </c>
      <c r="O582" s="3">
        <v>4.5</v>
      </c>
      <c r="P582" s="3">
        <v>27</v>
      </c>
      <c r="Q582" s="3">
        <v>59.526000000000003</v>
      </c>
      <c r="R582" s="3">
        <v>4.6666999999999996</v>
      </c>
      <c r="S582" s="3">
        <v>51.918999999999997</v>
      </c>
      <c r="T582" s="3">
        <v>32.526000000000003</v>
      </c>
      <c r="U582" s="3">
        <v>-37.353000000000002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26.411000000000001</v>
      </c>
      <c r="N583" s="3">
        <v>95.054000000000002</v>
      </c>
      <c r="O583" s="3">
        <v>4.6666999999999996</v>
      </c>
      <c r="P583" s="3">
        <v>27</v>
      </c>
      <c r="Q583" s="3">
        <v>84.734999999999999</v>
      </c>
      <c r="R583" s="3">
        <v>4.6666999999999996</v>
      </c>
      <c r="S583" s="3">
        <v>68.643000000000001</v>
      </c>
      <c r="T583" s="3">
        <v>57.734999999999999</v>
      </c>
      <c r="U583" s="3">
        <v>-15.891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27.097000000000001</v>
      </c>
      <c r="N584" s="3">
        <v>256.89</v>
      </c>
      <c r="O584" s="3">
        <v>4.1666999999999996</v>
      </c>
      <c r="P584" s="3">
        <v>27</v>
      </c>
      <c r="Q584" s="3">
        <v>91.352000000000004</v>
      </c>
      <c r="R584" s="3">
        <v>4.5</v>
      </c>
      <c r="S584" s="3">
        <v>229.79</v>
      </c>
      <c r="T584" s="3">
        <v>64.352000000000004</v>
      </c>
      <c r="U584" s="3">
        <v>-71.995000000000005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-2.0958000000000001E-2</v>
      </c>
      <c r="N585" s="3">
        <v>2.3411</v>
      </c>
      <c r="O585" s="3">
        <v>4.3333000000000004</v>
      </c>
      <c r="P585" s="3">
        <v>0</v>
      </c>
      <c r="Q585" s="3">
        <v>2.5836999999999999</v>
      </c>
      <c r="R585" s="3">
        <v>4.5</v>
      </c>
      <c r="S585" s="3">
        <v>2.3620999999999999</v>
      </c>
      <c r="T585" s="3">
        <v>2.5836999999999999</v>
      </c>
      <c r="U585" s="3">
        <v>9.3833000000000002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-0.12545999999999999</v>
      </c>
      <c r="N586" s="3">
        <v>3.1608000000000001</v>
      </c>
      <c r="O586" s="3">
        <v>4.3333000000000004</v>
      </c>
      <c r="P586" s="3">
        <v>0</v>
      </c>
      <c r="Q586" s="3">
        <v>2.6865000000000001</v>
      </c>
      <c r="R586" s="3">
        <v>4.5</v>
      </c>
      <c r="S586" s="3">
        <v>3.2863000000000002</v>
      </c>
      <c r="T586" s="3">
        <v>2.6865000000000001</v>
      </c>
      <c r="U586" s="3">
        <v>-18.25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4.4245999999999999E-3</v>
      </c>
      <c r="N587" s="3">
        <v>1.8564000000000001</v>
      </c>
      <c r="O587" s="3">
        <v>4.6666999999999996</v>
      </c>
      <c r="P587" s="3">
        <v>0</v>
      </c>
      <c r="Q587" s="3">
        <v>2.4060999999999999</v>
      </c>
      <c r="R587" s="3">
        <v>4.5</v>
      </c>
      <c r="S587" s="3">
        <v>1.8520000000000001</v>
      </c>
      <c r="T587" s="3">
        <v>2.4060999999999999</v>
      </c>
      <c r="U587" s="3">
        <v>29.919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-4.3904E-3</v>
      </c>
      <c r="N588" s="3">
        <v>3.0617999999999999</v>
      </c>
      <c r="O588" s="3">
        <v>4.1666999999999996</v>
      </c>
      <c r="P588" s="3">
        <v>0</v>
      </c>
      <c r="Q588" s="3">
        <v>2.6604000000000001</v>
      </c>
      <c r="R588" s="3">
        <v>4.5</v>
      </c>
      <c r="S588" s="3">
        <v>3.0661999999999998</v>
      </c>
      <c r="T588" s="3">
        <v>2.6604000000000001</v>
      </c>
      <c r="U588" s="3">
        <v>-13.234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-1.6057999999999999E-3</v>
      </c>
      <c r="N589" s="3">
        <v>1.2974000000000001</v>
      </c>
      <c r="O589" s="3">
        <v>4.3333000000000004</v>
      </c>
      <c r="P589" s="3">
        <v>0</v>
      </c>
      <c r="Q589" s="3">
        <v>2.0804</v>
      </c>
      <c r="R589" s="3">
        <v>4.5</v>
      </c>
      <c r="S589" s="3">
        <v>1.2989999999999999</v>
      </c>
      <c r="T589" s="3">
        <v>2.0804</v>
      </c>
      <c r="U589" s="3">
        <v>60.158000000000001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1.0694E-2</v>
      </c>
      <c r="N590" s="3">
        <v>1.5322</v>
      </c>
      <c r="O590" s="3">
        <v>4.1666999999999996</v>
      </c>
      <c r="P590" s="3">
        <v>0</v>
      </c>
      <c r="Q590" s="3">
        <v>2.2010999999999998</v>
      </c>
      <c r="R590" s="3">
        <v>4.5</v>
      </c>
      <c r="S590" s="3">
        <v>1.5215000000000001</v>
      </c>
      <c r="T590" s="3">
        <v>2.2010999999999998</v>
      </c>
      <c r="U590" s="3">
        <v>44.665999999999997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2.4630000000000002E-4</v>
      </c>
      <c r="N591" s="3">
        <v>0.88156000000000001</v>
      </c>
      <c r="O591" s="3">
        <v>4.5</v>
      </c>
      <c r="P591" s="3">
        <v>0</v>
      </c>
      <c r="Q591" s="3">
        <v>1.8561000000000001</v>
      </c>
      <c r="R591" s="3">
        <v>4.5</v>
      </c>
      <c r="S591" s="3">
        <v>0.88131000000000004</v>
      </c>
      <c r="T591" s="3">
        <v>1.8561000000000001</v>
      </c>
      <c r="U591" s="3">
        <v>110.61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1.3527000000000001E-3</v>
      </c>
      <c r="N592" s="3">
        <v>2.4177</v>
      </c>
      <c r="O592" s="3">
        <v>2.6667000000000001</v>
      </c>
      <c r="P592" s="3">
        <v>0</v>
      </c>
      <c r="Q592" s="3">
        <v>2.2961</v>
      </c>
      <c r="R592" s="3">
        <v>3</v>
      </c>
      <c r="S592" s="3">
        <v>2.4163999999999999</v>
      </c>
      <c r="T592" s="3">
        <v>2.2961</v>
      </c>
      <c r="U592" s="3">
        <v>-4.9785000000000004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3.2924E-3</v>
      </c>
      <c r="N593" s="3">
        <v>1.4651000000000001</v>
      </c>
      <c r="O593" s="3">
        <v>4.5</v>
      </c>
      <c r="P593" s="3">
        <v>0</v>
      </c>
      <c r="Q593" s="3">
        <v>2.1086</v>
      </c>
      <c r="R593" s="3">
        <v>4.5</v>
      </c>
      <c r="S593" s="3">
        <v>1.4618</v>
      </c>
      <c r="T593" s="3">
        <v>2.1086</v>
      </c>
      <c r="U593" s="3">
        <v>44.244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1.4042E-3</v>
      </c>
      <c r="N594" s="3">
        <v>0.93040999999999996</v>
      </c>
      <c r="O594" s="3">
        <v>4.5</v>
      </c>
      <c r="P594" s="3">
        <v>0</v>
      </c>
      <c r="Q594" s="3">
        <v>2.2774999999999999</v>
      </c>
      <c r="R594" s="3">
        <v>4.5</v>
      </c>
      <c r="S594" s="3">
        <v>0.92901</v>
      </c>
      <c r="T594" s="3">
        <v>2.2774999999999999</v>
      </c>
      <c r="U594" s="3">
        <v>145.15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6.6797999999999996E-3</v>
      </c>
      <c r="N595" s="3">
        <v>1.5661</v>
      </c>
      <c r="O595" s="3">
        <v>4.3333000000000004</v>
      </c>
      <c r="P595" s="3">
        <v>0</v>
      </c>
      <c r="Q595" s="3">
        <v>2.1061999999999999</v>
      </c>
      <c r="R595" s="3">
        <v>4.5</v>
      </c>
      <c r="S595" s="3">
        <v>1.5595000000000001</v>
      </c>
      <c r="T595" s="3">
        <v>2.1061999999999999</v>
      </c>
      <c r="U595" s="3">
        <v>35.06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1.0047E-2</v>
      </c>
      <c r="N596" s="3">
        <v>1.9091</v>
      </c>
      <c r="O596" s="3">
        <v>4.3333000000000004</v>
      </c>
      <c r="P596" s="3">
        <v>0</v>
      </c>
      <c r="Q596" s="3">
        <v>2.0973000000000002</v>
      </c>
      <c r="R596" s="3">
        <v>4.5</v>
      </c>
      <c r="S596" s="3">
        <v>1.899</v>
      </c>
      <c r="T596" s="3">
        <v>2.0973000000000002</v>
      </c>
      <c r="U596" s="3">
        <v>10.443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0.86458000000000002</v>
      </c>
      <c r="O597" s="3">
        <v>4.5</v>
      </c>
      <c r="P597" s="3">
        <v>0</v>
      </c>
      <c r="Q597" s="3">
        <v>1.3775999999999999</v>
      </c>
      <c r="R597" s="3">
        <v>4.5</v>
      </c>
      <c r="S597" s="3">
        <v>0.85626999999999998</v>
      </c>
      <c r="T597" s="3">
        <v>1.3775999999999999</v>
      </c>
      <c r="U597" s="3">
        <v>60.881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1.1906999999999999E-2</v>
      </c>
      <c r="N598" s="3">
        <v>1.5109999999999999</v>
      </c>
      <c r="O598" s="3">
        <v>4.1666999999999996</v>
      </c>
      <c r="P598" s="3">
        <v>0</v>
      </c>
      <c r="Q598" s="3">
        <v>1.3234999999999999</v>
      </c>
      <c r="R598" s="3">
        <v>4.5</v>
      </c>
      <c r="S598" s="3">
        <v>1.4991000000000001</v>
      </c>
      <c r="T598" s="3">
        <v>1.3234999999999999</v>
      </c>
      <c r="U598" s="3">
        <v>-11.714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24.53</v>
      </c>
      <c r="N605" s="3">
        <v>217.96</v>
      </c>
      <c r="O605" s="3">
        <v>23.167000000000002</v>
      </c>
      <c r="P605" s="3">
        <v>27</v>
      </c>
      <c r="Q605" s="3">
        <v>269.79000000000002</v>
      </c>
      <c r="R605" s="3">
        <v>23</v>
      </c>
      <c r="S605" s="3">
        <v>193.43</v>
      </c>
      <c r="T605" s="3">
        <v>242.79</v>
      </c>
      <c r="U605" s="3">
        <v>25.516999999999999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1.0127999999999999</v>
      </c>
      <c r="R606" s="3">
        <v>3.6667000000000001</v>
      </c>
      <c r="S606" s="3">
        <v>-2.91</v>
      </c>
      <c r="T606" s="3">
        <v>-2.8071999999999999</v>
      </c>
      <c r="U606" s="3">
        <v>-3.5329999999999999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24.308</v>
      </c>
      <c r="N607" s="3">
        <v>259.32</v>
      </c>
      <c r="O607" s="3">
        <v>22.5</v>
      </c>
      <c r="P607" s="3">
        <v>27</v>
      </c>
      <c r="Q607" s="3">
        <v>269.79000000000002</v>
      </c>
      <c r="R607" s="3">
        <v>23</v>
      </c>
      <c r="S607" s="3">
        <v>235.01</v>
      </c>
      <c r="T607" s="3">
        <v>242.79</v>
      </c>
      <c r="U607" s="3">
        <v>3.3098999999999998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0.20938000000000001</v>
      </c>
      <c r="N608" s="3">
        <v>0.15865000000000001</v>
      </c>
      <c r="O608" s="3">
        <v>23</v>
      </c>
      <c r="P608" s="3">
        <v>0.20427000000000001</v>
      </c>
      <c r="Q608" s="3">
        <v>0.16045000000000001</v>
      </c>
      <c r="R608" s="3">
        <v>12.667</v>
      </c>
      <c r="S608" s="3">
        <v>-5.0738999999999999E-2</v>
      </c>
      <c r="T608" s="3">
        <v>-4.3820999999999999E-2</v>
      </c>
      <c r="U608" s="3">
        <v>-13.634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3.0641999999999999E-2</v>
      </c>
      <c r="O609" s="3">
        <v>22.832999999999998</v>
      </c>
      <c r="P609" s="3">
        <v>0</v>
      </c>
      <c r="Q609" s="3">
        <v>2.7184E-2</v>
      </c>
      <c r="R609" s="3">
        <v>13.667</v>
      </c>
      <c r="S609" s="3">
        <v>3.0641999999999999E-2</v>
      </c>
      <c r="T609" s="3">
        <v>2.7184E-2</v>
      </c>
      <c r="U609" s="3">
        <v>-11.285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110.18</v>
      </c>
      <c r="O610" s="3">
        <v>19.832999999999998</v>
      </c>
      <c r="P610" s="3">
        <v>0</v>
      </c>
      <c r="Q610" s="3">
        <v>139.69999999999999</v>
      </c>
      <c r="R610" s="3">
        <v>10.667</v>
      </c>
      <c r="S610" s="3">
        <v>110.18</v>
      </c>
      <c r="T610" s="3">
        <v>139.69999999999999</v>
      </c>
      <c r="U610" s="3">
        <v>26.79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-2.0059</v>
      </c>
      <c r="O611" s="3">
        <v>26</v>
      </c>
      <c r="P611" s="3">
        <v>0</v>
      </c>
      <c r="Q611" s="3">
        <v>-2.1448999999999998</v>
      </c>
      <c r="R611" s="3">
        <v>23.667000000000002</v>
      </c>
      <c r="S611" s="3">
        <v>-2.0059</v>
      </c>
      <c r="T611" s="3">
        <v>-2.1448999999999998</v>
      </c>
      <c r="U611" s="3">
        <v>6.9306000000000001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26.492999999999999</v>
      </c>
      <c r="N612" s="3">
        <v>262.19</v>
      </c>
      <c r="O612" s="3">
        <v>23.332999999999998</v>
      </c>
      <c r="P612" s="3">
        <v>27</v>
      </c>
      <c r="Q612" s="3">
        <v>254.05</v>
      </c>
      <c r="R612" s="3">
        <v>23.332999999999998</v>
      </c>
      <c r="S612" s="3">
        <v>235.69</v>
      </c>
      <c r="T612" s="3">
        <v>227.05</v>
      </c>
      <c r="U612" s="3">
        <v>-3.6648000000000001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26.829000000000001</v>
      </c>
      <c r="N613" s="3">
        <v>244.03</v>
      </c>
      <c r="O613" s="3">
        <v>23.5</v>
      </c>
      <c r="P613" s="3">
        <v>27</v>
      </c>
      <c r="Q613" s="3">
        <v>248.5</v>
      </c>
      <c r="R613" s="3">
        <v>23.5</v>
      </c>
      <c r="S613" s="3">
        <v>217.21</v>
      </c>
      <c r="T613" s="3">
        <v>221.5</v>
      </c>
      <c r="U613" s="3">
        <v>1.9761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26.126000000000001</v>
      </c>
      <c r="N614" s="3">
        <v>257.62</v>
      </c>
      <c r="O614" s="3">
        <v>23.167000000000002</v>
      </c>
      <c r="P614" s="3">
        <v>27</v>
      </c>
      <c r="Q614" s="3">
        <v>215.15</v>
      </c>
      <c r="R614" s="3">
        <v>23.167000000000002</v>
      </c>
      <c r="S614" s="3">
        <v>231.5</v>
      </c>
      <c r="T614" s="3">
        <v>188.15</v>
      </c>
      <c r="U614" s="3">
        <v>-18.725999999999999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25.475999999999999</v>
      </c>
      <c r="N615" s="3">
        <v>134.75</v>
      </c>
      <c r="O615" s="3">
        <v>25.332999999999998</v>
      </c>
      <c r="P615" s="3">
        <v>27</v>
      </c>
      <c r="Q615" s="3">
        <v>229.84</v>
      </c>
      <c r="R615" s="3">
        <v>23.667000000000002</v>
      </c>
      <c r="S615" s="3">
        <v>109.28</v>
      </c>
      <c r="T615" s="3">
        <v>202.84</v>
      </c>
      <c r="U615" s="3">
        <v>85.623999999999995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22.884</v>
      </c>
      <c r="N616" s="3">
        <v>141.05000000000001</v>
      </c>
      <c r="O616" s="3">
        <v>23.832999999999998</v>
      </c>
      <c r="P616" s="3">
        <v>27</v>
      </c>
      <c r="Q616" s="3">
        <v>211.63</v>
      </c>
      <c r="R616" s="3">
        <v>23.332999999999998</v>
      </c>
      <c r="S616" s="3">
        <v>118.16</v>
      </c>
      <c r="T616" s="3">
        <v>184.63</v>
      </c>
      <c r="U616" s="3">
        <v>56.247999999999998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23.341999999999999</v>
      </c>
      <c r="N617" s="3">
        <v>335.7</v>
      </c>
      <c r="O617" s="3">
        <v>23.167000000000002</v>
      </c>
      <c r="P617" s="3">
        <v>27</v>
      </c>
      <c r="Q617" s="3">
        <v>275.3</v>
      </c>
      <c r="R617" s="3">
        <v>23</v>
      </c>
      <c r="S617" s="3">
        <v>312.36</v>
      </c>
      <c r="T617" s="3">
        <v>248.3</v>
      </c>
      <c r="U617" s="3">
        <v>-20.507000000000001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20.158000000000001</v>
      </c>
      <c r="N618" s="3">
        <v>114.17</v>
      </c>
      <c r="O618" s="3">
        <v>23.167000000000002</v>
      </c>
      <c r="P618" s="3">
        <v>27</v>
      </c>
      <c r="Q618" s="3">
        <v>181.22</v>
      </c>
      <c r="R618" s="3">
        <v>23.332999999999998</v>
      </c>
      <c r="S618" s="3">
        <v>94.013000000000005</v>
      </c>
      <c r="T618" s="3">
        <v>154.22</v>
      </c>
      <c r="U618" s="3">
        <v>64.043000000000006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20.404</v>
      </c>
      <c r="N619" s="3">
        <v>173.3</v>
      </c>
      <c r="O619" s="3">
        <v>23.667000000000002</v>
      </c>
      <c r="P619" s="3">
        <v>27</v>
      </c>
      <c r="Q619" s="3">
        <v>217.34</v>
      </c>
      <c r="R619" s="3">
        <v>23.332999999999998</v>
      </c>
      <c r="S619" s="3">
        <v>152.9</v>
      </c>
      <c r="T619" s="3">
        <v>190.34</v>
      </c>
      <c r="U619" s="3">
        <v>24.491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20.907</v>
      </c>
      <c r="N620" s="3">
        <v>70.477000000000004</v>
      </c>
      <c r="O620" s="3">
        <v>24.667000000000002</v>
      </c>
      <c r="P620" s="3">
        <v>27</v>
      </c>
      <c r="Q620" s="3">
        <v>168.32</v>
      </c>
      <c r="R620" s="3">
        <v>23.5</v>
      </c>
      <c r="S620" s="3">
        <v>49.57</v>
      </c>
      <c r="T620" s="3">
        <v>141.32</v>
      </c>
      <c r="U620" s="3">
        <v>185.09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20.792000000000002</v>
      </c>
      <c r="N621" s="3">
        <v>127.39</v>
      </c>
      <c r="O621" s="3">
        <v>23.332999999999998</v>
      </c>
      <c r="P621" s="3">
        <v>27</v>
      </c>
      <c r="Q621" s="3">
        <v>164.25</v>
      </c>
      <c r="R621" s="3">
        <v>23.5</v>
      </c>
      <c r="S621" s="3">
        <v>106.6</v>
      </c>
      <c r="T621" s="3">
        <v>137.25</v>
      </c>
      <c r="U621" s="3">
        <v>28.76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25.428000000000001</v>
      </c>
      <c r="N622" s="3">
        <v>170.33</v>
      </c>
      <c r="O622" s="3">
        <v>23.5</v>
      </c>
      <c r="P622" s="3">
        <v>27</v>
      </c>
      <c r="Q622" s="3">
        <v>219.93</v>
      </c>
      <c r="R622" s="3">
        <v>23.332999999999998</v>
      </c>
      <c r="S622" s="3">
        <v>144.9</v>
      </c>
      <c r="T622" s="3">
        <v>192.93</v>
      </c>
      <c r="U622" s="3">
        <v>33.143999999999998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25.189</v>
      </c>
      <c r="N623" s="3">
        <v>275.3</v>
      </c>
      <c r="O623" s="3">
        <v>22.667000000000002</v>
      </c>
      <c r="P623" s="3">
        <v>27</v>
      </c>
      <c r="Q623" s="3">
        <v>220.63</v>
      </c>
      <c r="R623" s="3">
        <v>23.332999999999998</v>
      </c>
      <c r="S623" s="3">
        <v>250.11</v>
      </c>
      <c r="T623" s="3">
        <v>193.63</v>
      </c>
      <c r="U623" s="3">
        <v>-22.58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-8.2501000000000004E-4</v>
      </c>
      <c r="N624" s="3">
        <v>7.6089000000000002</v>
      </c>
      <c r="O624" s="3">
        <v>19.332999999999998</v>
      </c>
      <c r="P624" s="3">
        <v>0</v>
      </c>
      <c r="Q624" s="3">
        <v>5.1401000000000003</v>
      </c>
      <c r="R624" s="3">
        <v>23</v>
      </c>
      <c r="S624" s="3">
        <v>7.6097000000000001</v>
      </c>
      <c r="T624" s="3">
        <v>5.1401000000000003</v>
      </c>
      <c r="U624" s="3">
        <v>-32.454000000000001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-9.2044999999999991E-3</v>
      </c>
      <c r="N625" s="3">
        <v>7.8253000000000004</v>
      </c>
      <c r="O625" s="3">
        <v>23.167000000000002</v>
      </c>
      <c r="P625" s="3">
        <v>0</v>
      </c>
      <c r="Q625" s="3">
        <v>5.0065</v>
      </c>
      <c r="R625" s="3">
        <v>23</v>
      </c>
      <c r="S625" s="3">
        <v>7.8345000000000002</v>
      </c>
      <c r="T625" s="3">
        <v>5.0065</v>
      </c>
      <c r="U625" s="3">
        <v>-36.095999999999997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-5.5719000000000003E-3</v>
      </c>
      <c r="N626" s="3">
        <v>8.7294999999999998</v>
      </c>
      <c r="O626" s="3">
        <v>23.167000000000002</v>
      </c>
      <c r="P626" s="3">
        <v>0</v>
      </c>
      <c r="Q626" s="3">
        <v>5.9157000000000002</v>
      </c>
      <c r="R626" s="3">
        <v>23</v>
      </c>
      <c r="S626" s="3">
        <v>8.7350999999999992</v>
      </c>
      <c r="T626" s="3">
        <v>5.9157000000000002</v>
      </c>
      <c r="U626" s="3">
        <v>-32.277000000000001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7.7771999999999997E-3</v>
      </c>
      <c r="N627" s="3">
        <v>4.4573</v>
      </c>
      <c r="O627" s="3">
        <v>23.5</v>
      </c>
      <c r="P627" s="3">
        <v>0</v>
      </c>
      <c r="Q627" s="3">
        <v>4.4939</v>
      </c>
      <c r="R627" s="3">
        <v>23</v>
      </c>
      <c r="S627" s="3">
        <v>4.4494999999999996</v>
      </c>
      <c r="T627" s="3">
        <v>4.4939</v>
      </c>
      <c r="U627" s="3">
        <v>0.99766999999999995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3.2115999999999998E-3</v>
      </c>
      <c r="N628" s="3">
        <v>5.2374000000000001</v>
      </c>
      <c r="O628" s="3">
        <v>22.167000000000002</v>
      </c>
      <c r="P628" s="3">
        <v>0</v>
      </c>
      <c r="Q628" s="3">
        <v>5.1001000000000003</v>
      </c>
      <c r="R628" s="3">
        <v>23</v>
      </c>
      <c r="S628" s="3">
        <v>5.2342000000000004</v>
      </c>
      <c r="T628" s="3">
        <v>5.1001000000000003</v>
      </c>
      <c r="U628" s="3">
        <v>-2.5625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-2.2659999999999998E-3</v>
      </c>
      <c r="N630" s="3">
        <v>5.1784999999999997</v>
      </c>
      <c r="O630" s="3">
        <v>22.167000000000002</v>
      </c>
      <c r="P630" s="3">
        <v>0</v>
      </c>
      <c r="Q630" s="3">
        <v>5.7080000000000002</v>
      </c>
      <c r="R630" s="3">
        <v>23</v>
      </c>
      <c r="S630" s="3">
        <v>5.1807999999999996</v>
      </c>
      <c r="T630" s="3">
        <v>5.7080000000000002</v>
      </c>
      <c r="U630" s="3">
        <v>10.177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-3.0918E-3</v>
      </c>
      <c r="N631" s="3">
        <v>2.843</v>
      </c>
      <c r="O631" s="3">
        <v>23.167000000000002</v>
      </c>
      <c r="P631" s="3">
        <v>0</v>
      </c>
      <c r="Q631" s="3">
        <v>4.3872</v>
      </c>
      <c r="R631" s="3">
        <v>23</v>
      </c>
      <c r="S631" s="3">
        <v>2.8460999999999999</v>
      </c>
      <c r="T631" s="3">
        <v>4.3872</v>
      </c>
      <c r="U631" s="3">
        <v>54.146999999999998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3.0144000000000001E-2</v>
      </c>
      <c r="N632" s="3">
        <v>3.4342000000000001</v>
      </c>
      <c r="O632" s="3">
        <v>23.5</v>
      </c>
      <c r="P632" s="3">
        <v>0</v>
      </c>
      <c r="Q632" s="3">
        <v>4.2702999999999998</v>
      </c>
      <c r="R632" s="3">
        <v>23</v>
      </c>
      <c r="S632" s="3">
        <v>3.4041000000000001</v>
      </c>
      <c r="T632" s="3">
        <v>4.2702999999999998</v>
      </c>
      <c r="U632" s="3">
        <v>25.446000000000002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1.0887000000000001E-2</v>
      </c>
      <c r="N634" s="3">
        <v>2.5935000000000001</v>
      </c>
      <c r="O634" s="3">
        <v>23.167000000000002</v>
      </c>
      <c r="P634" s="3">
        <v>0</v>
      </c>
      <c r="Q634" s="3">
        <v>3.5242</v>
      </c>
      <c r="R634" s="3">
        <v>23</v>
      </c>
      <c r="S634" s="3">
        <v>2.5825999999999998</v>
      </c>
      <c r="T634" s="3">
        <v>3.5242</v>
      </c>
      <c r="U634" s="3">
        <v>36.46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2.4988E-2</v>
      </c>
      <c r="N635" s="3">
        <v>4.6904000000000003</v>
      </c>
      <c r="O635" s="3">
        <v>22.332999999999998</v>
      </c>
      <c r="P635" s="3">
        <v>0</v>
      </c>
      <c r="Q635" s="3">
        <v>4.4935999999999998</v>
      </c>
      <c r="R635" s="3">
        <v>23</v>
      </c>
      <c r="S635" s="3">
        <v>4.6654</v>
      </c>
      <c r="T635" s="3">
        <v>4.4935999999999998</v>
      </c>
      <c r="U635" s="3">
        <v>-3.6833999999999998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1.7531000000000001E-2</v>
      </c>
      <c r="N636" s="3">
        <v>1.8069999999999999</v>
      </c>
      <c r="O636" s="3">
        <v>23.332999999999998</v>
      </c>
      <c r="P636" s="3">
        <v>0</v>
      </c>
      <c r="Q636" s="3">
        <v>3.1074000000000002</v>
      </c>
      <c r="R636" s="3">
        <v>23</v>
      </c>
      <c r="S636" s="3">
        <v>1.7895000000000001</v>
      </c>
      <c r="T636" s="3">
        <v>3.1074000000000002</v>
      </c>
      <c r="U636" s="3">
        <v>73.650999999999996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1.8953000000000001E-2</v>
      </c>
      <c r="N637" s="3">
        <v>3.0758000000000001</v>
      </c>
      <c r="O637" s="3">
        <v>23.167000000000002</v>
      </c>
      <c r="P637" s="3">
        <v>0</v>
      </c>
      <c r="Q637" s="3">
        <v>3.0030999999999999</v>
      </c>
      <c r="R637" s="3">
        <v>23</v>
      </c>
      <c r="S637" s="3">
        <v>3.0569000000000002</v>
      </c>
      <c r="T637" s="3">
        <v>3.0030999999999999</v>
      </c>
      <c r="U637" s="3">
        <v>-1.7598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3.3723999999999997E-2</v>
      </c>
      <c r="N638" s="3">
        <v>4.5122</v>
      </c>
      <c r="O638" s="3">
        <v>23</v>
      </c>
      <c r="P638" s="3">
        <v>0</v>
      </c>
      <c r="Q638" s="3">
        <v>4.5494000000000003</v>
      </c>
      <c r="R638" s="3">
        <v>23</v>
      </c>
      <c r="S638" s="3">
        <v>4.4785000000000004</v>
      </c>
      <c r="T638" s="3">
        <v>4.5494000000000003</v>
      </c>
      <c r="U638" s="3">
        <v>1.583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19.085000000000001</v>
      </c>
      <c r="N644" s="3">
        <v>719.23</v>
      </c>
      <c r="O644" s="3">
        <v>22.832999999999998</v>
      </c>
      <c r="P644" s="3">
        <v>20</v>
      </c>
      <c r="Q644" s="3">
        <v>622.30999999999995</v>
      </c>
      <c r="R644" s="3">
        <v>22.667000000000002</v>
      </c>
      <c r="S644" s="3">
        <v>700.14</v>
      </c>
      <c r="T644" s="3">
        <v>602.30999999999995</v>
      </c>
      <c r="U644" s="3">
        <v>-13.974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12.5</v>
      </c>
      <c r="P645" s="3">
        <v>5.7</v>
      </c>
      <c r="Q645" s="3">
        <v>0.62368000000000001</v>
      </c>
      <c r="R645" s="3">
        <v>20</v>
      </c>
      <c r="S645" s="3">
        <v>-4.2</v>
      </c>
      <c r="T645" s="3">
        <v>-5.0762999999999998</v>
      </c>
      <c r="U645" s="3">
        <v>20.864999999999998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27.22</v>
      </c>
      <c r="O646" s="3">
        <v>21.5</v>
      </c>
      <c r="P646" s="3">
        <v>0</v>
      </c>
      <c r="Q646" s="3">
        <v>36.531999999999996</v>
      </c>
      <c r="R646" s="3">
        <v>22.667000000000002</v>
      </c>
      <c r="S646" s="3">
        <v>27.18</v>
      </c>
      <c r="T646" s="3">
        <v>36.531999999999996</v>
      </c>
      <c r="U646" s="3">
        <v>34.408999999999999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3.952E-2</v>
      </c>
      <c r="N647" s="3">
        <v>46.594000000000001</v>
      </c>
      <c r="O647" s="3">
        <v>19</v>
      </c>
      <c r="P647" s="3">
        <v>0</v>
      </c>
      <c r="Q647" s="3">
        <v>37.268999999999998</v>
      </c>
      <c r="R647" s="3">
        <v>22.667000000000002</v>
      </c>
      <c r="S647" s="3">
        <v>46.555</v>
      </c>
      <c r="T647" s="3">
        <v>37.268999999999998</v>
      </c>
      <c r="U647" s="3">
        <v>-19.945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32.411000000000001</v>
      </c>
      <c r="O648" s="3">
        <v>25</v>
      </c>
      <c r="P648" s="3">
        <v>0</v>
      </c>
      <c r="Q648" s="3">
        <v>35.759</v>
      </c>
      <c r="R648" s="3">
        <v>22.667000000000002</v>
      </c>
      <c r="S648" s="3">
        <v>32.411000000000001</v>
      </c>
      <c r="T648" s="3">
        <v>35.759</v>
      </c>
      <c r="U648" s="3">
        <v>10.33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19.53</v>
      </c>
      <c r="N649" s="3">
        <v>375.53</v>
      </c>
      <c r="O649" s="3">
        <v>25.332999999999998</v>
      </c>
      <c r="P649" s="3">
        <v>20</v>
      </c>
      <c r="Q649" s="3">
        <v>379.68</v>
      </c>
      <c r="R649" s="3">
        <v>23</v>
      </c>
      <c r="S649" s="3">
        <v>356</v>
      </c>
      <c r="T649" s="3">
        <v>359.68</v>
      </c>
      <c r="U649" s="3">
        <v>1.0314000000000001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18.78</v>
      </c>
      <c r="N650" s="3">
        <v>326.93</v>
      </c>
      <c r="O650" s="3">
        <v>23.332999999999998</v>
      </c>
      <c r="P650" s="3">
        <v>20</v>
      </c>
      <c r="Q650" s="3">
        <v>432.79</v>
      </c>
      <c r="R650" s="3">
        <v>22.832999999999998</v>
      </c>
      <c r="S650" s="3">
        <v>308.14999999999998</v>
      </c>
      <c r="T650" s="3">
        <v>412.79</v>
      </c>
      <c r="U650" s="3">
        <v>33.959000000000003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</v>
      </c>
      <c r="N651" s="3">
        <v>507.04</v>
      </c>
      <c r="O651" s="3">
        <v>23.167000000000002</v>
      </c>
      <c r="P651" s="3">
        <v>20</v>
      </c>
      <c r="Q651" s="3">
        <v>534</v>
      </c>
      <c r="R651" s="3">
        <v>22.832999999999998</v>
      </c>
      <c r="S651" s="3">
        <v>489.15</v>
      </c>
      <c r="T651" s="3">
        <v>514</v>
      </c>
      <c r="U651" s="3">
        <v>5.0801999999999996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19.149999999999999</v>
      </c>
      <c r="N652" s="3">
        <v>614.89</v>
      </c>
      <c r="O652" s="3">
        <v>23</v>
      </c>
      <c r="P652" s="3">
        <v>20</v>
      </c>
      <c r="Q652" s="3">
        <v>566.19000000000005</v>
      </c>
      <c r="R652" s="3">
        <v>22.667000000000002</v>
      </c>
      <c r="S652" s="3">
        <v>595.74</v>
      </c>
      <c r="T652" s="3">
        <v>546.19000000000005</v>
      </c>
      <c r="U652" s="3">
        <v>-8.3178999999999998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19.329999999999998</v>
      </c>
      <c r="N653" s="3">
        <v>741</v>
      </c>
      <c r="O653" s="3">
        <v>22.832999999999998</v>
      </c>
      <c r="P653" s="3">
        <v>20</v>
      </c>
      <c r="Q653" s="3">
        <v>257.94</v>
      </c>
      <c r="R653" s="3">
        <v>24.667000000000002</v>
      </c>
      <c r="S653" s="3">
        <v>721.67</v>
      </c>
      <c r="T653" s="3">
        <v>237.94</v>
      </c>
      <c r="U653" s="3">
        <v>-67.028999999999996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18.652000000000001</v>
      </c>
      <c r="N658" s="3">
        <v>169.46</v>
      </c>
      <c r="O658" s="3">
        <v>19.5</v>
      </c>
      <c r="P658" s="3">
        <v>20</v>
      </c>
      <c r="Q658" s="3">
        <v>191.7</v>
      </c>
      <c r="R658" s="3">
        <v>20</v>
      </c>
      <c r="S658" s="3">
        <v>150.81</v>
      </c>
      <c r="T658" s="3">
        <v>171.7</v>
      </c>
      <c r="U658" s="3">
        <v>13.853999999999999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1.2813000000000001</v>
      </c>
      <c r="O659" s="3">
        <v>18.167000000000002</v>
      </c>
      <c r="P659" s="3">
        <v>5.6</v>
      </c>
      <c r="Q659" s="3">
        <v>2.1585999999999999</v>
      </c>
      <c r="R659" s="3">
        <v>20</v>
      </c>
      <c r="S659" s="3">
        <v>-4.3186999999999998</v>
      </c>
      <c r="T659" s="3">
        <v>-3.4413999999999998</v>
      </c>
      <c r="U659" s="3">
        <v>-20.312999999999999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0.20951</v>
      </c>
      <c r="N660" s="3">
        <v>0.18622</v>
      </c>
      <c r="O660" s="3">
        <v>19.832999999999998</v>
      </c>
      <c r="P660" s="3">
        <v>0.20480000000000001</v>
      </c>
      <c r="Q660" s="3">
        <v>0.18511</v>
      </c>
      <c r="R660" s="3">
        <v>20</v>
      </c>
      <c r="S660" s="3">
        <v>-2.3289000000000001E-2</v>
      </c>
      <c r="T660" s="3">
        <v>-1.9691E-2</v>
      </c>
      <c r="U660" s="3">
        <v>-15.451000000000001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5.4078000000000004E-4</v>
      </c>
      <c r="N661" s="3">
        <v>1.3479E-2</v>
      </c>
      <c r="O661" s="3">
        <v>19.832999999999998</v>
      </c>
      <c r="P661" s="3">
        <v>0</v>
      </c>
      <c r="Q661" s="3">
        <v>1.1781E-2</v>
      </c>
      <c r="R661" s="3">
        <v>20</v>
      </c>
      <c r="S661" s="3">
        <v>1.2938E-2</v>
      </c>
      <c r="T661" s="3">
        <v>1.1781E-2</v>
      </c>
      <c r="U661" s="3">
        <v>-8.9420000000000002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3.6</v>
      </c>
      <c r="O662" s="3">
        <v>20</v>
      </c>
      <c r="P662" s="3">
        <v>0</v>
      </c>
      <c r="Q662" s="3">
        <v>1.6214</v>
      </c>
      <c r="R662" s="3">
        <v>20</v>
      </c>
      <c r="S662" s="3">
        <v>3.61</v>
      </c>
      <c r="T662" s="3">
        <v>1.6214</v>
      </c>
      <c r="U662" s="3">
        <v>-55.085000000000001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96.92</v>
      </c>
      <c r="O663" s="3">
        <v>20</v>
      </c>
      <c r="P663" s="3">
        <v>0</v>
      </c>
      <c r="Q663" s="3">
        <v>2.1566999999999998</v>
      </c>
      <c r="R663" s="3">
        <v>20</v>
      </c>
      <c r="S663" s="3">
        <v>96.92</v>
      </c>
      <c r="T663" s="3">
        <v>2.1566999999999998</v>
      </c>
      <c r="U663" s="3">
        <v>-97.775000000000006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5.7398999999999996</v>
      </c>
      <c r="O664" s="3">
        <v>15.5</v>
      </c>
      <c r="P664" s="3">
        <v>0</v>
      </c>
      <c r="Q664" s="3">
        <v>2.1553</v>
      </c>
      <c r="R664" s="3">
        <v>20</v>
      </c>
      <c r="S664" s="3">
        <v>5.7499000000000002</v>
      </c>
      <c r="T664" s="3">
        <v>2.1553</v>
      </c>
      <c r="U664" s="3">
        <v>-62.515999999999998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18.420000000000002</v>
      </c>
      <c r="N665" s="3">
        <v>105.64</v>
      </c>
      <c r="O665" s="3">
        <v>19.5</v>
      </c>
      <c r="P665" s="3">
        <v>20</v>
      </c>
      <c r="Q665" s="3">
        <v>86.581000000000003</v>
      </c>
      <c r="R665" s="3">
        <v>20</v>
      </c>
      <c r="S665" s="3">
        <v>87.22</v>
      </c>
      <c r="T665" s="3">
        <v>66.581000000000003</v>
      </c>
      <c r="U665" s="3">
        <v>-23.663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18.77</v>
      </c>
      <c r="N666" s="3">
        <v>128.52000000000001</v>
      </c>
      <c r="O666" s="3">
        <v>19.332999999999998</v>
      </c>
      <c r="P666" s="3">
        <v>20</v>
      </c>
      <c r="Q666" s="3">
        <v>107.51</v>
      </c>
      <c r="R666" s="3">
        <v>20</v>
      </c>
      <c r="S666" s="3">
        <v>109.75</v>
      </c>
      <c r="T666" s="3">
        <v>87.506</v>
      </c>
      <c r="U666" s="3">
        <v>-20.268000000000001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18.93</v>
      </c>
      <c r="N667" s="3">
        <v>125.62</v>
      </c>
      <c r="O667" s="3">
        <v>19.667000000000002</v>
      </c>
      <c r="P667" s="3">
        <v>20</v>
      </c>
      <c r="Q667" s="3">
        <v>107.43</v>
      </c>
      <c r="R667" s="3">
        <v>20</v>
      </c>
      <c r="S667" s="3">
        <v>106.69</v>
      </c>
      <c r="T667" s="3">
        <v>87.429000000000002</v>
      </c>
      <c r="U667" s="3">
        <v>-18.053000000000001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130.18</v>
      </c>
      <c r="O668" s="3">
        <v>19.5</v>
      </c>
      <c r="P668" s="3">
        <v>20</v>
      </c>
      <c r="Q668" s="3">
        <v>105.28</v>
      </c>
      <c r="R668" s="3">
        <v>20</v>
      </c>
      <c r="S668" s="3">
        <v>111.68</v>
      </c>
      <c r="T668" s="3">
        <v>85.284000000000006</v>
      </c>
      <c r="U668" s="3">
        <v>-23.635000000000002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18.84</v>
      </c>
      <c r="N669" s="3">
        <v>165.09</v>
      </c>
      <c r="O669" s="3">
        <v>19.332999999999998</v>
      </c>
      <c r="P669" s="3">
        <v>20</v>
      </c>
      <c r="Q669" s="3">
        <v>134.58000000000001</v>
      </c>
      <c r="R669" s="3">
        <v>20</v>
      </c>
      <c r="S669" s="3">
        <v>146.25</v>
      </c>
      <c r="T669" s="3">
        <v>114.58</v>
      </c>
      <c r="U669" s="3">
        <v>-21.652999999999999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19.010000000000002</v>
      </c>
      <c r="N670" s="3">
        <v>159.26</v>
      </c>
      <c r="O670" s="3">
        <v>19.5</v>
      </c>
      <c r="P670" s="3">
        <v>20</v>
      </c>
      <c r="Q670" s="3">
        <v>133.56</v>
      </c>
      <c r="R670" s="3">
        <v>20</v>
      </c>
      <c r="S670" s="3">
        <v>140.25</v>
      </c>
      <c r="T670" s="3">
        <v>113.56</v>
      </c>
      <c r="U670" s="3">
        <v>-19.029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18.73</v>
      </c>
      <c r="N671" s="3">
        <v>74.87</v>
      </c>
      <c r="O671" s="3">
        <v>20</v>
      </c>
      <c r="P671" s="3">
        <v>20</v>
      </c>
      <c r="Q671" s="3">
        <v>56.744999999999997</v>
      </c>
      <c r="R671" s="3">
        <v>20</v>
      </c>
      <c r="S671" s="3">
        <v>56.14</v>
      </c>
      <c r="T671" s="3">
        <v>36.744999999999997</v>
      </c>
      <c r="U671" s="3">
        <v>-34.548000000000002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18.88</v>
      </c>
      <c r="N672" s="3">
        <v>106.23</v>
      </c>
      <c r="O672" s="3">
        <v>19.832999999999998</v>
      </c>
      <c r="P672" s="3">
        <v>20</v>
      </c>
      <c r="Q672" s="3">
        <v>56.39</v>
      </c>
      <c r="R672" s="3">
        <v>20</v>
      </c>
      <c r="S672" s="3">
        <v>87.35</v>
      </c>
      <c r="T672" s="3">
        <v>36.39</v>
      </c>
      <c r="U672" s="3">
        <v>-58.34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18.760000000000002</v>
      </c>
      <c r="N673" s="3">
        <v>104.92</v>
      </c>
      <c r="O673" s="3">
        <v>19.667000000000002</v>
      </c>
      <c r="P673" s="3">
        <v>20</v>
      </c>
      <c r="Q673" s="3">
        <v>57.103000000000002</v>
      </c>
      <c r="R673" s="3">
        <v>20</v>
      </c>
      <c r="S673" s="3">
        <v>86.16</v>
      </c>
      <c r="T673" s="3">
        <v>37.103000000000002</v>
      </c>
      <c r="U673" s="3">
        <v>-56.936999999999998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17.73</v>
      </c>
      <c r="N674" s="3">
        <v>22.17</v>
      </c>
      <c r="O674" s="3">
        <v>20</v>
      </c>
      <c r="P674" s="3">
        <v>20</v>
      </c>
      <c r="Q674" s="3">
        <v>44.04</v>
      </c>
      <c r="R674" s="3">
        <v>20</v>
      </c>
      <c r="S674" s="3">
        <v>4.4400000000000004</v>
      </c>
      <c r="T674" s="3">
        <v>24.04</v>
      </c>
      <c r="U674" s="3">
        <v>441.43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19.149999999999999</v>
      </c>
      <c r="N675" s="3">
        <v>87.17</v>
      </c>
      <c r="O675" s="3">
        <v>19.832999999999998</v>
      </c>
      <c r="P675" s="3">
        <v>20</v>
      </c>
      <c r="Q675" s="3">
        <v>54.875999999999998</v>
      </c>
      <c r="R675" s="3">
        <v>20</v>
      </c>
      <c r="S675" s="3">
        <v>68.02</v>
      </c>
      <c r="T675" s="3">
        <v>34.875999999999998</v>
      </c>
      <c r="U675" s="3">
        <v>-48.726999999999997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18.989999999999998</v>
      </c>
      <c r="N676" s="3">
        <v>90.96</v>
      </c>
      <c r="O676" s="3">
        <v>20</v>
      </c>
      <c r="P676" s="3">
        <v>20</v>
      </c>
      <c r="Q676" s="3">
        <v>56.860999999999997</v>
      </c>
      <c r="R676" s="3">
        <v>20</v>
      </c>
      <c r="S676" s="3">
        <v>71.97</v>
      </c>
      <c r="T676" s="3">
        <v>36.860999999999997</v>
      </c>
      <c r="U676" s="3">
        <v>-48.781999999999996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-8.4670000000000005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8.8332999999999995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1.3471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13.946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18.515999999999998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5.1666999999999996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7.5804999999999998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9.6667000000000005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307.67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0.82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11.167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-8.5185999999999993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9.6667000000000005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7.8258000000000001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-8.5527999999999995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24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1.0327999999999999</v>
      </c>
      <c r="R731" s="3">
        <v>8</v>
      </c>
      <c r="S731" s="3">
        <v>-1.9615</v>
      </c>
      <c r="T731" s="3">
        <v>-1.417</v>
      </c>
      <c r="U731" s="3">
        <v>-27.759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15.718</v>
      </c>
      <c r="R732" s="3">
        <v>8</v>
      </c>
      <c r="S732" s="3">
        <v>-3.1</v>
      </c>
      <c r="T732" s="3">
        <v>-4.8272000000000004</v>
      </c>
      <c r="U732" s="3">
        <v>55.716000000000001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2.5145</v>
      </c>
      <c r="R733" s="3">
        <v>8</v>
      </c>
      <c r="S733" s="3">
        <v>2.2917000000000001</v>
      </c>
      <c r="T733" s="3">
        <v>2.5145</v>
      </c>
      <c r="U733" s="3">
        <v>9.7246000000000006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74.2</v>
      </c>
      <c r="O735" s="3">
        <v>8</v>
      </c>
      <c r="P735" s="3">
        <v>15</v>
      </c>
      <c r="Q735" s="3">
        <v>102.37</v>
      </c>
      <c r="R735" s="3">
        <v>4.8333000000000004</v>
      </c>
      <c r="S735" s="3">
        <v>57.5</v>
      </c>
      <c r="T735" s="3">
        <v>87.372</v>
      </c>
      <c r="U735" s="3">
        <v>51.951000000000001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0.13258</v>
      </c>
      <c r="R736" s="3">
        <v>8</v>
      </c>
      <c r="S736" s="3">
        <v>-1.99</v>
      </c>
      <c r="T736" s="3">
        <v>-2.2972000000000001</v>
      </c>
      <c r="U736" s="3">
        <v>15.436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78.7</v>
      </c>
      <c r="O737" s="3">
        <v>8</v>
      </c>
      <c r="P737" s="3">
        <v>15</v>
      </c>
      <c r="Q737" s="3">
        <v>102.37</v>
      </c>
      <c r="R737" s="3">
        <v>4.8333000000000004</v>
      </c>
      <c r="S737" s="3">
        <v>62.3</v>
      </c>
      <c r="T737" s="3">
        <v>87.372</v>
      </c>
      <c r="U737" s="3">
        <v>40.244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0.43901000000000001</v>
      </c>
      <c r="O738" s="3">
        <v>2</v>
      </c>
      <c r="P738" s="3">
        <v>2.4298000000000002</v>
      </c>
      <c r="Q738" s="3">
        <v>0.13258</v>
      </c>
      <c r="R738" s="3">
        <v>8</v>
      </c>
      <c r="S738" s="3">
        <v>-1.9910000000000001</v>
      </c>
      <c r="T738" s="3">
        <v>-2.2972000000000001</v>
      </c>
      <c r="U738" s="3">
        <v>15.379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97.3</v>
      </c>
      <c r="O739" s="3">
        <v>8</v>
      </c>
      <c r="P739" s="3">
        <v>15</v>
      </c>
      <c r="Q739" s="3">
        <v>102.37</v>
      </c>
      <c r="R739" s="3">
        <v>4.8333000000000004</v>
      </c>
      <c r="S739" s="3">
        <v>80.099999999999994</v>
      </c>
      <c r="T739" s="3">
        <v>87.372</v>
      </c>
      <c r="U739" s="3">
        <v>9.0789000000000009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0.13258</v>
      </c>
      <c r="R740" s="3">
        <v>8</v>
      </c>
      <c r="S740" s="3">
        <v>-1.931</v>
      </c>
      <c r="T740" s="3">
        <v>-2.2972000000000001</v>
      </c>
      <c r="U740" s="3">
        <v>18.963000000000001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17.376999999999999</v>
      </c>
      <c r="R741" s="3">
        <v>8</v>
      </c>
      <c r="S741" s="3">
        <v>-3.7</v>
      </c>
      <c r="T741" s="3">
        <v>-3.1678999999999999</v>
      </c>
      <c r="U741" s="3">
        <v>-14.381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2.0499999999999998</v>
      </c>
      <c r="O742" s="3">
        <v>8</v>
      </c>
      <c r="P742" s="3">
        <v>0</v>
      </c>
      <c r="Q742" s="3">
        <v>1.6479999999999999</v>
      </c>
      <c r="R742" s="3">
        <v>8</v>
      </c>
      <c r="S742" s="3">
        <v>2.0499999999999998</v>
      </c>
      <c r="T742" s="3">
        <v>1.6479999999999999</v>
      </c>
      <c r="U742" s="3">
        <v>-19.611000000000001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67.5</v>
      </c>
      <c r="O744" s="3">
        <v>8</v>
      </c>
      <c r="P744" s="3">
        <v>15</v>
      </c>
      <c r="Q744" s="3">
        <v>58.359000000000002</v>
      </c>
      <c r="R744" s="3">
        <v>8</v>
      </c>
      <c r="S744" s="3">
        <v>52.3</v>
      </c>
      <c r="T744" s="3">
        <v>43.359000000000002</v>
      </c>
      <c r="U744" s="3">
        <v>-17.094999999999999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2.7278E-2</v>
      </c>
      <c r="R745" s="3">
        <v>8</v>
      </c>
      <c r="S745" s="3">
        <v>-1.9866999999999999</v>
      </c>
      <c r="T745" s="3">
        <v>-2.4224999999999999</v>
      </c>
      <c r="U745" s="3">
        <v>21.937000000000001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1.82</v>
      </c>
      <c r="O746" s="3">
        <v>8</v>
      </c>
      <c r="P746" s="3">
        <v>0</v>
      </c>
      <c r="Q746" s="3">
        <v>1.4857</v>
      </c>
      <c r="R746" s="3">
        <v>8</v>
      </c>
      <c r="S746" s="3">
        <v>1.82</v>
      </c>
      <c r="T746" s="3">
        <v>1.4857</v>
      </c>
      <c r="U746" s="3">
        <v>-18.367999999999999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52</v>
      </c>
      <c r="O748" s="3">
        <v>8</v>
      </c>
      <c r="P748" s="3">
        <v>15</v>
      </c>
      <c r="Q748" s="3">
        <v>59.145000000000003</v>
      </c>
      <c r="R748" s="3">
        <v>8</v>
      </c>
      <c r="S748" s="3">
        <v>36.700000000000003</v>
      </c>
      <c r="T748" s="3">
        <v>44.145000000000003</v>
      </c>
      <c r="U748" s="3">
        <v>20.286999999999999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2.5524000000000002E-2</v>
      </c>
      <c r="R749" s="3">
        <v>8</v>
      </c>
      <c r="S749" s="3">
        <v>-2.0499999999999998</v>
      </c>
      <c r="T749" s="3">
        <v>-2.4041999999999999</v>
      </c>
      <c r="U749" s="3">
        <v>17.28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1.94</v>
      </c>
      <c r="O750" s="3">
        <v>8</v>
      </c>
      <c r="P750" s="3">
        <v>0</v>
      </c>
      <c r="Q750" s="3">
        <v>1.4965999999999999</v>
      </c>
      <c r="R750" s="3">
        <v>8</v>
      </c>
      <c r="S750" s="3">
        <v>1.94</v>
      </c>
      <c r="T750" s="3">
        <v>1.4965999999999999</v>
      </c>
      <c r="U750" s="3">
        <v>-22.856000000000002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342.71</v>
      </c>
      <c r="R756" s="3">
        <v>8</v>
      </c>
      <c r="S756" s="3">
        <v>345.33</v>
      </c>
      <c r="T756" s="3">
        <v>327.71</v>
      </c>
      <c r="U756" s="3">
        <v>-5.1039000000000003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0.16286999999999999</v>
      </c>
      <c r="R757" s="3">
        <v>8</v>
      </c>
      <c r="S757" s="3">
        <v>-1.7190000000000001</v>
      </c>
      <c r="T757" s="3">
        <v>-2.2869000000000002</v>
      </c>
      <c r="U757" s="3">
        <v>33.036000000000001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11.805</v>
      </c>
      <c r="R758" s="3">
        <v>8</v>
      </c>
      <c r="S758" s="3">
        <v>-6</v>
      </c>
      <c r="T758" s="3">
        <v>-8.7408000000000001</v>
      </c>
      <c r="U758" s="3">
        <v>45.68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3.41</v>
      </c>
      <c r="O759" s="3">
        <v>8</v>
      </c>
      <c r="P759" s="3">
        <v>0</v>
      </c>
      <c r="Q759" s="3">
        <v>4.5008999999999997</v>
      </c>
      <c r="R759" s="3">
        <v>8</v>
      </c>
      <c r="S759" s="3">
        <v>3.41</v>
      </c>
      <c r="T759" s="3">
        <v>4.5008999999999997</v>
      </c>
      <c r="U759" s="3">
        <v>31.991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97</v>
      </c>
      <c r="O761" s="3">
        <v>8</v>
      </c>
      <c r="P761" s="3">
        <v>15</v>
      </c>
      <c r="Q761" s="3">
        <v>118.64</v>
      </c>
      <c r="R761" s="3">
        <v>8</v>
      </c>
      <c r="S761" s="3">
        <v>83.8</v>
      </c>
      <c r="T761" s="3">
        <v>103.64</v>
      </c>
      <c r="U761" s="3">
        <v>23.672000000000001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1.8211999999999999E-2</v>
      </c>
      <c r="R762" s="3">
        <v>8</v>
      </c>
      <c r="S762" s="3">
        <v>-2.1088</v>
      </c>
      <c r="T762" s="3">
        <v>-2.4115000000000002</v>
      </c>
      <c r="U762" s="3">
        <v>14.355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106</v>
      </c>
      <c r="O763" s="3">
        <v>8</v>
      </c>
      <c r="P763" s="3">
        <v>15</v>
      </c>
      <c r="Q763" s="3">
        <v>118.64</v>
      </c>
      <c r="R763" s="3">
        <v>8</v>
      </c>
      <c r="S763" s="3">
        <v>92.9</v>
      </c>
      <c r="T763" s="3">
        <v>103.64</v>
      </c>
      <c r="U763" s="3">
        <v>11.557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1.8211999999999999E-2</v>
      </c>
      <c r="R764" s="3">
        <v>8</v>
      </c>
      <c r="S764" s="3">
        <v>-2.0699999999999998</v>
      </c>
      <c r="T764" s="3">
        <v>-2.4115000000000002</v>
      </c>
      <c r="U764" s="3">
        <v>16.5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130</v>
      </c>
      <c r="O765" s="3">
        <v>8</v>
      </c>
      <c r="P765" s="3">
        <v>15</v>
      </c>
      <c r="Q765" s="3">
        <v>118.64</v>
      </c>
      <c r="R765" s="3">
        <v>8</v>
      </c>
      <c r="S765" s="3">
        <v>116.6</v>
      </c>
      <c r="T765" s="3">
        <v>103.64</v>
      </c>
      <c r="U765" s="3">
        <v>-11.117000000000001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1.8211999999999999E-2</v>
      </c>
      <c r="R766" s="3">
        <v>8</v>
      </c>
      <c r="S766" s="3">
        <v>-2.0266999999999999</v>
      </c>
      <c r="T766" s="3">
        <v>-2.4115000000000002</v>
      </c>
      <c r="U766" s="3">
        <v>18.991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16.2</v>
      </c>
      <c r="O767" s="3">
        <v>8</v>
      </c>
      <c r="P767" s="3">
        <v>20.544</v>
      </c>
      <c r="Q767" s="3">
        <v>14.917</v>
      </c>
      <c r="R767" s="3">
        <v>8</v>
      </c>
      <c r="S767" s="3">
        <v>-4.5999999999999996</v>
      </c>
      <c r="T767" s="3">
        <v>-5.6277999999999997</v>
      </c>
      <c r="U767" s="3">
        <v>22.343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3.1</v>
      </c>
      <c r="O768" s="3">
        <v>8</v>
      </c>
      <c r="P768" s="3">
        <v>0</v>
      </c>
      <c r="Q768" s="3">
        <v>2.8982000000000001</v>
      </c>
      <c r="R768" s="3">
        <v>8</v>
      </c>
      <c r="S768" s="3">
        <v>3.1</v>
      </c>
      <c r="T768" s="3">
        <v>2.8982000000000001</v>
      </c>
      <c r="U768" s="3">
        <v>-6.5087999999999999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3.28</v>
      </c>
      <c r="O769" s="3">
        <v>8</v>
      </c>
      <c r="P769" s="3">
        <v>0</v>
      </c>
      <c r="Q769" s="3">
        <v>2.8982000000000001</v>
      </c>
      <c r="R769" s="3">
        <v>8</v>
      </c>
      <c r="S769" s="3">
        <v>3.28</v>
      </c>
      <c r="T769" s="3">
        <v>2.8982000000000001</v>
      </c>
      <c r="U769" s="3">
        <v>-11.638999999999999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88.4</v>
      </c>
      <c r="O771" s="3">
        <v>8</v>
      </c>
      <c r="P771" s="3">
        <v>15</v>
      </c>
      <c r="Q771" s="3">
        <v>74.688000000000002</v>
      </c>
      <c r="R771" s="3">
        <v>8</v>
      </c>
      <c r="S771" s="3">
        <v>75.2</v>
      </c>
      <c r="T771" s="3">
        <v>59.688000000000002</v>
      </c>
      <c r="U771" s="3">
        <v>-20.626999999999999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4.2219000000000002E-4</v>
      </c>
      <c r="R772" s="3">
        <v>8</v>
      </c>
      <c r="S772" s="3">
        <v>-2.11</v>
      </c>
      <c r="T772" s="3">
        <v>-2.4493</v>
      </c>
      <c r="U772" s="3">
        <v>16.082000000000001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2.87</v>
      </c>
      <c r="O773" s="3">
        <v>8</v>
      </c>
      <c r="P773" s="3">
        <v>0</v>
      </c>
      <c r="Q773" s="3">
        <v>2.4276</v>
      </c>
      <c r="R773" s="3">
        <v>8</v>
      </c>
      <c r="S773" s="3">
        <v>2.87</v>
      </c>
      <c r="T773" s="3">
        <v>2.4276</v>
      </c>
      <c r="U773" s="3">
        <v>-15.414999999999999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88.4</v>
      </c>
      <c r="O775" s="3">
        <v>8</v>
      </c>
      <c r="P775" s="3">
        <v>15</v>
      </c>
      <c r="Q775" s="3">
        <v>75.760000000000005</v>
      </c>
      <c r="R775" s="3">
        <v>8</v>
      </c>
      <c r="S775" s="3">
        <v>75.2</v>
      </c>
      <c r="T775" s="3">
        <v>60.76</v>
      </c>
      <c r="U775" s="3">
        <v>-19.202000000000002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3.1082000000000001E-4</v>
      </c>
      <c r="R776" s="3">
        <v>8</v>
      </c>
      <c r="S776" s="3">
        <v>-2.11</v>
      </c>
      <c r="T776" s="3">
        <v>-2.4293999999999998</v>
      </c>
      <c r="U776" s="3">
        <v>15.14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2.88</v>
      </c>
      <c r="O777" s="3">
        <v>8</v>
      </c>
      <c r="P777" s="3">
        <v>0</v>
      </c>
      <c r="Q777" s="3">
        <v>2.4548999999999999</v>
      </c>
      <c r="R777" s="3">
        <v>8</v>
      </c>
      <c r="S777" s="3">
        <v>2.88</v>
      </c>
      <c r="T777" s="3">
        <v>2.4548999999999999</v>
      </c>
      <c r="U777" s="3">
        <v>-14.762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-5.4458000000000002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0.23857999999999999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-5.0415000000000001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8.1517000000000006E-2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8.1667000000000005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8.0549999999999997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353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62" t="s">
        <v>338</v>
      </c>
      <c r="B3" s="77">
        <f>'HGT &amp; HGL'!D5</f>
        <v>54.8</v>
      </c>
      <c r="C3" s="77">
        <f>'HGT &amp; HGL'!E5</f>
        <v>62.3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>
        <f>IF('Plume Temp'!D5&lt;&gt;"",'Plume Temp'!D5,"")</f>
        <v>166</v>
      </c>
      <c r="I3" s="77">
        <f>IF('Plume Temp'!E5&lt;&gt;"",'Plume Temp'!E5,"")</f>
        <v>174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63"/>
      <c r="B4" s="76">
        <f>'HGT &amp; HGL'!D6</f>
        <v>86</v>
      </c>
      <c r="C4" s="76">
        <f>'HGT &amp; HGL'!E6</f>
        <v>99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H4" s="76">
        <f>IF('Plume Temp'!D6&lt;&gt;"",'Plume Temp'!D6,"")</f>
        <v>77</v>
      </c>
      <c r="I4" s="76">
        <f>IF('Plume Temp'!E6&lt;&gt;"",'Plume Temp'!E6,"")</f>
        <v>105</v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63"/>
      <c r="H5" s="76">
        <f>IF('Plume Temp'!D7&lt;&gt;"",'Plume Temp'!D7,"")</f>
        <v>288</v>
      </c>
      <c r="I5" s="76">
        <f>IF('Plume Temp'!E7&lt;&gt;"",'Plume Temp'!E7,"")</f>
        <v>244</v>
      </c>
      <c r="AA5" s="79"/>
      <c r="AC5"/>
      <c r="AD5"/>
      <c r="AE5"/>
      <c r="AF5"/>
      <c r="AG5"/>
      <c r="AH5"/>
      <c r="AI5"/>
      <c r="AJ5"/>
      <c r="AK5"/>
      <c r="AL5"/>
      <c r="AM5"/>
    </row>
    <row r="6" spans="1:39">
      <c r="A6" s="163"/>
      <c r="H6" s="76">
        <f>IF('Plume Temp'!D8&lt;&gt;"",'Plume Temp'!D8,"")</f>
        <v>128</v>
      </c>
      <c r="I6" s="76">
        <f>IF('Plume Temp'!E8&lt;&gt;"",'Plume Temp'!E8,"")</f>
        <v>161</v>
      </c>
      <c r="AA6" s="7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63"/>
      <c r="H7" s="76">
        <f>IF('Plume Temp'!D9&lt;&gt;"",'Plume Temp'!D9,"")</f>
        <v>252</v>
      </c>
      <c r="I7" s="76">
        <f>IF('Plume Temp'!E9&lt;&gt;"",'Plume Temp'!E9,"")</f>
        <v>238</v>
      </c>
      <c r="AA7" s="79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64"/>
      <c r="B8" s="80">
        <f>'HGT &amp; HGL'!D7</f>
        <v>82.5</v>
      </c>
      <c r="C8" s="80">
        <f>'HGT &amp; HGL'!E7</f>
        <v>91</v>
      </c>
      <c r="D8" s="80">
        <f>IF('HGT &amp; HGL'!G7&lt;&gt;"",'HGT &amp; HGL'!G7,"")</f>
        <v>13.86</v>
      </c>
      <c r="E8" s="80">
        <f>IF('HGT &amp; HGL'!H7&lt;&gt;"",'HGT &amp; HGL'!H7,"")</f>
        <v>14.94</v>
      </c>
      <c r="F8" s="80"/>
      <c r="G8" s="80"/>
      <c r="H8" s="80">
        <f>IF('Plume Temp'!D10&lt;&gt;"",'Plume Temp'!D10,"")</f>
        <v>128</v>
      </c>
      <c r="I8" s="80">
        <f>IF('Plume Temp'!E10&lt;&gt;"",'Plume Temp'!E10,"")</f>
        <v>141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</row>
    <row r="9" spans="1:39">
      <c r="A9" s="162" t="s">
        <v>361</v>
      </c>
      <c r="B9" s="77">
        <f>'HGT &amp; HGL'!D8</f>
        <v>122.89</v>
      </c>
      <c r="C9" s="77">
        <f>'HGT &amp; HGL'!E8</f>
        <v>135.47999999999999</v>
      </c>
      <c r="D9" s="77" t="str">
        <f>IF('HGT &amp; HGL'!G8&lt;&gt;"",'HGT &amp; HGL'!G8,"")</f>
        <v/>
      </c>
      <c r="E9" s="77" t="str">
        <f>IF('HGT &amp; HGL'!H8&lt;&gt;"",'HGT &amp; HGL'!H8,"")</f>
        <v/>
      </c>
      <c r="F9" s="77">
        <f>IF('Ceiling Jet'!D6&lt;&gt;"",'Ceiling Jet'!D6,"")</f>
        <v>154.9</v>
      </c>
      <c r="G9" s="77">
        <f>IF('Ceiling Jet'!E6&lt;&gt;"",'Ceiling Jet'!E6,"")</f>
        <v>135.47999999999999</v>
      </c>
      <c r="H9" s="77"/>
      <c r="I9" s="77"/>
      <c r="J9" s="77">
        <f>IF('Gas Concentration'!G5&lt;&gt;"",'Gas Concentration'!G5,"")</f>
        <v>3.8399999999999997E-2</v>
      </c>
      <c r="K9" s="77">
        <f>IF('Gas Concentration'!H5&lt;&gt;"",'Gas Concentration'!H5,"")</f>
        <v>4.4424999999999999E-2</v>
      </c>
      <c r="L9" s="77">
        <f>IF('Gas Concentration'!D5&lt;&gt;"",'Gas Concentration'!D5,"")</f>
        <v>6.5000000000000002E-2</v>
      </c>
      <c r="M9" s="77">
        <f>IF('Gas Concentration'!E5&lt;&gt;"",'Gas Concentration'!E5,"")</f>
        <v>7.6106999999999994E-2</v>
      </c>
      <c r="N9" s="77">
        <f>IF('Smoke Concentration'!C5&lt;&gt;"",'Smoke Concentration'!C5,"")</f>
        <v>41.5</v>
      </c>
      <c r="O9" s="77">
        <f>IF('Smoke Concentration'!D5&lt;&gt;"",'Smoke Concentration'!D5,"")</f>
        <v>320.43</v>
      </c>
      <c r="P9" s="77">
        <f>IF(Pressure!C5&lt;&gt;"",Pressure!C5,"")</f>
        <v>57.6</v>
      </c>
      <c r="Q9" s="77">
        <f>IF(Pressure!D5&lt;&gt;"",Pressure!D5,"")</f>
        <v>42.398000000000003</v>
      </c>
      <c r="R9" s="77">
        <f>IF('Target Flux and Temperature'!J5&lt;&gt;"",'Target Flux and Temperature'!J5,"")</f>
        <v>106.4</v>
      </c>
      <c r="S9" s="77">
        <f>IF('Target Flux and Temperature'!K5&lt;&gt;"",'Target Flux and Temperature'!K5,"")</f>
        <v>102.77</v>
      </c>
      <c r="T9" s="77">
        <f>IF('Target Flux and Temperature'!D5&lt;&gt;"",'Target Flux and Temperature'!D5,"")</f>
        <v>1.1214999999999999</v>
      </c>
      <c r="U9" s="77">
        <f>IF('Target Flux and Temperature'!E5&lt;&gt;"",'Target Flux and Temperature'!E5,"")</f>
        <v>1.5319</v>
      </c>
      <c r="V9" s="77">
        <f>IF('Target Flux and Temperature'!G5&lt;&gt;"",'Target Flux and Temperature'!G5,"")</f>
        <v>1.853</v>
      </c>
      <c r="W9" s="77">
        <f>IF('Target Flux and Temperature'!H5&lt;&gt;"",'Target Flux and Temperature'!H5,"")</f>
        <v>1.6738</v>
      </c>
      <c r="X9" s="77">
        <f>IF('Surface Flux and Temperature'!G5&lt;&gt;"",'Surface Flux and Temperature'!G5,"")</f>
        <v>54.2</v>
      </c>
      <c r="Y9" s="77">
        <f>IF('Surface Flux and Temperature'!H5&lt;&gt;"",'Surface Flux and Temperature'!H5,"")</f>
        <v>88.944999999999993</v>
      </c>
      <c r="Z9" s="77">
        <f>IF('Surface Flux and Temperature'!D5&lt;&gt;"",'Surface Flux and Temperature'!D5,"")</f>
        <v>1.3849</v>
      </c>
      <c r="AA9" s="78">
        <f>IF('Surface Flux and Temperature'!E5&lt;&gt;"",'Surface Flux and Temperature'!E5,"")</f>
        <v>1.6716</v>
      </c>
      <c r="AC9" s="133">
        <v>0</v>
      </c>
      <c r="AK9" s="76">
        <f>AK3</f>
        <v>0</v>
      </c>
    </row>
    <row r="10" spans="1:39">
      <c r="A10" s="163"/>
      <c r="B10" s="76">
        <f>'HGT &amp; HGL'!D9</f>
        <v>116.81</v>
      </c>
      <c r="C10" s="76">
        <f>'HGT &amp; HGL'!E9</f>
        <v>132.52000000000001</v>
      </c>
      <c r="D10" s="76" t="str">
        <f>IF('HGT &amp; HGL'!G9&lt;&gt;"",'HGT &amp; HGL'!G9,"")</f>
        <v/>
      </c>
      <c r="E10" s="76" t="str">
        <f>IF('HGT &amp; HGL'!H9&lt;&gt;"",'HGT &amp; HGL'!H9,"")</f>
        <v/>
      </c>
      <c r="F10" s="76">
        <f>IF('Ceiling Jet'!D7&lt;&gt;"",'Ceiling Jet'!D7,"")</f>
        <v>139.31</v>
      </c>
      <c r="G10" s="76">
        <f>IF('Ceiling Jet'!E7&lt;&gt;"",'Ceiling Jet'!E7,"")</f>
        <v>132.52000000000001</v>
      </c>
      <c r="J10" s="76">
        <f>IF('Gas Concentration'!G6&lt;&gt;"",'Gas Concentration'!G6,"")</f>
        <v>3.7977999999999998E-2</v>
      </c>
      <c r="K10" s="76">
        <f>IF('Gas Concentration'!H6&lt;&gt;"",'Gas Concentration'!H6,"")</f>
        <v>4.2644000000000001E-2</v>
      </c>
      <c r="L10" s="76">
        <f>IF('Gas Concentration'!D6&lt;&gt;"",'Gas Concentration'!D6,"")</f>
        <v>6.3915E-2</v>
      </c>
      <c r="M10" s="76">
        <f>IF('Gas Concentration'!E6&lt;&gt;"",'Gas Concentration'!E6,"")</f>
        <v>7.2998999999999994E-2</v>
      </c>
      <c r="N10" s="76">
        <f>IF('Smoke Concentration'!C6&lt;&gt;"",'Smoke Concentration'!C6,"")</f>
        <v>55.051000000000002</v>
      </c>
      <c r="O10" s="76">
        <f>IF('Smoke Concentration'!D6&lt;&gt;"",'Smoke Concentration'!D6,"")</f>
        <v>306.75</v>
      </c>
      <c r="P10" s="76">
        <f>IF(Pressure!C6&lt;&gt;"",Pressure!C6,"")</f>
        <v>45.871000000000002</v>
      </c>
      <c r="Q10" s="76">
        <f>IF(Pressure!D6&lt;&gt;"",Pressure!D6,"")</f>
        <v>28.841999999999999</v>
      </c>
      <c r="R10" s="76" t="str">
        <f>IF('Target Flux and Temperature'!J6&lt;&gt;"",'Target Flux and Temperature'!J6,"")</f>
        <v/>
      </c>
      <c r="S10" s="76" t="str">
        <f>IF('Target Flux and Temperature'!K6&lt;&gt;"",'Target Flux and Temperature'!K6,"")</f>
        <v/>
      </c>
      <c r="T10" s="76">
        <f>IF('Target Flux and Temperature'!D6&lt;&gt;"",'Target Flux and Temperature'!D6,"")</f>
        <v>1.4394</v>
      </c>
      <c r="U10" s="76">
        <f>IF('Target Flux and Temperature'!E6&lt;&gt;"",'Target Flux and Temperature'!E6,"")</f>
        <v>1.5831999999999999</v>
      </c>
      <c r="V10" s="76" t="str">
        <f>IF('Target Flux and Temperature'!G6&lt;&gt;"",'Target Flux and Temperature'!G6,"")</f>
        <v/>
      </c>
      <c r="W10" s="76" t="str">
        <f>IF('Target Flux and Temperature'!H6&lt;&gt;"",'Target Flux and Temperature'!H6,"")</f>
        <v/>
      </c>
      <c r="X10" s="76">
        <f>IF('Surface Flux and Temperature'!G6&lt;&gt;"",'Surface Flux and Temperature'!G6,"")</f>
        <v>68</v>
      </c>
      <c r="Y10" s="76">
        <f>IF('Surface Flux and Temperature'!H6&lt;&gt;"",'Surface Flux and Temperature'!H6,"")</f>
        <v>88.994</v>
      </c>
      <c r="Z10" s="76">
        <f>IF('Surface Flux and Temperature'!D6&lt;&gt;"",'Surface Flux and Temperature'!D6,"")</f>
        <v>1.7657</v>
      </c>
      <c r="AA10" s="79">
        <f>IF('Surface Flux and Temperature'!E6&lt;&gt;"",'Surface Flux and Temperature'!E6,"")</f>
        <v>1.6525000000000001</v>
      </c>
      <c r="AC10" s="133">
        <v>-1300</v>
      </c>
      <c r="AK10" s="76">
        <f>-AK4</f>
        <v>-1819.9999999999998</v>
      </c>
    </row>
    <row r="11" spans="1:39">
      <c r="A11" s="163"/>
      <c r="B11" s="76">
        <f>'HGT &amp; HGL'!D10</f>
        <v>229.21</v>
      </c>
      <c r="C11" s="76">
        <f>'HGT &amp; HGL'!E10</f>
        <v>234.57</v>
      </c>
      <c r="D11" s="76" t="str">
        <f>IF('HGT &amp; HGL'!G10&lt;&gt;"",'HGT &amp; HGL'!G10,"")</f>
        <v/>
      </c>
      <c r="E11" s="76" t="str">
        <f>IF('HGT &amp; HGL'!H10&lt;&gt;"",'HGT &amp; HGL'!H10,"")</f>
        <v/>
      </c>
      <c r="F11" s="76">
        <f>IF('Ceiling Jet'!D8&lt;&gt;"",'Ceiling Jet'!D8,"")</f>
        <v>270.60000000000002</v>
      </c>
      <c r="G11" s="76">
        <f>IF('Ceiling Jet'!E8&lt;&gt;"",'Ceiling Jet'!E8,"")</f>
        <v>234.57</v>
      </c>
      <c r="J11" s="76">
        <f>IF('Gas Concentration'!G7&lt;&gt;"",'Gas Concentration'!G7,"")</f>
        <v>5.4300000000000001E-2</v>
      </c>
      <c r="K11" s="76">
        <f>IF('Gas Concentration'!H7&lt;&gt;"",'Gas Concentration'!H7,"")</f>
        <v>5.8652999999999997E-2</v>
      </c>
      <c r="L11" s="76">
        <f>IF('Gas Concentration'!D7&lt;&gt;"",'Gas Concentration'!D7,"")</f>
        <v>9.1999999999999998E-2</v>
      </c>
      <c r="M11" s="76">
        <f>IF('Gas Concentration'!E7&lt;&gt;"",'Gas Concentration'!E7,"")</f>
        <v>0.10048</v>
      </c>
      <c r="N11" s="76">
        <f>IF('Smoke Concentration'!C7&lt;&gt;"",'Smoke Concentration'!C7,"")</f>
        <v>128</v>
      </c>
      <c r="O11" s="76">
        <f>IF('Smoke Concentration'!D7&lt;&gt;"",'Smoke Concentration'!D7,"")</f>
        <v>419.47</v>
      </c>
      <c r="P11" s="76">
        <f>IF(Pressure!C7&lt;&gt;"",Pressure!C7,"")</f>
        <v>290</v>
      </c>
      <c r="Q11" s="76">
        <f>IF(Pressure!D7&lt;&gt;"",Pressure!D7,"")</f>
        <v>266.01</v>
      </c>
      <c r="R11" s="76">
        <f>IF('Target Flux and Temperature'!J7&lt;&gt;"",'Target Flux and Temperature'!J7,"")</f>
        <v>82.6</v>
      </c>
      <c r="S11" s="76">
        <f>IF('Target Flux and Temperature'!K7&lt;&gt;"",'Target Flux and Temperature'!K7,"")</f>
        <v>67.864000000000004</v>
      </c>
      <c r="T11" s="76">
        <f>IF('Target Flux and Temperature'!D7&lt;&gt;"",'Target Flux and Temperature'!D7,"")</f>
        <v>0.86692000000000002</v>
      </c>
      <c r="U11" s="76">
        <f>IF('Target Flux and Temperature'!E7&lt;&gt;"",'Target Flux and Temperature'!E7,"")</f>
        <v>1.4341999999999999</v>
      </c>
      <c r="V11" s="76">
        <f>IF('Target Flux and Temperature'!G7&lt;&gt;"",'Target Flux and Temperature'!G7,"")</f>
        <v>1.6043000000000001</v>
      </c>
      <c r="W11" s="76">
        <f>IF('Target Flux and Temperature'!H7&lt;&gt;"",'Target Flux and Temperature'!H7,"")</f>
        <v>1.7999000000000001</v>
      </c>
      <c r="X11" s="76">
        <f>IF('Surface Flux and Temperature'!G7&lt;&gt;"",'Surface Flux and Temperature'!G7,"")</f>
        <v>55.4</v>
      </c>
      <c r="Y11" s="76">
        <f>IF('Surface Flux and Temperature'!H7&lt;&gt;"",'Surface Flux and Temperature'!H7,"")</f>
        <v>88.51</v>
      </c>
      <c r="Z11" s="76">
        <f>IF('Surface Flux and Temperature'!D7&lt;&gt;"",'Surface Flux and Temperature'!D7,"")</f>
        <v>1.2583</v>
      </c>
      <c r="AA11" s="79">
        <f>IF('Surface Flux and Temperature'!E7&lt;&gt;"",'Surface Flux and Temperature'!E7,"")</f>
        <v>1.6706000000000001</v>
      </c>
    </row>
    <row r="12" spans="1:39">
      <c r="A12" s="163"/>
      <c r="B12" s="76">
        <f>'HGT &amp; HGL'!D11</f>
        <v>217.68</v>
      </c>
      <c r="C12" s="76">
        <f>'HGT &amp; HGL'!E11</f>
        <v>234.06</v>
      </c>
      <c r="D12" s="76" t="str">
        <f>IF('HGT &amp; HGL'!G11&lt;&gt;"",'HGT &amp; HGL'!G11,"")</f>
        <v/>
      </c>
      <c r="E12" s="76" t="str">
        <f>IF('HGT &amp; HGL'!H11&lt;&gt;"",'HGT &amp; HGL'!H11,"")</f>
        <v/>
      </c>
      <c r="F12" s="76">
        <f>IF('Ceiling Jet'!D9&lt;&gt;"",'Ceiling Jet'!D9,"")</f>
        <v>246.93</v>
      </c>
      <c r="G12" s="76">
        <f>IF('Ceiling Jet'!E9&lt;&gt;"",'Ceiling Jet'!E9,"")</f>
        <v>234.06</v>
      </c>
      <c r="J12" s="76">
        <f>IF('Gas Concentration'!G8&lt;&gt;"",'Gas Concentration'!G8,"")</f>
        <v>5.7882999999999997E-2</v>
      </c>
      <c r="K12" s="76">
        <f>IF('Gas Concentration'!H8&lt;&gt;"",'Gas Concentration'!H8,"")</f>
        <v>5.7376999999999997E-2</v>
      </c>
      <c r="L12" s="76">
        <f>IF('Gas Concentration'!D8&lt;&gt;"",'Gas Concentration'!D8,"")</f>
        <v>9.6061999999999995E-2</v>
      </c>
      <c r="M12" s="76">
        <f>IF('Gas Concentration'!E8&lt;&gt;"",'Gas Concentration'!E8,"")</f>
        <v>9.8239999999999994E-2</v>
      </c>
      <c r="N12" s="76">
        <f>IF('Smoke Concentration'!C8&lt;&gt;"",'Smoke Concentration'!C8,"")</f>
        <v>99.528000000000006</v>
      </c>
      <c r="O12" s="76">
        <f>IF('Smoke Concentration'!D8&lt;&gt;"",'Smoke Concentration'!D8,"")</f>
        <v>411.23</v>
      </c>
      <c r="P12" s="76">
        <f>IF(Pressure!C8&lt;&gt;"",Pressure!C8,"")</f>
        <v>189.34</v>
      </c>
      <c r="Q12" s="76">
        <f>IF(Pressure!D8&lt;&gt;"",Pressure!D8,"")</f>
        <v>213.95</v>
      </c>
      <c r="R12" s="76">
        <f>IF('Target Flux and Temperature'!J8&lt;&gt;"",'Target Flux and Temperature'!J8,"")</f>
        <v>64.400000000000006</v>
      </c>
      <c r="S12" s="76">
        <f>IF('Target Flux and Temperature'!K8&lt;&gt;"",'Target Flux and Temperature'!K8,"")</f>
        <v>95.956000000000003</v>
      </c>
      <c r="T12" s="76">
        <f>IF('Target Flux and Temperature'!D8&lt;&gt;"",'Target Flux and Temperature'!D8,"")</f>
        <v>1.5111000000000001</v>
      </c>
      <c r="U12" s="76">
        <f>IF('Target Flux and Temperature'!E8&lt;&gt;"",'Target Flux and Temperature'!E8,"")</f>
        <v>1.5881000000000001</v>
      </c>
      <c r="V12" s="76" t="str">
        <f>IF('Target Flux and Temperature'!G8&lt;&gt;"",'Target Flux and Temperature'!G8,"")</f>
        <v/>
      </c>
      <c r="W12" s="76" t="str">
        <f>IF('Target Flux and Temperature'!H8&lt;&gt;"",'Target Flux and Temperature'!H8,"")</f>
        <v/>
      </c>
      <c r="X12" s="76">
        <f>IF('Surface Flux and Temperature'!G8&lt;&gt;"",'Surface Flux and Temperature'!G8,"")</f>
        <v>71</v>
      </c>
      <c r="Y12" s="76">
        <f>IF('Surface Flux and Temperature'!H8&lt;&gt;"",'Surface Flux and Temperature'!H8,"")</f>
        <v>89.117999999999995</v>
      </c>
      <c r="Z12" s="76">
        <f>IF('Surface Flux and Temperature'!D8&lt;&gt;"",'Surface Flux and Temperature'!D8,"")</f>
        <v>1.7222</v>
      </c>
      <c r="AA12" s="79">
        <f>IF('Surface Flux and Temperature'!E8&lt;&gt;"",'Surface Flux and Temperature'!E8,"")</f>
        <v>1.6669</v>
      </c>
      <c r="AC12" s="133">
        <v>0</v>
      </c>
      <c r="AK12" s="76">
        <f>AK6</f>
        <v>0</v>
      </c>
    </row>
    <row r="13" spans="1:39">
      <c r="A13" s="163"/>
      <c r="B13" s="76">
        <f>'HGT &amp; HGL'!D12</f>
        <v>204.28</v>
      </c>
      <c r="C13" s="76">
        <f>'HGT &amp; HGL'!E12</f>
        <v>221.67</v>
      </c>
      <c r="D13" s="76" t="str">
        <f>IF('HGT &amp; HGL'!G12&lt;&gt;"",'HGT &amp; HGL'!G12,"")</f>
        <v/>
      </c>
      <c r="E13" s="76" t="str">
        <f>IF('HGT &amp; HGL'!H12&lt;&gt;"",'HGT &amp; HGL'!H12,"")</f>
        <v/>
      </c>
      <c r="F13" s="76">
        <f>IF('Ceiling Jet'!D10&lt;&gt;"",'Ceiling Jet'!D10,"")</f>
        <v>228.69</v>
      </c>
      <c r="G13" s="76">
        <f>IF('Ceiling Jet'!E10&lt;&gt;"",'Ceiling Jet'!E10,"")</f>
        <v>221.67</v>
      </c>
      <c r="J13" s="76">
        <f>IF('Gas Concentration'!G9&lt;&gt;"",'Gas Concentration'!G9,"")</f>
        <v>4.7370000000000002E-2</v>
      </c>
      <c r="K13" s="76">
        <f>IF('Gas Concentration'!H9&lt;&gt;"",'Gas Concentration'!H9,"")</f>
        <v>3.4985000000000002E-2</v>
      </c>
      <c r="L13" s="76">
        <f>IF('Gas Concentration'!D9&lt;&gt;"",'Gas Concentration'!D9,"")</f>
        <v>7.8604999999999994E-2</v>
      </c>
      <c r="M13" s="76">
        <f>IF('Gas Concentration'!E9&lt;&gt;"",'Gas Concentration'!E9,"")</f>
        <v>5.9864000000000001E-2</v>
      </c>
      <c r="N13" s="76">
        <f>IF('Smoke Concentration'!C9&lt;&gt;"",'Smoke Concentration'!C9,"")</f>
        <v>79.897999999999996</v>
      </c>
      <c r="O13" s="76">
        <f>IF('Smoke Concentration'!D9&lt;&gt;"",'Smoke Concentration'!D9,"")</f>
        <v>177.26</v>
      </c>
      <c r="P13" s="76">
        <f>IF(Pressure!C9&lt;&gt;"",Pressure!C9,"")</f>
        <v>56.604999999999997</v>
      </c>
      <c r="Q13" s="76">
        <f>IF(Pressure!D9&lt;&gt;"",Pressure!D9,"")</f>
        <v>76.775999999999996</v>
      </c>
      <c r="R13" s="76">
        <f>IF('Target Flux and Temperature'!J9&lt;&gt;"",'Target Flux and Temperature'!J9,"")</f>
        <v>109.22</v>
      </c>
      <c r="S13" s="76">
        <f>IF('Target Flux and Temperature'!K9&lt;&gt;"",'Target Flux and Temperature'!K9,"")</f>
        <v>101.95</v>
      </c>
      <c r="T13" s="76">
        <f>IF('Target Flux and Temperature'!D9&lt;&gt;"",'Target Flux and Temperature'!D9,"")</f>
        <v>1.2040999999999999</v>
      </c>
      <c r="U13" s="76">
        <f>IF('Target Flux and Temperature'!E9&lt;&gt;"",'Target Flux and Temperature'!E9,"")</f>
        <v>1.5004</v>
      </c>
      <c r="V13" s="76">
        <f>IF('Target Flux and Temperature'!G9&lt;&gt;"",'Target Flux and Temperature'!G9,"")</f>
        <v>1.84</v>
      </c>
      <c r="W13" s="76">
        <f>IF('Target Flux and Temperature'!H9&lt;&gt;"",'Target Flux and Temperature'!H9,"")</f>
        <v>1.6273</v>
      </c>
      <c r="X13" s="76">
        <f>IF('Surface Flux and Temperature'!G9&lt;&gt;"",'Surface Flux and Temperature'!G9,"")</f>
        <v>38.200000000000003</v>
      </c>
      <c r="Y13" s="76">
        <f>IF('Surface Flux and Temperature'!H9&lt;&gt;"",'Surface Flux and Temperature'!H9,"")</f>
        <v>70.94</v>
      </c>
      <c r="Z13" s="76">
        <f>IF('Surface Flux and Temperature'!D9&lt;&gt;"",'Surface Flux and Temperature'!D9,"")</f>
        <v>0.92440999999999995</v>
      </c>
      <c r="AA13" s="79">
        <f>IF('Surface Flux and Temperature'!E9&lt;&gt;"",'Surface Flux and Temperature'!E9,"")</f>
        <v>1.3694999999999999</v>
      </c>
      <c r="AC13" s="133">
        <v>-1300</v>
      </c>
      <c r="AK13" s="76">
        <f>-AK7</f>
        <v>-780</v>
      </c>
    </row>
    <row r="14" spans="1:39">
      <c r="A14" s="163"/>
      <c r="B14" s="76">
        <f>'HGT &amp; HGL'!D13</f>
        <v>197.83</v>
      </c>
      <c r="C14" s="76">
        <f>'HGT &amp; HGL'!E13</f>
        <v>221.01</v>
      </c>
      <c r="D14" s="76" t="str">
        <f>IF('HGT &amp; HGL'!G13&lt;&gt;"",'HGT &amp; HGL'!G13,"")</f>
        <v/>
      </c>
      <c r="E14" s="76" t="str">
        <f>IF('HGT &amp; HGL'!H13&lt;&gt;"",'HGT &amp; HGL'!H13,"")</f>
        <v/>
      </c>
      <c r="F14" s="76">
        <f>IF('Ceiling Jet'!D11&lt;&gt;"",'Ceiling Jet'!D11,"")</f>
        <v>217.55</v>
      </c>
      <c r="G14" s="76">
        <f>IF('Ceiling Jet'!E11&lt;&gt;"",'Ceiling Jet'!E11,"")</f>
        <v>221.01</v>
      </c>
      <c r="J14" s="76">
        <f>IF('Gas Concentration'!G10&lt;&gt;"",'Gas Concentration'!G10,"")</f>
        <v>4.6545000000000003E-2</v>
      </c>
      <c r="K14" s="76">
        <f>IF('Gas Concentration'!H10&lt;&gt;"",'Gas Concentration'!H10,"")</f>
        <v>3.4729999999999997E-2</v>
      </c>
      <c r="L14" s="76">
        <f>IF('Gas Concentration'!D10&lt;&gt;"",'Gas Concentration'!D10,"")</f>
        <v>7.9242999999999994E-2</v>
      </c>
      <c r="M14" s="76">
        <f>IF('Gas Concentration'!E10&lt;&gt;"",'Gas Concentration'!E10,"")</f>
        <v>5.9368999999999998E-2</v>
      </c>
      <c r="N14" s="76">
        <f>IF('Smoke Concentration'!C10&lt;&gt;"",'Smoke Concentration'!C10,"")</f>
        <v>70.747</v>
      </c>
      <c r="O14" s="76">
        <f>IF('Smoke Concentration'!D10&lt;&gt;"",'Smoke Concentration'!D10,"")</f>
        <v>176.72</v>
      </c>
      <c r="P14" s="76">
        <f>IF(Pressure!C10&lt;&gt;"",Pressure!C10,"")</f>
        <v>49.326000000000001</v>
      </c>
      <c r="Q14" s="76">
        <f>IF(Pressure!D10&lt;&gt;"",Pressure!D10,"")</f>
        <v>45.703000000000003</v>
      </c>
      <c r="R14" s="76">
        <f>IF('Target Flux and Temperature'!J10&lt;&gt;"",'Target Flux and Temperature'!J10,"")</f>
        <v>87.263999999999996</v>
      </c>
      <c r="S14" s="76">
        <f>IF('Target Flux and Temperature'!K10&lt;&gt;"",'Target Flux and Temperature'!K10,"")</f>
        <v>102.25</v>
      </c>
      <c r="T14" s="76">
        <f>IF('Target Flux and Temperature'!D10&lt;&gt;"",'Target Flux and Temperature'!D10,"")</f>
        <v>1.3489</v>
      </c>
      <c r="U14" s="76">
        <f>IF('Target Flux and Temperature'!E10&lt;&gt;"",'Target Flux and Temperature'!E10,"")</f>
        <v>1.5507</v>
      </c>
      <c r="V14" s="76">
        <f>IF('Target Flux and Temperature'!G10&lt;&gt;"",'Target Flux and Temperature'!G10,"")</f>
        <v>2.5179</v>
      </c>
      <c r="W14" s="76">
        <f>IF('Target Flux and Temperature'!H10&lt;&gt;"",'Target Flux and Temperature'!H10,"")</f>
        <v>1.6752</v>
      </c>
      <c r="X14" s="76">
        <f>IF('Surface Flux and Temperature'!G10&lt;&gt;"",'Surface Flux and Temperature'!G10,"")</f>
        <v>77.400000000000006</v>
      </c>
      <c r="Y14" s="76">
        <f>IF('Surface Flux and Temperature'!H10&lt;&gt;"",'Surface Flux and Temperature'!H10,"")</f>
        <v>69.213999999999999</v>
      </c>
      <c r="Z14" s="76">
        <f>IF('Surface Flux and Temperature'!D10&lt;&gt;"",'Surface Flux and Temperature'!D10,"")</f>
        <v>2.3828</v>
      </c>
      <c r="AA14" s="79">
        <f>IF('Surface Flux and Temperature'!E10&lt;&gt;"",'Surface Flux and Temperature'!E10,"")</f>
        <v>1.3363</v>
      </c>
    </row>
    <row r="15" spans="1:39">
      <c r="A15" s="163"/>
      <c r="B15" s="76">
        <f>'HGT &amp; HGL'!D14</f>
        <v>290.49</v>
      </c>
      <c r="C15" s="76">
        <f>'HGT &amp; HGL'!E14</f>
        <v>310.87</v>
      </c>
      <c r="D15" s="76" t="str">
        <f>IF('HGT &amp; HGL'!G14&lt;&gt;"",'HGT &amp; HGL'!G14,"")</f>
        <v/>
      </c>
      <c r="E15" s="76" t="str">
        <f>IF('HGT &amp; HGL'!H14&lt;&gt;"",'HGT &amp; HGL'!H14,"")</f>
        <v/>
      </c>
      <c r="F15" s="76">
        <f>IF('Ceiling Jet'!D12&lt;&gt;"",'Ceiling Jet'!D12,"")</f>
        <v>330.42</v>
      </c>
      <c r="G15" s="76">
        <f>IF('Ceiling Jet'!E12&lt;&gt;"",'Ceiling Jet'!E12,"")</f>
        <v>310.87</v>
      </c>
      <c r="J15" s="76">
        <f>IF('Gas Concentration'!G11&lt;&gt;"",'Gas Concentration'!G11,"")</f>
        <v>6.0082000000000003E-2</v>
      </c>
      <c r="K15" s="76">
        <f>IF('Gas Concentration'!H11&lt;&gt;"",'Gas Concentration'!H11,"")</f>
        <v>6.4363000000000004E-2</v>
      </c>
      <c r="L15" s="76">
        <f>IF('Gas Concentration'!D11&lt;&gt;"",'Gas Concentration'!D11,"")</f>
        <v>0.10059</v>
      </c>
      <c r="M15" s="76">
        <f>IF('Gas Concentration'!E11&lt;&gt;"",'Gas Concentration'!E11,"")</f>
        <v>0.11017</v>
      </c>
      <c r="N15" s="76">
        <f>IF('Smoke Concentration'!C11&lt;&gt;"",'Smoke Concentration'!C11,"")</f>
        <v>223.51</v>
      </c>
      <c r="O15" s="76">
        <f>IF('Smoke Concentration'!D11&lt;&gt;"",'Smoke Concentration'!D11,"")</f>
        <v>480.2</v>
      </c>
      <c r="P15" s="76">
        <f>IF(Pressure!C11&lt;&gt;"",Pressure!C11,"")</f>
        <v>231.54</v>
      </c>
      <c r="Q15" s="76">
        <f>IF(Pressure!D11&lt;&gt;"",Pressure!D11,"")</f>
        <v>335.6</v>
      </c>
      <c r="R15" s="76">
        <f>IF('Target Flux and Temperature'!J11&lt;&gt;"",'Target Flux and Temperature'!J11,"")</f>
        <v>90.106999999999999</v>
      </c>
      <c r="S15" s="76">
        <f>IF('Target Flux and Temperature'!K11&lt;&gt;"",'Target Flux and Temperature'!K11,"")</f>
        <v>73.313000000000002</v>
      </c>
      <c r="T15" s="76">
        <f>IF('Target Flux and Temperature'!D11&lt;&gt;"",'Target Flux and Temperature'!D11,"")</f>
        <v>0.82047000000000003</v>
      </c>
      <c r="U15" s="76">
        <f>IF('Target Flux and Temperature'!E11&lt;&gt;"",'Target Flux and Temperature'!E11,"")</f>
        <v>1.4046000000000001</v>
      </c>
      <c r="V15" s="76">
        <f>IF('Target Flux and Temperature'!G11&lt;&gt;"",'Target Flux and Temperature'!G11,"")</f>
        <v>1.5087999999999999</v>
      </c>
      <c r="W15" s="76">
        <f>IF('Target Flux and Temperature'!H11&lt;&gt;"",'Target Flux and Temperature'!H11,"")</f>
        <v>1.7076</v>
      </c>
      <c r="X15" s="76">
        <f>IF('Surface Flux and Temperature'!G11&lt;&gt;"",'Surface Flux and Temperature'!G11,"")</f>
        <v>80.7</v>
      </c>
      <c r="Y15" s="76">
        <f>IF('Surface Flux and Temperature'!H11&lt;&gt;"",'Surface Flux and Temperature'!H11,"")</f>
        <v>91.93</v>
      </c>
      <c r="Z15" s="76">
        <f>IF('Surface Flux and Temperature'!D11&lt;&gt;"",'Surface Flux and Temperature'!D11,"")</f>
        <v>1.9286000000000001</v>
      </c>
      <c r="AA15" s="79">
        <f>IF('Surface Flux and Temperature'!E11&lt;&gt;"",'Surface Flux and Temperature'!E11,"")</f>
        <v>1.7032</v>
      </c>
    </row>
    <row r="16" spans="1:39">
      <c r="A16" s="163"/>
      <c r="B16" s="76">
        <f>'HGT &amp; HGL'!D15</f>
        <v>268.44</v>
      </c>
      <c r="C16" s="76">
        <f>'HGT &amp; HGL'!E15</f>
        <v>289.68</v>
      </c>
      <c r="D16" s="76" t="str">
        <f>IF('HGT &amp; HGL'!G15&lt;&gt;"",'HGT &amp; HGL'!G15,"")</f>
        <v/>
      </c>
      <c r="E16" s="76" t="str">
        <f>IF('HGT &amp; HGL'!H15&lt;&gt;"",'HGT &amp; HGL'!H15,"")</f>
        <v/>
      </c>
      <c r="F16" s="76">
        <f>IF('Ceiling Jet'!D13&lt;&gt;"",'Ceiling Jet'!D13,"")</f>
        <v>277.66000000000003</v>
      </c>
      <c r="G16" s="76">
        <f>IF('Ceiling Jet'!E13&lt;&gt;"",'Ceiling Jet'!E13,"")</f>
        <v>289.68</v>
      </c>
      <c r="J16" s="76">
        <f>IF('Gas Concentration'!G12&lt;&gt;"",'Gas Concentration'!G12,"")</f>
        <v>5.5209000000000001E-2</v>
      </c>
      <c r="K16" s="76">
        <f>IF('Gas Concentration'!H12&lt;&gt;"",'Gas Concentration'!H12,"")</f>
        <v>4.3607E-2</v>
      </c>
      <c r="L16" s="76">
        <f>IF('Gas Concentration'!D12&lt;&gt;"",'Gas Concentration'!D12,"")</f>
        <v>9.1444999999999999E-2</v>
      </c>
      <c r="M16" s="76">
        <f>IF('Gas Concentration'!E12&lt;&gt;"",'Gas Concentration'!E12,"")</f>
        <v>7.4638999999999997E-2</v>
      </c>
      <c r="N16" s="76">
        <f>IF('Smoke Concentration'!C12&lt;&gt;"",'Smoke Concentration'!C12,"")</f>
        <v>139.07</v>
      </c>
      <c r="O16" s="76">
        <f>IF('Smoke Concentration'!D12&lt;&gt;"",'Smoke Concentration'!D12,"")</f>
        <v>204.2</v>
      </c>
      <c r="P16" s="76">
        <f>IF(Pressure!C12&lt;&gt;"",Pressure!C12,"")</f>
        <v>80.58</v>
      </c>
      <c r="Q16" s="76">
        <f>IF(Pressure!D12&lt;&gt;"",Pressure!D12,"")</f>
        <v>308.54000000000002</v>
      </c>
      <c r="R16" s="76">
        <f>IF('Target Flux and Temperature'!J12&lt;&gt;"",'Target Flux and Temperature'!J12,"")</f>
        <v>78.052999999999997</v>
      </c>
      <c r="S16" s="76">
        <f>IF('Target Flux and Temperature'!K12&lt;&gt;"",'Target Flux and Temperature'!K12,"")</f>
        <v>93.242000000000004</v>
      </c>
      <c r="T16" s="76">
        <f>IF('Target Flux and Temperature'!D12&lt;&gt;"",'Target Flux and Temperature'!D12,"")</f>
        <v>1.4703999999999999</v>
      </c>
      <c r="U16" s="76">
        <f>IF('Target Flux and Temperature'!E12&lt;&gt;"",'Target Flux and Temperature'!E12,"")</f>
        <v>1.5558000000000001</v>
      </c>
      <c r="V16" s="76">
        <f>IF('Target Flux and Temperature'!G12&lt;&gt;"",'Target Flux and Temperature'!G12,"")</f>
        <v>1.8915999999999999</v>
      </c>
      <c r="W16" s="76">
        <f>IF('Target Flux and Temperature'!H12&lt;&gt;"",'Target Flux and Temperature'!H12,"")</f>
        <v>1.6908000000000001</v>
      </c>
      <c r="X16" s="76">
        <f>IF('Surface Flux and Temperature'!G12&lt;&gt;"",'Surface Flux and Temperature'!G12,"")</f>
        <v>176.3</v>
      </c>
      <c r="Y16" s="76">
        <f>IF('Surface Flux and Temperature'!H12&lt;&gt;"",'Surface Flux and Temperature'!H12,"")</f>
        <v>90.61</v>
      </c>
      <c r="Z16" s="76">
        <f>IF('Surface Flux and Temperature'!D12&lt;&gt;"",'Surface Flux and Temperature'!D12,"")</f>
        <v>3.7541000000000002</v>
      </c>
      <c r="AA16" s="79">
        <f>IF('Surface Flux and Temperature'!E12&lt;&gt;"",'Surface Flux and Temperature'!E12,"")</f>
        <v>1.6687000000000001</v>
      </c>
    </row>
    <row r="17" spans="1:27">
      <c r="A17" s="165"/>
      <c r="B17" s="76">
        <f>'HGT &amp; HGL'!D16</f>
        <v>135.33000000000001</v>
      </c>
      <c r="C17" s="76">
        <f>'HGT &amp; HGL'!E16</f>
        <v>143.19</v>
      </c>
      <c r="D17" s="76" t="str">
        <f>IF('HGT &amp; HGL'!G16&lt;&gt;"",'HGT &amp; HGL'!G16,"")</f>
        <v/>
      </c>
      <c r="E17" s="76" t="str">
        <f>IF('HGT &amp; HGL'!H16&lt;&gt;"",'HGT &amp; HGL'!H16,"")</f>
        <v/>
      </c>
      <c r="F17" s="76">
        <f>IF('Ceiling Jet'!D14&lt;&gt;"",'Ceiling Jet'!D14,"")</f>
        <v>155.85</v>
      </c>
      <c r="G17" s="76">
        <f>IF('Ceiling Jet'!E14&lt;&gt;"",'Ceiling Jet'!E14,"")</f>
        <v>143.19</v>
      </c>
      <c r="J17" s="76">
        <f>IF('Gas Concentration'!G13&lt;&gt;"",'Gas Concentration'!G13,"")</f>
        <v>2.1632999999999999E-2</v>
      </c>
      <c r="K17" s="76">
        <f>IF('Gas Concentration'!H13&lt;&gt;"",'Gas Concentration'!H13,"")</f>
        <v>1.6648E-2</v>
      </c>
      <c r="L17" s="76">
        <f>IF('Gas Concentration'!D13&lt;&gt;"",'Gas Concentration'!D13,"")</f>
        <v>3.3432000000000003E-2</v>
      </c>
      <c r="M17" s="76">
        <f>IF('Gas Concentration'!E13&lt;&gt;"",'Gas Concentration'!E13,"")</f>
        <v>3.1083E-2</v>
      </c>
      <c r="N17" s="76">
        <f>IF('Smoke Concentration'!C13&lt;&gt;"",'Smoke Concentration'!C13,"")</f>
        <v>353.09</v>
      </c>
      <c r="O17" s="76">
        <f>IF('Smoke Concentration'!D13&lt;&gt;"",'Smoke Concentration'!D13,"")</f>
        <v>1589.9</v>
      </c>
      <c r="P17" s="76">
        <f>IF(Pressure!C13&lt;&gt;"",Pressure!C13,"")</f>
        <v>194.86</v>
      </c>
      <c r="Q17" s="76">
        <f>IF(Pressure!D13&lt;&gt;"",Pressure!D13,"")</f>
        <v>137.44999999999999</v>
      </c>
      <c r="R17" s="76">
        <f>IF('Target Flux and Temperature'!J13&lt;&gt;"",'Target Flux and Temperature'!J13,"")</f>
        <v>175.7</v>
      </c>
      <c r="S17" s="76">
        <f>IF('Target Flux and Temperature'!K13&lt;&gt;"",'Target Flux and Temperature'!K13,"")</f>
        <v>143.97999999999999</v>
      </c>
      <c r="T17" s="76">
        <f>IF('Target Flux and Temperature'!D13&lt;&gt;"",'Target Flux and Temperature'!D13,"")</f>
        <v>2.8824000000000001</v>
      </c>
      <c r="U17" s="76">
        <f>IF('Target Flux and Temperature'!E13&lt;&gt;"",'Target Flux and Temperature'!E13,"")</f>
        <v>4.1844999999999999</v>
      </c>
      <c r="V17" s="76">
        <f>IF('Target Flux and Temperature'!G13&lt;&gt;"",'Target Flux and Temperature'!G13,"")</f>
        <v>5.2605000000000004</v>
      </c>
      <c r="W17" s="76">
        <f>IF('Target Flux and Temperature'!H13&lt;&gt;"",'Target Flux and Temperature'!H13,"")</f>
        <v>4.6139000000000001</v>
      </c>
      <c r="X17" s="76">
        <f>IF('Surface Flux and Temperature'!G13&lt;&gt;"",'Surface Flux and Temperature'!G13,"")</f>
        <v>53.134</v>
      </c>
      <c r="Y17" s="76">
        <f>IF('Surface Flux and Temperature'!H13&lt;&gt;"",'Surface Flux and Temperature'!H13,"")</f>
        <v>86.5</v>
      </c>
      <c r="Z17" s="76">
        <f>IF('Surface Flux and Temperature'!D13&lt;&gt;"",'Surface Flux and Temperature'!D13,"")</f>
        <v>1.379</v>
      </c>
      <c r="AA17" s="79">
        <f>IF('Surface Flux and Temperature'!E13&lt;&gt;"",'Surface Flux and Temperature'!E13,"")</f>
        <v>1.6396999999999999</v>
      </c>
    </row>
    <row r="18" spans="1:27">
      <c r="A18" s="165"/>
      <c r="B18" s="76">
        <f>'HGT &amp; HGL'!D17</f>
        <v>207.25</v>
      </c>
      <c r="C18" s="76">
        <f>'HGT &amp; HGL'!E17</f>
        <v>243.33</v>
      </c>
      <c r="D18" s="76">
        <f>IF('HGT &amp; HGL'!G17&lt;&gt;"",'HGT &amp; HGL'!G17,"")</f>
        <v>2.91</v>
      </c>
      <c r="E18" s="76">
        <f>IF('HGT &amp; HGL'!H17&lt;&gt;"",'HGT &amp; HGL'!H17,"")</f>
        <v>2.8132000000000001</v>
      </c>
      <c r="F18" s="76">
        <f>IF('Ceiling Jet'!D15&lt;&gt;"",'Ceiling Jet'!D15,"")</f>
        <v>240.67</v>
      </c>
      <c r="G18" s="76">
        <f>IF('Ceiling Jet'!E15&lt;&gt;"",'Ceiling Jet'!E15,"")</f>
        <v>243.33</v>
      </c>
      <c r="J18" s="76">
        <f>IF('Gas Concentration'!G14&lt;&gt;"",'Gas Concentration'!G14,"")</f>
        <v>3.1099000000000002E-2</v>
      </c>
      <c r="K18" s="76">
        <f>IF('Gas Concentration'!H14&lt;&gt;"",'Gas Concentration'!H14,"")</f>
        <v>2.7337E-2</v>
      </c>
      <c r="L18" s="76">
        <f>IF('Gas Concentration'!D14&lt;&gt;"",'Gas Concentration'!D14,"")</f>
        <v>5.2124999999999998E-2</v>
      </c>
      <c r="M18" s="76">
        <f>IF('Gas Concentration'!E14&lt;&gt;"",'Gas Concentration'!E14,"")</f>
        <v>4.4054000000000003E-2</v>
      </c>
      <c r="N18" s="76">
        <f>IF('Smoke Concentration'!C14&lt;&gt;"",'Smoke Concentration'!C14,"")</f>
        <v>118.03</v>
      </c>
      <c r="O18" s="76">
        <f>IF('Smoke Concentration'!D14&lt;&gt;"",'Smoke Concentration'!D14,"")</f>
        <v>139.61000000000001</v>
      </c>
      <c r="P18" s="76">
        <f>IF(Pressure!C14&lt;&gt;"",Pressure!C14,"")</f>
        <v>-1.907</v>
      </c>
      <c r="Q18" s="76">
        <f>IF(Pressure!D14&lt;&gt;"",Pressure!D14,"")</f>
        <v>-2.1025999999999998</v>
      </c>
      <c r="R18" s="76">
        <f>IF('Target Flux and Temperature'!J14&lt;&gt;"",'Target Flux and Temperature'!J14,"")</f>
        <v>126.3</v>
      </c>
      <c r="S18" s="76">
        <f>IF('Target Flux and Temperature'!K14&lt;&gt;"",'Target Flux and Temperature'!K14,"")</f>
        <v>145.47</v>
      </c>
      <c r="T18" s="76">
        <f>IF('Target Flux and Temperature'!D14&lt;&gt;"",'Target Flux and Temperature'!D14,"")</f>
        <v>4.1562000000000001</v>
      </c>
      <c r="U18" s="76">
        <f>IF('Target Flux and Temperature'!E14&lt;&gt;"",'Target Flux and Temperature'!E14,"")</f>
        <v>4.3326000000000002</v>
      </c>
      <c r="V18" s="76">
        <f>IF('Target Flux and Temperature'!G14&lt;&gt;"",'Target Flux and Temperature'!G14,"")</f>
        <v>9.8272999999999993</v>
      </c>
      <c r="W18" s="76">
        <f>IF('Target Flux and Temperature'!H14&lt;&gt;"",'Target Flux and Temperature'!H14,"")</f>
        <v>4.7519</v>
      </c>
      <c r="X18" s="76">
        <f>IF('Surface Flux and Temperature'!G14&lt;&gt;"",'Surface Flux and Temperature'!G14,"")</f>
        <v>70.290000000000006</v>
      </c>
      <c r="Y18" s="76">
        <f>IF('Surface Flux and Temperature'!H14&lt;&gt;"",'Surface Flux and Temperature'!H14,"")</f>
        <v>86.57</v>
      </c>
      <c r="Z18" s="76">
        <f>IF('Surface Flux and Temperature'!D14&lt;&gt;"",'Surface Flux and Temperature'!D14,"")</f>
        <v>1.8768</v>
      </c>
      <c r="AA18" s="79">
        <f>IF('Surface Flux and Temperature'!E14&lt;&gt;"",'Surface Flux and Temperature'!E14,"")</f>
        <v>1.6195999999999999</v>
      </c>
    </row>
    <row r="19" spans="1:27">
      <c r="A19" s="165"/>
      <c r="B19" s="76">
        <f>'HGT &amp; HGL'!D18</f>
        <v>203.99</v>
      </c>
      <c r="C19" s="76">
        <f>'HGT &amp; HGL'!E18</f>
        <v>240.56</v>
      </c>
      <c r="D19" s="76">
        <f>IF('HGT &amp; HGL'!G18&lt;&gt;"",'HGT &amp; HGL'!G18,"")</f>
        <v>2.92</v>
      </c>
      <c r="E19" s="76">
        <f>IF('HGT &amp; HGL'!H18&lt;&gt;"",'HGT &amp; HGL'!H18,"")</f>
        <v>2.8014999999999999</v>
      </c>
      <c r="F19" s="76">
        <f>IF('Ceiling Jet'!D16&lt;&gt;"",'Ceiling Jet'!D16,"")</f>
        <v>234.6</v>
      </c>
      <c r="G19" s="76">
        <f>IF('Ceiling Jet'!E16&lt;&gt;"",'Ceiling Jet'!E16,"")</f>
        <v>240.56</v>
      </c>
      <c r="J19" s="76">
        <f>IF('Gas Concentration'!G15&lt;&gt;"",'Gas Concentration'!G15,"")</f>
        <v>3.1300000000000001E-2</v>
      </c>
      <c r="K19" s="76">
        <f>IF('Gas Concentration'!H15&lt;&gt;"",'Gas Concentration'!H15,"")</f>
        <v>2.6939000000000001E-2</v>
      </c>
      <c r="L19" s="76">
        <f>IF('Gas Concentration'!D15&lt;&gt;"",'Gas Concentration'!D15,"")</f>
        <v>5.3999999999999999E-2</v>
      </c>
      <c r="M19" s="76">
        <f>IF('Gas Concentration'!E15&lt;&gt;"",'Gas Concentration'!E15,"")</f>
        <v>4.1929000000000001E-2</v>
      </c>
      <c r="N19" s="76">
        <f>IF('Smoke Concentration'!C15&lt;&gt;"",'Smoke Concentration'!C15,"")</f>
        <v>117</v>
      </c>
      <c r="O19" s="76">
        <f>IF('Smoke Concentration'!D15&lt;&gt;"",'Smoke Concentration'!D15,"")</f>
        <v>138.81</v>
      </c>
      <c r="P19" s="76">
        <f>IF(Pressure!C15&lt;&gt;"",Pressure!C15,"")</f>
        <v>-1.96</v>
      </c>
      <c r="Q19" s="76">
        <f>IF(Pressure!D15&lt;&gt;"",Pressure!D15,"")</f>
        <v>-2.0985999999999998</v>
      </c>
      <c r="R19" s="76">
        <f>IF('Target Flux and Temperature'!J15&lt;&gt;"",'Target Flux and Temperature'!J15,"")</f>
        <v>128.9</v>
      </c>
      <c r="S19" s="76">
        <f>IF('Target Flux and Temperature'!K15&lt;&gt;"",'Target Flux and Temperature'!K15,"")</f>
        <v>112.25</v>
      </c>
      <c r="T19" s="76">
        <f>IF('Target Flux and Temperature'!D15&lt;&gt;"",'Target Flux and Temperature'!D15,"")</f>
        <v>1.99</v>
      </c>
      <c r="U19" s="76">
        <f>IF('Target Flux and Temperature'!E15&lt;&gt;"",'Target Flux and Temperature'!E15,"")</f>
        <v>3.903</v>
      </c>
      <c r="V19" s="76">
        <f>IF('Target Flux and Temperature'!G15&lt;&gt;"",'Target Flux and Temperature'!G15,"")</f>
        <v>4.7729999999999997</v>
      </c>
      <c r="W19" s="76">
        <f>IF('Target Flux and Temperature'!H15&lt;&gt;"",'Target Flux and Temperature'!H15,"")</f>
        <v>4.5654000000000003</v>
      </c>
      <c r="X19" s="76">
        <f>IF('Surface Flux and Temperature'!G15&lt;&gt;"",'Surface Flux and Temperature'!G15,"")</f>
        <v>54.624000000000002</v>
      </c>
      <c r="Y19" s="76">
        <f>IF('Surface Flux and Temperature'!H15&lt;&gt;"",'Surface Flux and Temperature'!H15,"")</f>
        <v>86.122</v>
      </c>
      <c r="Z19" s="76">
        <f>IF('Surface Flux and Temperature'!D15&lt;&gt;"",'Surface Flux and Temperature'!D15,"")</f>
        <v>1.2216</v>
      </c>
      <c r="AA19" s="79">
        <f>IF('Surface Flux and Temperature'!E15&lt;&gt;"",'Surface Flux and Temperature'!E15,"")</f>
        <v>1.6403000000000001</v>
      </c>
    </row>
    <row r="20" spans="1:27">
      <c r="A20" s="165"/>
      <c r="B20" s="76">
        <f>'HGT &amp; HGL'!D19</f>
        <v>175.49</v>
      </c>
      <c r="C20" s="76">
        <f>'HGT &amp; HGL'!E19</f>
        <v>198.17</v>
      </c>
      <c r="D20" s="76">
        <f>IF('HGT &amp; HGL'!G19&lt;&gt;"",'HGT &amp; HGL'!G19,"")</f>
        <v>2.95</v>
      </c>
      <c r="E20" s="76">
        <f>IF('HGT &amp; HGL'!H19&lt;&gt;"",'HGT &amp; HGL'!H19,"")</f>
        <v>2.6629999999999998</v>
      </c>
      <c r="F20" s="76">
        <f>IF('Ceiling Jet'!D17&lt;&gt;"",'Ceiling Jet'!D17,"")</f>
        <v>207.74</v>
      </c>
      <c r="G20" s="76">
        <f>IF('Ceiling Jet'!E17&lt;&gt;"",'Ceiling Jet'!E17,"")</f>
        <v>198.17</v>
      </c>
      <c r="J20" s="76">
        <f>IF('Gas Concentration'!G16&lt;&gt;"",'Gas Concentration'!G16,"")</f>
        <v>1.7468000000000001E-2</v>
      </c>
      <c r="K20" s="76">
        <f>IF('Gas Concentration'!H16&lt;&gt;"",'Gas Concentration'!H16,"")</f>
        <v>1.6122000000000001E-2</v>
      </c>
      <c r="L20" s="76">
        <f>IF('Gas Concentration'!D16&lt;&gt;"",'Gas Concentration'!D16,"")</f>
        <v>3.0366000000000001E-2</v>
      </c>
      <c r="M20" s="76">
        <f>IF('Gas Concentration'!E16&lt;&gt;"",'Gas Concentration'!E16,"")</f>
        <v>2.6030000000000001E-2</v>
      </c>
      <c r="N20" s="76">
        <f>IF('Smoke Concentration'!C16&lt;&gt;"",'Smoke Concentration'!C16,"")</f>
        <v>87.334999999999994</v>
      </c>
      <c r="O20" s="76">
        <f>IF('Smoke Concentration'!D16&lt;&gt;"",'Smoke Concentration'!D16,"")</f>
        <v>90.567999999999998</v>
      </c>
      <c r="P20" s="76">
        <f>IF(Pressure!C16&lt;&gt;"",Pressure!C16,"")</f>
        <v>-1.8097000000000001</v>
      </c>
      <c r="Q20" s="76">
        <f>IF(Pressure!D16&lt;&gt;"",Pressure!D16,"")</f>
        <v>-1.9599</v>
      </c>
      <c r="R20" s="76">
        <f>IF('Target Flux and Temperature'!J16&lt;&gt;"",'Target Flux and Temperature'!J16,"")</f>
        <v>106.6</v>
      </c>
      <c r="S20" s="76">
        <f>IF('Target Flux and Temperature'!K16&lt;&gt;"",'Target Flux and Temperature'!K16,"")</f>
        <v>138.22</v>
      </c>
      <c r="T20" s="76">
        <f>IF('Target Flux and Temperature'!D16&lt;&gt;"",'Target Flux and Temperature'!D16,"")</f>
        <v>5.9679000000000002</v>
      </c>
      <c r="U20" s="76">
        <f>IF('Target Flux and Temperature'!E16&lt;&gt;"",'Target Flux and Temperature'!E16,"")</f>
        <v>4.3407</v>
      </c>
      <c r="V20" s="76" t="str">
        <f>IF('Target Flux and Temperature'!G16&lt;&gt;"",'Target Flux and Temperature'!G16,"")</f>
        <v/>
      </c>
      <c r="W20" s="76" t="str">
        <f>IF('Target Flux and Temperature'!H16&lt;&gt;"",'Target Flux and Temperature'!H16,"")</f>
        <v/>
      </c>
      <c r="X20" s="76">
        <f>IF('Surface Flux and Temperature'!G16&lt;&gt;"",'Surface Flux and Temperature'!G16,"")</f>
        <v>70.155000000000001</v>
      </c>
      <c r="Y20" s="76">
        <f>IF('Surface Flux and Temperature'!H16&lt;&gt;"",'Surface Flux and Temperature'!H16,"")</f>
        <v>86.703999999999994</v>
      </c>
      <c r="Z20" s="76">
        <f>IF('Surface Flux and Temperature'!D16&lt;&gt;"",'Surface Flux and Temperature'!D16,"")</f>
        <v>1.7870999999999999</v>
      </c>
      <c r="AA20" s="79">
        <f>IF('Surface Flux and Temperature'!E16&lt;&gt;"",'Surface Flux and Temperature'!E16,"")</f>
        <v>1.6349</v>
      </c>
    </row>
    <row r="21" spans="1:27">
      <c r="A21" s="165"/>
      <c r="B21" s="76">
        <f>'HGT &amp; HGL'!D20</f>
        <v>208.23</v>
      </c>
      <c r="C21" s="76">
        <f>'HGT &amp; HGL'!E20</f>
        <v>241.62</v>
      </c>
      <c r="D21" s="76">
        <f>IF('HGT &amp; HGL'!G20&lt;&gt;"",'HGT &amp; HGL'!G20,"")</f>
        <v>2.91</v>
      </c>
      <c r="E21" s="76">
        <f>IF('HGT &amp; HGL'!H20&lt;&gt;"",'HGT &amp; HGL'!H20,"")</f>
        <v>2.8058000000000001</v>
      </c>
      <c r="F21" s="76">
        <f>IF('Ceiling Jet'!D18&lt;&gt;"",'Ceiling Jet'!D18,"")</f>
        <v>240.8</v>
      </c>
      <c r="G21" s="76">
        <f>IF('Ceiling Jet'!E18&lt;&gt;"",'Ceiling Jet'!E18,"")</f>
        <v>241.62</v>
      </c>
      <c r="J21" s="76">
        <f>IF('Gas Concentration'!G17&lt;&gt;"",'Gas Concentration'!G17,"")</f>
        <v>3.2199999999999999E-2</v>
      </c>
      <c r="K21" s="76">
        <f>IF('Gas Concentration'!H17&lt;&gt;"",'Gas Concentration'!H17,"")</f>
        <v>2.7097E-2</v>
      </c>
      <c r="L21" s="76">
        <f>IF('Gas Concentration'!D17&lt;&gt;"",'Gas Concentration'!D17,"")</f>
        <v>5.5E-2</v>
      </c>
      <c r="M21" s="76">
        <f>IF('Gas Concentration'!E17&lt;&gt;"",'Gas Concentration'!E17,"")</f>
        <v>4.2021000000000003E-2</v>
      </c>
      <c r="N21" s="76">
        <f>IF('Smoke Concentration'!C17&lt;&gt;"",'Smoke Concentration'!C17,"")</f>
        <v>91.3</v>
      </c>
      <c r="O21" s="76">
        <f>IF('Smoke Concentration'!D17&lt;&gt;"",'Smoke Concentration'!D17,"")</f>
        <v>139.24</v>
      </c>
      <c r="P21" s="76">
        <f>IF(Pressure!C17&lt;&gt;"",Pressure!C17,"")</f>
        <v>-2.0499999999999998</v>
      </c>
      <c r="Q21" s="76">
        <f>IF(Pressure!D17&lt;&gt;"",Pressure!D17,"")</f>
        <v>-2.1193</v>
      </c>
      <c r="R21" s="76">
        <f>IF('Target Flux and Temperature'!J17&lt;&gt;"",'Target Flux and Temperature'!J17,"")</f>
        <v>183.31</v>
      </c>
      <c r="S21" s="76">
        <f>IF('Target Flux and Temperature'!K17&lt;&gt;"",'Target Flux and Temperature'!K17,"")</f>
        <v>142</v>
      </c>
      <c r="T21" s="76">
        <f>IF('Target Flux and Temperature'!D17&lt;&gt;"",'Target Flux and Temperature'!D17,"")</f>
        <v>2.9117000000000002</v>
      </c>
      <c r="U21" s="76">
        <f>IF('Target Flux and Temperature'!E17&lt;&gt;"",'Target Flux and Temperature'!E17,"")</f>
        <v>4.1378000000000004</v>
      </c>
      <c r="V21" s="76">
        <f>IF('Target Flux and Temperature'!G17&lt;&gt;"",'Target Flux and Temperature'!G17,"")</f>
        <v>5.5838999999999999</v>
      </c>
      <c r="W21" s="76">
        <f>IF('Target Flux and Temperature'!H17&lt;&gt;"",'Target Flux and Temperature'!H17,"")</f>
        <v>4.5785</v>
      </c>
      <c r="X21" s="76">
        <f>IF('Surface Flux and Temperature'!G17&lt;&gt;"",'Surface Flux and Temperature'!G17,"")</f>
        <v>36.356999999999999</v>
      </c>
      <c r="Y21" s="76">
        <f>IF('Surface Flux and Temperature'!H17&lt;&gt;"",'Surface Flux and Temperature'!H17,"")</f>
        <v>68.635000000000005</v>
      </c>
      <c r="Z21" s="76">
        <f>IF('Surface Flux and Temperature'!D17&lt;&gt;"",'Surface Flux and Temperature'!D17,"")</f>
        <v>0.90253000000000005</v>
      </c>
      <c r="AA21" s="79">
        <f>IF('Surface Flux and Temperature'!E17&lt;&gt;"",'Surface Flux and Temperature'!E17,"")</f>
        <v>1.3406</v>
      </c>
    </row>
    <row r="22" spans="1:27">
      <c r="A22" s="165"/>
      <c r="B22" s="76">
        <f>'HGT &amp; HGL'!D21</f>
        <v>210.57</v>
      </c>
      <c r="C22" s="76">
        <f>'HGT &amp; HGL'!E21</f>
        <v>241.94</v>
      </c>
      <c r="D22" s="76">
        <f>IF('HGT &amp; HGL'!G21&lt;&gt;"",'HGT &amp; HGL'!G21,"")</f>
        <v>2.89</v>
      </c>
      <c r="E22" s="76">
        <f>IF('HGT &amp; HGL'!H21&lt;&gt;"",'HGT &amp; HGL'!H21,"")</f>
        <v>2.7892999999999999</v>
      </c>
      <c r="F22" s="76">
        <f>IF('Ceiling Jet'!D19&lt;&gt;"",'Ceiling Jet'!D19,"")</f>
        <v>243.66</v>
      </c>
      <c r="G22" s="76">
        <f>IF('Ceiling Jet'!E19&lt;&gt;"",'Ceiling Jet'!E19,"")</f>
        <v>241.94</v>
      </c>
      <c r="J22" s="76">
        <f>IF('Gas Concentration'!G18&lt;&gt;"",'Gas Concentration'!G18,"")</f>
        <v>3.1216000000000001E-2</v>
      </c>
      <c r="K22" s="76">
        <f>IF('Gas Concentration'!H18&lt;&gt;"",'Gas Concentration'!H18,"")</f>
        <v>2.6688E-2</v>
      </c>
      <c r="L22" s="76">
        <f>IF('Gas Concentration'!D18&lt;&gt;"",'Gas Concentration'!D18,"")</f>
        <v>5.1638000000000003E-2</v>
      </c>
      <c r="M22" s="76">
        <f>IF('Gas Concentration'!E18&lt;&gt;"",'Gas Concentration'!E18,"")</f>
        <v>4.1968999999999999E-2</v>
      </c>
      <c r="N22" s="76">
        <f>IF('Smoke Concentration'!C18&lt;&gt;"",'Smoke Concentration'!C18,"")</f>
        <v>123.71</v>
      </c>
      <c r="O22" s="76">
        <f>IF('Smoke Concentration'!D18&lt;&gt;"",'Smoke Concentration'!D18,"")</f>
        <v>139.52000000000001</v>
      </c>
      <c r="P22" s="76">
        <f>IF(Pressure!C18&lt;&gt;"",Pressure!C18,"")</f>
        <v>-2.3509000000000002</v>
      </c>
      <c r="Q22" s="76">
        <f>IF(Pressure!D18&lt;&gt;"",Pressure!D18,"")</f>
        <v>-2.1996000000000002</v>
      </c>
      <c r="R22" s="76">
        <f>IF('Target Flux and Temperature'!J18&lt;&gt;"",'Target Flux and Temperature'!J18,"")</f>
        <v>149.63</v>
      </c>
      <c r="S22" s="76">
        <f>IF('Target Flux and Temperature'!K18&lt;&gt;"",'Target Flux and Temperature'!K18,"")</f>
        <v>143.53</v>
      </c>
      <c r="T22" s="76">
        <f>IF('Target Flux and Temperature'!D18&lt;&gt;"",'Target Flux and Temperature'!D18,"")</f>
        <v>3.5529000000000002</v>
      </c>
      <c r="U22" s="76">
        <f>IF('Target Flux and Temperature'!E18&lt;&gt;"",'Target Flux and Temperature'!E18,"")</f>
        <v>4.2859999999999996</v>
      </c>
      <c r="V22" s="76">
        <f>IF('Target Flux and Temperature'!G18&lt;&gt;"",'Target Flux and Temperature'!G18,"")</f>
        <v>8.5136000000000003</v>
      </c>
      <c r="W22" s="76">
        <f>IF('Target Flux and Temperature'!H18&lt;&gt;"",'Target Flux and Temperature'!H18,"")</f>
        <v>4.7163000000000004</v>
      </c>
      <c r="X22" s="76">
        <f>IF('Surface Flux and Temperature'!G18&lt;&gt;"",'Surface Flux and Temperature'!G18,"")</f>
        <v>78.206000000000003</v>
      </c>
      <c r="Y22" s="76">
        <f>IF('Surface Flux and Temperature'!H18&lt;&gt;"",'Surface Flux and Temperature'!H18,"")</f>
        <v>66.936000000000007</v>
      </c>
      <c r="Z22" s="76">
        <f>IF('Surface Flux and Temperature'!D18&lt;&gt;"",'Surface Flux and Temperature'!D18,"")</f>
        <v>2.3193999999999999</v>
      </c>
      <c r="AA22" s="79">
        <f>IF('Surface Flux and Temperature'!E18&lt;&gt;"",'Surface Flux and Temperature'!E18,"")</f>
        <v>1.3078000000000001</v>
      </c>
    </row>
    <row r="23" spans="1:27">
      <c r="A23" s="165"/>
      <c r="B23" s="76">
        <f>'HGT &amp; HGL'!D22</f>
        <v>193.43</v>
      </c>
      <c r="C23" s="76">
        <f>'HGT &amp; HGL'!E22</f>
        <v>242.79</v>
      </c>
      <c r="D23" s="76">
        <f>IF('HGT &amp; HGL'!G22&lt;&gt;"",'HGT &amp; HGL'!G22,"")</f>
        <v>2.91</v>
      </c>
      <c r="E23" s="76">
        <f>IF('HGT &amp; HGL'!H22&lt;&gt;"",'HGT &amp; HGL'!H22,"")</f>
        <v>-2.8071999999999999</v>
      </c>
      <c r="F23" s="76">
        <f>IF('Ceiling Jet'!D20&lt;&gt;"",'Ceiling Jet'!D20,"")</f>
        <v>235.01</v>
      </c>
      <c r="G23" s="76">
        <f>IF('Ceiling Jet'!E20&lt;&gt;"",'Ceiling Jet'!E20,"")</f>
        <v>242.79</v>
      </c>
      <c r="J23" s="76">
        <f>IF('Gas Concentration'!G19&lt;&gt;"",'Gas Concentration'!G19,"")</f>
        <v>3.0641999999999999E-2</v>
      </c>
      <c r="K23" s="76">
        <f>IF('Gas Concentration'!H19&lt;&gt;"",'Gas Concentration'!H19,"")</f>
        <v>2.7184E-2</v>
      </c>
      <c r="L23" s="76">
        <f>IF('Gas Concentration'!D19&lt;&gt;"",'Gas Concentration'!D19,"")</f>
        <v>5.0738999999999999E-2</v>
      </c>
      <c r="M23" s="76">
        <f>IF('Gas Concentration'!E19&lt;&gt;"",'Gas Concentration'!E19,"")</f>
        <v>4.3820999999999999E-2</v>
      </c>
      <c r="N23" s="76">
        <f>IF('Smoke Concentration'!C19&lt;&gt;"",'Smoke Concentration'!C19,"")</f>
        <v>110.18</v>
      </c>
      <c r="O23" s="76">
        <f>IF('Smoke Concentration'!D19&lt;&gt;"",'Smoke Concentration'!D19,"")</f>
        <v>139.69999999999999</v>
      </c>
      <c r="P23" s="76">
        <f>IF(Pressure!C19&lt;&gt;"",Pressure!C19,"")</f>
        <v>-2.0059</v>
      </c>
      <c r="Q23" s="76">
        <f>IF(Pressure!D19&lt;&gt;"",Pressure!D19,"")</f>
        <v>-2.1448999999999998</v>
      </c>
      <c r="R23" s="76">
        <f>IF('Target Flux and Temperature'!J19&lt;&gt;"",'Target Flux and Temperature'!J19,"")</f>
        <v>131.4</v>
      </c>
      <c r="S23" s="76">
        <f>IF('Target Flux and Temperature'!K19&lt;&gt;"",'Target Flux and Temperature'!K19,"")</f>
        <v>110.95</v>
      </c>
      <c r="T23" s="76">
        <f>IF('Target Flux and Temperature'!D19&lt;&gt;"",'Target Flux and Temperature'!D19,"")</f>
        <v>1.931</v>
      </c>
      <c r="U23" s="76">
        <f>IF('Target Flux and Temperature'!E19&lt;&gt;"",'Target Flux and Temperature'!E19,"")</f>
        <v>3.8559999999999999</v>
      </c>
      <c r="V23" s="76">
        <f>IF('Target Flux and Temperature'!G19&lt;&gt;"",'Target Flux and Temperature'!G19,"")</f>
        <v>4.9269999999999996</v>
      </c>
      <c r="W23" s="76">
        <f>IF('Target Flux and Temperature'!H19&lt;&gt;"",'Target Flux and Temperature'!H19,"")</f>
        <v>4.5267999999999997</v>
      </c>
      <c r="X23" s="76">
        <f>IF('Surface Flux and Temperature'!G19&lt;&gt;"",'Surface Flux and Temperature'!G19,"")</f>
        <v>79.891000000000005</v>
      </c>
      <c r="Y23" s="76">
        <f>IF('Surface Flux and Temperature'!H19&lt;&gt;"",'Surface Flux and Temperature'!H19,"")</f>
        <v>89.486999999999995</v>
      </c>
      <c r="Z23" s="76">
        <f>IF('Surface Flux and Temperature'!D19&lt;&gt;"",'Surface Flux and Temperature'!D19,"")</f>
        <v>1.9418</v>
      </c>
      <c r="AA23" s="79">
        <f>IF('Surface Flux and Temperature'!E19&lt;&gt;"",'Surface Flux and Temperature'!E19,"")</f>
        <v>1.6704000000000001</v>
      </c>
    </row>
    <row r="24" spans="1:27">
      <c r="A24" s="165"/>
      <c r="R24" s="76">
        <f>IF('Target Flux and Temperature'!J20&lt;&gt;"",'Target Flux and Temperature'!J20,"")</f>
        <v>106.86</v>
      </c>
      <c r="S24" s="76">
        <f>IF('Target Flux and Temperature'!K20&lt;&gt;"",'Target Flux and Temperature'!K20,"")</f>
        <v>136.41999999999999</v>
      </c>
      <c r="T24" s="76">
        <f>IF('Target Flux and Temperature'!D20&lt;&gt;"",'Target Flux and Temperature'!D20,"")</f>
        <v>6.0251999999999999</v>
      </c>
      <c r="U24" s="76">
        <f>IF('Target Flux and Temperature'!E20&lt;&gt;"",'Target Flux and Temperature'!E20,"")</f>
        <v>4.2945000000000002</v>
      </c>
      <c r="V24" s="76">
        <f>IF('Target Flux and Temperature'!G20&lt;&gt;"",'Target Flux and Temperature'!G20,"")</f>
        <v>5.98</v>
      </c>
      <c r="W24" s="76">
        <f>IF('Target Flux and Temperature'!H20&lt;&gt;"",'Target Flux and Temperature'!H20,"")</f>
        <v>4.6570999999999998</v>
      </c>
      <c r="X24" s="76">
        <f>IF('Surface Flux and Temperature'!G20&lt;&gt;"",'Surface Flux and Temperature'!G20,"")</f>
        <v>191.41</v>
      </c>
      <c r="Y24" s="76">
        <f>IF('Surface Flux and Temperature'!H20&lt;&gt;"",'Surface Flux and Temperature'!H20,"")</f>
        <v>88.149000000000001</v>
      </c>
      <c r="Z24" s="76" t="str">
        <f>IF('Surface Flux and Temperature'!D20&lt;&gt;"",'Surface Flux and Temperature'!D20,"")</f>
        <v/>
      </c>
      <c r="AA24" s="79" t="str">
        <f>IF('Surface Flux and Temperature'!E20&lt;&gt;"",'Surface Flux and Temperature'!E20,"")</f>
        <v/>
      </c>
    </row>
    <row r="25" spans="1:27">
      <c r="A25" s="165"/>
      <c r="R25" s="76">
        <f>IF('Target Flux and Temperature'!J21&lt;&gt;"",'Target Flux and Temperature'!J21,"")</f>
        <v>148.76</v>
      </c>
      <c r="S25" s="76">
        <f>IF('Target Flux and Temperature'!K21&lt;&gt;"",'Target Flux and Temperature'!K21,"")</f>
        <v>155.53</v>
      </c>
      <c r="T25" s="76">
        <f>IF('Target Flux and Temperature'!D21&lt;&gt;"",'Target Flux and Temperature'!D21,"")</f>
        <v>2.9161999999999999</v>
      </c>
      <c r="U25" s="76">
        <f>IF('Target Flux and Temperature'!E21&lt;&gt;"",'Target Flux and Temperature'!E21,"")</f>
        <v>3.859</v>
      </c>
      <c r="V25" s="76">
        <f>IF('Target Flux and Temperature'!G21&lt;&gt;"",'Target Flux and Temperature'!G21,"")</f>
        <v>5.5227000000000004</v>
      </c>
      <c r="W25" s="76">
        <f>IF('Target Flux and Temperature'!H21&lt;&gt;"",'Target Flux and Temperature'!H21,"")</f>
        <v>4.1410999999999998</v>
      </c>
      <c r="X25" s="76">
        <f>IF('Surface Flux and Temperature'!G21&lt;&gt;"",'Surface Flux and Temperature'!G21,"")</f>
        <v>95.6</v>
      </c>
      <c r="Y25" s="76">
        <f>IF('Surface Flux and Temperature'!H21&lt;&gt;"",'Surface Flux and Temperature'!H21,"")</f>
        <v>150.35</v>
      </c>
      <c r="Z25" s="76">
        <f>IF('Surface Flux and Temperature'!D21&lt;&gt;"",'Surface Flux and Temperature'!D21,"")</f>
        <v>3.7749999999999999</v>
      </c>
      <c r="AA25" s="79">
        <f>IF('Surface Flux and Temperature'!E21&lt;&gt;"",'Surface Flux and Temperature'!E21,"")</f>
        <v>4.4025999999999996</v>
      </c>
    </row>
    <row r="26" spans="1:27">
      <c r="A26" s="165"/>
      <c r="R26" s="76">
        <f>IF('Target Flux and Temperature'!J22&lt;&gt;"",'Target Flux and Temperature'!J22,"")</f>
        <v>113.13</v>
      </c>
      <c r="S26" s="76">
        <f>IF('Target Flux and Temperature'!K22&lt;&gt;"",'Target Flux and Temperature'!K22,"")</f>
        <v>156.78</v>
      </c>
      <c r="T26" s="76">
        <f>IF('Target Flux and Temperature'!D22&lt;&gt;"",'Target Flux and Temperature'!D22,"")</f>
        <v>3.2549999999999999</v>
      </c>
      <c r="U26" s="76">
        <f>IF('Target Flux and Temperature'!E22&lt;&gt;"",'Target Flux and Temperature'!E22,"")</f>
        <v>3.9958</v>
      </c>
      <c r="V26" s="76">
        <f>IF('Target Flux and Temperature'!G22&lt;&gt;"",'Target Flux and Temperature'!G22,"")</f>
        <v>7.2295999999999996</v>
      </c>
      <c r="W26" s="76">
        <f>IF('Target Flux and Temperature'!H22&lt;&gt;"",'Target Flux and Temperature'!H22,"")</f>
        <v>4.2705000000000002</v>
      </c>
      <c r="X26" s="76">
        <f>IF('Surface Flux and Temperature'!G22&lt;&gt;"",'Surface Flux and Temperature'!G22,"")</f>
        <v>120.1</v>
      </c>
      <c r="Y26" s="76">
        <f>IF('Surface Flux and Temperature'!H22&lt;&gt;"",'Surface Flux and Temperature'!H22,"")</f>
        <v>151.34</v>
      </c>
      <c r="Z26" s="76">
        <f>IF('Surface Flux and Temperature'!D22&lt;&gt;"",'Surface Flux and Temperature'!D22,"")</f>
        <v>4.5124000000000004</v>
      </c>
      <c r="AA26" s="79">
        <f>IF('Surface Flux and Temperature'!E22&lt;&gt;"",'Surface Flux and Temperature'!E22,"")</f>
        <v>4.3434999999999997</v>
      </c>
    </row>
    <row r="27" spans="1:27">
      <c r="A27" s="165"/>
      <c r="R27" s="76">
        <f>IF('Target Flux and Temperature'!J23&lt;&gt;"",'Target Flux and Temperature'!J23,"")</f>
        <v>148.55000000000001</v>
      </c>
      <c r="S27" s="76">
        <f>IF('Target Flux and Temperature'!K23&lt;&gt;"",'Target Flux and Temperature'!K23,"")</f>
        <v>115.26</v>
      </c>
      <c r="T27" s="76">
        <f>IF('Target Flux and Temperature'!D23&lt;&gt;"",'Target Flux and Temperature'!D23,"")</f>
        <v>2.0226999999999999</v>
      </c>
      <c r="U27" s="76">
        <f>IF('Target Flux and Temperature'!E23&lt;&gt;"",'Target Flux and Temperature'!E23,"")</f>
        <v>3.6031</v>
      </c>
      <c r="V27" s="76">
        <f>IF('Target Flux and Temperature'!G23&lt;&gt;"",'Target Flux and Temperature'!G23,"")</f>
        <v>5.0236000000000001</v>
      </c>
      <c r="W27" s="76">
        <f>IF('Target Flux and Temperature'!H23&lt;&gt;"",'Target Flux and Temperature'!H23,"")</f>
        <v>4.1578999999999997</v>
      </c>
      <c r="X27" s="76">
        <f>IF('Surface Flux and Temperature'!G23&lt;&gt;"",'Surface Flux and Temperature'!G23,"")</f>
        <v>109.6</v>
      </c>
      <c r="Y27" s="76">
        <f>IF('Surface Flux and Temperature'!H23&lt;&gt;"",'Surface Flux and Temperature'!H23,"")</f>
        <v>149.77000000000001</v>
      </c>
      <c r="Z27" s="76">
        <f>IF('Surface Flux and Temperature'!D23&lt;&gt;"",'Surface Flux and Temperature'!D23,"")</f>
        <v>3.6206999999999998</v>
      </c>
      <c r="AA27" s="79">
        <f>IF('Surface Flux and Temperature'!E23&lt;&gt;"",'Surface Flux and Temperature'!E23,"")</f>
        <v>4.3970000000000002</v>
      </c>
    </row>
    <row r="28" spans="1:27">
      <c r="A28" s="165"/>
      <c r="R28" s="76">
        <f>IF('Target Flux and Temperature'!J24&lt;&gt;"",'Target Flux and Temperature'!J24,"")</f>
        <v>124.93</v>
      </c>
      <c r="S28" s="76">
        <f>IF('Target Flux and Temperature'!K24&lt;&gt;"",'Target Flux and Temperature'!K24,"")</f>
        <v>148.54</v>
      </c>
      <c r="T28" s="76">
        <f>IF('Target Flux and Temperature'!D24&lt;&gt;"",'Target Flux and Temperature'!D24,"")</f>
        <v>5.9962</v>
      </c>
      <c r="U28" s="76">
        <f>IF('Target Flux and Temperature'!E24&lt;&gt;"",'Target Flux and Temperature'!E24,"")</f>
        <v>3.9824000000000002</v>
      </c>
      <c r="V28" s="76">
        <f>IF('Target Flux and Temperature'!G24&lt;&gt;"",'Target Flux and Temperature'!G24,"")</f>
        <v>6.4245000000000001</v>
      </c>
      <c r="W28" s="76">
        <f>IF('Target Flux and Temperature'!H24&lt;&gt;"",'Target Flux and Temperature'!H24,"")</f>
        <v>4.2281000000000004</v>
      </c>
      <c r="X28" s="76">
        <f>IF('Surface Flux and Temperature'!G24&lt;&gt;"",'Surface Flux and Temperature'!G24,"")</f>
        <v>125.4</v>
      </c>
      <c r="Y28" s="76">
        <f>IF('Surface Flux and Temperature'!H24&lt;&gt;"",'Surface Flux and Temperature'!H24,"")</f>
        <v>150.61000000000001</v>
      </c>
      <c r="Z28" s="76">
        <f>IF('Surface Flux and Temperature'!D24&lt;&gt;"",'Surface Flux and Temperature'!D24,"")</f>
        <v>4.62</v>
      </c>
      <c r="AA28" s="79">
        <f>IF('Surface Flux and Temperature'!E24&lt;&gt;"",'Surface Flux and Temperature'!E24,"")</f>
        <v>4.3910999999999998</v>
      </c>
    </row>
    <row r="29" spans="1:27">
      <c r="A29" s="165"/>
      <c r="R29" s="76">
        <f>IF('Target Flux and Temperature'!J25&lt;&gt;"",'Target Flux and Temperature'!J25,"")</f>
        <v>143.76</v>
      </c>
      <c r="S29" s="76">
        <f>IF('Target Flux and Temperature'!K25&lt;&gt;"",'Target Flux and Temperature'!K25,"")</f>
        <v>161.74</v>
      </c>
      <c r="T29" s="76">
        <f>IF('Target Flux and Temperature'!D25&lt;&gt;"",'Target Flux and Temperature'!D25,"")</f>
        <v>2.6898</v>
      </c>
      <c r="U29" s="76">
        <f>IF('Target Flux and Temperature'!E25&lt;&gt;"",'Target Flux and Temperature'!E25,"")</f>
        <v>3.8372999999999999</v>
      </c>
      <c r="V29" s="76">
        <f>IF('Target Flux and Temperature'!G25&lt;&gt;"",'Target Flux and Temperature'!G25,"")</f>
        <v>4.9051999999999998</v>
      </c>
      <c r="W29" s="76">
        <f>IF('Target Flux and Temperature'!H25&lt;&gt;"",'Target Flux and Temperature'!H25,"")</f>
        <v>4.0796000000000001</v>
      </c>
      <c r="X29" s="76">
        <f>IF('Surface Flux and Temperature'!G25&lt;&gt;"",'Surface Flux and Temperature'!G25,"")</f>
        <v>74.2</v>
      </c>
      <c r="Y29" s="76">
        <f>IF('Surface Flux and Temperature'!H25&lt;&gt;"",'Surface Flux and Temperature'!H25,"")</f>
        <v>127.01</v>
      </c>
      <c r="Z29" s="76">
        <f>IF('Surface Flux and Temperature'!D25&lt;&gt;"",'Surface Flux and Temperature'!D25,"")</f>
        <v>2.5918999999999999</v>
      </c>
      <c r="AA29" s="79">
        <f>IF('Surface Flux and Temperature'!E25&lt;&gt;"",'Surface Flux and Temperature'!E25,"")</f>
        <v>3.6516999999999999</v>
      </c>
    </row>
    <row r="30" spans="1:27">
      <c r="A30" s="165"/>
      <c r="R30" s="76">
        <f>IF('Target Flux and Temperature'!J26&lt;&gt;"",'Target Flux and Temperature'!J26,"")</f>
        <v>132.44999999999999</v>
      </c>
      <c r="S30" s="76">
        <f>IF('Target Flux and Temperature'!K26&lt;&gt;"",'Target Flux and Temperature'!K26,"")</f>
        <v>163.53</v>
      </c>
      <c r="T30" s="76">
        <f>IF('Target Flux and Temperature'!D26&lt;&gt;"",'Target Flux and Temperature'!D26,"")</f>
        <v>2.9129999999999998</v>
      </c>
      <c r="U30" s="76">
        <f>IF('Target Flux and Temperature'!E26&lt;&gt;"",'Target Flux and Temperature'!E26,"")</f>
        <v>3.9729000000000001</v>
      </c>
      <c r="V30" s="76">
        <f>IF('Target Flux and Temperature'!G26&lt;&gt;"",'Target Flux and Temperature'!G26,"")</f>
        <v>6.7148000000000003</v>
      </c>
      <c r="W30" s="76">
        <f>IF('Target Flux and Temperature'!H26&lt;&gt;"",'Target Flux and Temperature'!H26,"")</f>
        <v>4.2051999999999996</v>
      </c>
      <c r="X30" s="76">
        <f>IF('Surface Flux and Temperature'!G26&lt;&gt;"",'Surface Flux and Temperature'!G26,"")</f>
        <v>156.19999999999999</v>
      </c>
      <c r="Y30" s="76">
        <f>IF('Surface Flux and Temperature'!H26&lt;&gt;"",'Surface Flux and Temperature'!H26,"")</f>
        <v>123.53</v>
      </c>
      <c r="Z30" s="76">
        <f>IF('Surface Flux and Temperature'!D26&lt;&gt;"",'Surface Flux and Temperature'!D26,"")</f>
        <v>8.9024999999999999</v>
      </c>
      <c r="AA30" s="79">
        <f>IF('Surface Flux and Temperature'!E26&lt;&gt;"",'Surface Flux and Temperature'!E26,"")</f>
        <v>3.5445000000000002</v>
      </c>
    </row>
    <row r="31" spans="1:27">
      <c r="A31" s="165"/>
      <c r="R31" s="76">
        <f>IF('Target Flux and Temperature'!J27&lt;&gt;"",'Target Flux and Temperature'!J27,"")</f>
        <v>150.46</v>
      </c>
      <c r="S31" s="76">
        <f>IF('Target Flux and Temperature'!K27&lt;&gt;"",'Target Flux and Temperature'!K27,"")</f>
        <v>128.55000000000001</v>
      </c>
      <c r="T31" s="76">
        <f>IF('Target Flux and Temperature'!D27&lt;&gt;"",'Target Flux and Temperature'!D27,"")</f>
        <v>1.9278</v>
      </c>
      <c r="U31" s="76">
        <f>IF('Target Flux and Temperature'!E27&lt;&gt;"",'Target Flux and Temperature'!E27,"")</f>
        <v>3.5834000000000001</v>
      </c>
      <c r="V31" s="76">
        <f>IF('Target Flux and Temperature'!G27&lt;&gt;"",'Target Flux and Temperature'!G27,"")</f>
        <v>4.3612000000000002</v>
      </c>
      <c r="W31" s="76">
        <f>IF('Target Flux and Temperature'!H27&lt;&gt;"",'Target Flux and Temperature'!H27,"")</f>
        <v>4.0372000000000003</v>
      </c>
      <c r="X31" s="76">
        <f>IF('Surface Flux and Temperature'!G27&lt;&gt;"",'Surface Flux and Temperature'!G27,"")</f>
        <v>147.80000000000001</v>
      </c>
      <c r="Y31" s="76">
        <f>IF('Surface Flux and Temperature'!H27&lt;&gt;"",'Surface Flux and Temperature'!H27,"")</f>
        <v>154.13999999999999</v>
      </c>
      <c r="Z31" s="76">
        <f>IF('Surface Flux and Temperature'!D27&lt;&gt;"",'Surface Flux and Temperature'!D27,"")</f>
        <v>5.6471999999999998</v>
      </c>
      <c r="AA31" s="79">
        <f>IF('Surface Flux and Temperature'!E27&lt;&gt;"",'Surface Flux and Temperature'!E27,"")</f>
        <v>4.4656000000000002</v>
      </c>
    </row>
    <row r="32" spans="1:27">
      <c r="A32" s="165"/>
      <c r="R32" s="76">
        <f>IF('Target Flux and Temperature'!J28&lt;&gt;"",'Target Flux and Temperature'!J28,"")</f>
        <v>148.30000000000001</v>
      </c>
      <c r="S32" s="76">
        <f>IF('Target Flux and Temperature'!K28&lt;&gt;"",'Target Flux and Temperature'!K28,"")</f>
        <v>148.87</v>
      </c>
      <c r="T32" s="76">
        <f>IF('Target Flux and Temperature'!D28&lt;&gt;"",'Target Flux and Temperature'!D28,"")</f>
        <v>5.4241000000000001</v>
      </c>
      <c r="U32" s="76">
        <f>IF('Target Flux and Temperature'!E28&lt;&gt;"",'Target Flux and Temperature'!E28,"")</f>
        <v>3.9598</v>
      </c>
      <c r="V32" s="76">
        <f>IF('Target Flux and Temperature'!G28&lt;&gt;"",'Target Flux and Temperature'!G28,"")</f>
        <v>6.2034000000000002</v>
      </c>
      <c r="W32" s="76">
        <f>IF('Target Flux and Temperature'!H28&lt;&gt;"",'Target Flux and Temperature'!H28,"")</f>
        <v>4.2012</v>
      </c>
      <c r="X32" s="76">
        <f>IF('Surface Flux and Temperature'!G28&lt;&gt;"",'Surface Flux and Temperature'!G28,"")</f>
        <v>308.2</v>
      </c>
      <c r="Y32" s="76">
        <f>IF('Surface Flux and Temperature'!H28&lt;&gt;"",'Surface Flux and Temperature'!H28,"")</f>
        <v>152.01</v>
      </c>
      <c r="Z32" s="76">
        <f>IF('Surface Flux and Temperature'!D28&lt;&gt;"",'Surface Flux and Temperature'!D28,"")</f>
        <v>14.507</v>
      </c>
      <c r="AA32" s="79">
        <f>IF('Surface Flux and Temperature'!E28&lt;&gt;"",'Surface Flux and Temperature'!E28,"")</f>
        <v>4.3414999999999999</v>
      </c>
    </row>
    <row r="33" spans="1:27">
      <c r="A33" s="165"/>
      <c r="R33" s="76">
        <f>IF('Target Flux and Temperature'!J29&lt;&gt;"",'Target Flux and Temperature'!J29,"")</f>
        <v>185.88</v>
      </c>
      <c r="S33" s="76">
        <f>IF('Target Flux and Temperature'!K29&lt;&gt;"",'Target Flux and Temperature'!K29,"")</f>
        <v>164.68</v>
      </c>
      <c r="T33" s="76">
        <f>IF('Target Flux and Temperature'!D29&lt;&gt;"",'Target Flux and Temperature'!D29,"")</f>
        <v>4.7724000000000002</v>
      </c>
      <c r="U33" s="76">
        <f>IF('Target Flux and Temperature'!E29&lt;&gt;"",'Target Flux and Temperature'!E29,"")</f>
        <v>7.6938000000000004</v>
      </c>
      <c r="V33" s="76">
        <f>IF('Target Flux and Temperature'!G29&lt;&gt;"",'Target Flux and Temperature'!G29,"")</f>
        <v>8.2646999999999995</v>
      </c>
      <c r="W33" s="76">
        <f>IF('Target Flux and Temperature'!H29&lt;&gt;"",'Target Flux and Temperature'!H29,"")</f>
        <v>8.4281000000000006</v>
      </c>
      <c r="X33" s="76">
        <f>IF('Surface Flux and Temperature'!G29&lt;&gt;"",'Surface Flux and Temperature'!G29,"")</f>
        <v>94.561000000000007</v>
      </c>
      <c r="Y33" s="76">
        <f>IF('Surface Flux and Temperature'!H29&lt;&gt;"",'Surface Flux and Temperature'!H29,"")</f>
        <v>148.58000000000001</v>
      </c>
      <c r="Z33" s="76">
        <f>IF('Surface Flux and Temperature'!D29&lt;&gt;"",'Surface Flux and Temperature'!D29,"")</f>
        <v>3.8376999999999999</v>
      </c>
      <c r="AA33" s="79">
        <f>IF('Surface Flux and Temperature'!E29&lt;&gt;"",'Surface Flux and Temperature'!E29,"")</f>
        <v>4.3630000000000004</v>
      </c>
    </row>
    <row r="34" spans="1:27">
      <c r="A34" s="165"/>
      <c r="R34" s="76">
        <f>IF('Target Flux and Temperature'!J30&lt;&gt;"",'Target Flux and Temperature'!J30,"")</f>
        <v>173.4</v>
      </c>
      <c r="S34" s="76">
        <f>IF('Target Flux and Temperature'!K30&lt;&gt;"",'Target Flux and Temperature'!K30,"")</f>
        <v>168.37</v>
      </c>
      <c r="T34" s="76">
        <f>IF('Target Flux and Temperature'!D30&lt;&gt;"",'Target Flux and Temperature'!D30,"")</f>
        <v>6.5796000000000001</v>
      </c>
      <c r="U34" s="76">
        <f>IF('Target Flux and Temperature'!E30&lt;&gt;"",'Target Flux and Temperature'!E30,"")</f>
        <v>7.9836999999999998</v>
      </c>
      <c r="V34" s="76">
        <f>IF('Target Flux and Temperature'!G30&lt;&gt;"",'Target Flux and Temperature'!G30,"")</f>
        <v>11.221</v>
      </c>
      <c r="W34" s="76">
        <f>IF('Target Flux and Temperature'!H30&lt;&gt;"",'Target Flux and Temperature'!H30,"")</f>
        <v>8.6912000000000003</v>
      </c>
      <c r="X34" s="76">
        <f>IF('Surface Flux and Temperature'!G30&lt;&gt;"",'Surface Flux and Temperature'!G30,"")</f>
        <v>131.97</v>
      </c>
      <c r="Y34" s="76">
        <f>IF('Surface Flux and Temperature'!H30&lt;&gt;"",'Surface Flux and Temperature'!H30,"")</f>
        <v>149.86000000000001</v>
      </c>
      <c r="Z34" s="76">
        <f>IF('Surface Flux and Temperature'!D30&lt;&gt;"",'Surface Flux and Temperature'!D30,"")</f>
        <v>3.2551000000000001</v>
      </c>
      <c r="AA34" s="79">
        <f>IF('Surface Flux and Temperature'!E30&lt;&gt;"",'Surface Flux and Temperature'!E30,"")</f>
        <v>4.3026999999999997</v>
      </c>
    </row>
    <row r="35" spans="1:27">
      <c r="A35" s="165"/>
      <c r="R35" s="76">
        <f>IF('Target Flux and Temperature'!J31&lt;&gt;"",'Target Flux and Temperature'!J31,"")</f>
        <v>143.38</v>
      </c>
      <c r="S35" s="76">
        <f>IF('Target Flux and Temperature'!K31&lt;&gt;"",'Target Flux and Temperature'!K31,"")</f>
        <v>142.65</v>
      </c>
      <c r="T35" s="76">
        <f>IF('Target Flux and Temperature'!D31&lt;&gt;"",'Target Flux and Temperature'!D31,"")</f>
        <v>2.8973</v>
      </c>
      <c r="U35" s="76">
        <f>IF('Target Flux and Temperature'!E31&lt;&gt;"",'Target Flux and Temperature'!E31,"")</f>
        <v>7.1425000000000001</v>
      </c>
      <c r="V35" s="76">
        <f>IF('Target Flux and Temperature'!G31&lt;&gt;"",'Target Flux and Temperature'!G31,"")</f>
        <v>7.2846000000000002</v>
      </c>
      <c r="W35" s="76">
        <f>IF('Target Flux and Temperature'!H31&lt;&gt;"",'Target Flux and Temperature'!H31,"")</f>
        <v>8.0455000000000005</v>
      </c>
      <c r="X35" s="76">
        <f>IF('Surface Flux and Temperature'!G31&lt;&gt;"",'Surface Flux and Temperature'!G31,"")</f>
        <v>109.05</v>
      </c>
      <c r="Y35" s="76">
        <f>IF('Surface Flux and Temperature'!H31&lt;&gt;"",'Surface Flux and Temperature'!H31,"")</f>
        <v>147.97999999999999</v>
      </c>
      <c r="Z35" s="76">
        <f>IF('Surface Flux and Temperature'!D31&lt;&gt;"",'Surface Flux and Temperature'!D31,"")</f>
        <v>2.4634999999999998</v>
      </c>
      <c r="AA35" s="79">
        <f>IF('Surface Flux and Temperature'!E31&lt;&gt;"",'Surface Flux and Temperature'!E31,"")</f>
        <v>4.3574000000000002</v>
      </c>
    </row>
    <row r="36" spans="1:27">
      <c r="A36" s="165"/>
      <c r="R36" s="76">
        <f>IF('Target Flux and Temperature'!J32&lt;&gt;"",'Target Flux and Temperature'!J32,"")</f>
        <v>133.32</v>
      </c>
      <c r="S36" s="76">
        <f>IF('Target Flux and Temperature'!K32&lt;&gt;"",'Target Flux and Temperature'!K32,"")</f>
        <v>163.96</v>
      </c>
      <c r="T36" s="76">
        <f>IF('Target Flux and Temperature'!D32&lt;&gt;"",'Target Flux and Temperature'!D32,"")</f>
        <v>10.063000000000001</v>
      </c>
      <c r="U36" s="76">
        <f>IF('Target Flux and Temperature'!E32&lt;&gt;"",'Target Flux and Temperature'!E32,"")</f>
        <v>7.9966999999999997</v>
      </c>
      <c r="V36" s="76">
        <f>IF('Target Flux and Temperature'!G32&lt;&gt;"",'Target Flux and Temperature'!G32,"")</f>
        <v>12.176</v>
      </c>
      <c r="W36" s="76">
        <f>IF('Target Flux and Temperature'!H32&lt;&gt;"",'Target Flux and Temperature'!H32,"")</f>
        <v>8.5561000000000007</v>
      </c>
      <c r="X36" s="76">
        <f>IF('Surface Flux and Temperature'!G32&lt;&gt;"",'Surface Flux and Temperature'!G32,"")</f>
        <v>124.67</v>
      </c>
      <c r="Y36" s="76">
        <f>IF('Surface Flux and Temperature'!H32&lt;&gt;"",'Surface Flux and Temperature'!H32,"")</f>
        <v>148.84</v>
      </c>
      <c r="Z36" s="76">
        <f>IF('Surface Flux and Temperature'!D32&lt;&gt;"",'Surface Flux and Temperature'!D32,"")</f>
        <v>4.6996000000000002</v>
      </c>
      <c r="AA36" s="79">
        <f>IF('Surface Flux and Temperature'!E32&lt;&gt;"",'Surface Flux and Temperature'!E32,"")</f>
        <v>4.3513999999999999</v>
      </c>
    </row>
    <row r="37" spans="1:27">
      <c r="A37" s="165"/>
      <c r="R37" s="76">
        <f>IF('Target Flux and Temperature'!J33&lt;&gt;"",'Target Flux and Temperature'!J33,"")</f>
        <v>160.44999999999999</v>
      </c>
      <c r="S37" s="76">
        <f>IF('Target Flux and Temperature'!K33&lt;&gt;"",'Target Flux and Temperature'!K33,"")</f>
        <v>165.29</v>
      </c>
      <c r="T37" s="76">
        <f>IF('Target Flux and Temperature'!D33&lt;&gt;"",'Target Flux and Temperature'!D33,"")</f>
        <v>4.1166999999999998</v>
      </c>
      <c r="U37" s="76">
        <f>IF('Target Flux and Temperature'!E33&lt;&gt;"",'Target Flux and Temperature'!E33,"")</f>
        <v>6.5385</v>
      </c>
      <c r="V37" s="76">
        <f>IF('Target Flux and Temperature'!G33&lt;&gt;"",'Target Flux and Temperature'!G33,"")</f>
        <v>8.3661999999999992</v>
      </c>
      <c r="W37" s="76">
        <f>IF('Target Flux and Temperature'!H33&lt;&gt;"",'Target Flux and Temperature'!H33,"")</f>
        <v>7.1471</v>
      </c>
      <c r="X37" s="76">
        <f>IF('Surface Flux and Temperature'!G33&lt;&gt;"",'Surface Flux and Temperature'!G33,"")</f>
        <v>71.210999999999999</v>
      </c>
      <c r="Y37" s="76">
        <f>IF('Surface Flux and Temperature'!H33&lt;&gt;"",'Surface Flux and Temperature'!H33,"")</f>
        <v>125.18</v>
      </c>
      <c r="Z37" s="76">
        <f>IF('Surface Flux and Temperature'!D33&lt;&gt;"",'Surface Flux and Temperature'!D33,"")</f>
        <v>2.5552000000000001</v>
      </c>
      <c r="AA37" s="79">
        <f>IF('Surface Flux and Temperature'!E33&lt;&gt;"",'Surface Flux and Temperature'!E33,"")</f>
        <v>3.6042000000000001</v>
      </c>
    </row>
    <row r="38" spans="1:27">
      <c r="A38" s="165"/>
      <c r="R38" s="76">
        <f>IF('Target Flux and Temperature'!J34&lt;&gt;"",'Target Flux and Temperature'!J34,"")</f>
        <v>155.88</v>
      </c>
      <c r="S38" s="76">
        <f>IF('Target Flux and Temperature'!K34&lt;&gt;"",'Target Flux and Temperature'!K34,"")</f>
        <v>169.63</v>
      </c>
      <c r="T38" s="76">
        <f>IF('Target Flux and Temperature'!D34&lt;&gt;"",'Target Flux and Temperature'!D34,"")</f>
        <v>4.8319000000000001</v>
      </c>
      <c r="U38" s="76">
        <f>IF('Target Flux and Temperature'!E34&lt;&gt;"",'Target Flux and Temperature'!E34,"")</f>
        <v>6.8064</v>
      </c>
      <c r="V38" s="76">
        <f>IF('Target Flux and Temperature'!G34&lt;&gt;"",'Target Flux and Temperature'!G34,"")</f>
        <v>11.666</v>
      </c>
      <c r="W38" s="76">
        <f>IF('Target Flux and Temperature'!H34&lt;&gt;"",'Target Flux and Temperature'!H34,"")</f>
        <v>7.3845999999999998</v>
      </c>
      <c r="X38" s="76">
        <f>IF('Surface Flux and Temperature'!G34&lt;&gt;"",'Surface Flux and Temperature'!G34,"")</f>
        <v>148.16</v>
      </c>
      <c r="Y38" s="76">
        <f>IF('Surface Flux and Temperature'!H34&lt;&gt;"",'Surface Flux and Temperature'!H34,"")</f>
        <v>121.54</v>
      </c>
      <c r="Z38" s="76">
        <f>IF('Surface Flux and Temperature'!D34&lt;&gt;"",'Surface Flux and Temperature'!D34,"")</f>
        <v>8.6334</v>
      </c>
      <c r="AA38" s="79">
        <f>IF('Surface Flux and Temperature'!E34&lt;&gt;"",'Surface Flux and Temperature'!E34,"")</f>
        <v>3.4969000000000001</v>
      </c>
    </row>
    <row r="39" spans="1:27">
      <c r="A39" s="165"/>
      <c r="R39" s="76">
        <f>IF('Target Flux and Temperature'!J35&lt;&gt;"",'Target Flux and Temperature'!J35,"")</f>
        <v>168.47</v>
      </c>
      <c r="S39" s="76">
        <f>IF('Target Flux and Temperature'!K35&lt;&gt;"",'Target Flux and Temperature'!K35,"")</f>
        <v>147.4</v>
      </c>
      <c r="T39" s="76">
        <f>IF('Target Flux and Temperature'!D35&lt;&gt;"",'Target Flux and Temperature'!D35,"")</f>
        <v>2.7578999999999998</v>
      </c>
      <c r="U39" s="76">
        <f>IF('Target Flux and Temperature'!E35&lt;&gt;"",'Target Flux and Temperature'!E35,"")</f>
        <v>6.0350999999999999</v>
      </c>
      <c r="V39" s="76">
        <f>IF('Target Flux and Temperature'!G35&lt;&gt;"",'Target Flux and Temperature'!G35,"")</f>
        <v>6.1348000000000003</v>
      </c>
      <c r="W39" s="76">
        <f>IF('Target Flux and Temperature'!H35&lt;&gt;"",'Target Flux and Temperature'!H35,"")</f>
        <v>6.7754000000000003</v>
      </c>
      <c r="X39" s="76">
        <f>IF('Surface Flux and Temperature'!G35&lt;&gt;"",'Surface Flux and Temperature'!G35,"")</f>
        <v>147.82</v>
      </c>
      <c r="Y39" s="76">
        <f>IF('Surface Flux and Temperature'!H35&lt;&gt;"",'Surface Flux and Temperature'!H35,"")</f>
        <v>152.53</v>
      </c>
      <c r="Z39" s="76">
        <f>IF('Surface Flux and Temperature'!D35&lt;&gt;"",'Surface Flux and Temperature'!D35,"")</f>
        <v>6.1414999999999997</v>
      </c>
      <c r="AA39" s="79">
        <f>IF('Surface Flux and Temperature'!E35&lt;&gt;"",'Surface Flux and Temperature'!E35,"")</f>
        <v>4.4272999999999998</v>
      </c>
    </row>
    <row r="40" spans="1:27">
      <c r="A40" s="165"/>
      <c r="R40" s="76">
        <f>IF('Target Flux and Temperature'!J36&lt;&gt;"",'Target Flux and Temperature'!J36,"")</f>
        <v>169.15</v>
      </c>
      <c r="S40" s="76">
        <f>IF('Target Flux and Temperature'!K36&lt;&gt;"",'Target Flux and Temperature'!K36,"")</f>
        <v>149.79</v>
      </c>
      <c r="T40" s="76">
        <f>IF('Target Flux and Temperature'!D36&lt;&gt;"",'Target Flux and Temperature'!D36,"")</f>
        <v>11.962999999999999</v>
      </c>
      <c r="U40" s="76">
        <f>IF('Target Flux and Temperature'!E36&lt;&gt;"",'Target Flux and Temperature'!E36,"")</f>
        <v>6.7876000000000003</v>
      </c>
      <c r="V40" s="76">
        <f>IF('Target Flux and Temperature'!G36&lt;&gt;"",'Target Flux and Temperature'!G36,"")</f>
        <v>12.228</v>
      </c>
      <c r="W40" s="76">
        <f>IF('Target Flux and Temperature'!H36&lt;&gt;"",'Target Flux and Temperature'!H36,"")</f>
        <v>7.3335999999999997</v>
      </c>
      <c r="X40" s="76">
        <f>IF('Surface Flux and Temperature'!G36&lt;&gt;"",'Surface Flux and Temperature'!G36,"")</f>
        <v>325.27</v>
      </c>
      <c r="Y40" s="76">
        <f>IF('Surface Flux and Temperature'!H36&lt;&gt;"",'Surface Flux and Temperature'!H36,"")</f>
        <v>150.56</v>
      </c>
      <c r="Z40" s="76">
        <f>IF('Surface Flux and Temperature'!D36&lt;&gt;"",'Surface Flux and Temperature'!D36,"")</f>
        <v>12.923</v>
      </c>
      <c r="AA40" s="79">
        <f>IF('Surface Flux and Temperature'!E36&lt;&gt;"",'Surface Flux and Temperature'!E36,"")</f>
        <v>4.3021000000000003</v>
      </c>
    </row>
    <row r="41" spans="1:27">
      <c r="A41" s="165"/>
      <c r="R41" s="76" t="str">
        <f>IF('Target Flux and Temperature'!J37&lt;&gt;"",'Target Flux and Temperature'!J37,"")</f>
        <v/>
      </c>
      <c r="S41" s="76" t="str">
        <f>IF('Target Flux and Temperature'!K37&lt;&gt;"",'Target Flux and Temperature'!K37,"")</f>
        <v/>
      </c>
      <c r="T41" s="76">
        <f>IF('Target Flux and Temperature'!D37&lt;&gt;"",'Target Flux and Temperature'!D37,"")</f>
        <v>1.2989999999999999</v>
      </c>
      <c r="U41" s="76">
        <f>IF('Target Flux and Temperature'!E37&lt;&gt;"",'Target Flux and Temperature'!E37,"")</f>
        <v>2.0804</v>
      </c>
      <c r="V41" s="76">
        <f>IF('Target Flux and Temperature'!G37&lt;&gt;"",'Target Flux and Temperature'!G37,"")</f>
        <v>2.3620999999999999</v>
      </c>
      <c r="W41" s="76">
        <f>IF('Target Flux and Temperature'!H37&lt;&gt;"",'Target Flux and Temperature'!H37,"")</f>
        <v>2.5836999999999999</v>
      </c>
      <c r="X41" s="76">
        <f>IF('Surface Flux and Temperature'!G37&lt;&gt;"",'Surface Flux and Temperature'!G37,"")</f>
        <v>96.933000000000007</v>
      </c>
      <c r="Y41" s="76">
        <f>IF('Surface Flux and Temperature'!H37&lt;&gt;"",'Surface Flux and Temperature'!H37,"")</f>
        <v>149.61000000000001</v>
      </c>
      <c r="Z41" s="76">
        <f>IF('Surface Flux and Temperature'!D37&lt;&gt;"",'Surface Flux and Temperature'!D37,"")</f>
        <v>3.4102000000000001</v>
      </c>
      <c r="AA41" s="79">
        <f>IF('Surface Flux and Temperature'!E37&lt;&gt;"",'Surface Flux and Temperature'!E37,"")</f>
        <v>3.9546000000000001</v>
      </c>
    </row>
    <row r="42" spans="1:27">
      <c r="A42" s="165"/>
      <c r="R42" s="76" t="str">
        <f>IF('Target Flux and Temperature'!J38&lt;&gt;"",'Target Flux and Temperature'!J38,"")</f>
        <v/>
      </c>
      <c r="S42" s="76" t="str">
        <f>IF('Target Flux and Temperature'!K38&lt;&gt;"",'Target Flux and Temperature'!K38,"")</f>
        <v/>
      </c>
      <c r="T42" s="76">
        <f>IF('Target Flux and Temperature'!D38&lt;&gt;"",'Target Flux and Temperature'!D38,"")</f>
        <v>1.5215000000000001</v>
      </c>
      <c r="U42" s="76">
        <f>IF('Target Flux and Temperature'!E38&lt;&gt;"",'Target Flux and Temperature'!E38,"")</f>
        <v>2.2010999999999998</v>
      </c>
      <c r="V42" s="76">
        <f>IF('Target Flux and Temperature'!G38&lt;&gt;"",'Target Flux and Temperature'!G38,"")</f>
        <v>3.2863000000000002</v>
      </c>
      <c r="W42" s="76">
        <f>IF('Target Flux and Temperature'!H38&lt;&gt;"",'Target Flux and Temperature'!H38,"")</f>
        <v>2.6865000000000001</v>
      </c>
      <c r="X42" s="76">
        <f>IF('Surface Flux and Temperature'!G38&lt;&gt;"",'Surface Flux and Temperature'!G38,"")</f>
        <v>145.5</v>
      </c>
      <c r="Y42" s="76">
        <f>IF('Surface Flux and Temperature'!H38&lt;&gt;"",'Surface Flux and Temperature'!H38,"")</f>
        <v>151.51</v>
      </c>
      <c r="Z42" s="76">
        <f>IF('Surface Flux and Temperature'!D38&lt;&gt;"",'Surface Flux and Temperature'!D38,"")</f>
        <v>3.5068000000000001</v>
      </c>
      <c r="AA42" s="79">
        <f>IF('Surface Flux and Temperature'!E38&lt;&gt;"",'Surface Flux and Temperature'!E38,"")</f>
        <v>3.9523000000000001</v>
      </c>
    </row>
    <row r="43" spans="1:27">
      <c r="A43" s="165"/>
      <c r="R43" s="76" t="str">
        <f>IF('Target Flux and Temperature'!J39&lt;&gt;"",'Target Flux and Temperature'!J39,"")</f>
        <v/>
      </c>
      <c r="S43" s="76" t="str">
        <f>IF('Target Flux and Temperature'!K39&lt;&gt;"",'Target Flux and Temperature'!K39,"")</f>
        <v/>
      </c>
      <c r="T43" s="76">
        <f>IF('Target Flux and Temperature'!D39&lt;&gt;"",'Target Flux and Temperature'!D39,"")</f>
        <v>0.88131000000000004</v>
      </c>
      <c r="U43" s="76">
        <f>IF('Target Flux and Temperature'!E39&lt;&gt;"",'Target Flux and Temperature'!E39,"")</f>
        <v>1.8561000000000001</v>
      </c>
      <c r="V43" s="76">
        <f>IF('Target Flux and Temperature'!G39&lt;&gt;"",'Target Flux and Temperature'!G39,"")</f>
        <v>1.8520000000000001</v>
      </c>
      <c r="W43" s="76">
        <f>IF('Target Flux and Temperature'!H39&lt;&gt;"",'Target Flux and Temperature'!H39,"")</f>
        <v>2.4060999999999999</v>
      </c>
      <c r="X43" s="76">
        <f>IF('Surface Flux and Temperature'!G39&lt;&gt;"",'Surface Flux and Temperature'!G39,"")</f>
        <v>105.81</v>
      </c>
      <c r="Y43" s="76">
        <f>IF('Surface Flux and Temperature'!H39&lt;&gt;"",'Surface Flux and Temperature'!H39,"")</f>
        <v>149.18</v>
      </c>
      <c r="Z43" s="76">
        <f>IF('Surface Flux and Temperature'!D39&lt;&gt;"",'Surface Flux and Temperature'!D39,"")</f>
        <v>3.2605</v>
      </c>
      <c r="AA43" s="79">
        <f>IF('Surface Flux and Temperature'!E39&lt;&gt;"",'Surface Flux and Temperature'!E39,"")</f>
        <v>3.9493</v>
      </c>
    </row>
    <row r="44" spans="1:27">
      <c r="A44" s="165"/>
      <c r="R44" s="76" t="str">
        <f>IF('Target Flux and Temperature'!J40&lt;&gt;"",'Target Flux and Temperature'!J40,"")</f>
        <v/>
      </c>
      <c r="S44" s="76" t="str">
        <f>IF('Target Flux and Temperature'!K40&lt;&gt;"",'Target Flux and Temperature'!K40,"")</f>
        <v/>
      </c>
      <c r="T44" s="76">
        <f>IF('Target Flux and Temperature'!D40&lt;&gt;"",'Target Flux and Temperature'!D40,"")</f>
        <v>2.4163999999999999</v>
      </c>
      <c r="U44" s="76">
        <f>IF('Target Flux and Temperature'!E40&lt;&gt;"",'Target Flux and Temperature'!E40,"")</f>
        <v>2.2961</v>
      </c>
      <c r="V44" s="76">
        <f>IF('Target Flux and Temperature'!G40&lt;&gt;"",'Target Flux and Temperature'!G40,"")</f>
        <v>3.0661999999999998</v>
      </c>
      <c r="W44" s="76">
        <f>IF('Target Flux and Temperature'!H40&lt;&gt;"",'Target Flux and Temperature'!H40,"")</f>
        <v>2.6604000000000001</v>
      </c>
      <c r="X44" s="76">
        <f>IF('Surface Flux and Temperature'!G40&lt;&gt;"",'Surface Flux and Temperature'!G40,"")</f>
        <v>120.85</v>
      </c>
      <c r="Y44" s="76">
        <f>IF('Surface Flux and Temperature'!H40&lt;&gt;"",'Surface Flux and Temperature'!H40,"")</f>
        <v>149.69</v>
      </c>
      <c r="Z44" s="76">
        <f>IF('Surface Flux and Temperature'!D40&lt;&gt;"",'Surface Flux and Temperature'!D40,"")</f>
        <v>3.9741</v>
      </c>
      <c r="AA44" s="79">
        <f>IF('Surface Flux and Temperature'!E40&lt;&gt;"",'Surface Flux and Temperature'!E40,"")</f>
        <v>3.9457</v>
      </c>
    </row>
    <row r="45" spans="1:27">
      <c r="A45" s="165"/>
      <c r="R45" s="76">
        <f>IF('Target Flux and Temperature'!J41&lt;&gt;"",'Target Flux and Temperature'!J41,"")</f>
        <v>225.93</v>
      </c>
      <c r="S45" s="76">
        <f>IF('Target Flux and Temperature'!K41&lt;&gt;"",'Target Flux and Temperature'!K41,"")</f>
        <v>221.37</v>
      </c>
      <c r="T45" s="76">
        <f>IF('Target Flux and Temperature'!D41&lt;&gt;"",'Target Flux and Temperature'!D41,"")</f>
        <v>4.4473000000000003</v>
      </c>
      <c r="U45" s="76">
        <f>IF('Target Flux and Temperature'!E41&lt;&gt;"",'Target Flux and Temperature'!E41,"")</f>
        <v>4.8761000000000001</v>
      </c>
      <c r="V45" s="76">
        <f>IF('Target Flux and Temperature'!G41&lt;&gt;"",'Target Flux and Temperature'!G41,"")</f>
        <v>7.1029999999999998</v>
      </c>
      <c r="W45" s="76">
        <f>IF('Target Flux and Temperature'!H41&lt;&gt;"",'Target Flux and Temperature'!H41,"")</f>
        <v>4.9383999999999997</v>
      </c>
      <c r="X45" s="76">
        <f>IF('Surface Flux and Temperature'!G41&lt;&gt;"",'Surface Flux and Temperature'!G41,"")</f>
        <v>76.361000000000004</v>
      </c>
      <c r="Y45" s="76">
        <f>IF('Surface Flux and Temperature'!H41&lt;&gt;"",'Surface Flux and Temperature'!H41,"")</f>
        <v>129.75</v>
      </c>
      <c r="Z45" s="76">
        <f>IF('Surface Flux and Temperature'!D41&lt;&gt;"",'Surface Flux and Temperature'!D41,"")</f>
        <v>2.4658000000000002</v>
      </c>
      <c r="AA45" s="79">
        <f>IF('Surface Flux and Temperature'!E41&lt;&gt;"",'Surface Flux and Temperature'!E41,"")</f>
        <v>3.3260999999999998</v>
      </c>
    </row>
    <row r="46" spans="1:27">
      <c r="A46" s="165"/>
      <c r="R46" s="76">
        <f>IF('Target Flux and Temperature'!J42&lt;&gt;"",'Target Flux and Temperature'!J42,"")</f>
        <v>209.68</v>
      </c>
      <c r="S46" s="76">
        <f>IF('Target Flux and Temperature'!K42&lt;&gt;"",'Target Flux and Temperature'!K42,"")</f>
        <v>222.55</v>
      </c>
      <c r="T46" s="76" t="str">
        <f>IF('Target Flux and Temperature'!D42&lt;&gt;"",'Target Flux and Temperature'!D42,"")</f>
        <v/>
      </c>
      <c r="U46" s="76" t="str">
        <f>IF('Target Flux and Temperature'!E42&lt;&gt;"",'Target Flux and Temperature'!E42,"")</f>
        <v/>
      </c>
      <c r="V46" s="76">
        <f>IF('Target Flux and Temperature'!G42&lt;&gt;"",'Target Flux and Temperature'!G42,"")</f>
        <v>9.4537999999999993</v>
      </c>
      <c r="W46" s="76">
        <f>IF('Target Flux and Temperature'!H42&lt;&gt;"",'Target Flux and Temperature'!H42,"")</f>
        <v>5.1082000000000001</v>
      </c>
      <c r="X46" s="76">
        <f>IF('Surface Flux and Temperature'!G42&lt;&gt;"",'Surface Flux and Temperature'!G42,"")</f>
        <v>151.69999999999999</v>
      </c>
      <c r="Y46" s="76">
        <f>IF('Surface Flux and Temperature'!H42&lt;&gt;"",'Surface Flux and Temperature'!H42,"")</f>
        <v>126.84</v>
      </c>
      <c r="Z46" s="76">
        <f>IF('Surface Flux and Temperature'!D42&lt;&gt;"",'Surface Flux and Temperature'!D42,"")</f>
        <v>8.5107999999999997</v>
      </c>
      <c r="AA46" s="79">
        <f>IF('Surface Flux and Temperature'!E42&lt;&gt;"",'Surface Flux and Temperature'!E42,"")</f>
        <v>3.2435</v>
      </c>
    </row>
    <row r="47" spans="1:27">
      <c r="A47" s="165"/>
      <c r="R47" s="76">
        <f>IF('Target Flux and Temperature'!J43&lt;&gt;"",'Target Flux and Temperature'!J43,"")</f>
        <v>195.36</v>
      </c>
      <c r="S47" s="76">
        <f>IF('Target Flux and Temperature'!K43&lt;&gt;"",'Target Flux and Temperature'!K43,"")</f>
        <v>159.54</v>
      </c>
      <c r="T47" s="76">
        <f>IF('Target Flux and Temperature'!D43&lt;&gt;"",'Target Flux and Temperature'!D43,"")</f>
        <v>2.9529000000000001</v>
      </c>
      <c r="U47" s="76">
        <f>IF('Target Flux and Temperature'!E43&lt;&gt;"",'Target Flux and Temperature'!E43,"")</f>
        <v>4.5263999999999998</v>
      </c>
      <c r="V47" s="76">
        <f>IF('Target Flux and Temperature'!G43&lt;&gt;"",'Target Flux and Temperature'!G43,"")</f>
        <v>5.5484999999999998</v>
      </c>
      <c r="W47" s="76">
        <f>IF('Target Flux and Temperature'!H43&lt;&gt;"",'Target Flux and Temperature'!H43,"")</f>
        <v>4.9039000000000001</v>
      </c>
      <c r="X47" s="76">
        <f>IF('Surface Flux and Temperature'!G43&lt;&gt;"",'Surface Flux and Temperature'!G43,"")</f>
        <v>147.25</v>
      </c>
      <c r="Y47" s="76">
        <f>IF('Surface Flux and Temperature'!H43&lt;&gt;"",'Surface Flux and Temperature'!H43,"")</f>
        <v>152.88999999999999</v>
      </c>
      <c r="Z47" s="76">
        <f>IF('Surface Flux and Temperature'!D43&lt;&gt;"",'Surface Flux and Temperature'!D43,"")</f>
        <v>5.0837000000000003</v>
      </c>
      <c r="AA47" s="79">
        <f>IF('Surface Flux and Temperature'!E43&lt;&gt;"",'Surface Flux and Temperature'!E43,"")</f>
        <v>4.0064000000000002</v>
      </c>
    </row>
    <row r="48" spans="1:27">
      <c r="A48" s="165"/>
      <c r="R48" s="76">
        <f>IF('Target Flux and Temperature'!J44&lt;&gt;"",'Target Flux and Temperature'!J44,"")</f>
        <v>168.72</v>
      </c>
      <c r="S48" s="76">
        <f>IF('Target Flux and Temperature'!K44&lt;&gt;"",'Target Flux and Temperature'!K44,"")</f>
        <v>224.18</v>
      </c>
      <c r="T48" s="76">
        <f>IF('Target Flux and Temperature'!D44&lt;&gt;"",'Target Flux and Temperature'!D44,"")</f>
        <v>5.3628999999999998</v>
      </c>
      <c r="U48" s="76">
        <f>IF('Target Flux and Temperature'!E44&lt;&gt;"",'Target Flux and Temperature'!E44,"")</f>
        <v>5.4724000000000004</v>
      </c>
      <c r="V48" s="76">
        <f>IF('Target Flux and Temperature'!G44&lt;&gt;"",'Target Flux and Temperature'!G44,"")</f>
        <v>6.4500999999999999</v>
      </c>
      <c r="W48" s="76">
        <f>IF('Target Flux and Temperature'!H44&lt;&gt;"",'Target Flux and Temperature'!H44,"")</f>
        <v>5.5110999999999999</v>
      </c>
      <c r="X48" s="76">
        <f>IF('Surface Flux and Temperature'!G44&lt;&gt;"",'Surface Flux and Temperature'!G44,"")</f>
        <v>180.03</v>
      </c>
      <c r="Y48" s="76">
        <f>IF('Surface Flux and Temperature'!H44&lt;&gt;"",'Surface Flux and Temperature'!H44,"")</f>
        <v>152.66999999999999</v>
      </c>
      <c r="Z48" s="76">
        <f>IF('Surface Flux and Temperature'!D44&lt;&gt;"",'Surface Flux and Temperature'!D44,"")</f>
        <v>6.0191999999999997</v>
      </c>
      <c r="AA48" s="79">
        <f>IF('Surface Flux and Temperature'!E44&lt;&gt;"",'Surface Flux and Temperature'!E44,"")</f>
        <v>3.9622999999999999</v>
      </c>
    </row>
    <row r="49" spans="1:27">
      <c r="A49" s="165"/>
      <c r="R49" s="76">
        <f>IF('Target Flux and Temperature'!J45&lt;&gt;"",'Target Flux and Temperature'!J45,"")</f>
        <v>227.5</v>
      </c>
      <c r="S49" s="76">
        <f>IF('Target Flux and Temperature'!K45&lt;&gt;"",'Target Flux and Temperature'!K45,"")</f>
        <v>218.03</v>
      </c>
      <c r="T49" s="76">
        <f>IF('Target Flux and Temperature'!D45&lt;&gt;"",'Target Flux and Temperature'!D45,"")</f>
        <v>4.2937000000000003</v>
      </c>
      <c r="U49" s="76">
        <f>IF('Target Flux and Temperature'!E45&lt;&gt;"",'Target Flux and Temperature'!E45,"")</f>
        <v>4.6837999999999997</v>
      </c>
      <c r="V49" s="76">
        <f>IF('Target Flux and Temperature'!G45&lt;&gt;"",'Target Flux and Temperature'!G45,"")</f>
        <v>6.5842999999999998</v>
      </c>
      <c r="W49" s="76">
        <f>IF('Target Flux and Temperature'!H45&lt;&gt;"",'Target Flux and Temperature'!H45,"")</f>
        <v>4.7497999999999996</v>
      </c>
      <c r="X49" s="76">
        <f>IF('Surface Flux and Temperature'!G45&lt;&gt;"",'Surface Flux and Temperature'!G45,"")</f>
        <v>93.966999999999999</v>
      </c>
      <c r="Y49" s="76">
        <f>IF('Surface Flux and Temperature'!H45&lt;&gt;"",'Surface Flux and Temperature'!H45,"")</f>
        <v>149.75</v>
      </c>
      <c r="Z49" s="76">
        <f>IF('Surface Flux and Temperature'!D45&lt;&gt;"",'Surface Flux and Temperature'!D45,"")</f>
        <v>3.3458000000000001</v>
      </c>
      <c r="AA49" s="79">
        <f>IF('Surface Flux and Temperature'!E45&lt;&gt;"",'Surface Flux and Temperature'!E45,"")</f>
        <v>3.9315000000000002</v>
      </c>
    </row>
    <row r="50" spans="1:27">
      <c r="A50" s="165"/>
      <c r="R50" s="76">
        <f>IF('Target Flux and Temperature'!J46&lt;&gt;"",'Target Flux and Temperature'!J46,"")</f>
        <v>220.4</v>
      </c>
      <c r="S50" s="76">
        <f>IF('Target Flux and Temperature'!K46&lt;&gt;"",'Target Flux and Temperature'!K46,"")</f>
        <v>219.21</v>
      </c>
      <c r="T50" s="76">
        <f>IF('Target Flux and Temperature'!D46&lt;&gt;"",'Target Flux and Temperature'!D46,"")</f>
        <v>5.2580999999999998</v>
      </c>
      <c r="U50" s="76">
        <f>IF('Target Flux and Temperature'!E46&lt;&gt;"",'Target Flux and Temperature'!E46,"")</f>
        <v>4.8548999999999998</v>
      </c>
      <c r="V50" s="76">
        <f>IF('Target Flux and Temperature'!G46&lt;&gt;"",'Target Flux and Temperature'!G46,"")</f>
        <v>9.0579000000000001</v>
      </c>
      <c r="W50" s="76">
        <f>IF('Target Flux and Temperature'!H46&lt;&gt;"",'Target Flux and Temperature'!H46,"")</f>
        <v>4.9161999999999999</v>
      </c>
      <c r="X50" s="76">
        <f>IF('Surface Flux and Temperature'!G46&lt;&gt;"",'Surface Flux and Temperature'!G46,"")</f>
        <v>162.69</v>
      </c>
      <c r="Y50" s="76">
        <f>IF('Surface Flux and Temperature'!H46&lt;&gt;"",'Surface Flux and Temperature'!H46,"")</f>
        <v>151.38999999999999</v>
      </c>
      <c r="Z50" s="76">
        <f>IF('Surface Flux and Temperature'!D46&lt;&gt;"",'Surface Flux and Temperature'!D46,"")</f>
        <v>3.4815999999999998</v>
      </c>
      <c r="AA50" s="79">
        <f>IF('Surface Flux and Temperature'!E46&lt;&gt;"",'Surface Flux and Temperature'!E46,"")</f>
        <v>3.9295</v>
      </c>
    </row>
    <row r="51" spans="1:27">
      <c r="A51" s="165"/>
      <c r="R51" s="76">
        <f>IF('Target Flux and Temperature'!J47&lt;&gt;"",'Target Flux and Temperature'!J47,"")</f>
        <v>194.6</v>
      </c>
      <c r="S51" s="76">
        <f>IF('Target Flux and Temperature'!K47&lt;&gt;"",'Target Flux and Temperature'!K47,"")</f>
        <v>156.22</v>
      </c>
      <c r="T51" s="76">
        <f>IF('Target Flux and Temperature'!D47&lt;&gt;"",'Target Flux and Temperature'!D47,"")</f>
        <v>2.7315</v>
      </c>
      <c r="U51" s="76">
        <f>IF('Target Flux and Temperature'!E47&lt;&gt;"",'Target Flux and Temperature'!E47,"")</f>
        <v>4.3380000000000001</v>
      </c>
      <c r="V51" s="76">
        <f>IF('Target Flux and Temperature'!G47&lt;&gt;"",'Target Flux and Temperature'!G47,"")</f>
        <v>5.08</v>
      </c>
      <c r="W51" s="76">
        <f>IF('Target Flux and Temperature'!H47&lt;&gt;"",'Target Flux and Temperature'!H47,"")</f>
        <v>4.7241999999999997</v>
      </c>
      <c r="X51" s="76">
        <f>IF('Surface Flux and Temperature'!G47&lt;&gt;"",'Surface Flux and Temperature'!G47,"")</f>
        <v>105.68</v>
      </c>
      <c r="Y51" s="76">
        <f>IF('Surface Flux and Temperature'!H47&lt;&gt;"",'Surface Flux and Temperature'!H47,"")</f>
        <v>149.44</v>
      </c>
      <c r="Z51" s="76">
        <f>IF('Surface Flux and Temperature'!D47&lt;&gt;"",'Surface Flux and Temperature'!D47,"")</f>
        <v>3.1225000000000001</v>
      </c>
      <c r="AA51" s="79">
        <f>IF('Surface Flux and Temperature'!E47&lt;&gt;"",'Surface Flux and Temperature'!E47,"")</f>
        <v>3.9300999999999999</v>
      </c>
    </row>
    <row r="52" spans="1:27">
      <c r="A52" s="165"/>
      <c r="R52" s="76">
        <f>IF('Target Flux and Temperature'!J48&lt;&gt;"",'Target Flux and Temperature'!J48,"")</f>
        <v>166.4</v>
      </c>
      <c r="S52" s="76">
        <f>IF('Target Flux and Temperature'!K48&lt;&gt;"",'Target Flux and Temperature'!K48,"")</f>
        <v>220.94</v>
      </c>
      <c r="T52" s="76">
        <f>IF('Target Flux and Temperature'!D48&lt;&gt;"",'Target Flux and Temperature'!D48,"")</f>
        <v>5.1547000000000001</v>
      </c>
      <c r="U52" s="76">
        <f>IF('Target Flux and Temperature'!E48&lt;&gt;"",'Target Flux and Temperature'!E48,"")</f>
        <v>5.2786</v>
      </c>
      <c r="V52" s="76">
        <f>IF('Target Flux and Temperature'!G48&lt;&gt;"",'Target Flux and Temperature'!G48,"")</f>
        <v>6.3723000000000001</v>
      </c>
      <c r="W52" s="76">
        <f>IF('Target Flux and Temperature'!H48&lt;&gt;"",'Target Flux and Temperature'!H48,"")</f>
        <v>5.3196000000000003</v>
      </c>
      <c r="X52" s="76">
        <f>IF('Surface Flux and Temperature'!G48&lt;&gt;"",'Surface Flux and Temperature'!G48,"")</f>
        <v>117.19</v>
      </c>
      <c r="Y52" s="76">
        <f>IF('Surface Flux and Temperature'!H48&lt;&gt;"",'Surface Flux and Temperature'!H48,"")</f>
        <v>149.84</v>
      </c>
      <c r="Z52" s="76">
        <f>IF('Surface Flux and Temperature'!D48&lt;&gt;"",'Surface Flux and Temperature'!D48,"")</f>
        <v>3.8794</v>
      </c>
      <c r="AA52" s="79">
        <f>IF('Surface Flux and Temperature'!E48&lt;&gt;"",'Surface Flux and Temperature'!E48,"")</f>
        <v>3.9226999999999999</v>
      </c>
    </row>
    <row r="53" spans="1:27">
      <c r="A53" s="165"/>
      <c r="R53" s="76">
        <f>IF('Target Flux and Temperature'!J49&lt;&gt;"",'Target Flux and Temperature'!J49,"")</f>
        <v>150.34</v>
      </c>
      <c r="S53" s="76">
        <f>IF('Target Flux and Temperature'!K49&lt;&gt;"",'Target Flux and Temperature'!K49,"")</f>
        <v>182.78</v>
      </c>
      <c r="T53" s="76">
        <f>IF('Target Flux and Temperature'!D49&lt;&gt;"",'Target Flux and Temperature'!D49,"")</f>
        <v>3.8843000000000001</v>
      </c>
      <c r="U53" s="76">
        <f>IF('Target Flux and Temperature'!E49&lt;&gt;"",'Target Flux and Temperature'!E49,"")</f>
        <v>3.605</v>
      </c>
      <c r="V53" s="76">
        <f>IF('Target Flux and Temperature'!G49&lt;&gt;"",'Target Flux and Temperature'!G49,"")</f>
        <v>6.8597000000000001</v>
      </c>
      <c r="W53" s="76">
        <f>IF('Target Flux and Temperature'!H49&lt;&gt;"",'Target Flux and Temperature'!H49,"")</f>
        <v>3.6469999999999998</v>
      </c>
      <c r="X53" s="76">
        <f>IF('Surface Flux and Temperature'!G49&lt;&gt;"",'Surface Flux and Temperature'!G49,"")</f>
        <v>71.046999999999997</v>
      </c>
      <c r="Y53" s="76">
        <f>IF('Surface Flux and Temperature'!H49&lt;&gt;"",'Surface Flux and Temperature'!H49,"")</f>
        <v>129.65</v>
      </c>
      <c r="Z53" s="76">
        <f>IF('Surface Flux and Temperature'!D49&lt;&gt;"",'Surface Flux and Temperature'!D49,"")</f>
        <v>2.2749000000000001</v>
      </c>
      <c r="AA53" s="79">
        <f>IF('Surface Flux and Temperature'!E49&lt;&gt;"",'Surface Flux and Temperature'!E49,"")</f>
        <v>3.3052000000000001</v>
      </c>
    </row>
    <row r="54" spans="1:27">
      <c r="A54" s="165"/>
      <c r="R54" s="76">
        <f>IF('Target Flux and Temperature'!J50&lt;&gt;"",'Target Flux and Temperature'!J50,"")</f>
        <v>132.38999999999999</v>
      </c>
      <c r="S54" s="76">
        <f>IF('Target Flux and Temperature'!K50&lt;&gt;"",'Target Flux and Temperature'!K50,"")</f>
        <v>184.24</v>
      </c>
      <c r="T54" s="76">
        <f>IF('Target Flux and Temperature'!D50&lt;&gt;"",'Target Flux and Temperature'!D50,"")</f>
        <v>4.7816000000000001</v>
      </c>
      <c r="U54" s="76">
        <f>IF('Target Flux and Temperature'!E50&lt;&gt;"",'Target Flux and Temperature'!E50,"")</f>
        <v>3.7431999999999999</v>
      </c>
      <c r="V54" s="76">
        <f>IF('Target Flux and Temperature'!G50&lt;&gt;"",'Target Flux and Temperature'!G50,"")</f>
        <v>8.5151000000000003</v>
      </c>
      <c r="W54" s="76">
        <f>IF('Target Flux and Temperature'!H50&lt;&gt;"",'Target Flux and Temperature'!H50,"")</f>
        <v>3.78</v>
      </c>
      <c r="X54" s="76">
        <f>IF('Surface Flux and Temperature'!G50&lt;&gt;"",'Surface Flux and Temperature'!G50,"")</f>
        <v>157.88999999999999</v>
      </c>
      <c r="Y54" s="76">
        <f>IF('Surface Flux and Temperature'!H50&lt;&gt;"",'Surface Flux and Temperature'!H50,"")</f>
        <v>126.74</v>
      </c>
      <c r="Z54" s="76">
        <f>IF('Surface Flux and Temperature'!D50&lt;&gt;"",'Surface Flux and Temperature'!D50,"")</f>
        <v>7.8926999999999996</v>
      </c>
      <c r="AA54" s="79">
        <f>IF('Surface Flux and Temperature'!E50&lt;&gt;"",'Surface Flux and Temperature'!E50,"")</f>
        <v>3.2235999999999998</v>
      </c>
    </row>
    <row r="55" spans="1:27">
      <c r="A55" s="165"/>
      <c r="R55" s="76">
        <f>IF('Target Flux and Temperature'!J51&lt;&gt;"",'Target Flux and Temperature'!J51,"")</f>
        <v>174.88</v>
      </c>
      <c r="S55" s="76">
        <f>IF('Target Flux and Temperature'!K51&lt;&gt;"",'Target Flux and Temperature'!K51,"")</f>
        <v>127.91</v>
      </c>
      <c r="T55" s="76">
        <f>IF('Target Flux and Temperature'!D51&lt;&gt;"",'Target Flux and Temperature'!D51,"")</f>
        <v>2.6461999999999999</v>
      </c>
      <c r="U55" s="76">
        <f>IF('Target Flux and Temperature'!E51&lt;&gt;"",'Target Flux and Temperature'!E51,"")</f>
        <v>3.3153999999999999</v>
      </c>
      <c r="V55" s="76">
        <f>IF('Target Flux and Temperature'!G51&lt;&gt;"",'Target Flux and Temperature'!G51,"")</f>
        <v>6.4486999999999997</v>
      </c>
      <c r="W55" s="76">
        <f>IF('Target Flux and Temperature'!H51&lt;&gt;"",'Target Flux and Temperature'!H51,"")</f>
        <v>3.6387</v>
      </c>
      <c r="X55" s="76">
        <f>IF('Surface Flux and Temperature'!G51&lt;&gt;"",'Surface Flux and Temperature'!G51,"")</f>
        <v>137.86000000000001</v>
      </c>
      <c r="Y55" s="76">
        <f>IF('Surface Flux and Temperature'!H51&lt;&gt;"",'Surface Flux and Temperature'!H51,"")</f>
        <v>152.96</v>
      </c>
      <c r="Z55" s="76">
        <f>IF('Surface Flux and Temperature'!D51&lt;&gt;"",'Surface Flux and Temperature'!D51,"")</f>
        <v>4.7915000000000001</v>
      </c>
      <c r="AA55" s="79">
        <f>IF('Surface Flux and Temperature'!E51&lt;&gt;"",'Surface Flux and Temperature'!E51,"")</f>
        <v>3.9828000000000001</v>
      </c>
    </row>
    <row r="56" spans="1:27">
      <c r="A56" s="165"/>
      <c r="R56" s="76">
        <f>IF('Target Flux and Temperature'!J52&lt;&gt;"",'Target Flux and Temperature'!J52,"")</f>
        <v>161</v>
      </c>
      <c r="S56" s="76">
        <f>IF('Target Flux and Temperature'!K52&lt;&gt;"",'Target Flux and Temperature'!K52,"")</f>
        <v>190.26</v>
      </c>
      <c r="T56" s="76">
        <f>IF('Target Flux and Temperature'!D52&lt;&gt;"",'Target Flux and Temperature'!D52,"")</f>
        <v>5.4463999999999997</v>
      </c>
      <c r="U56" s="76">
        <f>IF('Target Flux and Temperature'!E52&lt;&gt;"",'Target Flux and Temperature'!E52,"")</f>
        <v>4.22</v>
      </c>
      <c r="V56" s="76">
        <f>IF('Target Flux and Temperature'!G52&lt;&gt;"",'Target Flux and Temperature'!G52,"")</f>
        <v>6.6852</v>
      </c>
      <c r="W56" s="76">
        <f>IF('Target Flux and Temperature'!H52&lt;&gt;"",'Target Flux and Temperature'!H52,"")</f>
        <v>4.2337999999999996</v>
      </c>
      <c r="X56" s="76">
        <f>IF('Surface Flux and Temperature'!G52&lt;&gt;"",'Surface Flux and Temperature'!G52,"")</f>
        <v>221.12</v>
      </c>
      <c r="Y56" s="76">
        <f>IF('Surface Flux and Temperature'!H52&lt;&gt;"",'Surface Flux and Temperature'!H52,"")</f>
        <v>152.56</v>
      </c>
      <c r="Z56" s="76" t="str">
        <f>IF('Surface Flux and Temperature'!D52&lt;&gt;"",'Surface Flux and Temperature'!D52,"")</f>
        <v/>
      </c>
      <c r="AA56" s="79" t="str">
        <f>IF('Surface Flux and Temperature'!E52&lt;&gt;"",'Surface Flux and Temperature'!E52,"")</f>
        <v/>
      </c>
    </row>
    <row r="57" spans="1:27">
      <c r="A57" s="165"/>
      <c r="R57" s="76">
        <f>IF('Target Flux and Temperature'!J53&lt;&gt;"",'Target Flux and Temperature'!J53,"")</f>
        <v>199</v>
      </c>
      <c r="S57" s="76">
        <f>IF('Target Flux and Temperature'!K53&lt;&gt;"",'Target Flux and Temperature'!K53,"")</f>
        <v>206.71</v>
      </c>
      <c r="T57" s="76">
        <f>IF('Target Flux and Temperature'!D53&lt;&gt;"",'Target Flux and Temperature'!D53,"")</f>
        <v>2.8397999999999999</v>
      </c>
      <c r="U57" s="76">
        <f>IF('Target Flux and Temperature'!E53&lt;&gt;"",'Target Flux and Temperature'!E53,"")</f>
        <v>4.1451000000000002</v>
      </c>
      <c r="V57" s="76">
        <f>IF('Target Flux and Temperature'!G53&lt;&gt;"",'Target Flux and Temperature'!G53,"")</f>
        <v>3.8193000000000001</v>
      </c>
      <c r="W57" s="76">
        <f>IF('Target Flux and Temperature'!H53&lt;&gt;"",'Target Flux and Temperature'!H53,"")</f>
        <v>4.2643000000000004</v>
      </c>
      <c r="X57" s="76">
        <f>IF('Surface Flux and Temperature'!G53&lt;&gt;"",'Surface Flux and Temperature'!G53,"")</f>
        <v>110.36</v>
      </c>
      <c r="Y57" s="76">
        <f>IF('Surface Flux and Temperature'!H53&lt;&gt;"",'Surface Flux and Temperature'!H53,"")</f>
        <v>194.7</v>
      </c>
      <c r="Z57" s="76" t="str">
        <f>IF('Surface Flux and Temperature'!D53&lt;&gt;"",'Surface Flux and Temperature'!D53,"")</f>
        <v/>
      </c>
      <c r="AA57" s="79" t="str">
        <f>IF('Surface Flux and Temperature'!E53&lt;&gt;"",'Surface Flux and Temperature'!E53,"")</f>
        <v/>
      </c>
    </row>
    <row r="58" spans="1:27">
      <c r="A58" s="165"/>
      <c r="R58" s="76">
        <f>IF('Target Flux and Temperature'!J54&lt;&gt;"",'Target Flux and Temperature'!J54,"")</f>
        <v>178.3</v>
      </c>
      <c r="S58" s="76">
        <f>IF('Target Flux and Temperature'!K54&lt;&gt;"",'Target Flux and Temperature'!K54,"")</f>
        <v>207.77</v>
      </c>
      <c r="T58" s="76" t="str">
        <f>IF('Target Flux and Temperature'!D54&lt;&gt;"",'Target Flux and Temperature'!D54,"")</f>
        <v/>
      </c>
      <c r="U58" s="76" t="str">
        <f>IF('Target Flux and Temperature'!E54&lt;&gt;"",'Target Flux and Temperature'!E54,"")</f>
        <v/>
      </c>
      <c r="V58" s="76">
        <f>IF('Target Flux and Temperature'!G54&lt;&gt;"",'Target Flux and Temperature'!G54,"")</f>
        <v>6.0731999999999999</v>
      </c>
      <c r="W58" s="76">
        <f>IF('Target Flux and Temperature'!H54&lt;&gt;"",'Target Flux and Temperature'!H54,"")</f>
        <v>4.4282000000000004</v>
      </c>
      <c r="X58" s="76">
        <f>IF('Surface Flux and Temperature'!G54&lt;&gt;"",'Surface Flux and Temperature'!G54,"")</f>
        <v>199.43</v>
      </c>
      <c r="Y58" s="76">
        <f>IF('Surface Flux and Temperature'!H54&lt;&gt;"",'Surface Flux and Temperature'!H54,"")</f>
        <v>197.84</v>
      </c>
      <c r="Z58" s="76" t="str">
        <f>IF('Surface Flux and Temperature'!D54&lt;&gt;"",'Surface Flux and Temperature'!D54,"")</f>
        <v/>
      </c>
      <c r="AA58" s="79" t="str">
        <f>IF('Surface Flux and Temperature'!E54&lt;&gt;"",'Surface Flux and Temperature'!E54,"")</f>
        <v/>
      </c>
    </row>
    <row r="59" spans="1:27">
      <c r="A59" s="165"/>
      <c r="R59" s="76">
        <f>IF('Target Flux and Temperature'!J55&lt;&gt;"",'Target Flux and Temperature'!J55,"")</f>
        <v>171.2</v>
      </c>
      <c r="S59" s="76">
        <f>IF('Target Flux and Temperature'!K55&lt;&gt;"",'Target Flux and Temperature'!K55,"")</f>
        <v>144.81</v>
      </c>
      <c r="T59" s="76">
        <f>IF('Target Flux and Temperature'!D55&lt;&gt;"",'Target Flux and Temperature'!D55,"")</f>
        <v>2.1187999999999998</v>
      </c>
      <c r="U59" s="76">
        <f>IF('Target Flux and Temperature'!E55&lt;&gt;"",'Target Flux and Temperature'!E55,"")</f>
        <v>3.8778999999999999</v>
      </c>
      <c r="V59" s="76">
        <f>IF('Target Flux and Temperature'!G55&lt;&gt;"",'Target Flux and Temperature'!G55,"")</f>
        <v>3.4636</v>
      </c>
      <c r="W59" s="76">
        <f>IF('Target Flux and Temperature'!H55&lt;&gt;"",'Target Flux and Temperature'!H55,"")</f>
        <v>4.3475999999999999</v>
      </c>
      <c r="X59" s="76">
        <f>IF('Surface Flux and Temperature'!G55&lt;&gt;"",'Surface Flux and Temperature'!G55,"")</f>
        <v>126.58</v>
      </c>
      <c r="Y59" s="76">
        <f>IF('Surface Flux and Temperature'!H55&lt;&gt;"",'Surface Flux and Temperature'!H55,"")</f>
        <v>193.88</v>
      </c>
      <c r="Z59" s="76" t="str">
        <f>IF('Surface Flux and Temperature'!D55&lt;&gt;"",'Surface Flux and Temperature'!D55,"")</f>
        <v/>
      </c>
      <c r="AA59" s="79" t="str">
        <f>IF('Surface Flux and Temperature'!E55&lt;&gt;"",'Surface Flux and Temperature'!E55,"")</f>
        <v/>
      </c>
    </row>
    <row r="60" spans="1:27">
      <c r="A60" s="165"/>
      <c r="R60" s="76">
        <f>IF('Target Flux and Temperature'!J56&lt;&gt;"",'Target Flux and Temperature'!J56,"")</f>
        <v>269.89999999999998</v>
      </c>
      <c r="S60" s="76">
        <f>IF('Target Flux and Temperature'!K56&lt;&gt;"",'Target Flux and Temperature'!K56,"")</f>
        <v>261.89999999999998</v>
      </c>
      <c r="T60" s="76">
        <f>IF('Target Flux and Temperature'!D56&lt;&gt;"",'Target Flux and Temperature'!D56,"")</f>
        <v>10.500999999999999</v>
      </c>
      <c r="U60" s="76">
        <f>IF('Target Flux and Temperature'!E56&lt;&gt;"",'Target Flux and Temperature'!E56,"")</f>
        <v>7.2915000000000001</v>
      </c>
      <c r="V60" s="76">
        <f>IF('Target Flux and Temperature'!G56&lt;&gt;"",'Target Flux and Temperature'!G56,"")</f>
        <v>10.901</v>
      </c>
      <c r="W60" s="76">
        <f>IF('Target Flux and Temperature'!H56&lt;&gt;"",'Target Flux and Temperature'!H56,"")</f>
        <v>7.2527999999999997</v>
      </c>
      <c r="X60" s="76">
        <f>IF('Surface Flux and Temperature'!G56&lt;&gt;"",'Surface Flux and Temperature'!G56,"")</f>
        <v>144.91</v>
      </c>
      <c r="Y60" s="76">
        <f>IF('Surface Flux and Temperature'!H56&lt;&gt;"",'Surface Flux and Temperature'!H56,"")</f>
        <v>195.3</v>
      </c>
      <c r="Z60" s="76" t="str">
        <f>IF('Surface Flux and Temperature'!D56&lt;&gt;"",'Surface Flux and Temperature'!D56,"")</f>
        <v/>
      </c>
      <c r="AA60" s="79" t="str">
        <f>IF('Surface Flux and Temperature'!E56&lt;&gt;"",'Surface Flux and Temperature'!E56,"")</f>
        <v/>
      </c>
    </row>
    <row r="61" spans="1:27">
      <c r="A61" s="165"/>
      <c r="R61" s="76">
        <f>IF('Target Flux and Temperature'!J57&lt;&gt;"",'Target Flux and Temperature'!J57,"")</f>
        <v>415.57</v>
      </c>
      <c r="S61" s="76">
        <f>IF('Target Flux and Temperature'!K57&lt;&gt;"",'Target Flux and Temperature'!K57,"")</f>
        <v>207.01</v>
      </c>
      <c r="T61" s="76">
        <f>IF('Target Flux and Temperature'!D57&lt;&gt;"",'Target Flux and Temperature'!D57,"")</f>
        <v>46.487000000000002</v>
      </c>
      <c r="U61" s="76">
        <f>IF('Target Flux and Temperature'!E57&lt;&gt;"",'Target Flux and Temperature'!E57,"")</f>
        <v>3.8822999999999999</v>
      </c>
      <c r="V61" s="76">
        <f>IF('Target Flux and Temperature'!G57&lt;&gt;"",'Target Flux and Temperature'!G57,"")</f>
        <v>57.720999999999997</v>
      </c>
      <c r="W61" s="76">
        <f>IF('Target Flux and Temperature'!H57&lt;&gt;"",'Target Flux and Temperature'!H57,"")</f>
        <v>4.0022000000000002</v>
      </c>
      <c r="X61" s="76">
        <f>IF('Surface Flux and Temperature'!G57&lt;&gt;"",'Surface Flux and Temperature'!G57,"")</f>
        <v>89.207999999999998</v>
      </c>
      <c r="Y61" s="76">
        <f>IF('Surface Flux and Temperature'!H57&lt;&gt;"",'Surface Flux and Temperature'!H57,"")</f>
        <v>166</v>
      </c>
      <c r="Z61" s="76" t="str">
        <f>IF('Surface Flux and Temperature'!D57&lt;&gt;"",'Surface Flux and Temperature'!D57,"")</f>
        <v/>
      </c>
      <c r="AA61" s="79" t="str">
        <f>IF('Surface Flux and Temperature'!E57&lt;&gt;"",'Surface Flux and Temperature'!E57,"")</f>
        <v/>
      </c>
    </row>
    <row r="62" spans="1:27">
      <c r="A62" s="165"/>
      <c r="R62" s="76">
        <f>IF('Target Flux and Temperature'!J58&lt;&gt;"",'Target Flux and Temperature'!J58,"")</f>
        <v>243.37</v>
      </c>
      <c r="S62" s="76">
        <f>IF('Target Flux and Temperature'!K58&lt;&gt;"",'Target Flux and Temperature'!K58,"")</f>
        <v>208.74</v>
      </c>
      <c r="T62" s="76" t="str">
        <f>IF('Target Flux and Temperature'!D58&lt;&gt;"",'Target Flux and Temperature'!D58,"")</f>
        <v/>
      </c>
      <c r="U62" s="76" t="str">
        <f>IF('Target Flux and Temperature'!E58&lt;&gt;"",'Target Flux and Temperature'!E58,"")</f>
        <v/>
      </c>
      <c r="V62" s="76">
        <f>IF('Target Flux and Temperature'!G58&lt;&gt;"",'Target Flux and Temperature'!G58,"")</f>
        <v>20.872</v>
      </c>
      <c r="W62" s="76">
        <f>IF('Target Flux and Temperature'!H58&lt;&gt;"",'Target Flux and Temperature'!H58,"")</f>
        <v>4.1609999999999996</v>
      </c>
      <c r="X62" s="76">
        <f>IF('Surface Flux and Temperature'!G58&lt;&gt;"",'Surface Flux and Temperature'!G58,"")</f>
        <v>148.76</v>
      </c>
      <c r="Y62" s="76">
        <f>IF('Surface Flux and Temperature'!H58&lt;&gt;"",'Surface Flux and Temperature'!H58,"")</f>
        <v>160.85</v>
      </c>
      <c r="Z62" s="76" t="str">
        <f>IF('Surface Flux and Temperature'!D58&lt;&gt;"",'Surface Flux and Temperature'!D58,"")</f>
        <v/>
      </c>
      <c r="AA62" s="79" t="str">
        <f>IF('Surface Flux and Temperature'!E58&lt;&gt;"",'Surface Flux and Temperature'!E58,"")</f>
        <v/>
      </c>
    </row>
    <row r="63" spans="1:27">
      <c r="A63" s="165"/>
      <c r="R63" s="76">
        <f>IF('Target Flux and Temperature'!J59&lt;&gt;"",'Target Flux and Temperature'!J59,"")</f>
        <v>669.41</v>
      </c>
      <c r="S63" s="76">
        <f>IF('Target Flux and Temperature'!K59&lt;&gt;"",'Target Flux and Temperature'!K59,"")</f>
        <v>154.81</v>
      </c>
      <c r="T63" s="76">
        <f>IF('Target Flux and Temperature'!D59&lt;&gt;"",'Target Flux and Temperature'!D59,"")</f>
        <v>18.286999999999999</v>
      </c>
      <c r="U63" s="76">
        <f>IF('Target Flux and Temperature'!E59&lt;&gt;"",'Target Flux and Temperature'!E59,"")</f>
        <v>3.6166999999999998</v>
      </c>
      <c r="V63" s="76">
        <f>IF('Target Flux and Temperature'!G59&lt;&gt;"",'Target Flux and Temperature'!G59,"")</f>
        <v>23.943999999999999</v>
      </c>
      <c r="W63" s="76">
        <f>IF('Target Flux and Temperature'!H59&lt;&gt;"",'Target Flux and Temperature'!H59,"")</f>
        <v>4.0277000000000003</v>
      </c>
      <c r="X63" s="76">
        <f>IF('Surface Flux and Temperature'!G59&lt;&gt;"",'Surface Flux and Temperature'!G59,"")</f>
        <v>319.27999999999997</v>
      </c>
      <c r="Y63" s="76">
        <f>IF('Surface Flux and Temperature'!H59&lt;&gt;"",'Surface Flux and Temperature'!H59,"")</f>
        <v>196.23</v>
      </c>
      <c r="Z63" s="76" t="str">
        <f>IF('Surface Flux and Temperature'!D59&lt;&gt;"",'Surface Flux and Temperature'!D59,"")</f>
        <v/>
      </c>
      <c r="AA63" s="79" t="str">
        <f>IF('Surface Flux and Temperature'!E59&lt;&gt;"",'Surface Flux and Temperature'!E59,"")</f>
        <v/>
      </c>
    </row>
    <row r="64" spans="1:27">
      <c r="A64" s="165"/>
      <c r="R64" s="76">
        <f>IF('Target Flux and Temperature'!J60&lt;&gt;"",'Target Flux and Temperature'!J60,"")</f>
        <v>161.06</v>
      </c>
      <c r="S64" s="76">
        <f>IF('Target Flux and Temperature'!K60&lt;&gt;"",'Target Flux and Temperature'!K60,"")</f>
        <v>263.33999999999997</v>
      </c>
      <c r="T64" s="76">
        <f>IF('Target Flux and Temperature'!D60&lt;&gt;"",'Target Flux and Temperature'!D60,"")</f>
        <v>3.7305000000000001</v>
      </c>
      <c r="U64" s="76">
        <f>IF('Target Flux and Temperature'!E60&lt;&gt;"",'Target Flux and Temperature'!E60,"")</f>
        <v>7.0608000000000004</v>
      </c>
      <c r="V64" s="76">
        <f>IF('Target Flux and Temperature'!G60&lt;&gt;"",'Target Flux and Temperature'!G60,"")</f>
        <v>5.1239999999999997</v>
      </c>
      <c r="W64" s="76">
        <f>IF('Target Flux and Temperature'!H60&lt;&gt;"",'Target Flux and Temperature'!H60,"")</f>
        <v>7.0182000000000002</v>
      </c>
      <c r="X64" s="76">
        <f>IF('Surface Flux and Temperature'!G60&lt;&gt;"",'Surface Flux and Temperature'!G60,"")</f>
        <v>498.07</v>
      </c>
      <c r="Y64" s="76">
        <f>IF('Surface Flux and Temperature'!H60&lt;&gt;"",'Surface Flux and Temperature'!H60,"")</f>
        <v>196.62</v>
      </c>
      <c r="Z64" s="76" t="str">
        <f>IF('Surface Flux and Temperature'!D60&lt;&gt;"",'Surface Flux and Temperature'!D60,"")</f>
        <v/>
      </c>
      <c r="AA64" s="79" t="str">
        <f>IF('Surface Flux and Temperature'!E60&lt;&gt;"",'Surface Flux and Temperature'!E60,"")</f>
        <v/>
      </c>
    </row>
    <row r="65" spans="1:27">
      <c r="A65" s="165"/>
      <c r="R65" s="76">
        <f>IF('Target Flux and Temperature'!J61&lt;&gt;"",'Target Flux and Temperature'!J61,"")</f>
        <v>235.69</v>
      </c>
      <c r="S65" s="76">
        <f>IF('Target Flux and Temperature'!K61&lt;&gt;"",'Target Flux and Temperature'!K61,"")</f>
        <v>227.05</v>
      </c>
      <c r="T65" s="76">
        <f>IF('Target Flux and Temperature'!D61&lt;&gt;"",'Target Flux and Temperature'!D61,"")</f>
        <v>5.2342000000000004</v>
      </c>
      <c r="U65" s="76">
        <f>IF('Target Flux and Temperature'!E61&lt;&gt;"",'Target Flux and Temperature'!E61,"")</f>
        <v>5.1001000000000003</v>
      </c>
      <c r="V65" s="76">
        <f>IF('Target Flux and Temperature'!G61&lt;&gt;"",'Target Flux and Temperature'!G61,"")</f>
        <v>7.6097000000000001</v>
      </c>
      <c r="W65" s="76">
        <f>IF('Target Flux and Temperature'!H61&lt;&gt;"",'Target Flux and Temperature'!H61,"")</f>
        <v>5.1401000000000003</v>
      </c>
      <c r="X65" s="76">
        <f>IF('Surface Flux and Temperature'!G61&lt;&gt;"",'Surface Flux and Temperature'!G61,"")</f>
        <v>106.85</v>
      </c>
      <c r="Y65" s="76">
        <f>IF('Surface Flux and Temperature'!H61&lt;&gt;"",'Surface Flux and Temperature'!H61,"")</f>
        <v>175.1</v>
      </c>
      <c r="Z65" s="76" t="str">
        <f>IF('Surface Flux and Temperature'!D61&lt;&gt;"",'Surface Flux and Temperature'!D61,"")</f>
        <v/>
      </c>
      <c r="AA65" s="79" t="str">
        <f>IF('Surface Flux and Temperature'!E61&lt;&gt;"",'Surface Flux and Temperature'!E61,"")</f>
        <v/>
      </c>
    </row>
    <row r="66" spans="1:27">
      <c r="A66" s="165"/>
      <c r="R66" s="76">
        <f>IF('Target Flux and Temperature'!J62&lt;&gt;"",'Target Flux and Temperature'!J62,"")</f>
        <v>217.21</v>
      </c>
      <c r="S66" s="76">
        <f>IF('Target Flux and Temperature'!K62&lt;&gt;"",'Target Flux and Temperature'!K62,"")</f>
        <v>221.5</v>
      </c>
      <c r="T66" s="76" t="str">
        <f>IF('Target Flux and Temperature'!D62&lt;&gt;"",'Target Flux and Temperature'!D62,"")</f>
        <v/>
      </c>
      <c r="U66" s="76" t="str">
        <f>IF('Target Flux and Temperature'!E62&lt;&gt;"",'Target Flux and Temperature'!E62,"")</f>
        <v/>
      </c>
      <c r="V66" s="76">
        <f>IF('Target Flux and Temperature'!G62&lt;&gt;"",'Target Flux and Temperature'!G62,"")</f>
        <v>7.8345000000000002</v>
      </c>
      <c r="W66" s="76">
        <f>IF('Target Flux and Temperature'!H62&lt;&gt;"",'Target Flux and Temperature'!H62,"")</f>
        <v>5.0065</v>
      </c>
      <c r="X66" s="76">
        <f>IF('Surface Flux and Temperature'!G62&lt;&gt;"",'Surface Flux and Temperature'!G62,"")</f>
        <v>217.13</v>
      </c>
      <c r="Y66" s="76">
        <f>IF('Surface Flux and Temperature'!H62&lt;&gt;"",'Surface Flux and Temperature'!H62,"")</f>
        <v>179.81</v>
      </c>
      <c r="Z66" s="76" t="str">
        <f>IF('Surface Flux and Temperature'!D62&lt;&gt;"",'Surface Flux and Temperature'!D62,"")</f>
        <v/>
      </c>
      <c r="AA66" s="79" t="str">
        <f>IF('Surface Flux and Temperature'!E62&lt;&gt;"",'Surface Flux and Temperature'!E62,"")</f>
        <v/>
      </c>
    </row>
    <row r="67" spans="1:27">
      <c r="A67" s="165"/>
      <c r="R67" s="76">
        <f>IF('Target Flux and Temperature'!J63&lt;&gt;"",'Target Flux and Temperature'!J63,"")</f>
        <v>231.5</v>
      </c>
      <c r="S67" s="76">
        <f>IF('Target Flux and Temperature'!K63&lt;&gt;"",'Target Flux and Temperature'!K63,"")</f>
        <v>188.15</v>
      </c>
      <c r="T67" s="76">
        <f>IF('Target Flux and Temperature'!D63&lt;&gt;"",'Target Flux and Temperature'!D63,"")</f>
        <v>5.1807999999999996</v>
      </c>
      <c r="U67" s="76">
        <f>IF('Target Flux and Temperature'!E63&lt;&gt;"",'Target Flux and Temperature'!E63,"")</f>
        <v>5.7080000000000002</v>
      </c>
      <c r="V67" s="76">
        <f>IF('Target Flux and Temperature'!G63&lt;&gt;"",'Target Flux and Temperature'!G63,"")</f>
        <v>8.7350999999999992</v>
      </c>
      <c r="W67" s="76">
        <f>IF('Target Flux and Temperature'!H63&lt;&gt;"",'Target Flux and Temperature'!H63,"")</f>
        <v>5.9157000000000002</v>
      </c>
      <c r="X67" s="76">
        <f>IF('Surface Flux and Temperature'!G63&lt;&gt;"",'Surface Flux and Temperature'!G63,"")</f>
        <v>123.22</v>
      </c>
      <c r="Y67" s="76">
        <f>IF('Surface Flux and Temperature'!H63&lt;&gt;"",'Surface Flux and Temperature'!H63,"")</f>
        <v>174.44</v>
      </c>
      <c r="Z67" s="76" t="str">
        <f>IF('Surface Flux and Temperature'!D63&lt;&gt;"",'Surface Flux and Temperature'!D63,"")</f>
        <v/>
      </c>
      <c r="AA67" s="79" t="str">
        <f>IF('Surface Flux and Temperature'!E63&lt;&gt;"",'Surface Flux and Temperature'!E63,"")</f>
        <v/>
      </c>
    </row>
    <row r="68" spans="1:27">
      <c r="A68" s="165"/>
      <c r="R68" s="76" t="str">
        <f>IF('Target Flux and Temperature'!J64&lt;&gt;"",'Target Flux and Temperature'!J64,"")</f>
        <v/>
      </c>
      <c r="S68" s="76" t="str">
        <f>IF('Target Flux and Temperature'!K64&lt;&gt;"",'Target Flux and Temperature'!K64,"")</f>
        <v/>
      </c>
      <c r="T68" s="76">
        <f>IF('Target Flux and Temperature'!D64&lt;&gt;"",'Target Flux and Temperature'!D64,"")</f>
        <v>2.8460999999999999</v>
      </c>
      <c r="U68" s="76">
        <f>IF('Target Flux and Temperature'!E64&lt;&gt;"",'Target Flux and Temperature'!E64,"")</f>
        <v>4.3872</v>
      </c>
      <c r="V68" s="76">
        <f>IF('Target Flux and Temperature'!G64&lt;&gt;"",'Target Flux and Temperature'!G64,"")</f>
        <v>4.4494999999999996</v>
      </c>
      <c r="W68" s="76">
        <f>IF('Target Flux and Temperature'!H64&lt;&gt;"",'Target Flux and Temperature'!H64,"")</f>
        <v>4.4939</v>
      </c>
      <c r="X68" s="76">
        <f>IF('Surface Flux and Temperature'!G64&lt;&gt;"",'Surface Flux and Temperature'!G64,"")</f>
        <v>141.16</v>
      </c>
      <c r="Y68" s="76">
        <f>IF('Surface Flux and Temperature'!H64&lt;&gt;"",'Surface Flux and Temperature'!H64,"")</f>
        <v>175.28</v>
      </c>
      <c r="Z68" s="76" t="str">
        <f>IF('Surface Flux and Temperature'!D64&lt;&gt;"",'Surface Flux and Temperature'!D64,"")</f>
        <v/>
      </c>
      <c r="AA68" s="79" t="str">
        <f>IF('Surface Flux and Temperature'!E64&lt;&gt;"",'Surface Flux and Temperature'!E64,"")</f>
        <v/>
      </c>
    </row>
    <row r="69" spans="1:27">
      <c r="A69" s="165"/>
      <c r="T69" s="76" t="str">
        <f>IF('Target Flux and Temperature'!D65&lt;&gt;"",'Target Flux and Temperature'!D65,"")</f>
        <v/>
      </c>
      <c r="U69" s="76" t="str">
        <f>IF('Target Flux and Temperature'!E65&lt;&gt;"",'Target Flux and Temperature'!E65,"")</f>
        <v/>
      </c>
      <c r="V69" s="76">
        <f>IF('Target Flux and Temperature'!G65&lt;&gt;"",'Target Flux and Temperature'!G65,"")</f>
        <v>27.18</v>
      </c>
      <c r="W69" s="76">
        <f>IF('Target Flux and Temperature'!H65&lt;&gt;"",'Target Flux and Temperature'!H65,"")</f>
        <v>36.531999999999996</v>
      </c>
      <c r="X69" s="76">
        <f>IF('Surface Flux and Temperature'!G65&lt;&gt;"",'Surface Flux and Temperature'!G65,"")</f>
        <v>80.012</v>
      </c>
      <c r="Y69" s="76">
        <f>IF('Surface Flux and Temperature'!H65&lt;&gt;"",'Surface Flux and Temperature'!H65,"")</f>
        <v>147.78</v>
      </c>
      <c r="Z69" s="76" t="str">
        <f>IF('Surface Flux and Temperature'!D65&lt;&gt;"",'Surface Flux and Temperature'!D65,"")</f>
        <v/>
      </c>
      <c r="AA69" s="79" t="str">
        <f>IF('Surface Flux and Temperature'!E65&lt;&gt;"",'Surface Flux and Temperature'!E65,"")</f>
        <v/>
      </c>
    </row>
    <row r="70" spans="1:27">
      <c r="A70" s="165"/>
      <c r="T70" s="76" t="str">
        <f>IF('Target Flux and Temperature'!D66&lt;&gt;"",'Target Flux and Temperature'!D66,"")</f>
        <v/>
      </c>
      <c r="U70" s="76" t="str">
        <f>IF('Target Flux and Temperature'!E66&lt;&gt;"",'Target Flux and Temperature'!E66,"")</f>
        <v/>
      </c>
      <c r="V70" s="76">
        <f>IF('Target Flux and Temperature'!G66&lt;&gt;"",'Target Flux and Temperature'!G66,"")</f>
        <v>46.555</v>
      </c>
      <c r="W70" s="76">
        <f>IF('Target Flux and Temperature'!H66&lt;&gt;"",'Target Flux and Temperature'!H66,"")</f>
        <v>37.268999999999998</v>
      </c>
      <c r="X70" s="76">
        <f>IF('Surface Flux and Temperature'!G66&lt;&gt;"",'Surface Flux and Temperature'!G66,"")</f>
        <v>145.87</v>
      </c>
      <c r="Y70" s="76">
        <f>IF('Surface Flux and Temperature'!H66&lt;&gt;"",'Surface Flux and Temperature'!H66,"")</f>
        <v>143.28</v>
      </c>
      <c r="Z70" s="76" t="str">
        <f>IF('Surface Flux and Temperature'!D66&lt;&gt;"",'Surface Flux and Temperature'!D66,"")</f>
        <v/>
      </c>
      <c r="AA70" s="79" t="str">
        <f>IF('Surface Flux and Temperature'!E66&lt;&gt;"",'Surface Flux and Temperature'!E66,"")</f>
        <v/>
      </c>
    </row>
    <row r="71" spans="1:27">
      <c r="A71" s="165"/>
      <c r="T71" s="76" t="str">
        <f>IF('Target Flux and Temperature'!D67&lt;&gt;"",'Target Flux and Temperature'!D67,"")</f>
        <v/>
      </c>
      <c r="U71" s="76" t="str">
        <f>IF('Target Flux and Temperature'!E67&lt;&gt;"",'Target Flux and Temperature'!E67,"")</f>
        <v/>
      </c>
      <c r="V71" s="76">
        <f>IF('Target Flux and Temperature'!G67&lt;&gt;"",'Target Flux and Temperature'!G67,"")</f>
        <v>32.411000000000001</v>
      </c>
      <c r="W71" s="76">
        <f>IF('Target Flux and Temperature'!H67&lt;&gt;"",'Target Flux and Temperature'!H67,"")</f>
        <v>35.759</v>
      </c>
      <c r="X71" s="76">
        <f>IF('Surface Flux and Temperature'!G67&lt;&gt;"",'Surface Flux and Temperature'!G67,"")</f>
        <v>283.68</v>
      </c>
      <c r="Y71" s="76">
        <f>IF('Surface Flux and Temperature'!H67&lt;&gt;"",'Surface Flux and Temperature'!H67,"")</f>
        <v>177.65</v>
      </c>
      <c r="Z71" s="76" t="str">
        <f>IF('Surface Flux and Temperature'!D67&lt;&gt;"",'Surface Flux and Temperature'!D67,"")</f>
        <v/>
      </c>
      <c r="AA71" s="79" t="str">
        <f>IF('Surface Flux and Temperature'!E67&lt;&gt;"",'Surface Flux and Temperature'!E67,"")</f>
        <v/>
      </c>
    </row>
    <row r="72" spans="1:27">
      <c r="A72" s="165"/>
      <c r="T72" s="76" t="str">
        <f>IF('Target Flux and Temperature'!D68&lt;&gt;"",'Target Flux and Temperature'!D68,"")</f>
        <v/>
      </c>
      <c r="U72" s="76" t="str">
        <f>IF('Target Flux and Temperature'!E68&lt;&gt;"",'Target Flux and Temperature'!E68,"")</f>
        <v/>
      </c>
      <c r="V72" s="76">
        <f>IF('Target Flux and Temperature'!G68&lt;&gt;"",'Target Flux and Temperature'!G68,"")</f>
        <v>3.61</v>
      </c>
      <c r="W72" s="76">
        <f>IF('Target Flux and Temperature'!H68&lt;&gt;"",'Target Flux and Temperature'!H68,"")</f>
        <v>1.6214</v>
      </c>
      <c r="X72" s="76">
        <f>IF('Surface Flux and Temperature'!G68&lt;&gt;"",'Surface Flux and Temperature'!G68,"")</f>
        <v>441.38</v>
      </c>
      <c r="Y72" s="76">
        <f>IF('Surface Flux and Temperature'!H68&lt;&gt;"",'Surface Flux and Temperature'!H68,"")</f>
        <v>179.19</v>
      </c>
      <c r="Z72" s="76" t="str">
        <f>IF('Surface Flux and Temperature'!D68&lt;&gt;"",'Surface Flux and Temperature'!D68,"")</f>
        <v/>
      </c>
      <c r="AA72" s="79" t="str">
        <f>IF('Surface Flux and Temperature'!E68&lt;&gt;"",'Surface Flux and Temperature'!E68,"")</f>
        <v/>
      </c>
    </row>
    <row r="73" spans="1:27">
      <c r="A73" s="165"/>
      <c r="T73" s="76" t="str">
        <f>IF('Target Flux and Temperature'!D69&lt;&gt;"",'Target Flux and Temperature'!D69,"")</f>
        <v/>
      </c>
      <c r="U73" s="76" t="str">
        <f>IF('Target Flux and Temperature'!E69&lt;&gt;"",'Target Flux and Temperature'!E69,"")</f>
        <v/>
      </c>
      <c r="V73" s="76" t="str">
        <f>IF('Target Flux and Temperature'!G69&lt;&gt;"",'Target Flux and Temperature'!G69,"")</f>
        <v/>
      </c>
      <c r="W73" s="76" t="str">
        <f>IF('Target Flux and Temperature'!H69&lt;&gt;"",'Target Flux and Temperature'!H69,"")</f>
        <v/>
      </c>
      <c r="X73" s="76">
        <f>IF('Surface Flux and Temperature'!G69&lt;&gt;"",'Surface Flux and Temperature'!G69,"")</f>
        <v>39.006</v>
      </c>
      <c r="Y73" s="76">
        <f>IF('Surface Flux and Temperature'!H69&lt;&gt;"",'Surface Flux and Temperature'!H69,"")</f>
        <v>52.895000000000003</v>
      </c>
      <c r="Z73" s="76">
        <f>IF('Surface Flux and Temperature'!D69&lt;&gt;"",'Surface Flux and Temperature'!D69,"")</f>
        <v>1.4618</v>
      </c>
      <c r="AA73" s="79">
        <f>IF('Surface Flux and Temperature'!E69&lt;&gt;"",'Surface Flux and Temperature'!E69,"")</f>
        <v>2.1086</v>
      </c>
    </row>
    <row r="74" spans="1:27">
      <c r="A74" s="165"/>
      <c r="T74" s="76" t="str">
        <f>IF('Target Flux and Temperature'!D70&lt;&gt;"",'Target Flux and Temperature'!D70,"")</f>
        <v/>
      </c>
      <c r="U74" s="76" t="str">
        <f>IF('Target Flux and Temperature'!E70&lt;&gt;"",'Target Flux and Temperature'!E70,"")</f>
        <v/>
      </c>
      <c r="V74" s="76">
        <f>IF('Target Flux and Temperature'!G70&lt;&gt;"",'Target Flux and Temperature'!G70,"")</f>
        <v>96.92</v>
      </c>
      <c r="W74" s="76">
        <f>IF('Target Flux and Temperature'!H70&lt;&gt;"",'Target Flux and Temperature'!H70,"")</f>
        <v>2.1566999999999998</v>
      </c>
      <c r="X74" s="76">
        <f>IF('Surface Flux and Temperature'!G70&lt;&gt;"",'Surface Flux and Temperature'!G70,"")</f>
        <v>82.058999999999997</v>
      </c>
      <c r="Y74" s="76">
        <f>IF('Surface Flux and Temperature'!H70&lt;&gt;"",'Surface Flux and Temperature'!H70,"")</f>
        <v>65.248000000000005</v>
      </c>
      <c r="Z74" s="76">
        <f>IF('Surface Flux and Temperature'!D70&lt;&gt;"",'Surface Flux and Temperature'!D70,"")</f>
        <v>0.92901</v>
      </c>
      <c r="AA74" s="79">
        <f>IF('Surface Flux and Temperature'!E70&lt;&gt;"",'Surface Flux and Temperature'!E70,"")</f>
        <v>2.2774999999999999</v>
      </c>
    </row>
    <row r="75" spans="1:27">
      <c r="A75" s="165"/>
      <c r="T75" s="76" t="str">
        <f>IF('Target Flux and Temperature'!D71&lt;&gt;"",'Target Flux and Temperature'!D71,"")</f>
        <v/>
      </c>
      <c r="U75" s="76" t="str">
        <f>IF('Target Flux and Temperature'!E71&lt;&gt;"",'Target Flux and Temperature'!E71,"")</f>
        <v/>
      </c>
      <c r="V75" s="76" t="str">
        <f>IF('Target Flux and Temperature'!G71&lt;&gt;"",'Target Flux and Temperature'!G71,"")</f>
        <v/>
      </c>
      <c r="W75" s="76" t="str">
        <f>IF('Target Flux and Temperature'!H71&lt;&gt;"",'Target Flux and Temperature'!H71,"")</f>
        <v/>
      </c>
      <c r="X75" s="76">
        <f>IF('Surface Flux and Temperature'!G71&lt;&gt;"",'Surface Flux and Temperature'!G71,"")</f>
        <v>56.478000000000002</v>
      </c>
      <c r="Y75" s="76">
        <f>IF('Surface Flux and Temperature'!H71&lt;&gt;"",'Surface Flux and Temperature'!H71,"")</f>
        <v>51.569000000000003</v>
      </c>
      <c r="Z75" s="76">
        <f>IF('Surface Flux and Temperature'!D71&lt;&gt;"",'Surface Flux and Temperature'!D71,"")</f>
        <v>1.5595000000000001</v>
      </c>
      <c r="AA75" s="79">
        <f>IF('Surface Flux and Temperature'!E71&lt;&gt;"",'Surface Flux and Temperature'!E71,"")</f>
        <v>2.1061999999999999</v>
      </c>
    </row>
    <row r="76" spans="1:27">
      <c r="A76" s="165"/>
      <c r="T76" s="76" t="str">
        <f>IF('Target Flux and Temperature'!D72&lt;&gt;"",'Target Flux and Temperature'!D72,"")</f>
        <v/>
      </c>
      <c r="U76" s="76" t="str">
        <f>IF('Target Flux and Temperature'!E72&lt;&gt;"",'Target Flux and Temperature'!E72,"")</f>
        <v/>
      </c>
      <c r="V76" s="76">
        <f>IF('Target Flux and Temperature'!G72&lt;&gt;"",'Target Flux and Temperature'!G72,"")</f>
        <v>5.7499000000000002</v>
      </c>
      <c r="W76" s="76">
        <f>IF('Target Flux and Temperature'!H72&lt;&gt;"",'Target Flux and Temperature'!H72,"")</f>
        <v>2.1553</v>
      </c>
      <c r="X76" s="76">
        <f>IF('Surface Flux and Temperature'!G72&lt;&gt;"",'Surface Flux and Temperature'!G72,"")</f>
        <v>61.024000000000001</v>
      </c>
      <c r="Y76" s="76">
        <f>IF('Surface Flux and Temperature'!H72&lt;&gt;"",'Surface Flux and Temperature'!H72,"")</f>
        <v>54.037999999999997</v>
      </c>
      <c r="Z76" s="76">
        <f>IF('Surface Flux and Temperature'!D72&lt;&gt;"",'Surface Flux and Temperature'!D72,"")</f>
        <v>1.899</v>
      </c>
      <c r="AA76" s="79">
        <f>IF('Surface Flux and Temperature'!E72&lt;&gt;"",'Surface Flux and Temperature'!E72,"")</f>
        <v>2.0973000000000002</v>
      </c>
    </row>
    <row r="77" spans="1:27">
      <c r="A77" s="165"/>
      <c r="T77" s="76" t="str">
        <f>IF('Target Flux and Temperature'!D73&lt;&gt;"",'Target Flux and Temperature'!D73,"")</f>
        <v/>
      </c>
      <c r="U77" s="76" t="str">
        <f>IF('Target Flux and Temperature'!E73&lt;&gt;"",'Target Flux and Temperature'!E73,"")</f>
        <v/>
      </c>
      <c r="V77" s="76" t="str">
        <f>IF('Target Flux and Temperature'!G73&lt;&gt;"",'Target Flux and Temperature'!G73,"")</f>
        <v/>
      </c>
      <c r="W77" s="76" t="str">
        <f>IF('Target Flux and Temperature'!H73&lt;&gt;"",'Target Flux and Temperature'!H73,"")</f>
        <v/>
      </c>
      <c r="X77" s="76">
        <f>IF('Surface Flux and Temperature'!G73&lt;&gt;"",'Surface Flux and Temperature'!G73,"")</f>
        <v>24.436</v>
      </c>
      <c r="Y77" s="76">
        <f>IF('Surface Flux and Temperature'!H73&lt;&gt;"",'Surface Flux and Temperature'!H73,"")</f>
        <v>34.11</v>
      </c>
      <c r="Z77" s="76">
        <f>IF('Surface Flux and Temperature'!D73&lt;&gt;"",'Surface Flux and Temperature'!D73,"")</f>
        <v>0.85626999999999998</v>
      </c>
      <c r="AA77" s="79">
        <f>IF('Surface Flux and Temperature'!E73&lt;&gt;"",'Surface Flux and Temperature'!E73,"")</f>
        <v>1.3775999999999999</v>
      </c>
    </row>
    <row r="78" spans="1:27">
      <c r="A78" s="165"/>
      <c r="R78" s="76" t="str">
        <f>IF('Target Flux and Temperature'!J74&lt;&gt;"",'Target Flux and Temperature'!J74,"")</f>
        <v/>
      </c>
      <c r="S78" s="76" t="str">
        <f>IF('Target Flux and Temperature'!K74&lt;&gt;"",'Target Flux and Temperature'!K74,"")</f>
        <v/>
      </c>
      <c r="T78" s="76" t="str">
        <f>IF('Target Flux and Temperature'!D74&lt;&gt;"",'Target Flux and Temperature'!D74,"")</f>
        <v/>
      </c>
      <c r="U78" s="76" t="str">
        <f>IF('Target Flux and Temperature'!E74&lt;&gt;"",'Target Flux and Temperature'!E74,"")</f>
        <v/>
      </c>
      <c r="V78" s="76" t="str">
        <f>IF('Target Flux and Temperature'!G74&lt;&gt;"",'Target Flux and Temperature'!G74,"")</f>
        <v/>
      </c>
      <c r="W78" s="76" t="str">
        <f>IF('Target Flux and Temperature'!H74&lt;&gt;"",'Target Flux and Temperature'!H74,"")</f>
        <v/>
      </c>
      <c r="X78" s="76">
        <f>IF('Surface Flux and Temperature'!G74&lt;&gt;"",'Surface Flux and Temperature'!G74,"")</f>
        <v>51.918999999999997</v>
      </c>
      <c r="Y78" s="76">
        <f>IF('Surface Flux and Temperature'!H74&lt;&gt;"",'Surface Flux and Temperature'!H74,"")</f>
        <v>32.526000000000003</v>
      </c>
      <c r="Z78" s="76">
        <f>IF('Surface Flux and Temperature'!D74&lt;&gt;"",'Surface Flux and Temperature'!D74,"")</f>
        <v>1.4991000000000001</v>
      </c>
      <c r="AA78" s="79">
        <f>IF('Surface Flux and Temperature'!E74&lt;&gt;"",'Surface Flux and Temperature'!E74,"")</f>
        <v>1.3234999999999999</v>
      </c>
    </row>
    <row r="79" spans="1:27">
      <c r="A79" s="165"/>
      <c r="X79" s="76">
        <f>IF('Surface Flux and Temperature'!G75&lt;&gt;"",'Surface Flux and Temperature'!G75,"")</f>
        <v>68.643000000000001</v>
      </c>
      <c r="Y79" s="76">
        <f>IF('Surface Flux and Temperature'!H75&lt;&gt;"",'Surface Flux and Temperature'!H75,"")</f>
        <v>57.734999999999999</v>
      </c>
      <c r="Z79" s="76" t="str">
        <f>IF('Surface Flux and Temperature'!D75&lt;&gt;"",'Surface Flux and Temperature'!D75,"")</f>
        <v/>
      </c>
      <c r="AA79" s="79" t="str">
        <f>IF('Surface Flux and Temperature'!E75&lt;&gt;"",'Surface Flux and Temperature'!E75,"")</f>
        <v/>
      </c>
    </row>
    <row r="80" spans="1:27">
      <c r="A80" s="165"/>
      <c r="X80" s="76">
        <f>IF('Surface Flux and Temperature'!G76&lt;&gt;"",'Surface Flux and Temperature'!G76,"")</f>
        <v>229.79</v>
      </c>
      <c r="Y80" s="76">
        <f>IF('Surface Flux and Temperature'!H76&lt;&gt;"",'Surface Flux and Temperature'!H76,"")</f>
        <v>64.352000000000004</v>
      </c>
      <c r="Z80" s="76" t="str">
        <f>IF('Surface Flux and Temperature'!D76&lt;&gt;"",'Surface Flux and Temperature'!D76,"")</f>
        <v/>
      </c>
      <c r="AA80" s="79" t="str">
        <f>IF('Surface Flux and Temperature'!E76&lt;&gt;"",'Surface Flux and Temperature'!E76,"")</f>
        <v/>
      </c>
    </row>
    <row r="81" spans="1:27">
      <c r="A81" s="165"/>
      <c r="X81" s="76">
        <f>IF('Surface Flux and Temperature'!G77&lt;&gt;"",'Surface Flux and Temperature'!G77,"")</f>
        <v>114.33</v>
      </c>
      <c r="Y81" s="76">
        <f>IF('Surface Flux and Temperature'!H77&lt;&gt;"",'Surface Flux and Temperature'!H77,"")</f>
        <v>187.23</v>
      </c>
      <c r="Z81" s="76">
        <f>IF('Surface Flux and Temperature'!D77&lt;&gt;"",'Surface Flux and Temperature'!D77,"")</f>
        <v>3.4986000000000002</v>
      </c>
      <c r="AA81" s="79">
        <f>IF('Surface Flux and Temperature'!E77&lt;&gt;"",'Surface Flux and Temperature'!E77,"")</f>
        <v>4.4531999999999998</v>
      </c>
    </row>
    <row r="82" spans="1:27">
      <c r="A82" s="165"/>
      <c r="X82" s="76">
        <f>IF('Surface Flux and Temperature'!G78&lt;&gt;"",'Surface Flux and Temperature'!G78,"")</f>
        <v>172.39</v>
      </c>
      <c r="Y82" s="76">
        <f>IF('Surface Flux and Temperature'!H78&lt;&gt;"",'Surface Flux and Temperature'!H78,"")</f>
        <v>202.94</v>
      </c>
      <c r="Z82" s="76">
        <f>IF('Surface Flux and Temperature'!D78&lt;&gt;"",'Surface Flux and Temperature'!D78,"")</f>
        <v>4.3205</v>
      </c>
      <c r="AA82" s="79">
        <f>IF('Surface Flux and Temperature'!E78&lt;&gt;"",'Surface Flux and Temperature'!E78,"")</f>
        <v>5.0084</v>
      </c>
    </row>
    <row r="83" spans="1:27">
      <c r="A83" s="165"/>
      <c r="X83" s="76">
        <f>IF('Surface Flux and Temperature'!G79&lt;&gt;"",'Surface Flux and Temperature'!G79,"")</f>
        <v>87.284999999999997</v>
      </c>
      <c r="Y83" s="76">
        <f>IF('Surface Flux and Temperature'!H79&lt;&gt;"",'Surface Flux and Temperature'!H79,"")</f>
        <v>152.19999999999999</v>
      </c>
      <c r="Z83" s="76">
        <f>IF('Surface Flux and Temperature'!D79&lt;&gt;"",'Surface Flux and Temperature'!D79,"")</f>
        <v>2.5287999999999999</v>
      </c>
      <c r="AA83" s="79">
        <f>IF('Surface Flux and Temperature'!E79&lt;&gt;"",'Surface Flux and Temperature'!E79,"")</f>
        <v>3.5956000000000001</v>
      </c>
    </row>
    <row r="84" spans="1:27">
      <c r="A84" s="165"/>
      <c r="X84" s="76">
        <f>IF('Surface Flux and Temperature'!G80&lt;&gt;"",'Surface Flux and Temperature'!G80,"")</f>
        <v>145.78</v>
      </c>
      <c r="Y84" s="76">
        <f>IF('Surface Flux and Temperature'!H80&lt;&gt;"",'Surface Flux and Temperature'!H80,"")</f>
        <v>190.95</v>
      </c>
      <c r="Z84" s="76">
        <f>IF('Surface Flux and Temperature'!D80&lt;&gt;"",'Surface Flux and Temperature'!D80,"")</f>
        <v>4.4459999999999997</v>
      </c>
      <c r="AA84" s="79">
        <f>IF('Surface Flux and Temperature'!E80&lt;&gt;"",'Surface Flux and Temperature'!E80,"")</f>
        <v>4.5804999999999998</v>
      </c>
    </row>
    <row r="85" spans="1:27">
      <c r="A85" s="165"/>
      <c r="X85" s="76">
        <f>IF('Surface Flux and Temperature'!G81&lt;&gt;"",'Surface Flux and Temperature'!G81,"")</f>
        <v>53.597999999999999</v>
      </c>
      <c r="Y85" s="76">
        <f>IF('Surface Flux and Temperature'!H81&lt;&gt;"",'Surface Flux and Temperature'!H81,"")</f>
        <v>142.72999999999999</v>
      </c>
      <c r="Z85" s="76">
        <f>IF('Surface Flux and Temperature'!D81&lt;&gt;"",'Surface Flux and Temperature'!D81,"")</f>
        <v>1.9712000000000001</v>
      </c>
      <c r="AA85" s="79">
        <f>IF('Surface Flux and Temperature'!E81&lt;&gt;"",'Surface Flux and Temperature'!E81,"")</f>
        <v>3.1937000000000002</v>
      </c>
    </row>
    <row r="86" spans="1:27">
      <c r="A86" s="165"/>
      <c r="X86" s="76">
        <f>IF('Surface Flux and Temperature'!G82&lt;&gt;"",'Surface Flux and Temperature'!G82,"")</f>
        <v>118.69</v>
      </c>
      <c r="Y86" s="76">
        <f>IF('Surface Flux and Temperature'!H82&lt;&gt;"",'Surface Flux and Temperature'!H82,"")</f>
        <v>138.6</v>
      </c>
      <c r="Z86" s="76">
        <f>IF('Surface Flux and Temperature'!D82&lt;&gt;"",'Surface Flux and Temperature'!D82,"")</f>
        <v>4.0716000000000001</v>
      </c>
      <c r="AA86" s="79">
        <f>IF('Surface Flux and Temperature'!E82&lt;&gt;"",'Surface Flux and Temperature'!E82,"")</f>
        <v>3.0853999999999999</v>
      </c>
    </row>
    <row r="87" spans="1:27">
      <c r="A87" s="165"/>
      <c r="X87" s="76">
        <f>IF('Surface Flux and Temperature'!G83&lt;&gt;"",'Surface Flux and Temperature'!G83,"")</f>
        <v>155.21</v>
      </c>
      <c r="Y87" s="76">
        <f>IF('Surface Flux and Temperature'!H83&lt;&gt;"",'Surface Flux and Temperature'!H83,"")</f>
        <v>194.16</v>
      </c>
      <c r="Z87" s="76">
        <f>IF('Surface Flux and Temperature'!D83&lt;&gt;"",'Surface Flux and Temperature'!D83,"")</f>
        <v>4.6169000000000002</v>
      </c>
      <c r="AA87" s="79">
        <f>IF('Surface Flux and Temperature'!E83&lt;&gt;"",'Surface Flux and Temperature'!E83,"")</f>
        <v>4.6603000000000003</v>
      </c>
    </row>
    <row r="88" spans="1:27">
      <c r="A88" s="165"/>
      <c r="X88" s="76">
        <f>IF('Surface Flux and Temperature'!G84&lt;&gt;"",'Surface Flux and Temperature'!G84,"")</f>
        <v>287.38</v>
      </c>
      <c r="Y88" s="76">
        <f>IF('Surface Flux and Temperature'!H84&lt;&gt;"",'Surface Flux and Temperature'!H84,"")</f>
        <v>197.41</v>
      </c>
      <c r="Z88" s="76">
        <f>IF('Surface Flux and Temperature'!D84&lt;&gt;"",'Surface Flux and Temperature'!D84,"")</f>
        <v>9.8763000000000005</v>
      </c>
      <c r="AA88" s="79">
        <f>IF('Surface Flux and Temperature'!E84&lt;&gt;"",'Surface Flux and Temperature'!E84,"")</f>
        <v>4.7751999999999999</v>
      </c>
    </row>
    <row r="89" spans="1:27">
      <c r="A89" s="165"/>
      <c r="X89" s="76">
        <f>IF('Surface Flux and Temperature'!G85&lt;&gt;"",'Surface Flux and Temperature'!G85,"")</f>
        <v>112.9</v>
      </c>
      <c r="Y89" s="76">
        <f>IF('Surface Flux and Temperature'!H85&lt;&gt;"",'Surface Flux and Temperature'!H85,"")</f>
        <v>183.61</v>
      </c>
      <c r="Z89" s="76">
        <f>IF('Surface Flux and Temperature'!D85&lt;&gt;"",'Surface Flux and Temperature'!D85,"")</f>
        <v>3.4161999999999999</v>
      </c>
      <c r="AA89" s="79">
        <f>IF('Surface Flux and Temperature'!E85&lt;&gt;"",'Surface Flux and Temperature'!E85,"")</f>
        <v>4.2671999999999999</v>
      </c>
    </row>
    <row r="90" spans="1:27">
      <c r="A90" s="165"/>
      <c r="X90" s="76">
        <f>IF('Surface Flux and Temperature'!G86&lt;&gt;"",'Surface Flux and Temperature'!G86,"")</f>
        <v>177.9</v>
      </c>
      <c r="Y90" s="76">
        <f>IF('Surface Flux and Temperature'!H86&lt;&gt;"",'Surface Flux and Temperature'!H86,"")</f>
        <v>199.78</v>
      </c>
      <c r="Z90" s="76">
        <f>IF('Surface Flux and Temperature'!D86&lt;&gt;"",'Surface Flux and Temperature'!D86,"")</f>
        <v>4.2045000000000003</v>
      </c>
      <c r="AA90" s="79">
        <f>IF('Surface Flux and Temperature'!E86&lt;&gt;"",'Surface Flux and Temperature'!E86,"")</f>
        <v>4.8212999999999999</v>
      </c>
    </row>
    <row r="91" spans="1:27">
      <c r="A91" s="165"/>
      <c r="X91" s="76">
        <f>IF('Surface Flux and Temperature'!G87&lt;&gt;"",'Surface Flux and Temperature'!G87,"")</f>
        <v>88.1</v>
      </c>
      <c r="Y91" s="76">
        <f>IF('Surface Flux and Temperature'!H87&lt;&gt;"",'Surface Flux and Temperature'!H87,"")</f>
        <v>147.9</v>
      </c>
      <c r="Z91" s="76">
        <f>IF('Surface Flux and Temperature'!D87&lt;&gt;"",'Surface Flux and Temperature'!D87,"")</f>
        <v>2.4180000000000001</v>
      </c>
      <c r="AA91" s="79">
        <f>IF('Surface Flux and Temperature'!E87&lt;&gt;"",'Surface Flux and Temperature'!E87,"")</f>
        <v>3.4245000000000001</v>
      </c>
    </row>
    <row r="92" spans="1:27">
      <c r="A92" s="165"/>
      <c r="X92" s="76">
        <f>IF('Surface Flux and Temperature'!G88&lt;&gt;"",'Surface Flux and Temperature'!G88,"")</f>
        <v>134.9</v>
      </c>
      <c r="Y92" s="76">
        <f>IF('Surface Flux and Temperature'!H88&lt;&gt;"",'Surface Flux and Temperature'!H88,"")</f>
        <v>187.59</v>
      </c>
      <c r="Z92" s="76" t="str">
        <f>IF('Surface Flux and Temperature'!D88&lt;&gt;"",'Surface Flux and Temperature'!D88,"")</f>
        <v/>
      </c>
      <c r="AA92" s="79" t="str">
        <f>IF('Surface Flux and Temperature'!E88&lt;&gt;"",'Surface Flux and Temperature'!E88,"")</f>
        <v/>
      </c>
    </row>
    <row r="93" spans="1:27">
      <c r="A93" s="165"/>
      <c r="X93" s="76">
        <f>IF('Surface Flux and Temperature'!G89&lt;&gt;"",'Surface Flux and Temperature'!G89,"")</f>
        <v>53.1</v>
      </c>
      <c r="Y93" s="76">
        <f>IF('Surface Flux and Temperature'!H89&lt;&gt;"",'Surface Flux and Temperature'!H89,"")</f>
        <v>138.72999999999999</v>
      </c>
      <c r="Z93" s="76">
        <f>IF('Surface Flux and Temperature'!D89&lt;&gt;"",'Surface Flux and Temperature'!D89,"")</f>
        <v>1.9116</v>
      </c>
      <c r="AA93" s="79">
        <f>IF('Surface Flux and Temperature'!E89&lt;&gt;"",'Surface Flux and Temperature'!E89,"")</f>
        <v>3.0358999999999998</v>
      </c>
    </row>
    <row r="94" spans="1:27">
      <c r="A94" s="165"/>
      <c r="X94" s="76">
        <f>IF('Surface Flux and Temperature'!G90&lt;&gt;"",'Surface Flux and Temperature'!G90,"")</f>
        <v>121.8</v>
      </c>
      <c r="Y94" s="76">
        <f>IF('Surface Flux and Temperature'!H90&lt;&gt;"",'Surface Flux and Temperature'!H90,"")</f>
        <v>134.56</v>
      </c>
      <c r="Z94" s="76">
        <f>IF('Surface Flux and Temperature'!D90&lt;&gt;"",'Surface Flux and Temperature'!D90,"")</f>
        <v>3.8864999999999998</v>
      </c>
      <c r="AA94" s="79">
        <f>IF('Surface Flux and Temperature'!E90&lt;&gt;"",'Surface Flux and Temperature'!E90,"")</f>
        <v>2.9300999999999999</v>
      </c>
    </row>
    <row r="95" spans="1:27">
      <c r="A95" s="165"/>
      <c r="X95" s="76">
        <f>IF('Surface Flux and Temperature'!G91&lt;&gt;"",'Surface Flux and Temperature'!G91,"")</f>
        <v>203.6</v>
      </c>
      <c r="Y95" s="76">
        <f>IF('Surface Flux and Temperature'!H91&lt;&gt;"",'Surface Flux and Temperature'!H91,"")</f>
        <v>190.55</v>
      </c>
      <c r="Z95" s="76">
        <f>IF('Surface Flux and Temperature'!D91&lt;&gt;"",'Surface Flux and Temperature'!D91,"")</f>
        <v>5.4504999999999999</v>
      </c>
      <c r="AA95" s="79">
        <f>IF('Surface Flux and Temperature'!E91&lt;&gt;"",'Surface Flux and Temperature'!E91,"")</f>
        <v>4.4641999999999999</v>
      </c>
    </row>
    <row r="96" spans="1:27">
      <c r="A96" s="165"/>
      <c r="X96" s="76">
        <f>IF('Surface Flux and Temperature'!G92&lt;&gt;"",'Surface Flux and Temperature'!G92,"")</f>
        <v>289.89999999999998</v>
      </c>
      <c r="Y96" s="76">
        <f>IF('Surface Flux and Temperature'!H92&lt;&gt;"",'Surface Flux and Temperature'!H92,"")</f>
        <v>194.23</v>
      </c>
      <c r="Z96" s="76">
        <f>IF('Surface Flux and Temperature'!D92&lt;&gt;"",'Surface Flux and Temperature'!D92,"")</f>
        <v>9.4102999999999994</v>
      </c>
      <c r="AA96" s="79">
        <f>IF('Surface Flux and Temperature'!E92&lt;&gt;"",'Surface Flux and Temperature'!E92,"")</f>
        <v>4.5899000000000001</v>
      </c>
    </row>
    <row r="97" spans="1:27">
      <c r="A97" s="165"/>
      <c r="X97" s="76">
        <f>IF('Surface Flux and Temperature'!G93&lt;&gt;"",'Surface Flux and Temperature'!G93,"")</f>
        <v>93.718000000000004</v>
      </c>
      <c r="Y97" s="76">
        <f>IF('Surface Flux and Temperature'!H93&lt;&gt;"",'Surface Flux and Temperature'!H93,"")</f>
        <v>145.66999999999999</v>
      </c>
      <c r="Z97" s="76">
        <f>IF('Surface Flux and Temperature'!D93&lt;&gt;"",'Surface Flux and Temperature'!D93,"")</f>
        <v>2.6846999999999999</v>
      </c>
      <c r="AA97" s="79">
        <f>IF('Surface Flux and Temperature'!E93&lt;&gt;"",'Surface Flux and Temperature'!E93,"")</f>
        <v>3.0678999999999998</v>
      </c>
    </row>
    <row r="98" spans="1:27">
      <c r="A98" s="165"/>
      <c r="X98" s="76">
        <f>IF('Surface Flux and Temperature'!G94&lt;&gt;"",'Surface Flux and Temperature'!G94,"")</f>
        <v>154.56</v>
      </c>
      <c r="Y98" s="76">
        <f>IF('Surface Flux and Temperature'!H94&lt;&gt;"",'Surface Flux and Temperature'!H94,"")</f>
        <v>168.06</v>
      </c>
      <c r="Z98" s="76">
        <f>IF('Surface Flux and Temperature'!D94&lt;&gt;"",'Surface Flux and Temperature'!D94,"")</f>
        <v>3.8129</v>
      </c>
      <c r="AA98" s="79">
        <f>IF('Surface Flux and Temperature'!E94&lt;&gt;"",'Surface Flux and Temperature'!E94,"")</f>
        <v>3.7265000000000001</v>
      </c>
    </row>
    <row r="99" spans="1:27">
      <c r="A99" s="165"/>
      <c r="X99" s="76">
        <f>IF('Surface Flux and Temperature'!G95&lt;&gt;"",'Surface Flux and Temperature'!G95,"")</f>
        <v>71.394000000000005</v>
      </c>
      <c r="Y99" s="76">
        <f>IF('Surface Flux and Temperature'!H95&lt;&gt;"",'Surface Flux and Temperature'!H95,"")</f>
        <v>115.78</v>
      </c>
      <c r="Z99" s="76">
        <f>IF('Surface Flux and Temperature'!D95&lt;&gt;"",'Surface Flux and Temperature'!D95,"")</f>
        <v>1.9983</v>
      </c>
      <c r="AA99" s="79">
        <f>IF('Surface Flux and Temperature'!E95&lt;&gt;"",'Surface Flux and Temperature'!E95,"")</f>
        <v>2.5356999999999998</v>
      </c>
    </row>
    <row r="100" spans="1:27">
      <c r="A100" s="165"/>
      <c r="X100" s="76">
        <f>IF('Surface Flux and Temperature'!G96&lt;&gt;"",'Surface Flux and Temperature'!G96,"")</f>
        <v>117.59</v>
      </c>
      <c r="Y100" s="76">
        <f>IF('Surface Flux and Temperature'!H96&lt;&gt;"",'Surface Flux and Temperature'!H96,"")</f>
        <v>147.88</v>
      </c>
      <c r="Z100" s="76">
        <f>IF('Surface Flux and Temperature'!D96&lt;&gt;"",'Surface Flux and Temperature'!D96,"")</f>
        <v>3.2917000000000001</v>
      </c>
      <c r="AA100" s="79">
        <f>IF('Surface Flux and Temperature'!E96&lt;&gt;"",'Surface Flux and Temperature'!E96,"")</f>
        <v>3.1221000000000001</v>
      </c>
    </row>
    <row r="101" spans="1:27">
      <c r="A101" s="165"/>
      <c r="X101" s="76">
        <f>IF('Surface Flux and Temperature'!G97&lt;&gt;"",'Surface Flux and Temperature'!G97,"")</f>
        <v>41.655000000000001</v>
      </c>
      <c r="Y101" s="76">
        <f>IF('Surface Flux and Temperature'!H97&lt;&gt;"",'Surface Flux and Temperature'!H97,"")</f>
        <v>106.86</v>
      </c>
      <c r="Z101" s="76">
        <f>IF('Surface Flux and Temperature'!D97&lt;&gt;"",'Surface Flux and Temperature'!D97,"")</f>
        <v>1.3996999999999999</v>
      </c>
      <c r="AA101" s="79">
        <f>IF('Surface Flux and Temperature'!E97&lt;&gt;"",'Surface Flux and Temperature'!E97,"")</f>
        <v>2.1873999999999998</v>
      </c>
    </row>
    <row r="102" spans="1:27">
      <c r="A102" s="165"/>
      <c r="X102" s="76">
        <f>IF('Surface Flux and Temperature'!G98&lt;&gt;"",'Surface Flux and Temperature'!G98,"")</f>
        <v>170.76</v>
      </c>
      <c r="Y102" s="76">
        <f>IF('Surface Flux and Temperature'!H98&lt;&gt;"",'Surface Flux and Temperature'!H98,"")</f>
        <v>104.33</v>
      </c>
      <c r="Z102" s="76">
        <f>IF('Surface Flux and Temperature'!D98&lt;&gt;"",'Surface Flux and Temperature'!D98,"")</f>
        <v>10.055</v>
      </c>
      <c r="AA102" s="79">
        <f>IF('Surface Flux and Temperature'!E98&lt;&gt;"",'Surface Flux and Temperature'!E98,"")</f>
        <v>2.1351</v>
      </c>
    </row>
    <row r="103" spans="1:27">
      <c r="A103" s="165"/>
      <c r="X103" s="76">
        <f>IF('Surface Flux and Temperature'!G99&lt;&gt;"",'Surface Flux and Temperature'!G99,"")</f>
        <v>125.27</v>
      </c>
      <c r="Y103" s="76">
        <f>IF('Surface Flux and Temperature'!H99&lt;&gt;"",'Surface Flux and Temperature'!H99,"")</f>
        <v>151.15</v>
      </c>
      <c r="Z103" s="76">
        <f>IF('Surface Flux and Temperature'!D99&lt;&gt;"",'Surface Flux and Temperature'!D99,"")</f>
        <v>3.3715000000000002</v>
      </c>
      <c r="AA103" s="79">
        <f>IF('Surface Flux and Temperature'!E99&lt;&gt;"",'Surface Flux and Temperature'!E99,"")</f>
        <v>3.1846000000000001</v>
      </c>
    </row>
    <row r="104" spans="1:27">
      <c r="A104" s="165"/>
      <c r="X104" s="76">
        <f>IF('Surface Flux and Temperature'!G100&lt;&gt;"",'Surface Flux and Temperature'!G100,"")</f>
        <v>263.41000000000003</v>
      </c>
      <c r="Y104" s="76">
        <f>IF('Surface Flux and Temperature'!H100&lt;&gt;"",'Surface Flux and Temperature'!H100,"")</f>
        <v>158.77000000000001</v>
      </c>
      <c r="Z104" s="76">
        <f>IF('Surface Flux and Temperature'!D100&lt;&gt;"",'Surface Flux and Temperature'!D100,"")</f>
        <v>6.7401999999999997</v>
      </c>
      <c r="AA104" s="79">
        <f>IF('Surface Flux and Temperature'!E100&lt;&gt;"",'Surface Flux and Temperature'!E100,"")</f>
        <v>3.4140000000000001</v>
      </c>
    </row>
    <row r="105" spans="1:27">
      <c r="A105" s="165"/>
      <c r="X105" s="76">
        <f>IF('Surface Flux and Temperature'!G101&lt;&gt;"",'Surface Flux and Temperature'!G101,"")</f>
        <v>114.4</v>
      </c>
      <c r="Y105" s="76">
        <f>IF('Surface Flux and Temperature'!H101&lt;&gt;"",'Surface Flux and Temperature'!H101,"")</f>
        <v>184.23</v>
      </c>
      <c r="Z105" s="76">
        <f>IF('Surface Flux and Temperature'!D101&lt;&gt;"",'Surface Flux and Temperature'!D101,"")</f>
        <v>3.4994999999999998</v>
      </c>
      <c r="AA105" s="79">
        <f>IF('Surface Flux and Temperature'!E101&lt;&gt;"",'Surface Flux and Temperature'!E101,"")</f>
        <v>4.3033000000000001</v>
      </c>
    </row>
    <row r="106" spans="1:27">
      <c r="A106" s="165"/>
      <c r="X106" s="76">
        <f>IF('Surface Flux and Temperature'!G102&lt;&gt;"",'Surface Flux and Temperature'!G102,"")</f>
        <v>254.7</v>
      </c>
      <c r="Y106" s="76">
        <f>IF('Surface Flux and Temperature'!H102&lt;&gt;"",'Surface Flux and Temperature'!H102,"")</f>
        <v>221.9</v>
      </c>
      <c r="Z106" s="76">
        <f>IF('Surface Flux and Temperature'!D102&lt;&gt;"",'Surface Flux and Temperature'!D102,"")</f>
        <v>8.1035000000000004</v>
      </c>
      <c r="AA106" s="79">
        <f>IF('Surface Flux and Temperature'!E102&lt;&gt;"",'Surface Flux and Temperature'!E102,"")</f>
        <v>5.6733000000000002</v>
      </c>
    </row>
    <row r="107" spans="1:27">
      <c r="A107" s="165"/>
      <c r="X107" s="76">
        <f>IF('Surface Flux and Temperature'!G103&lt;&gt;"",'Surface Flux and Temperature'!G103,"")</f>
        <v>86.8</v>
      </c>
      <c r="Y107" s="76">
        <f>IF('Surface Flux and Temperature'!H103&lt;&gt;"",'Surface Flux and Temperature'!H103,"")</f>
        <v>148.96</v>
      </c>
      <c r="Z107" s="76">
        <f>IF('Surface Flux and Temperature'!D103&lt;&gt;"",'Surface Flux and Temperature'!D103,"")</f>
        <v>2.3515000000000001</v>
      </c>
      <c r="AA107" s="79">
        <f>IF('Surface Flux and Temperature'!E103&lt;&gt;"",'Surface Flux and Temperature'!E103,"")</f>
        <v>3.5087999999999999</v>
      </c>
    </row>
    <row r="108" spans="1:27">
      <c r="A108" s="165"/>
      <c r="X108" s="76">
        <f>IF('Surface Flux and Temperature'!G104&lt;&gt;"",'Surface Flux and Temperature'!G104,"")</f>
        <v>147.6</v>
      </c>
      <c r="Y108" s="76">
        <f>IF('Surface Flux and Temperature'!H104&lt;&gt;"",'Surface Flux and Temperature'!H104,"")</f>
        <v>188.92</v>
      </c>
      <c r="Z108" s="76">
        <f>IF('Surface Flux and Temperature'!D104&lt;&gt;"",'Surface Flux and Temperature'!D104,"")</f>
        <v>4.4707999999999997</v>
      </c>
      <c r="AA108" s="79">
        <f>IF('Surface Flux and Temperature'!E104&lt;&gt;"",'Surface Flux and Temperature'!E104,"")</f>
        <v>4.4612999999999996</v>
      </c>
    </row>
    <row r="109" spans="1:27">
      <c r="A109" s="165"/>
      <c r="X109" s="76">
        <f>IF('Surface Flux and Temperature'!G105&lt;&gt;"",'Surface Flux and Temperature'!G105,"")</f>
        <v>52.2</v>
      </c>
      <c r="Y109" s="76">
        <f>IF('Surface Flux and Temperature'!H105&lt;&gt;"",'Surface Flux and Temperature'!H105,"")</f>
        <v>140.66999999999999</v>
      </c>
      <c r="Z109" s="76">
        <f>IF('Surface Flux and Temperature'!D105&lt;&gt;"",'Surface Flux and Temperature'!D105,"")</f>
        <v>1.8926000000000001</v>
      </c>
      <c r="AA109" s="79">
        <f>IF('Surface Flux and Temperature'!E105&lt;&gt;"",'Surface Flux and Temperature'!E105,"")</f>
        <v>3.0998000000000001</v>
      </c>
    </row>
    <row r="110" spans="1:27">
      <c r="A110" s="165"/>
      <c r="X110" s="76">
        <f>IF('Surface Flux and Temperature'!G106&lt;&gt;"",'Surface Flux and Temperature'!G106,"")</f>
        <v>103.8</v>
      </c>
      <c r="Y110" s="76">
        <f>IF('Surface Flux and Temperature'!H106&lt;&gt;"",'Surface Flux and Temperature'!H106,"")</f>
        <v>136.55000000000001</v>
      </c>
      <c r="Z110" s="76">
        <f>IF('Surface Flux and Temperature'!D106&lt;&gt;"",'Surface Flux and Temperature'!D106,"")</f>
        <v>2.9689999999999999</v>
      </c>
      <c r="AA110" s="79">
        <f>IF('Surface Flux and Temperature'!E106&lt;&gt;"",'Surface Flux and Temperature'!E106,"")</f>
        <v>2.9942000000000002</v>
      </c>
    </row>
    <row r="111" spans="1:27">
      <c r="A111" s="165"/>
      <c r="X111" s="76">
        <f>IF('Surface Flux and Temperature'!G107&lt;&gt;"",'Surface Flux and Temperature'!G107,"")</f>
        <v>157.69999999999999</v>
      </c>
      <c r="Y111" s="76">
        <f>IF('Surface Flux and Temperature'!H107&lt;&gt;"",'Surface Flux and Temperature'!H107,"")</f>
        <v>192.22</v>
      </c>
      <c r="Z111" s="76">
        <f>IF('Surface Flux and Temperature'!D107&lt;&gt;"",'Surface Flux and Temperature'!D107,"")</f>
        <v>4.6944999999999997</v>
      </c>
      <c r="AA111" s="79">
        <f>IF('Surface Flux and Temperature'!E107&lt;&gt;"",'Surface Flux and Temperature'!E107,"")</f>
        <v>4.5419</v>
      </c>
    </row>
    <row r="112" spans="1:27">
      <c r="A112" s="165"/>
      <c r="X112" s="76">
        <f>IF('Surface Flux and Temperature'!G108&lt;&gt;"",'Surface Flux and Temperature'!G108,"")</f>
        <v>351.8</v>
      </c>
      <c r="Y112" s="76">
        <f>IF('Surface Flux and Temperature'!H108&lt;&gt;"",'Surface Flux and Temperature'!H108,"")</f>
        <v>200.39</v>
      </c>
      <c r="Z112" s="76">
        <f>IF('Surface Flux and Temperature'!D108&lt;&gt;"",'Surface Flux and Temperature'!D108,"")</f>
        <v>8.9934999999999992</v>
      </c>
      <c r="AA112" s="79">
        <f>IF('Surface Flux and Temperature'!E108&lt;&gt;"",'Surface Flux and Temperature'!E108,"")</f>
        <v>4.8348000000000004</v>
      </c>
    </row>
    <row r="113" spans="1:27">
      <c r="A113" s="165"/>
      <c r="X113" s="76">
        <f>IF('Surface Flux and Temperature'!G109&lt;&gt;"",'Surface Flux and Temperature'!G109,"")</f>
        <v>219.65</v>
      </c>
      <c r="Y113" s="76">
        <f>IF('Surface Flux and Temperature'!H109&lt;&gt;"",'Surface Flux and Temperature'!H109,"")</f>
        <v>183.29</v>
      </c>
      <c r="Z113" s="76">
        <f>IF('Surface Flux and Temperature'!D109&lt;&gt;"",'Surface Flux and Temperature'!D109,"")</f>
        <v>3.6352000000000002</v>
      </c>
      <c r="AA113" s="79">
        <f>IF('Surface Flux and Temperature'!E109&lt;&gt;"",'Surface Flux and Temperature'!E109,"")</f>
        <v>4.0693000000000001</v>
      </c>
    </row>
    <row r="114" spans="1:27">
      <c r="A114" s="165"/>
      <c r="X114" s="76">
        <f>IF('Surface Flux and Temperature'!G110&lt;&gt;"",'Surface Flux and Temperature'!G110,"")</f>
        <v>205.45</v>
      </c>
      <c r="Y114" s="76">
        <f>IF('Surface Flux and Temperature'!H110&lt;&gt;"",'Surface Flux and Temperature'!H110,"")</f>
        <v>187.59</v>
      </c>
      <c r="Z114" s="76">
        <f>IF('Surface Flux and Temperature'!D110&lt;&gt;"",'Surface Flux and Temperature'!D110,"")</f>
        <v>7.4631999999999996</v>
      </c>
      <c r="AA114" s="79">
        <f>IF('Surface Flux and Temperature'!E110&lt;&gt;"",'Surface Flux and Temperature'!E110,"")</f>
        <v>4.2069000000000001</v>
      </c>
    </row>
    <row r="115" spans="1:27">
      <c r="A115" s="165"/>
      <c r="X115" s="76">
        <f>IF('Surface Flux and Temperature'!G111&lt;&gt;"",'Surface Flux and Temperature'!G111,"")</f>
        <v>96.275999999999996</v>
      </c>
      <c r="Y115" s="76">
        <f>IF('Surface Flux and Temperature'!H111&lt;&gt;"",'Surface Flux and Temperature'!H111,"")</f>
        <v>144.87</v>
      </c>
      <c r="Z115" s="76">
        <f>IF('Surface Flux and Temperature'!D111&lt;&gt;"",'Surface Flux and Temperature'!D111,"")</f>
        <v>2.6101999999999999</v>
      </c>
      <c r="AA115" s="79">
        <f>IF('Surface Flux and Temperature'!E111&lt;&gt;"",'Surface Flux and Temperature'!E111,"")</f>
        <v>3.2578999999999998</v>
      </c>
    </row>
    <row r="116" spans="1:27">
      <c r="A116" s="165"/>
      <c r="X116" s="76">
        <f>IF('Surface Flux and Temperature'!G112&lt;&gt;"",'Surface Flux and Temperature'!G112,"")</f>
        <v>151.44</v>
      </c>
      <c r="Y116" s="76">
        <f>IF('Surface Flux and Temperature'!H112&lt;&gt;"",'Surface Flux and Temperature'!H112,"")</f>
        <v>187.22</v>
      </c>
      <c r="Z116" s="76">
        <f>IF('Surface Flux and Temperature'!D112&lt;&gt;"",'Surface Flux and Temperature'!D112,"")</f>
        <v>4.6546000000000003</v>
      </c>
      <c r="AA116" s="79">
        <f>IF('Surface Flux and Temperature'!E112&lt;&gt;"",'Surface Flux and Temperature'!E112,"")</f>
        <v>4.1943999999999999</v>
      </c>
    </row>
    <row r="117" spans="1:27">
      <c r="A117" s="165"/>
      <c r="X117" s="76">
        <f>IF('Surface Flux and Temperature'!G113&lt;&gt;"",'Surface Flux and Temperature'!G113,"")</f>
        <v>52.298000000000002</v>
      </c>
      <c r="Y117" s="76">
        <f>IF('Surface Flux and Temperature'!H113&lt;&gt;"",'Surface Flux and Temperature'!H113,"")</f>
        <v>136.56</v>
      </c>
      <c r="Z117" s="76">
        <f>IF('Surface Flux and Temperature'!D113&lt;&gt;"",'Surface Flux and Temperature'!D113,"")</f>
        <v>1.9484999999999999</v>
      </c>
      <c r="AA117" s="79">
        <f>IF('Surface Flux and Temperature'!E113&lt;&gt;"",'Surface Flux and Temperature'!E113,"")</f>
        <v>2.8519000000000001</v>
      </c>
    </row>
    <row r="118" spans="1:27">
      <c r="A118" s="165"/>
      <c r="X118" s="76">
        <f>IF('Surface Flux and Temperature'!G114&lt;&gt;"",'Surface Flux and Temperature'!G114,"")</f>
        <v>131.58000000000001</v>
      </c>
      <c r="Y118" s="76">
        <f>IF('Surface Flux and Temperature'!H114&lt;&gt;"",'Surface Flux and Temperature'!H114,"")</f>
        <v>132.36000000000001</v>
      </c>
      <c r="Z118" s="76">
        <f>IF('Surface Flux and Temperature'!D114&lt;&gt;"",'Surface Flux and Temperature'!D114,"")</f>
        <v>5.2316000000000003</v>
      </c>
      <c r="AA118" s="79">
        <f>IF('Surface Flux and Temperature'!E114&lt;&gt;"",'Surface Flux and Temperature'!E114,"")</f>
        <v>2.7505999999999999</v>
      </c>
    </row>
    <row r="119" spans="1:27">
      <c r="A119" s="165"/>
      <c r="X119" s="76">
        <f>IF('Surface Flux and Temperature'!G115&lt;&gt;"",'Surface Flux and Temperature'!G115,"")</f>
        <v>156.87</v>
      </c>
      <c r="Y119" s="76">
        <f>IF('Surface Flux and Temperature'!H115&lt;&gt;"",'Surface Flux and Temperature'!H115,"")</f>
        <v>190.75</v>
      </c>
      <c r="Z119" s="76" t="str">
        <f>IF('Surface Flux and Temperature'!D115&lt;&gt;"",'Surface Flux and Temperature'!D115,"")</f>
        <v/>
      </c>
      <c r="AA119" s="79" t="str">
        <f>IF('Surface Flux and Temperature'!E115&lt;&gt;"",'Surface Flux and Temperature'!E115,"")</f>
        <v/>
      </c>
    </row>
    <row r="120" spans="1:27">
      <c r="A120" s="165"/>
      <c r="X120" s="76">
        <f>IF('Surface Flux and Temperature'!G116&lt;&gt;"",'Surface Flux and Temperature'!G116,"")</f>
        <v>287.14999999999998</v>
      </c>
      <c r="Y120" s="76">
        <f>IF('Surface Flux and Temperature'!H116&lt;&gt;"",'Surface Flux and Temperature'!H116,"")</f>
        <v>186.12</v>
      </c>
      <c r="Z120" s="76" t="str">
        <f>IF('Surface Flux and Temperature'!D116&lt;&gt;"",'Surface Flux and Temperature'!D116,"")</f>
        <v/>
      </c>
      <c r="AA120" s="79" t="str">
        <f>IF('Surface Flux and Temperature'!E116&lt;&gt;"",'Surface Flux and Temperature'!E116,"")</f>
        <v/>
      </c>
    </row>
    <row r="121" spans="1:27">
      <c r="A121" s="165"/>
      <c r="X121" s="76">
        <f>IF('Surface Flux and Temperature'!G117&lt;&gt;"",'Surface Flux and Temperature'!G117,"")</f>
        <v>118.16</v>
      </c>
      <c r="Y121" s="76">
        <f>IF('Surface Flux and Temperature'!H117&lt;&gt;"",'Surface Flux and Temperature'!H117,"")</f>
        <v>184.63</v>
      </c>
      <c r="Z121" s="76">
        <f>IF('Surface Flux and Temperature'!D117&lt;&gt;"",'Surface Flux and Temperature'!D117,"")</f>
        <v>3.4041000000000001</v>
      </c>
      <c r="AA121" s="79">
        <f>IF('Surface Flux and Temperature'!E117&lt;&gt;"",'Surface Flux and Temperature'!E117,"")</f>
        <v>4.2702999999999998</v>
      </c>
    </row>
    <row r="122" spans="1:27">
      <c r="A122" s="165"/>
      <c r="X122" s="76">
        <f>IF('Surface Flux and Temperature'!G118&lt;&gt;"",'Surface Flux and Temperature'!G118,"")</f>
        <v>312.36</v>
      </c>
      <c r="Y122" s="76">
        <f>IF('Surface Flux and Temperature'!H118&lt;&gt;"",'Surface Flux and Temperature'!H118,"")</f>
        <v>248.3</v>
      </c>
      <c r="Z122" s="76" t="str">
        <f>IF('Surface Flux and Temperature'!D118&lt;&gt;"",'Surface Flux and Temperature'!D118,"")</f>
        <v/>
      </c>
      <c r="AA122" s="79" t="str">
        <f>IF('Surface Flux and Temperature'!E118&lt;&gt;"",'Surface Flux and Temperature'!E118,"")</f>
        <v/>
      </c>
    </row>
    <row r="123" spans="1:27">
      <c r="A123" s="165"/>
      <c r="X123" s="76">
        <f>IF('Surface Flux and Temperature'!G119&lt;&gt;"",'Surface Flux and Temperature'!G119,"")</f>
        <v>94.013000000000005</v>
      </c>
      <c r="Y123" s="76">
        <f>IF('Surface Flux and Temperature'!H119&lt;&gt;"",'Surface Flux and Temperature'!H119,"")</f>
        <v>154.22</v>
      </c>
      <c r="Z123" s="76">
        <f>IF('Surface Flux and Temperature'!D119&lt;&gt;"",'Surface Flux and Temperature'!D119,"")</f>
        <v>2.5825999999999998</v>
      </c>
      <c r="AA123" s="79">
        <f>IF('Surface Flux and Temperature'!E119&lt;&gt;"",'Surface Flux and Temperature'!E119,"")</f>
        <v>3.5242</v>
      </c>
    </row>
    <row r="124" spans="1:27">
      <c r="A124" s="165"/>
      <c r="X124" s="76">
        <f>IF('Surface Flux and Temperature'!G120&lt;&gt;"",'Surface Flux and Temperature'!G120,"")</f>
        <v>152.9</v>
      </c>
      <c r="Y124" s="76">
        <f>IF('Surface Flux and Temperature'!H120&lt;&gt;"",'Surface Flux and Temperature'!H120,"")</f>
        <v>190.34</v>
      </c>
      <c r="Z124" s="76">
        <f>IF('Surface Flux and Temperature'!D120&lt;&gt;"",'Surface Flux and Temperature'!D120,"")</f>
        <v>4.6654</v>
      </c>
      <c r="AA124" s="79">
        <f>IF('Surface Flux and Temperature'!E120&lt;&gt;"",'Surface Flux and Temperature'!E120,"")</f>
        <v>4.4935999999999998</v>
      </c>
    </row>
    <row r="125" spans="1:27">
      <c r="A125" s="165"/>
      <c r="X125" s="76">
        <f>IF('Surface Flux and Temperature'!G121&lt;&gt;"",'Surface Flux and Temperature'!G121,"")</f>
        <v>49.57</v>
      </c>
      <c r="Y125" s="76">
        <f>IF('Surface Flux and Temperature'!H121&lt;&gt;"",'Surface Flux and Temperature'!H121,"")</f>
        <v>141.32</v>
      </c>
      <c r="Z125" s="76">
        <f>IF('Surface Flux and Temperature'!D121&lt;&gt;"",'Surface Flux and Temperature'!D121,"")</f>
        <v>1.7895000000000001</v>
      </c>
      <c r="AA125" s="79">
        <f>IF('Surface Flux and Temperature'!E121&lt;&gt;"",'Surface Flux and Temperature'!E121,"")</f>
        <v>3.1074000000000002</v>
      </c>
    </row>
    <row r="126" spans="1:27">
      <c r="A126" s="165"/>
      <c r="X126" s="76">
        <f>IF('Surface Flux and Temperature'!G122&lt;&gt;"",'Surface Flux and Temperature'!G122,"")</f>
        <v>106.6</v>
      </c>
      <c r="Y126" s="76">
        <f>IF('Surface Flux and Temperature'!H122&lt;&gt;"",'Surface Flux and Temperature'!H122,"")</f>
        <v>137.25</v>
      </c>
      <c r="Z126" s="76">
        <f>IF('Surface Flux and Temperature'!D122&lt;&gt;"",'Surface Flux and Temperature'!D122,"")</f>
        <v>3.0569000000000002</v>
      </c>
      <c r="AA126" s="79">
        <f>IF('Surface Flux and Temperature'!E122&lt;&gt;"",'Surface Flux and Temperature'!E122,"")</f>
        <v>3.0030999999999999</v>
      </c>
    </row>
    <row r="127" spans="1:27">
      <c r="A127" s="165"/>
      <c r="X127" s="76">
        <f>IF('Surface Flux and Temperature'!G123&lt;&gt;"",'Surface Flux and Temperature'!G123,"")</f>
        <v>144.9</v>
      </c>
      <c r="Y127" s="76">
        <f>IF('Surface Flux and Temperature'!H123&lt;&gt;"",'Surface Flux and Temperature'!H123,"")</f>
        <v>192.93</v>
      </c>
      <c r="Z127" s="76">
        <f>IF('Surface Flux and Temperature'!D123&lt;&gt;"",'Surface Flux and Temperature'!D123,"")</f>
        <v>4.4785000000000004</v>
      </c>
      <c r="AA127" s="79">
        <f>IF('Surface Flux and Temperature'!E123&lt;&gt;"",'Surface Flux and Temperature'!E123,"")</f>
        <v>4.5494000000000003</v>
      </c>
    </row>
    <row r="128" spans="1:27">
      <c r="A128" s="165"/>
      <c r="X128" s="76">
        <f>IF('Surface Flux and Temperature'!G124&lt;&gt;"",'Surface Flux and Temperature'!G124,"")</f>
        <v>250.11</v>
      </c>
      <c r="Y128" s="76">
        <f>IF('Surface Flux and Temperature'!H124&lt;&gt;"",'Surface Flux and Temperature'!H124,"")</f>
        <v>193.63</v>
      </c>
      <c r="Z128" s="76" t="str">
        <f>IF('Surface Flux and Temperature'!D124&lt;&gt;"",'Surface Flux and Temperature'!D124,"")</f>
        <v/>
      </c>
      <c r="AA128" s="79" t="str">
        <f>IF('Surface Flux and Temperature'!E124&lt;&gt;"",'Surface Flux and Temperature'!E124,"")</f>
        <v/>
      </c>
    </row>
    <row r="129" spans="1:39">
      <c r="A129" s="166"/>
      <c r="X129" s="76">
        <f>IF('Surface Flux and Temperature'!G125&lt;&gt;"",'Surface Flux and Temperature'!G125,"")</f>
        <v>595.74</v>
      </c>
      <c r="Y129" s="76">
        <f>IF('Surface Flux and Temperature'!H125&lt;&gt;"",'Surface Flux and Temperature'!H125,"")</f>
        <v>546.19000000000005</v>
      </c>
      <c r="Z129" s="76" t="str">
        <f>IF('Surface Flux and Temperature'!D125&lt;&gt;"",'Surface Flux and Temperature'!D125,"")</f>
        <v/>
      </c>
      <c r="AA129" s="79" t="str">
        <f>IF('Surface Flux and Temperature'!E125&lt;&gt;"",'Surface Flux and Temperature'!E125,"")</f>
        <v/>
      </c>
    </row>
    <row r="130" spans="1:39">
      <c r="A130" s="166"/>
      <c r="X130" s="76">
        <f>IF('Surface Flux and Temperature'!G126&lt;&gt;"",'Surface Flux and Temperature'!G126,"")</f>
        <v>721.67</v>
      </c>
      <c r="Y130" s="76">
        <f>IF('Surface Flux and Temperature'!H126&lt;&gt;"",'Surface Flux and Temperature'!H126,"")</f>
        <v>237.94</v>
      </c>
      <c r="Z130" s="76" t="str">
        <f>IF('Surface Flux and Temperature'!D126&lt;&gt;"",'Surface Flux and Temperature'!D126,"")</f>
        <v/>
      </c>
      <c r="AA130" s="79" t="str">
        <f>IF('Surface Flux and Temperature'!E126&lt;&gt;"",'Surface Flux and Temperature'!E126,"")</f>
        <v/>
      </c>
    </row>
    <row r="131" spans="1:39">
      <c r="A131" s="166"/>
      <c r="X131" s="76">
        <f>IF('Surface Flux and Temperature'!G127&lt;&gt;"",'Surface Flux and Temperature'!G127,"")</f>
        <v>56.14</v>
      </c>
      <c r="Y131" s="76">
        <f>IF('Surface Flux and Temperature'!H127&lt;&gt;"",'Surface Flux and Temperature'!H127,"")</f>
        <v>36.744999999999997</v>
      </c>
      <c r="Z131" s="76" t="str">
        <f>IF('Surface Flux and Temperature'!D127&lt;&gt;"",'Surface Flux and Temperature'!D127,"")</f>
        <v/>
      </c>
      <c r="AA131" s="79" t="str">
        <f>IF('Surface Flux and Temperature'!E127&lt;&gt;"",'Surface Flux and Temperature'!E127,"")</f>
        <v/>
      </c>
    </row>
    <row r="132" spans="1:39">
      <c r="A132" s="166"/>
      <c r="X132" s="76">
        <f>IF('Surface Flux and Temperature'!G128&lt;&gt;"",'Surface Flux and Temperature'!G128,"")</f>
        <v>4.4400000000000004</v>
      </c>
      <c r="Y132" s="76">
        <f>IF('Surface Flux and Temperature'!H128&lt;&gt;"",'Surface Flux and Temperature'!H128,"")</f>
        <v>24.04</v>
      </c>
      <c r="Z132" s="76" t="str">
        <f>IF('Surface Flux and Temperature'!D128&lt;&gt;"",'Surface Flux and Temperature'!D128,"")</f>
        <v/>
      </c>
      <c r="AA132" s="79" t="str">
        <f>IF('Surface Flux and Temperature'!E128&lt;&gt;"",'Surface Flux and Temperature'!E128,"")</f>
        <v/>
      </c>
    </row>
    <row r="133" spans="1:39">
      <c r="A133" s="166"/>
      <c r="X133" s="76">
        <f>IF('Surface Flux and Temperature'!G129&lt;&gt;"",'Surface Flux and Temperature'!G129,"")</f>
        <v>87.35</v>
      </c>
      <c r="Y133" s="76">
        <f>IF('Surface Flux and Temperature'!H129&lt;&gt;"",'Surface Flux and Temperature'!H129,"")</f>
        <v>36.39</v>
      </c>
      <c r="Z133" s="76" t="str">
        <f>IF('Surface Flux and Temperature'!D129&lt;&gt;"",'Surface Flux and Temperature'!D129,"")</f>
        <v/>
      </c>
      <c r="AA133" s="79" t="str">
        <f>IF('Surface Flux and Temperature'!E129&lt;&gt;"",'Surface Flux and Temperature'!E129,"")</f>
        <v/>
      </c>
    </row>
    <row r="134" spans="1:39">
      <c r="A134" s="166"/>
      <c r="X134" s="76">
        <f>IF('Surface Flux and Temperature'!G130&lt;&gt;"",'Surface Flux and Temperature'!G130,"")</f>
        <v>68.02</v>
      </c>
      <c r="Y134" s="76">
        <f>IF('Surface Flux and Temperature'!H130&lt;&gt;"",'Surface Flux and Temperature'!H130,"")</f>
        <v>34.875999999999998</v>
      </c>
      <c r="Z134" s="76" t="str">
        <f>IF('Surface Flux and Temperature'!D130&lt;&gt;"",'Surface Flux and Temperature'!D130,"")</f>
        <v/>
      </c>
      <c r="AA134" s="79" t="str">
        <f>IF('Surface Flux and Temperature'!E130&lt;&gt;"",'Surface Flux and Temperature'!E130,"")</f>
        <v/>
      </c>
    </row>
    <row r="135" spans="1:39">
      <c r="A135" s="166"/>
      <c r="X135" s="76">
        <f>IF('Surface Flux and Temperature'!G131&lt;&gt;"",'Surface Flux and Temperature'!G131,"")</f>
        <v>86.16</v>
      </c>
      <c r="Y135" s="76">
        <f>IF('Surface Flux and Temperature'!H131&lt;&gt;"",'Surface Flux and Temperature'!H131,"")</f>
        <v>37.103000000000002</v>
      </c>
      <c r="Z135" s="76" t="str">
        <f>IF('Surface Flux and Temperature'!D131&lt;&gt;"",'Surface Flux and Temperature'!D131,"")</f>
        <v/>
      </c>
      <c r="AA135" s="79" t="str">
        <f>IF('Surface Flux and Temperature'!E131&lt;&gt;"",'Surface Flux and Temperature'!E131,"")</f>
        <v/>
      </c>
    </row>
    <row r="136" spans="1:39">
      <c r="A136" s="16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>
        <f>IF('Surface Flux and Temperature'!G132&lt;&gt;"",'Surface Flux and Temperature'!G132,"")</f>
        <v>71.97</v>
      </c>
      <c r="Y136" s="80">
        <f>IF('Surface Flux and Temperature'!H132&lt;&gt;"",'Surface Flux and Temperature'!H132,"")</f>
        <v>36.860999999999997</v>
      </c>
      <c r="Z136" s="80" t="str">
        <f>IF('Surface Flux and Temperature'!D132&lt;&gt;"",'Surface Flux and Temperature'!D132,"")</f>
        <v/>
      </c>
      <c r="AA136" s="81" t="str">
        <f>IF('Surface Flux and Temperature'!E132&lt;&gt;"",'Surface Flux and Temperature'!E132,"")</f>
        <v/>
      </c>
    </row>
    <row r="137" spans="1:39">
      <c r="A137" s="156" t="str">
        <f>'HGT &amp; HGL'!A23</f>
        <v>iBMB</v>
      </c>
      <c r="B137" s="82">
        <f>'HGT &amp; HGL'!D23</f>
        <v>700.14</v>
      </c>
      <c r="C137" s="82">
        <f>'HGT &amp; HGL'!E23</f>
        <v>602.30999999999995</v>
      </c>
      <c r="D137" s="77">
        <f>'HGT &amp; HGL'!G23</f>
        <v>4.2</v>
      </c>
      <c r="E137" s="77">
        <f>'HGT &amp; HGL'!H23</f>
        <v>5.0762999999999998</v>
      </c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>
        <f>IF('Target Flux and Temperature'!J65&lt;&gt;"",'Target Flux and Temperature'!J65,"")</f>
        <v>356</v>
      </c>
      <c r="S137" s="77">
        <f>IF('Target Flux and Temperature'!K65&lt;&gt;"",'Target Flux and Temperature'!K65,"")</f>
        <v>359.68</v>
      </c>
      <c r="T137" s="77"/>
      <c r="U137" s="77"/>
      <c r="V137" s="77">
        <f>IF('Target Flux and Temperature'!G65&lt;&gt;"",'Target Flux and Temperature'!G65,"")</f>
        <v>27.18</v>
      </c>
      <c r="W137" s="77">
        <f>IF('Target Flux and Temperature'!H65&lt;&gt;"",'Target Flux and Temperature'!H65,"")</f>
        <v>36.531999999999996</v>
      </c>
      <c r="X137" s="77">
        <f>IF('Surface Flux and Temperature'!G125&lt;&gt;"",'Surface Flux and Temperature'!G125,"")</f>
        <v>595.74</v>
      </c>
      <c r="Y137" s="77">
        <f>IF('Surface Flux and Temperature'!H125&lt;&gt;"",'Surface Flux and Temperature'!H125,"")</f>
        <v>546.19000000000005</v>
      </c>
      <c r="Z137" s="77"/>
      <c r="AA137" s="78"/>
    </row>
    <row r="138" spans="1:39">
      <c r="A138" s="157"/>
      <c r="R138" s="76">
        <f>IF('Target Flux and Temperature'!J66&lt;&gt;"",'Target Flux and Temperature'!J66,"")</f>
        <v>308.14999999999998</v>
      </c>
      <c r="S138" s="76">
        <f>IF('Target Flux and Temperature'!K66&lt;&gt;"",'Target Flux and Temperature'!K66,"")</f>
        <v>412.79</v>
      </c>
      <c r="V138" s="76">
        <f>IF('Target Flux and Temperature'!G66&lt;&gt;"",'Target Flux and Temperature'!G66,"")</f>
        <v>46.555</v>
      </c>
      <c r="W138" s="76">
        <f>IF('Target Flux and Temperature'!H66&lt;&gt;"",'Target Flux and Temperature'!H66,"")</f>
        <v>37.268999999999998</v>
      </c>
      <c r="X138" s="76">
        <f>IF('Surface Flux and Temperature'!G126&lt;&gt;"",'Surface Flux and Temperature'!G126,"")</f>
        <v>721.67</v>
      </c>
      <c r="Y138" s="76">
        <f>IF('Surface Flux and Temperature'!H126&lt;&gt;"",'Surface Flux and Temperature'!H126,"")</f>
        <v>237.94</v>
      </c>
      <c r="AA138" s="79"/>
    </row>
    <row r="139" spans="1:39">
      <c r="A139" s="158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>
        <f>IF('Target Flux and Temperature'!J67&lt;&gt;"",'Target Flux and Temperature'!J67,"")</f>
        <v>489.15</v>
      </c>
      <c r="S139" s="80">
        <f>IF('Target Flux and Temperature'!K67&lt;&gt;"",'Target Flux and Temperature'!K67,"")</f>
        <v>514</v>
      </c>
      <c r="T139" s="80"/>
      <c r="U139" s="80"/>
      <c r="V139" s="80">
        <f>IF('Target Flux and Temperature'!G67&lt;&gt;"",'Target Flux and Temperature'!G67,"")</f>
        <v>32.411000000000001</v>
      </c>
      <c r="W139" s="80">
        <f>IF('Target Flux and Temperature'!H67&lt;&gt;"",'Target Flux and Temperature'!H67,"")</f>
        <v>35.759</v>
      </c>
      <c r="X139" s="80"/>
      <c r="Y139" s="80"/>
      <c r="Z139" s="80"/>
      <c r="AA139" s="81"/>
    </row>
    <row r="140" spans="1:39">
      <c r="A140" s="156" t="s">
        <v>340</v>
      </c>
      <c r="B140" s="77">
        <f>IF('HGT &amp; HGL'!D24&lt;&gt;"",'HGT &amp; HGL'!D24,"")</f>
        <v>150.81</v>
      </c>
      <c r="C140" s="77">
        <f>IF('HGT &amp; HGL'!E24&lt;&gt;"",'HGT &amp; HGL'!E24,"")</f>
        <v>171.7</v>
      </c>
      <c r="D140" s="77">
        <f>IF('HGT &amp; HGL'!G24&lt;&gt;"",'HGT &amp; HGL'!G24,"")</f>
        <v>4.3186999999999998</v>
      </c>
      <c r="E140" s="77">
        <f>IF('HGT &amp; HGL'!H24&lt;&gt;"",'HGT &amp; HGL'!H24,"")</f>
        <v>3.4413999999999998</v>
      </c>
      <c r="F140" s="77"/>
      <c r="G140" s="77"/>
      <c r="H140" s="77"/>
      <c r="I140" s="77"/>
      <c r="J140" s="77">
        <f>IF('Gas Concentration'!G20&lt;&gt;"",'Gas Concentration'!G20,"")</f>
        <v>1.2938E-2</v>
      </c>
      <c r="K140" s="77">
        <f>IF('Gas Concentration'!H20&lt;&gt;"",'Gas Concentration'!H20,"")</f>
        <v>1.1781E-2</v>
      </c>
      <c r="L140" s="77">
        <f>IF('Gas Concentration'!D20&lt;&gt;"",'Gas Concentration'!D20,"")</f>
        <v>2.3289000000000001E-2</v>
      </c>
      <c r="M140" s="77">
        <f>IF('Gas Concentration'!E20&lt;&gt;"",'Gas Concentration'!E20,"")</f>
        <v>1.9691E-2</v>
      </c>
      <c r="N140" s="77"/>
      <c r="O140" s="77"/>
      <c r="P140" s="77"/>
      <c r="Q140" s="77"/>
      <c r="R140" s="77">
        <f>IF('Target Flux and Temperature'!J68&lt;&gt;"",'Target Flux and Temperature'!J68,"")</f>
        <v>87.22</v>
      </c>
      <c r="S140" s="77">
        <f>IF('Target Flux and Temperature'!K68&lt;&gt;"",'Target Flux and Temperature'!K68,"")</f>
        <v>66.581000000000003</v>
      </c>
      <c r="T140" s="77"/>
      <c r="U140" s="77"/>
      <c r="V140" s="77">
        <f>IF('Target Flux and Temperature'!G68&lt;&gt;"",'Target Flux and Temperature'!G68,"")</f>
        <v>3.61</v>
      </c>
      <c r="W140" s="77">
        <f>IF('Target Flux and Temperature'!H68&lt;&gt;"",'Target Flux and Temperature'!H68,"")</f>
        <v>1.6214</v>
      </c>
      <c r="X140" s="77">
        <f>IF('Surface Flux and Temperature'!G127&lt;&gt;"",'Surface Flux and Temperature'!G127,"")</f>
        <v>56.14</v>
      </c>
      <c r="Y140" s="77">
        <f>IF('Surface Flux and Temperature'!H127&lt;&gt;"",'Surface Flux and Temperature'!H127,"")</f>
        <v>36.744999999999997</v>
      </c>
      <c r="Z140" s="77"/>
      <c r="AA140" s="78"/>
    </row>
    <row r="141" spans="1:39">
      <c r="A141" s="157"/>
      <c r="R141" s="76">
        <f>IF('Target Flux and Temperature'!J69&lt;&gt;"",'Target Flux and Temperature'!J69,"")</f>
        <v>111.68</v>
      </c>
      <c r="S141" s="76">
        <f>IF('Target Flux and Temperature'!K69&lt;&gt;"",'Target Flux and Temperature'!K69,"")</f>
        <v>85.284000000000006</v>
      </c>
      <c r="V141" s="76" t="str">
        <f>IF('Target Flux and Temperature'!G69&lt;&gt;"",'Target Flux and Temperature'!G69,"")</f>
        <v/>
      </c>
      <c r="W141" s="76" t="str">
        <f>IF('Target Flux and Temperature'!H69&lt;&gt;"",'Target Flux and Temperature'!H69,"")</f>
        <v/>
      </c>
      <c r="X141" s="76">
        <f>IF('Surface Flux and Temperature'!G128&lt;&gt;"",'Surface Flux and Temperature'!G128,"")</f>
        <v>4.4400000000000004</v>
      </c>
      <c r="Y141" s="76">
        <f>IF('Surface Flux and Temperature'!H128&lt;&gt;"",'Surface Flux and Temperature'!H128,"")</f>
        <v>24.04</v>
      </c>
      <c r="AA141" s="79"/>
    </row>
    <row r="142" spans="1:39">
      <c r="A142" s="157"/>
      <c r="R142" s="76">
        <f>IF('Target Flux and Temperature'!J70&lt;&gt;"",'Target Flux and Temperature'!J70,"")</f>
        <v>109.75</v>
      </c>
      <c r="S142" s="76">
        <f>IF('Target Flux and Temperature'!K70&lt;&gt;"",'Target Flux and Temperature'!K70,"")</f>
        <v>87.506</v>
      </c>
      <c r="V142" s="76">
        <f>IF('Target Flux and Temperature'!G70&lt;&gt;"",'Target Flux and Temperature'!G70,"")</f>
        <v>96.92</v>
      </c>
      <c r="W142" s="76">
        <f>IF('Target Flux and Temperature'!H70&lt;&gt;"",'Target Flux and Temperature'!H70,"")</f>
        <v>2.1566999999999998</v>
      </c>
      <c r="X142" s="76">
        <f>IF('Surface Flux and Temperature'!G129&lt;&gt;"",'Surface Flux and Temperature'!G129,"")</f>
        <v>87.35</v>
      </c>
      <c r="Y142" s="76">
        <f>IF('Surface Flux and Temperature'!H129&lt;&gt;"",'Surface Flux and Temperature'!H129,"")</f>
        <v>36.39</v>
      </c>
      <c r="AA142" s="79"/>
    </row>
    <row r="143" spans="1:39">
      <c r="A143" s="157"/>
      <c r="R143" s="76">
        <f>IF('Target Flux and Temperature'!J71&lt;&gt;"",'Target Flux and Temperature'!J71,"")</f>
        <v>146.25</v>
      </c>
      <c r="S143" s="76">
        <f>IF('Target Flux and Temperature'!K71&lt;&gt;"",'Target Flux and Temperature'!K71,"")</f>
        <v>114.58</v>
      </c>
      <c r="V143" s="76" t="str">
        <f>IF('Target Flux and Temperature'!G71&lt;&gt;"",'Target Flux and Temperature'!G71,"")</f>
        <v/>
      </c>
      <c r="W143" s="76" t="str">
        <f>IF('Target Flux and Temperature'!H71&lt;&gt;"",'Target Flux and Temperature'!H71,"")</f>
        <v/>
      </c>
      <c r="X143" s="76">
        <f>IF('Surface Flux and Temperature'!G130&lt;&gt;"",'Surface Flux and Temperature'!G130,"")</f>
        <v>68.02</v>
      </c>
      <c r="Y143" s="76">
        <f>IF('Surface Flux and Temperature'!H130&lt;&gt;"",'Surface Flux and Temperature'!H130,"")</f>
        <v>34.875999999999998</v>
      </c>
      <c r="AA143" s="79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>
      <c r="A144" s="157"/>
      <c r="R144" s="76">
        <f>IF('Target Flux and Temperature'!J72&lt;&gt;"",'Target Flux and Temperature'!J72,"")</f>
        <v>106.69</v>
      </c>
      <c r="S144" s="76">
        <f>IF('Target Flux and Temperature'!K72&lt;&gt;"",'Target Flux and Temperature'!K72,"")</f>
        <v>87.429000000000002</v>
      </c>
      <c r="V144" s="76">
        <f>IF('Target Flux and Temperature'!G72&lt;&gt;"",'Target Flux and Temperature'!G72,"")</f>
        <v>5.7499000000000002</v>
      </c>
      <c r="W144" s="76">
        <f>IF('Target Flux and Temperature'!H72&lt;&gt;"",'Target Flux and Temperature'!H72,"")</f>
        <v>2.1553</v>
      </c>
      <c r="X144" s="76">
        <f>IF('Surface Flux and Temperature'!G131&lt;&gt;"",'Surface Flux and Temperature'!G131,"")</f>
        <v>86.16</v>
      </c>
      <c r="Y144" s="76">
        <f>IF('Surface Flux and Temperature'!H131&lt;&gt;"",'Surface Flux and Temperature'!H131,"")</f>
        <v>37.103000000000002</v>
      </c>
      <c r="AA144" s="7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>
      <c r="A145" s="158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>
        <f>IF('Target Flux and Temperature'!J73&lt;&gt;"",'Target Flux and Temperature'!J73,"")</f>
        <v>140.25</v>
      </c>
      <c r="S145" s="80">
        <f>IF('Target Flux and Temperature'!K73&lt;&gt;"",'Target Flux and Temperature'!K73,"")</f>
        <v>113.56</v>
      </c>
      <c r="T145" s="80"/>
      <c r="U145" s="80"/>
      <c r="V145" s="80" t="str">
        <f>IF('Target Flux and Temperature'!G73&lt;&gt;"",'Target Flux and Temperature'!G73,"")</f>
        <v/>
      </c>
      <c r="W145" s="80" t="str">
        <f>IF('Target Flux and Temperature'!H73&lt;&gt;"",'Target Flux and Temperature'!H73,"")</f>
        <v/>
      </c>
      <c r="X145" s="80">
        <f>IF('Surface Flux and Temperature'!G132&lt;&gt;"",'Surface Flux and Temperature'!G132,"")</f>
        <v>71.97</v>
      </c>
      <c r="Y145" s="80">
        <f>IF('Surface Flux and Temperature'!H132&lt;&gt;"",'Surface Flux and Temperature'!H132,"")</f>
        <v>36.860999999999997</v>
      </c>
      <c r="Z145" s="80"/>
      <c r="AA145" s="8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s="22" customFormat="1">
      <c r="A146" s="168" t="s">
        <v>110</v>
      </c>
      <c r="B146" s="83">
        <f>'HGT &amp; HGL'!D25</f>
        <v>59</v>
      </c>
      <c r="C146" s="83">
        <f>'HGT &amp; HGL'!E25</f>
        <v>68.938000000000002</v>
      </c>
      <c r="D146" s="83"/>
      <c r="E146" s="83"/>
      <c r="F146" s="83">
        <f>IF('Ceiling Jet'!D21&lt;&gt;"",'Ceiling Jet'!D21,"")</f>
        <v>82.18</v>
      </c>
      <c r="G146" s="83">
        <f>IF('Ceiling Jet'!E21&lt;&gt;"",'Ceiling Jet'!E21,"")</f>
        <v>133.49</v>
      </c>
      <c r="H146" s="84">
        <f>IF('Plume Temp'!D11&lt;&gt;"",'Plume Temp'!D11,"")</f>
        <v>114.2</v>
      </c>
      <c r="I146" s="84">
        <f>IF('Plume Temp'!E11&lt;&gt;"",'Plume Temp'!E11,"")</f>
        <v>137</v>
      </c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6"/>
    </row>
    <row r="147" spans="1:39" s="22" customFormat="1">
      <c r="A147" s="169"/>
      <c r="B147" s="48">
        <f>'HGT &amp; HGL'!D26</f>
        <v>44.222999999999999</v>
      </c>
      <c r="C147" s="48">
        <f>'HGT &amp; HGL'!E26</f>
        <v>49.21</v>
      </c>
      <c r="D147" s="48"/>
      <c r="E147" s="48"/>
      <c r="F147" s="48">
        <f>IF('Ceiling Jet'!D22&lt;&gt;"",'Ceiling Jet'!D22,"")</f>
        <v>65.78</v>
      </c>
      <c r="G147" s="48">
        <f>IF('Ceiling Jet'!E22&lt;&gt;"",'Ceiling Jet'!E22,"")</f>
        <v>102.45</v>
      </c>
      <c r="H147" s="32">
        <f>IF('Plume Temp'!D12&lt;&gt;"",'Plume Temp'!D12,"")</f>
        <v>93.402000000000001</v>
      </c>
      <c r="I147" s="32">
        <f>IF('Plume Temp'!E12&lt;&gt;"",'Plume Temp'!E12,"")</f>
        <v>112</v>
      </c>
      <c r="AA147" s="87"/>
    </row>
    <row r="148" spans="1:39" s="22" customFormat="1">
      <c r="A148" s="169"/>
      <c r="B148" s="48">
        <f>'HGT &amp; HGL'!D27</f>
        <v>66</v>
      </c>
      <c r="C148" s="48">
        <f>'HGT &amp; HGL'!E27</f>
        <v>87.965999999999994</v>
      </c>
      <c r="D148" s="48"/>
      <c r="E148" s="48"/>
      <c r="F148" s="48">
        <f>IF('Ceiling Jet'!D23&lt;&gt;"",'Ceiling Jet'!D23,"")</f>
        <v>70.418999999999997</v>
      </c>
      <c r="G148" s="48">
        <f>IF('Ceiling Jet'!E23&lt;&gt;"",'Ceiling Jet'!E23,"")</f>
        <v>101</v>
      </c>
      <c r="H148" s="32">
        <f>IF('Plume Temp'!D13&lt;&gt;"",'Plume Temp'!D13,"")</f>
        <v>79</v>
      </c>
      <c r="I148" s="32">
        <f>IF('Plume Temp'!E13&lt;&gt;"",'Plume Temp'!E13,"")</f>
        <v>186</v>
      </c>
      <c r="AA148" s="87"/>
    </row>
    <row r="149" spans="1:39" s="22" customFormat="1">
      <c r="A149" s="160"/>
      <c r="B149" s="48"/>
      <c r="C149" s="48"/>
      <c r="D149" s="48"/>
      <c r="E149" s="48"/>
      <c r="F149" s="48">
        <f>IF('Ceiling Jet'!D24&lt;&gt;"",'Ceiling Jet'!D24,"")</f>
        <v>52.56</v>
      </c>
      <c r="G149" s="48">
        <f>IF('Ceiling Jet'!E24&lt;&gt;"",'Ceiling Jet'!E24,"")</f>
        <v>75</v>
      </c>
      <c r="H149" s="32"/>
      <c r="I149" s="48"/>
      <c r="AA149" s="87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s="22" customFormat="1">
      <c r="A150" s="160"/>
      <c r="B150" s="48"/>
      <c r="C150" s="48"/>
      <c r="D150" s="48"/>
      <c r="E150" s="48"/>
      <c r="F150" s="48">
        <f>IF('Ceiling Jet'!D25&lt;&gt;"",'Ceiling Jet'!D25,"")</f>
        <v>74.832999999999998</v>
      </c>
      <c r="G150" s="48">
        <f>IF('Ceiling Jet'!E25&lt;&gt;"",'Ceiling Jet'!E25,"")</f>
        <v>159</v>
      </c>
      <c r="H150" s="32"/>
      <c r="I150" s="48"/>
      <c r="AA150" s="87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s="22" customFormat="1">
      <c r="A151" s="161"/>
      <c r="B151" s="88"/>
      <c r="C151" s="88"/>
      <c r="D151" s="88"/>
      <c r="E151" s="88"/>
      <c r="F151" s="88">
        <f>IF('Ceiling Jet'!D26&lt;&gt;"",'Ceiling Jet'!D26,"")</f>
        <v>76.900000000000006</v>
      </c>
      <c r="G151" s="88">
        <f>IF('Ceiling Jet'!E26&lt;&gt;"",'Ceiling Jet'!E26,"")</f>
        <v>124.3</v>
      </c>
      <c r="H151" s="89"/>
      <c r="I151" s="88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1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s="26" customFormat="1">
      <c r="A152" s="153" t="s">
        <v>275</v>
      </c>
      <c r="B152" s="92">
        <f>IF('HGT &amp; HGL'!D28&lt;&gt;"",'HGT &amp; HGL'!D28,"")</f>
        <v>244.13</v>
      </c>
      <c r="C152" s="92">
        <f>IF('HGT &amp; HGL'!E28&lt;&gt;"",'HGT &amp; HGL'!E28,"")</f>
        <v>290.8</v>
      </c>
      <c r="D152" s="92">
        <f>IF('HGT &amp; HGL'!G28&lt;&gt;"",'HGT &amp; HGL'!G28,"")</f>
        <v>1.9615</v>
      </c>
      <c r="E152" s="92">
        <f>IF('HGT &amp; HGL'!H28&lt;&gt;"",'HGT &amp; HGL'!H28,"")</f>
        <v>1.417</v>
      </c>
      <c r="F152" s="92"/>
      <c r="G152" s="92"/>
      <c r="H152" s="92"/>
      <c r="I152" s="92"/>
      <c r="J152" s="92">
        <f>IF('Gas Concentration'!G21&lt;&gt;"",'Gas Concentration'!G21,"")</f>
        <v>2.2917E-2</v>
      </c>
      <c r="K152" s="92">
        <f>IF('Gas Concentration'!H21&lt;&gt;"",'Gas Concentration'!H21,"")</f>
        <v>2.5145000000000001E-2</v>
      </c>
      <c r="L152" s="92">
        <f>IF('Gas Concentration'!D21&lt;&gt;"",'Gas Concentration'!D21,"")</f>
        <v>3.1E-2</v>
      </c>
      <c r="M152" s="92">
        <f>IF('Gas Concentration'!E21&lt;&gt;"",'Gas Concentration'!E21,"")</f>
        <v>4.8272000000000002E-2</v>
      </c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3"/>
    </row>
    <row r="153" spans="1:39" s="26" customFormat="1">
      <c r="A153" s="154"/>
      <c r="B153" s="26">
        <f>IF('HGT &amp; HGL'!D29&lt;&gt;"",'HGT &amp; HGL'!D29,"")</f>
        <v>57.5</v>
      </c>
      <c r="C153" s="26">
        <f>IF('HGT &amp; HGL'!E29&lt;&gt;"",'HGT &amp; HGL'!E29,"")</f>
        <v>87.372</v>
      </c>
      <c r="D153" s="26">
        <f>IF('HGT &amp; HGL'!G29&lt;&gt;"",'HGT &amp; HGL'!G29,"")</f>
        <v>1.99</v>
      </c>
      <c r="E153" s="26">
        <f>IF('HGT &amp; HGL'!H29&lt;&gt;"",'HGT &amp; HGL'!H29,"")</f>
        <v>2.2972000000000001</v>
      </c>
      <c r="J153" s="26">
        <f>IF('Gas Concentration'!G22&lt;&gt;"",'Gas Concentration'!G22,"")</f>
        <v>2.0499999999999997E-2</v>
      </c>
      <c r="K153" s="26">
        <f>IF('Gas Concentration'!H22&lt;&gt;"",'Gas Concentration'!H22,"")</f>
        <v>1.6479999999999998E-2</v>
      </c>
      <c r="L153" s="26">
        <f>IF('Gas Concentration'!D22&lt;&gt;"",'Gas Concentration'!D22,"")</f>
        <v>3.7000000000000005E-2</v>
      </c>
      <c r="M153" s="26">
        <f>IF('Gas Concentration'!E22&lt;&gt;"",'Gas Concentration'!E22,"")</f>
        <v>3.1678999999999999E-2</v>
      </c>
      <c r="AA153" s="94"/>
    </row>
    <row r="154" spans="1:39" s="26" customFormat="1">
      <c r="A154" s="154"/>
      <c r="B154" s="26">
        <f>IF('HGT &amp; HGL'!D30&lt;&gt;"",'HGT &amp; HGL'!D30,"")</f>
        <v>62.3</v>
      </c>
      <c r="C154" s="26">
        <f>IF('HGT &amp; HGL'!E30&lt;&gt;"",'HGT &amp; HGL'!E30,"")</f>
        <v>87.372</v>
      </c>
      <c r="D154" s="26">
        <f>IF('HGT &amp; HGL'!G30&lt;&gt;"",'HGT &amp; HGL'!G30,"")</f>
        <v>1.9910000000000001</v>
      </c>
      <c r="E154" s="26">
        <f>IF('HGT &amp; HGL'!H30&lt;&gt;"",'HGT &amp; HGL'!H30,"")</f>
        <v>2.2972000000000001</v>
      </c>
      <c r="J154" s="26">
        <f>IF('Gas Concentration'!G23&lt;&gt;"",'Gas Concentration'!G23,"")</f>
        <v>1.8200000000000001E-2</v>
      </c>
      <c r="K154" s="26">
        <f>IF('Gas Concentration'!H23&lt;&gt;"",'Gas Concentration'!H23,"")</f>
        <v>1.4857E-2</v>
      </c>
      <c r="L154" s="26" t="str">
        <f>IF('Gas Concentration'!D23&lt;&gt;"",'Gas Concentration'!D23,"")</f>
        <v/>
      </c>
      <c r="M154" s="26" t="str">
        <f>IF('Gas Concentration'!E23&lt;&gt;"",'Gas Concentration'!E23,"")</f>
        <v/>
      </c>
      <c r="AA154" s="94"/>
    </row>
    <row r="155" spans="1:39" s="26" customFormat="1">
      <c r="A155" s="154"/>
      <c r="B155" s="26">
        <f>IF('HGT &amp; HGL'!D31&lt;&gt;"",'HGT &amp; HGL'!D31,"")</f>
        <v>80.099999999999994</v>
      </c>
      <c r="C155" s="26">
        <f>IF('HGT &amp; HGL'!E31&lt;&gt;"",'HGT &amp; HGL'!E31,"")</f>
        <v>87.372</v>
      </c>
      <c r="D155" s="26">
        <f>IF('HGT &amp; HGL'!G31&lt;&gt;"",'HGT &amp; HGL'!G31,"")</f>
        <v>1.931</v>
      </c>
      <c r="E155" s="26">
        <f>IF('HGT &amp; HGL'!H31&lt;&gt;"",'HGT &amp; HGL'!H31,"")</f>
        <v>2.2972000000000001</v>
      </c>
      <c r="J155" s="26">
        <f>IF('Gas Concentration'!G24&lt;&gt;"",'Gas Concentration'!G24,"")</f>
        <v>1.9400000000000001E-2</v>
      </c>
      <c r="K155" s="26">
        <f>IF('Gas Concentration'!H24&lt;&gt;"",'Gas Concentration'!H24,"")</f>
        <v>1.4966E-2</v>
      </c>
      <c r="L155" s="26" t="str">
        <f>IF('Gas Concentration'!D24&lt;&gt;"",'Gas Concentration'!D24,"")</f>
        <v/>
      </c>
      <c r="M155" s="26" t="str">
        <f>IF('Gas Concentration'!E24&lt;&gt;"",'Gas Concentration'!E24,"")</f>
        <v/>
      </c>
      <c r="AA155" s="94"/>
    </row>
    <row r="156" spans="1:39" s="26" customFormat="1">
      <c r="A156" s="154"/>
      <c r="B156" s="26">
        <f>IF('HGT &amp; HGL'!D32&lt;&gt;"",'HGT &amp; HGL'!D32,"")</f>
        <v>52.3</v>
      </c>
      <c r="C156" s="26">
        <f>IF('HGT &amp; HGL'!E32&lt;&gt;"",'HGT &amp; HGL'!E32,"")</f>
        <v>43.359000000000002</v>
      </c>
      <c r="D156" s="26">
        <f>IF('HGT &amp; HGL'!G32&lt;&gt;"",'HGT &amp; HGL'!G32,"")</f>
        <v>1.9866999999999999</v>
      </c>
      <c r="E156" s="26">
        <f>IF('HGT &amp; HGL'!H32&lt;&gt;"",'HGT &amp; HGL'!H32,"")</f>
        <v>2.4224999999999999</v>
      </c>
      <c r="J156" s="26">
        <f>IF('Gas Concentration'!G25&lt;&gt;"",'Gas Concentration'!G25,"")</f>
        <v>3.4099999999999998E-2</v>
      </c>
      <c r="K156" s="26">
        <f>IF('Gas Concentration'!H25&lt;&gt;"",'Gas Concentration'!H25,"")</f>
        <v>4.5008999999999993E-2</v>
      </c>
      <c r="L156" s="26">
        <f>IF('Gas Concentration'!D25&lt;&gt;"",'Gas Concentration'!D25,"")</f>
        <v>0.06</v>
      </c>
      <c r="M156" s="26">
        <f>IF('Gas Concentration'!E25&lt;&gt;"",'Gas Concentration'!E25,"")</f>
        <v>8.7408E-2</v>
      </c>
      <c r="AA156" s="94"/>
    </row>
    <row r="157" spans="1:39" s="26" customFormat="1">
      <c r="A157" s="154"/>
      <c r="B157" s="26">
        <f>IF('HGT &amp; HGL'!D33&lt;&gt;"",'HGT &amp; HGL'!D33,"")</f>
        <v>44.145000000000003</v>
      </c>
      <c r="C157" s="26">
        <f>IF('HGT &amp; HGL'!E33&lt;&gt;"",'HGT &amp; HGL'!E33,"")</f>
        <v>20.286999999999999</v>
      </c>
      <c r="D157" s="26">
        <f>IF('HGT &amp; HGL'!G33&lt;&gt;"",'HGT &amp; HGL'!G33,"")</f>
        <v>2.0499999999999998</v>
      </c>
      <c r="E157" s="26">
        <f>IF('HGT &amp; HGL'!H33&lt;&gt;"",'HGT &amp; HGL'!H33,"")</f>
        <v>2.4041999999999999</v>
      </c>
      <c r="J157" s="26">
        <f>IF('Gas Concentration'!G26&lt;&gt;"",'Gas Concentration'!G26,"")</f>
        <v>3.1E-2</v>
      </c>
      <c r="K157" s="26">
        <f>IF('Gas Concentration'!H26&lt;&gt;"",'Gas Concentration'!H26,"")</f>
        <v>2.8982000000000001E-2</v>
      </c>
      <c r="L157" s="26">
        <f>IF('Gas Concentration'!D26&lt;&gt;"",'Gas Concentration'!D26,"")</f>
        <v>4.5999999999999999E-2</v>
      </c>
      <c r="M157" s="26">
        <f>IF('Gas Concentration'!E26&lt;&gt;"",'Gas Concentration'!E26,"")</f>
        <v>5.6277999999999995E-2</v>
      </c>
      <c r="AA157" s="94"/>
    </row>
    <row r="158" spans="1:39" s="26" customFormat="1">
      <c r="A158" s="154"/>
      <c r="B158" s="26">
        <f>IF('HGT &amp; HGL'!D34&lt;&gt;"",'HGT &amp; HGL'!D34,"")</f>
        <v>345.33</v>
      </c>
      <c r="C158" s="26">
        <f>IF('HGT &amp; HGL'!E34&lt;&gt;"",'HGT &amp; HGL'!E34,"")</f>
        <v>327.71</v>
      </c>
      <c r="D158" s="26">
        <f>IF('HGT &amp; HGL'!G34&lt;&gt;"",'HGT &amp; HGL'!G34,"")</f>
        <v>1.7190000000000001</v>
      </c>
      <c r="E158" s="26">
        <f>IF('HGT &amp; HGL'!H34&lt;&gt;"",'HGT &amp; HGL'!H34,"")</f>
        <v>2.2869000000000002</v>
      </c>
      <c r="J158" s="26">
        <f>IF('Gas Concentration'!G27&lt;&gt;"",'Gas Concentration'!G27,"")</f>
        <v>3.2799999999999996E-2</v>
      </c>
      <c r="K158" s="26">
        <f>IF('Gas Concentration'!H27&lt;&gt;"",'Gas Concentration'!H27,"")</f>
        <v>2.8982000000000001E-2</v>
      </c>
      <c r="L158" s="26" t="str">
        <f>IF('Gas Concentration'!D27&lt;&gt;"",'Gas Concentration'!D27,"")</f>
        <v/>
      </c>
      <c r="M158" s="26" t="str">
        <f>IF('Gas Concentration'!E27&lt;&gt;"",'Gas Concentration'!E27,"")</f>
        <v/>
      </c>
      <c r="AA158" s="94"/>
    </row>
    <row r="159" spans="1:39" s="26" customFormat="1">
      <c r="A159" s="154"/>
      <c r="B159" s="26">
        <f>IF('HGT &amp; HGL'!D35&lt;&gt;"",'HGT &amp; HGL'!D35,"")</f>
        <v>83.8</v>
      </c>
      <c r="C159" s="26">
        <f>IF('HGT &amp; HGL'!E35&lt;&gt;"",'HGT &amp; HGL'!E35,"")</f>
        <v>103.64</v>
      </c>
      <c r="D159" s="26">
        <f>IF('HGT &amp; HGL'!G35&lt;&gt;"",'HGT &amp; HGL'!G35,"")</f>
        <v>2.1088</v>
      </c>
      <c r="E159" s="26">
        <f>IF('HGT &amp; HGL'!H35&lt;&gt;"",'HGT &amp; HGL'!H35,"")</f>
        <v>2.4115000000000002</v>
      </c>
      <c r="J159" s="26">
        <f>IF('Gas Concentration'!G28&lt;&gt;"",'Gas Concentration'!G28,"")</f>
        <v>2.87E-2</v>
      </c>
      <c r="K159" s="26">
        <f>IF('Gas Concentration'!H28&lt;&gt;"",'Gas Concentration'!H28,"")</f>
        <v>2.4275999999999999E-2</v>
      </c>
      <c r="L159" s="26" t="str">
        <f>IF('Gas Concentration'!D28&lt;&gt;"",'Gas Concentration'!D28,"")</f>
        <v/>
      </c>
      <c r="M159" s="26" t="str">
        <f>IF('Gas Concentration'!E28&lt;&gt;"",'Gas Concentration'!E28,"")</f>
        <v/>
      </c>
      <c r="AA159" s="94"/>
    </row>
    <row r="160" spans="1:39" s="26" customFormat="1">
      <c r="A160" s="154"/>
      <c r="B160" s="26">
        <f>IF('HGT &amp; HGL'!D36&lt;&gt;"",'HGT &amp; HGL'!D36,"")</f>
        <v>92.9</v>
      </c>
      <c r="C160" s="26">
        <f>IF('HGT &amp; HGL'!E36&lt;&gt;"",'HGT &amp; HGL'!E36,"")</f>
        <v>103.64</v>
      </c>
      <c r="D160" s="26">
        <f>IF('HGT &amp; HGL'!G36&lt;&gt;"",'HGT &amp; HGL'!G36,"")</f>
        <v>2.0699999999999998</v>
      </c>
      <c r="E160" s="26">
        <f>IF('HGT &amp; HGL'!H36&lt;&gt;"",'HGT &amp; HGL'!H36,"")</f>
        <v>2.4115000000000002</v>
      </c>
      <c r="AA160" s="94"/>
    </row>
    <row r="161" spans="1:39" s="26" customFormat="1">
      <c r="A161" s="154"/>
      <c r="B161" s="26">
        <f>IF('HGT &amp; HGL'!D37&lt;&gt;"",'HGT &amp; HGL'!D37,"")</f>
        <v>116.6</v>
      </c>
      <c r="C161" s="26">
        <f>IF('HGT &amp; HGL'!E37&lt;&gt;"",'HGT &amp; HGL'!E37,"")</f>
        <v>103.64</v>
      </c>
      <c r="D161" s="26">
        <f>IF('HGT &amp; HGL'!G37&lt;&gt;"",'HGT &amp; HGL'!G37,"")</f>
        <v>2.0266999999999999</v>
      </c>
      <c r="E161" s="26">
        <f>IF('HGT &amp; HGL'!H37&lt;&gt;"",'HGT &amp; HGL'!H37,"")</f>
        <v>2.4115000000000002</v>
      </c>
      <c r="AA161" s="94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</row>
    <row r="162" spans="1:39" s="26" customFormat="1">
      <c r="A162" s="154"/>
      <c r="B162" s="26">
        <f>IF('HGT &amp; HGL'!D38&lt;&gt;"",'HGT &amp; HGL'!D38,"")</f>
        <v>75.2</v>
      </c>
      <c r="C162" s="26">
        <f>IF('HGT &amp; HGL'!E38&lt;&gt;"",'HGT &amp; HGL'!E38,"")</f>
        <v>59.688000000000002</v>
      </c>
      <c r="D162" s="26">
        <f>IF('HGT &amp; HGL'!G38&lt;&gt;"",'HGT &amp; HGL'!G38,"")</f>
        <v>2.11</v>
      </c>
      <c r="E162" s="26">
        <f>IF('HGT &amp; HGL'!H38&lt;&gt;"",'HGT &amp; HGL'!H38,"")</f>
        <v>2.4493</v>
      </c>
      <c r="AA162" s="94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</row>
    <row r="163" spans="1:39" s="26" customFormat="1">
      <c r="A163" s="155"/>
      <c r="B163" s="95">
        <f>IF('HGT &amp; HGL'!D39&lt;&gt;"",'HGT &amp; HGL'!D39,"")</f>
        <v>75.2</v>
      </c>
      <c r="C163" s="95">
        <f>IF('HGT &amp; HGL'!E39&lt;&gt;"",'HGT &amp; HGL'!E39,"")</f>
        <v>60.76</v>
      </c>
      <c r="D163" s="95">
        <f>IF('HGT &amp; HGL'!G39&lt;&gt;"",'HGT &amp; HGL'!G39,"")</f>
        <v>2.11</v>
      </c>
      <c r="E163" s="95">
        <f>IF('HGT &amp; HGL'!H39&lt;&gt;"",'HGT &amp; HGL'!H39,"")</f>
        <v>2.4293999999999998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</row>
    <row r="164" spans="1:39">
      <c r="A164" s="156" t="s">
        <v>111</v>
      </c>
      <c r="B164" s="77">
        <f>IF('HGT &amp; HGL'!D40&lt;&gt;"",'HGT &amp; HGL'!D40,"")</f>
        <v>259.39</v>
      </c>
      <c r="C164" s="77">
        <f>IF('HGT &amp; HGL'!E40&lt;&gt;"",'HGT &amp; HGL'!E40,"")</f>
        <v>237.43</v>
      </c>
      <c r="D164" s="77">
        <f>IF('HGT &amp; HGL'!G40&lt;&gt;"",'HGT &amp; HGL'!G40,"")</f>
        <v>1.27</v>
      </c>
      <c r="E164" s="77">
        <f>IF('HGT &amp; HGL'!H40&lt;&gt;"",'HGT &amp; HGL'!H40,"")</f>
        <v>1.3187</v>
      </c>
      <c r="F164" s="77"/>
      <c r="G164" s="77"/>
      <c r="H164" s="77"/>
      <c r="I164" s="77"/>
      <c r="J164" s="77">
        <f>IF('Gas Concentration'!D30&lt;&gt;"",'Gas Concentration'!D30,"")</f>
        <v>0.20899999999999999</v>
      </c>
      <c r="K164" s="77">
        <f>IF('Gas Concentration'!E30&lt;&gt;"",'Gas Concentration'!E30,"")</f>
        <v>0.13910999999999998</v>
      </c>
      <c r="L164" s="77">
        <f>IF('Gas Concentration'!G30&lt;&gt;"",'Gas Concentration'!G30,"")</f>
        <v>0.16911000000000001</v>
      </c>
      <c r="M164" s="77">
        <f>IF('Gas Concentration'!H30&lt;&gt;"",'Gas Concentration'!H30,"")</f>
        <v>5.3876999999999994E-2</v>
      </c>
      <c r="N164" s="77"/>
      <c r="O164" s="77"/>
      <c r="P164" s="77">
        <f>IF(Pressure!C20&lt;&gt;"",Pressure!C20,"")</f>
        <v>-1.8401000000000001</v>
      </c>
      <c r="Q164" s="77">
        <f>IF(Pressure!D20&lt;&gt;"",Pressure!D20,"")</f>
        <v>-4.6890000000000001</v>
      </c>
      <c r="R164" s="77"/>
      <c r="S164" s="77"/>
      <c r="T164" s="77"/>
      <c r="U164" s="77"/>
      <c r="V164" s="77"/>
      <c r="W164" s="77"/>
      <c r="X164" s="77"/>
      <c r="Y164" s="77"/>
      <c r="Z164" s="77"/>
      <c r="AA164" s="78"/>
    </row>
    <row r="165" spans="1:39">
      <c r="A165" s="157"/>
      <c r="B165" s="76">
        <f>IF('HGT &amp; HGL'!D41&lt;&gt;"",'HGT &amp; HGL'!D41,"")</f>
        <v>86.16</v>
      </c>
      <c r="C165" s="76">
        <f>IF('HGT &amp; HGL'!E41&lt;&gt;"",'HGT &amp; HGL'!E41,"")</f>
        <v>88.057000000000002</v>
      </c>
      <c r="D165" s="76">
        <f>IF('HGT &amp; HGL'!G41&lt;&gt;"",'HGT &amp; HGL'!G41,"")</f>
        <v>1.17</v>
      </c>
      <c r="E165" s="76">
        <f>IF('HGT &amp; HGL'!H41&lt;&gt;"",'HGT &amp; HGL'!H41,"")</f>
        <v>1.1858</v>
      </c>
      <c r="J165" s="76">
        <f>IF('Gas Concentration'!D31&lt;&gt;"",'Gas Concentration'!D31,"")</f>
        <v>0.19531999999999999</v>
      </c>
      <c r="K165" s="76">
        <f>IF('Gas Concentration'!E31&lt;&gt;"",'Gas Concentration'!E31,"")</f>
        <v>0.13910999999999998</v>
      </c>
      <c r="L165" s="76">
        <f>IF('Gas Concentration'!G31&lt;&gt;"",'Gas Concentration'!G31,"")</f>
        <v>0.16152999999999998</v>
      </c>
      <c r="M165" s="76">
        <f>IF('Gas Concentration'!H31&lt;&gt;"",'Gas Concentration'!H31,"")</f>
        <v>5.3876999999999994E-2</v>
      </c>
      <c r="P165" s="76">
        <f>IF(Pressure!C21&lt;&gt;"",Pressure!C21,"")</f>
        <v>-1.716</v>
      </c>
      <c r="Q165" s="76">
        <f>IF(Pressure!D21&lt;&gt;"",Pressure!D21,"")</f>
        <v>-6.5486000000000004</v>
      </c>
      <c r="AA165" s="79"/>
    </row>
    <row r="166" spans="1:39">
      <c r="A166" s="157"/>
      <c r="B166" s="76">
        <f>IF('HGT &amp; HGL'!D42&lt;&gt;"",'HGT &amp; HGL'!D42,"")</f>
        <v>77.28</v>
      </c>
      <c r="C166" s="76">
        <f>IF('HGT &amp; HGL'!E42&lt;&gt;"",'HGT &amp; HGL'!E42,"")</f>
        <v>88.057000000000002</v>
      </c>
      <c r="D166" s="76">
        <f>IF('HGT &amp; HGL'!G42&lt;&gt;"",'HGT &amp; HGL'!G42,"")</f>
        <v>1.29</v>
      </c>
      <c r="E166" s="76">
        <f>IF('HGT &amp; HGL'!H42&lt;&gt;"",'HGT &amp; HGL'!H42,"")</f>
        <v>1.1858</v>
      </c>
      <c r="J166" s="76">
        <f>IF('Gas Concentration'!D32&lt;&gt;"",'Gas Concentration'!D32,"")</f>
        <v>0.14029</v>
      </c>
      <c r="K166" s="76">
        <f>IF('Gas Concentration'!E32&lt;&gt;"",'Gas Concentration'!E32,"")</f>
        <v>0.10093000000000001</v>
      </c>
      <c r="L166" s="76">
        <f>IF('Gas Concentration'!G32&lt;&gt;"",'Gas Concentration'!G32,"")</f>
        <v>0.10602</v>
      </c>
      <c r="M166" s="76">
        <f>IF('Gas Concentration'!H32&lt;&gt;"",'Gas Concentration'!H32,"")</f>
        <v>3.9470999999999999E-2</v>
      </c>
      <c r="AA166" s="79"/>
    </row>
    <row r="167" spans="1:39">
      <c r="A167" s="157"/>
      <c r="B167" s="76">
        <f>IF('HGT &amp; HGL'!D43&lt;&gt;"",'HGT &amp; HGL'!D43,"")</f>
        <v>74.3</v>
      </c>
      <c r="C167" s="76">
        <f>IF('HGT &amp; HGL'!E43&lt;&gt;"",'HGT &amp; HGL'!E43,"")</f>
        <v>88.057000000000002</v>
      </c>
      <c r="D167" s="76">
        <f>IF('HGT &amp; HGL'!G43&lt;&gt;"",'HGT &amp; HGL'!G43,"")</f>
        <v>1.18</v>
      </c>
      <c r="E167" s="76">
        <f>IF('HGT &amp; HGL'!H43&lt;&gt;"",'HGT &amp; HGL'!H43,"")</f>
        <v>1.1858</v>
      </c>
      <c r="J167" s="76">
        <f>IF('Gas Concentration'!D33&lt;&gt;"",'Gas Concentration'!D33,"")</f>
        <v>9.9049999999999999E-2</v>
      </c>
      <c r="K167" s="76">
        <f>IF('Gas Concentration'!E33&lt;&gt;"",'Gas Concentration'!E33,"")</f>
        <v>0.10093000000000001</v>
      </c>
      <c r="L167" s="76">
        <f>IF('Gas Concentration'!G33&lt;&gt;"",'Gas Concentration'!G33,"")</f>
        <v>8.1104000000000009E-2</v>
      </c>
      <c r="M167" s="76">
        <f>IF('Gas Concentration'!H33&lt;&gt;"",'Gas Concentration'!H33,"")</f>
        <v>3.9470999999999999E-2</v>
      </c>
      <c r="AA167" s="79"/>
    </row>
    <row r="168" spans="1:39">
      <c r="A168" s="157"/>
      <c r="B168" s="76">
        <f>IF('HGT &amp; HGL'!D44&lt;&gt;"",'HGT &amp; HGL'!D44,"")</f>
        <v>312</v>
      </c>
      <c r="C168" s="76">
        <f>IF('HGT &amp; HGL'!E44&lt;&gt;"",'HGT &amp; HGL'!E44,"")</f>
        <v>335.65</v>
      </c>
      <c r="D168" s="76" t="str">
        <f>IF('HGT &amp; HGL'!G44&lt;&gt;"",'HGT &amp; HGL'!G44,"")</f>
        <v/>
      </c>
      <c r="E168" s="76" t="str">
        <f>IF('HGT &amp; HGL'!H44&lt;&gt;"",'HGT &amp; HGL'!H44,"")</f>
        <v/>
      </c>
      <c r="AA168" s="79"/>
    </row>
    <row r="169" spans="1:39">
      <c r="A169" s="157"/>
      <c r="B169" s="76">
        <f>IF('HGT &amp; HGL'!D45&lt;&gt;"",'HGT &amp; HGL'!D45,"")</f>
        <v>106.2</v>
      </c>
      <c r="C169" s="76">
        <f>IF('HGT &amp; HGL'!E45&lt;&gt;"",'HGT &amp; HGL'!E45,"")</f>
        <v>74.789000000000001</v>
      </c>
      <c r="D169" s="76" t="str">
        <f>IF('HGT &amp; HGL'!G45&lt;&gt;"",'HGT &amp; HGL'!G45,"")</f>
        <v/>
      </c>
      <c r="E169" s="76" t="str">
        <f>IF('HGT &amp; HGL'!H45&lt;&gt;"",'HGT &amp; HGL'!H45,"")</f>
        <v/>
      </c>
      <c r="AA169" s="79"/>
    </row>
    <row r="170" spans="1:39">
      <c r="A170" s="157"/>
      <c r="B170" s="76">
        <f>IF('HGT &amp; HGL'!D46&lt;&gt;"",'HGT &amp; HGL'!D46,"")</f>
        <v>99.33</v>
      </c>
      <c r="C170" s="76">
        <f>IF('HGT &amp; HGL'!E46&lt;&gt;"",'HGT &amp; HGL'!E46,"")</f>
        <v>74.789000000000001</v>
      </c>
      <c r="D170" s="76" t="str">
        <f>IF('HGT &amp; HGL'!G46&lt;&gt;"",'HGT &amp; HGL'!G46,"")</f>
        <v/>
      </c>
      <c r="E170" s="76" t="str">
        <f>IF('HGT &amp; HGL'!H46&lt;&gt;"",'HGT &amp; HGL'!H46,"")</f>
        <v/>
      </c>
      <c r="AA170" s="79"/>
    </row>
    <row r="171" spans="1:39">
      <c r="A171" s="157"/>
      <c r="B171" s="76" t="str">
        <f>IF('HGT &amp; HGL'!D47&lt;&gt;"",'HGT &amp; HGL'!D47,"")</f>
        <v/>
      </c>
      <c r="C171" s="76" t="str">
        <f>IF('HGT &amp; HGL'!E47&lt;&gt;"",'HGT &amp; HGL'!E47,"")</f>
        <v/>
      </c>
      <c r="D171" s="76" t="str">
        <f>IF('HGT &amp; HGL'!G47&lt;&gt;"",'HGT &amp; HGL'!G47,"")</f>
        <v/>
      </c>
      <c r="E171" s="76" t="str">
        <f>IF('HGT &amp; HGL'!H47&lt;&gt;"",'HGT &amp; HGL'!H47,"")</f>
        <v/>
      </c>
      <c r="AA171" s="79"/>
    </row>
    <row r="172" spans="1:39">
      <c r="A172" s="157"/>
      <c r="B172" s="76">
        <f>IF('HGT &amp; HGL'!D48&lt;&gt;"",'HGT &amp; HGL'!D48,"")</f>
        <v>285.67</v>
      </c>
      <c r="C172" s="76">
        <f>IF('HGT &amp; HGL'!E48&lt;&gt;"",'HGT &amp; HGL'!E48,"")</f>
        <v>240.33</v>
      </c>
      <c r="D172" s="76">
        <f>IF('HGT &amp; HGL'!G48&lt;&gt;"",'HGT &amp; HGL'!G48,"")</f>
        <v>1.34</v>
      </c>
      <c r="E172" s="76">
        <f>IF('HGT &amp; HGL'!H48&lt;&gt;"",'HGT &amp; HGL'!H48,"")</f>
        <v>1.3204</v>
      </c>
      <c r="AA172" s="79"/>
    </row>
    <row r="173" spans="1:39">
      <c r="A173" s="157"/>
      <c r="B173" s="76">
        <f>IF('HGT &amp; HGL'!D49&lt;&gt;"",'HGT &amp; HGL'!D49,"")</f>
        <v>67.08</v>
      </c>
      <c r="C173" s="76">
        <f>IF('HGT &amp; HGL'!E49&lt;&gt;"",'HGT &amp; HGL'!E49,"")</f>
        <v>63.776000000000003</v>
      </c>
      <c r="D173" s="76">
        <f>IF('HGT &amp; HGL'!G49&lt;&gt;"",'HGT &amp; HGL'!G49,"")</f>
        <v>1.17</v>
      </c>
      <c r="E173" s="76">
        <f>IF('HGT &amp; HGL'!H49&lt;&gt;"",'HGT &amp; HGL'!H49,"")</f>
        <v>1.5148999999999999</v>
      </c>
      <c r="AA173" s="79"/>
    </row>
    <row r="174" spans="1:39">
      <c r="A174" s="157"/>
      <c r="B174" s="76">
        <f>IF('HGT &amp; HGL'!D50&lt;&gt;"",'HGT &amp; HGL'!D50,"")</f>
        <v>67.22</v>
      </c>
      <c r="C174" s="76">
        <f>IF('HGT &amp; HGL'!E50&lt;&gt;"",'HGT &amp; HGL'!E50,"")</f>
        <v>63.776000000000003</v>
      </c>
      <c r="D174" s="76">
        <f>IF('HGT &amp; HGL'!G50&lt;&gt;"",'HGT &amp; HGL'!G50,"")</f>
        <v>1.21</v>
      </c>
      <c r="E174" s="76">
        <f>IF('HGT &amp; HGL'!H50&lt;&gt;"",'HGT &amp; HGL'!H50,"")</f>
        <v>1.5148999999999999</v>
      </c>
      <c r="AA174" s="79"/>
    </row>
    <row r="175" spans="1:39">
      <c r="A175" s="157"/>
      <c r="B175" s="76">
        <f>IF('HGT &amp; HGL'!D51&lt;&gt;"",'HGT &amp; HGL'!D51,"")</f>
        <v>36.590000000000003</v>
      </c>
      <c r="C175" s="76">
        <f>IF('HGT &amp; HGL'!E51&lt;&gt;"",'HGT &amp; HGL'!E51,"")</f>
        <v>33.472999999999999</v>
      </c>
      <c r="D175" s="76">
        <f>IF('HGT &amp; HGL'!G51&lt;&gt;"",'HGT &amp; HGL'!G51,"")</f>
        <v>1.41</v>
      </c>
      <c r="E175" s="76">
        <f>IF('HGT &amp; HGL'!H51&lt;&gt;"",'HGT &amp; HGL'!H51,"")</f>
        <v>2.0827</v>
      </c>
      <c r="AA175" s="79"/>
    </row>
    <row r="176" spans="1:39">
      <c r="A176" s="157"/>
      <c r="B176" s="76">
        <f>IF('HGT &amp; HGL'!D52&lt;&gt;"",'HGT &amp; HGL'!D52,"")</f>
        <v>769.85</v>
      </c>
      <c r="C176" s="76">
        <f>IF('HGT &amp; HGL'!E52&lt;&gt;"",'HGT &amp; HGL'!E52,"")</f>
        <v>727.93</v>
      </c>
      <c r="D176" s="76">
        <f>IF('HGT &amp; HGL'!G52&lt;&gt;"",'HGT &amp; HGL'!G52,"")</f>
        <v>2.0714000000000001</v>
      </c>
      <c r="E176" s="76">
        <f>IF('HGT &amp; HGL'!H52&lt;&gt;"",'HGT &amp; HGL'!H52,"")</f>
        <v>1.9670000000000001</v>
      </c>
      <c r="AA176" s="79"/>
    </row>
    <row r="177" spans="1:27">
      <c r="A177" s="157"/>
      <c r="B177" s="76">
        <f>IF('HGT &amp; HGL'!D53&lt;&gt;"",'HGT &amp; HGL'!D53,"")</f>
        <v>895.67</v>
      </c>
      <c r="C177" s="76">
        <f>IF('HGT &amp; HGL'!E53&lt;&gt;"",'HGT &amp; HGL'!E53,"")</f>
        <v>727.93</v>
      </c>
      <c r="D177" s="76">
        <f>IF('HGT &amp; HGL'!G53&lt;&gt;"",'HGT &amp; HGL'!G53,"")</f>
        <v>2.2284999999999999</v>
      </c>
      <c r="E177" s="76">
        <f>IF('HGT &amp; HGL'!H53&lt;&gt;"",'HGT &amp; HGL'!H53,"")</f>
        <v>1.9670000000000001</v>
      </c>
      <c r="AA177" s="79"/>
    </row>
    <row r="178" spans="1:27">
      <c r="A178" s="157"/>
      <c r="B178" s="76">
        <f>IF('HGT &amp; HGL'!D54&lt;&gt;"",'HGT &amp; HGL'!D54,"")</f>
        <v>563.91999999999996</v>
      </c>
      <c r="C178" s="76">
        <f>IF('HGT &amp; HGL'!E54&lt;&gt;"",'HGT &amp; HGL'!E54,"")</f>
        <v>609.34</v>
      </c>
      <c r="D178" s="76">
        <f>IF('HGT &amp; HGL'!G54&lt;&gt;"",'HGT &amp; HGL'!G54,"")</f>
        <v>2.2334999999999998</v>
      </c>
      <c r="E178" s="76">
        <f>IF('HGT &amp; HGL'!H54&lt;&gt;"",'HGT &amp; HGL'!H54,"")</f>
        <v>1.8161</v>
      </c>
      <c r="J178" s="76" t="str">
        <f>IF('Gas Concentration'!D35&lt;&gt;"",'Gas Concentration'!D35,"")</f>
        <v/>
      </c>
      <c r="K178" s="76" t="str">
        <f>IF('Gas Concentration'!E35&lt;&gt;"",'Gas Concentration'!E35,"")</f>
        <v/>
      </c>
      <c r="L178" s="76" t="str">
        <f>IF('Gas Concentration'!G35&lt;&gt;"",'Gas Concentration'!G35,"")</f>
        <v/>
      </c>
      <c r="M178" s="76" t="str">
        <f>IF('Gas Concentration'!H35&lt;&gt;"",'Gas Concentration'!H35,"")</f>
        <v/>
      </c>
      <c r="AA178" s="79"/>
    </row>
    <row r="179" spans="1:27">
      <c r="A179" s="157"/>
      <c r="B179" s="76">
        <f>IF('HGT &amp; HGL'!D55&lt;&gt;"",'HGT &amp; HGL'!D55,"")</f>
        <v>875.87</v>
      </c>
      <c r="C179" s="76">
        <f>IF('HGT &amp; HGL'!E55&lt;&gt;"",'HGT &amp; HGL'!E55,"")</f>
        <v>609.34</v>
      </c>
      <c r="D179" s="76">
        <f>IF('HGT &amp; HGL'!G55&lt;&gt;"",'HGT &amp; HGL'!G55,"")</f>
        <v>1.4401999999999999</v>
      </c>
      <c r="E179" s="76">
        <f>IF('HGT &amp; HGL'!H55&lt;&gt;"",'HGT &amp; HGL'!H55,"")</f>
        <v>1.8161</v>
      </c>
      <c r="J179" s="76" t="str">
        <f>IF('Gas Concentration'!D36&lt;&gt;"",'Gas Concentration'!D36,"")</f>
        <v/>
      </c>
      <c r="K179" s="76" t="str">
        <f>IF('Gas Concentration'!E36&lt;&gt;"",'Gas Concentration'!E36,"")</f>
        <v/>
      </c>
      <c r="L179" s="76" t="str">
        <f>IF('Gas Concentration'!G36&lt;&gt;"",'Gas Concentration'!G36,"")</f>
        <v/>
      </c>
      <c r="M179" s="76" t="str">
        <f>IF('Gas Concentration'!H36&lt;&gt;"",'Gas Concentration'!H36,"")</f>
        <v/>
      </c>
      <c r="AA179" s="79"/>
    </row>
    <row r="180" spans="1:27">
      <c r="A180" s="157"/>
      <c r="B180" s="76">
        <f>IF('HGT &amp; HGL'!D56&lt;&gt;"",'HGT &amp; HGL'!D56,"")</f>
        <v>777</v>
      </c>
      <c r="C180" s="76">
        <f>IF('HGT &amp; HGL'!E56&lt;&gt;"",'HGT &amp; HGL'!E56,"")</f>
        <v>589.37</v>
      </c>
      <c r="D180" s="76">
        <f>IF('HGT &amp; HGL'!G56&lt;&gt;"",'HGT &amp; HGL'!G56,"")</f>
        <v>2.2311999999999999</v>
      </c>
      <c r="E180" s="76">
        <f>IF('HGT &amp; HGL'!H56&lt;&gt;"",'HGT &amp; HGL'!H56,"")</f>
        <v>1.7108000000000001</v>
      </c>
      <c r="J180" s="76" t="str">
        <f>IF('Gas Concentration'!D37&lt;&gt;"",'Gas Concentration'!D37,"")</f>
        <v/>
      </c>
      <c r="K180" s="76" t="str">
        <f>IF('Gas Concentration'!E37&lt;&gt;"",'Gas Concentration'!E37,"")</f>
        <v/>
      </c>
      <c r="L180" s="76" t="str">
        <f>IF('Gas Concentration'!G37&lt;&gt;"",'Gas Concentration'!G37,"")</f>
        <v/>
      </c>
      <c r="M180" s="76" t="str">
        <f>IF('Gas Concentration'!H37&lt;&gt;"",'Gas Concentration'!H37,"")</f>
        <v/>
      </c>
      <c r="AA180" s="79"/>
    </row>
    <row r="181" spans="1:27">
      <c r="A181" s="158"/>
      <c r="B181" s="80">
        <f>IF('HGT &amp; HGL'!D57&lt;&gt;"",'HGT &amp; HGL'!D57,"")</f>
        <v>783.38</v>
      </c>
      <c r="C181" s="80">
        <f>IF('HGT &amp; HGL'!E57&lt;&gt;"",'HGT &amp; HGL'!E57,"")</f>
        <v>1193.0999999999999</v>
      </c>
      <c r="D181" s="80">
        <f>IF('HGT &amp; HGL'!G57&lt;&gt;"",'HGT &amp; HGL'!G57,"")</f>
        <v>2.3296999999999999</v>
      </c>
      <c r="E181" s="80">
        <f>IF('HGT &amp; HGL'!H57&lt;&gt;"",'HGT &amp; HGL'!H57,"")</f>
        <v>1.8162</v>
      </c>
      <c r="F181" s="80"/>
      <c r="G181" s="80"/>
      <c r="H181" s="80"/>
      <c r="I181" s="80"/>
      <c r="J181" s="80" t="str">
        <f>IF('Gas Concentration'!D38&lt;&gt;"",'Gas Concentration'!D38,"")</f>
        <v/>
      </c>
      <c r="K181" s="80" t="str">
        <f>IF('Gas Concentration'!E38&lt;&gt;"",'Gas Concentration'!E38,"")</f>
        <v/>
      </c>
      <c r="L181" s="80" t="str">
        <f>IF('Gas Concentration'!G38&lt;&gt;"",'Gas Concentration'!G38,"")</f>
        <v/>
      </c>
      <c r="M181" s="80" t="str">
        <f>IF('Gas Concentration'!H38&lt;&gt;"",'Gas Concentration'!H38,"")</f>
        <v/>
      </c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  <row r="182" spans="1:27">
      <c r="A182" s="159" t="s">
        <v>271</v>
      </c>
      <c r="B182" s="77">
        <f>IF('HGT &amp; HGL'!D58&lt;&gt;"",'HGT &amp; HGL'!D58,"")</f>
        <v>154.54</v>
      </c>
      <c r="C182" s="77">
        <f>IF('HGT &amp; HGL'!E58&lt;&gt;"",'HGT &amp; HGL'!E58,"")</f>
        <v>166.63</v>
      </c>
      <c r="D182" s="77"/>
      <c r="E182" s="77"/>
      <c r="F182" s="77"/>
      <c r="G182" s="77"/>
      <c r="H182" s="77"/>
      <c r="I182" s="77"/>
      <c r="J182" s="77">
        <f>'Gas Concentration'!G34</f>
        <v>4.0300000000000002E-2</v>
      </c>
      <c r="K182" s="77">
        <f>'Gas Concentration'!H34</f>
        <v>2.8656999999999998E-2</v>
      </c>
      <c r="L182" s="77">
        <f>'Gas Concentration'!D34</f>
        <v>0.1103</v>
      </c>
      <c r="M182" s="77">
        <f>'Gas Concentration'!E34</f>
        <v>8.379099999999999E-2</v>
      </c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8"/>
    </row>
    <row r="183" spans="1:27">
      <c r="A183" s="160"/>
      <c r="B183" s="76">
        <f>IF('HGT &amp; HGL'!D59&lt;&gt;"",'HGT &amp; HGL'!D59,"")</f>
        <v>424.02</v>
      </c>
      <c r="C183" s="76">
        <f>IF('HGT &amp; HGL'!E59&lt;&gt;"",'HGT &amp; HGL'!E59,"")</f>
        <v>387.76</v>
      </c>
      <c r="AA183" s="79"/>
    </row>
    <row r="184" spans="1:27">
      <c r="A184" s="161"/>
      <c r="B184" s="80">
        <f>IF('HGT &amp; HGL'!D60&lt;&gt;"",'HGT &amp; HGL'!D60,"")</f>
        <v>0.58199999999999996</v>
      </c>
      <c r="C184" s="80">
        <f>IF('HGT &amp; HGL'!E60&lt;&gt;"",'HGT &amp; HGL'!E60,"")</f>
        <v>2.2803</v>
      </c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</row>
  </sheetData>
  <mergeCells count="8"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178"/>
  <sheetViews>
    <sheetView workbookViewId="0">
      <pane xSplit="1" topLeftCell="B1" activePane="topRight" state="frozen"/>
      <selection pane="topRight" activeCell="P5" sqref="P5"/>
    </sheetView>
  </sheetViews>
  <sheetFormatPr defaultRowHeight="12.75"/>
  <cols>
    <col min="1" max="1" width="12.42578125" style="76" bestFit="1" customWidth="1"/>
    <col min="2" max="16384" width="9.140625" style="76"/>
  </cols>
  <sheetData>
    <row r="1" spans="1:70" s="74" customFormat="1">
      <c r="BJ1" s="60">
        <v>0.14000000000000001</v>
      </c>
      <c r="BK1" s="60">
        <v>0.13</v>
      </c>
      <c r="BL1" s="60">
        <v>0.16</v>
      </c>
      <c r="BM1" s="60">
        <v>0.14000000000000001</v>
      </c>
      <c r="BN1" s="60">
        <v>0.09</v>
      </c>
      <c r="BO1" s="60">
        <v>0.33</v>
      </c>
      <c r="BP1" s="60">
        <v>0.4</v>
      </c>
      <c r="BQ1" s="60">
        <v>0.2</v>
      </c>
      <c r="BR1" s="60">
        <v>0.14000000000000001</v>
      </c>
    </row>
    <row r="2" spans="1:70" s="75" customFormat="1" ht="38.25">
      <c r="A2" s="97"/>
      <c r="B2" s="75" t="s">
        <v>354</v>
      </c>
      <c r="H2" s="75" t="s">
        <v>314</v>
      </c>
      <c r="N2" s="97" t="s">
        <v>362</v>
      </c>
      <c r="O2" s="97"/>
      <c r="P2" s="75" t="s">
        <v>355</v>
      </c>
      <c r="R2" s="75" t="s">
        <v>320</v>
      </c>
      <c r="W2" s="75" t="s">
        <v>319</v>
      </c>
      <c r="Y2" s="75" t="s">
        <v>356</v>
      </c>
      <c r="AA2" s="75" t="s">
        <v>357</v>
      </c>
      <c r="AB2" s="75" t="s">
        <v>358</v>
      </c>
      <c r="AH2" s="75" t="s">
        <v>359</v>
      </c>
      <c r="AL2" s="75" t="s">
        <v>74</v>
      </c>
      <c r="AQ2" s="75" t="s">
        <v>360</v>
      </c>
      <c r="AY2" s="75" t="s">
        <v>75</v>
      </c>
      <c r="BH2" s="97" t="s">
        <v>395</v>
      </c>
      <c r="BI2" s="59" t="s">
        <v>204</v>
      </c>
      <c r="BJ2" s="59" t="s">
        <v>206</v>
      </c>
      <c r="BK2" s="59" t="s">
        <v>207</v>
      </c>
      <c r="BL2" s="59" t="s">
        <v>208</v>
      </c>
      <c r="BM2" s="59" t="s">
        <v>209</v>
      </c>
      <c r="BN2" s="59" t="s">
        <v>210</v>
      </c>
      <c r="BO2" s="59" t="s">
        <v>211</v>
      </c>
      <c r="BP2" s="59" t="s">
        <v>212</v>
      </c>
      <c r="BQ2" s="59" t="s">
        <v>214</v>
      </c>
      <c r="BR2" s="59" t="s">
        <v>213</v>
      </c>
    </row>
    <row r="3" spans="1:70" ht="12.75" customHeight="1">
      <c r="A3" s="76" t="s">
        <v>363</v>
      </c>
      <c r="B3" s="76">
        <f>IF('HGT &amp; HGL'!F5&lt;&gt;"",'HGT &amp; HGL'!F5,"")</f>
        <v>13.686</v>
      </c>
      <c r="H3" s="76" t="str">
        <f>IF('HGT &amp; HGL'!I5&lt;&gt;"",'HGT &amp; HGL'!I5,"")</f>
        <v/>
      </c>
      <c r="P3" s="76">
        <f>IF('Plume Temp'!F5&lt;&gt;"",'Plume Temp'!F5,"")</f>
        <v>4.8193000000000001</v>
      </c>
      <c r="Q3" s="76">
        <f>IF('Plume Temp'!F6&lt;&gt;"",'Plume Temp'!F6,"")</f>
        <v>36.363999999999997</v>
      </c>
      <c r="BH3" s="7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76" t="s">
        <v>364</v>
      </c>
      <c r="B4" s="76">
        <f>IF('HGT &amp; HGL'!F6&lt;&gt;"",'HGT &amp; HGL'!F6,"")</f>
        <v>15.116</v>
      </c>
      <c r="H4" s="76" t="str">
        <f>IF('HGT &amp; HGL'!I6&lt;&gt;"",'HGT &amp; HGL'!I6,"")</f>
        <v/>
      </c>
      <c r="P4" s="76">
        <f>IF('Plume Temp'!F7&lt;&gt;"",'Plume Temp'!F7,"")</f>
        <v>-15.278</v>
      </c>
      <c r="Q4" s="76">
        <f>IF('Plume Temp'!F8&lt;&gt;"",'Plume Temp'!F8,"")</f>
        <v>25.780999999999999</v>
      </c>
      <c r="BH4" s="76">
        <v>0</v>
      </c>
      <c r="BI4" s="3">
        <f>ROW(A35)</f>
        <v>35</v>
      </c>
      <c r="BJ4" s="3">
        <f>BJ1*100</f>
        <v>14.000000000000002</v>
      </c>
      <c r="BK4" s="3">
        <f t="shared" ref="BK4:BR4" si="1">BK1*100</f>
        <v>13</v>
      </c>
      <c r="BL4" s="3">
        <f t="shared" si="1"/>
        <v>16</v>
      </c>
      <c r="BM4" s="3">
        <f t="shared" si="1"/>
        <v>14.000000000000002</v>
      </c>
      <c r="BN4" s="3">
        <f t="shared" si="1"/>
        <v>9</v>
      </c>
      <c r="BO4" s="3">
        <f t="shared" si="1"/>
        <v>33</v>
      </c>
      <c r="BP4" s="3">
        <f t="shared" si="1"/>
        <v>40</v>
      </c>
      <c r="BQ4" s="3">
        <f t="shared" si="1"/>
        <v>20</v>
      </c>
      <c r="BR4" s="3">
        <f t="shared" si="1"/>
        <v>14.000000000000002</v>
      </c>
    </row>
    <row r="5" spans="1:70">
      <c r="A5" s="76" t="s">
        <v>365</v>
      </c>
      <c r="B5" s="76">
        <f>IF('HGT &amp; HGL'!F7&lt;&gt;"",'HGT &amp; HGL'!F7,"")</f>
        <v>10.303000000000001</v>
      </c>
      <c r="H5" s="76">
        <f>IF('HGT &amp; HGL'!I7&lt;&gt;"",'HGT &amp; HGL'!I7,"")</f>
        <v>7.7922000000000002</v>
      </c>
      <c r="P5" s="76">
        <f>IF('Plume Temp'!F9&lt;&gt;"",'Plume Temp'!F9,"")</f>
        <v>-5.5556000000000001</v>
      </c>
      <c r="Q5" s="76">
        <f>IF('Plume Temp'!F10&lt;&gt;"",'Plume Temp'!F10,"")</f>
        <v>10.156000000000001</v>
      </c>
      <c r="BH5" s="76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ht="12.75" customHeight="1">
      <c r="A6" s="76" t="s">
        <v>366</v>
      </c>
      <c r="B6" s="76">
        <f>IF('HGT &amp; HGL'!F8&lt;&gt;"",'HGT &amp; HGL'!F8,"")</f>
        <v>10.246</v>
      </c>
      <c r="H6" s="76" t="str">
        <f>IF('HGT &amp; HGL'!I8&lt;&gt;"",'HGT &amp; HGL'!I8,"")</f>
        <v/>
      </c>
      <c r="N6" s="76">
        <f>IF('Ceiling Jet'!F6&lt;&gt;"",'Ceiling Jet'!F6,"")</f>
        <v>-12.536</v>
      </c>
      <c r="R6" s="76">
        <f>IF('Gas Concentration'!I5&lt;&gt;"",'Gas Concentration'!I5,"")</f>
        <v>15.691000000000001</v>
      </c>
      <c r="W6" s="76">
        <f>IF('Gas Concentration'!F5&lt;&gt;"",'Gas Concentration'!F5,"")</f>
        <v>17.088000000000001</v>
      </c>
      <c r="Y6" s="76">
        <f>IF('Smoke Concentration'!E5&lt;&gt;"",'Smoke Concentration'!E5,"")</f>
        <v>672.12</v>
      </c>
      <c r="AA6" s="76">
        <f>IF(Pressure!E5&lt;&gt;"",Pressure!E5,"")</f>
        <v>-26.391999999999999</v>
      </c>
      <c r="AB6" s="76">
        <f>IF('Target Flux and Temperature'!L5&lt;&gt;"",'Target Flux and Temperature'!L5,"")</f>
        <v>-3.4098000000000002</v>
      </c>
      <c r="AC6" s="76" t="str">
        <f>IF('Target Flux and Temperature'!L6&lt;&gt;"",'Target Flux and Temperature'!L6,"")</f>
        <v/>
      </c>
      <c r="AD6" s="76">
        <f>IF('Target Flux and Temperature'!L7&lt;&gt;"",'Target Flux and Temperature'!L7,"")</f>
        <v>-17.84</v>
      </c>
      <c r="AE6" s="76">
        <f>IF('Target Flux and Temperature'!L8&lt;&gt;"",'Target Flux and Temperature'!L8,"")</f>
        <v>49</v>
      </c>
      <c r="AH6" s="76">
        <f>IF('Target Flux and Temperature'!F5&lt;&gt;"",'Target Flux and Temperature'!F5,"")</f>
        <v>36.594999999999999</v>
      </c>
      <c r="AI6" s="76">
        <f>IF('Target Flux and Temperature'!F6&lt;&gt;"",'Target Flux and Temperature'!F6,"")</f>
        <v>9.9949999999999992</v>
      </c>
      <c r="AJ6" s="76">
        <f>IF('Target Flux and Temperature'!F7&lt;&gt;"",'Target Flux and Temperature'!F7,"")</f>
        <v>65.435000000000002</v>
      </c>
      <c r="AK6" s="76">
        <f>IF('Target Flux and Temperature'!F8&lt;&gt;"",'Target Flux and Temperature'!F8,"")</f>
        <v>5.0972999999999997</v>
      </c>
      <c r="AL6" s="76">
        <f>IF('Target Flux and Temperature'!I5&lt;&gt;"",'Target Flux and Temperature'!I5,"")</f>
        <v>-9.6678999999999995</v>
      </c>
      <c r="AM6" s="76" t="str">
        <f>IF('Target Flux and Temperature'!I6&lt;&gt;"",'Target Flux and Temperature'!I6,"")</f>
        <v/>
      </c>
      <c r="AN6" s="76">
        <f>IF('Target Flux and Temperature'!I7&lt;&gt;"",'Target Flux and Temperature'!I7,"")</f>
        <v>12.194000000000001</v>
      </c>
      <c r="AO6" s="76" t="str">
        <f>IF('Target Flux and Temperature'!I8&lt;&gt;"",'Target Flux and Temperature'!I8,"")</f>
        <v/>
      </c>
      <c r="AQ6" s="76">
        <f>IF('Surface Flux and Temperature'!I5&lt;&gt;"",'Surface Flux and Temperature'!I5,"")</f>
        <v>64.105000000000004</v>
      </c>
      <c r="AR6" s="76">
        <f>IF('Surface Flux and Temperature'!I6&lt;&gt;"",'Surface Flux and Temperature'!I6,"")</f>
        <v>30.873999999999999</v>
      </c>
      <c r="AS6" s="76">
        <f>IF('Surface Flux and Temperature'!I7&lt;&gt;"",'Surface Flux and Temperature'!I7,"")</f>
        <v>59.765000000000001</v>
      </c>
      <c r="AT6" s="76">
        <f>IF('Surface Flux and Temperature'!I8&lt;&gt;"",'Surface Flux and Temperature'!I8,"")</f>
        <v>25.518000000000001</v>
      </c>
      <c r="AU6" s="76">
        <f>IF('Surface Flux and Temperature'!I9&lt;&gt;"",'Surface Flux and Temperature'!I9,"")</f>
        <v>85.706000000000003</v>
      </c>
      <c r="AV6" s="76">
        <f>IF('Surface Flux and Temperature'!I10&lt;&gt;"",'Surface Flux and Temperature'!I10,"")</f>
        <v>-10.576000000000001</v>
      </c>
      <c r="AW6" s="76">
        <f>IF('Surface Flux and Temperature'!I11&lt;&gt;"",'Surface Flux and Temperature'!I11,"")</f>
        <v>13.916</v>
      </c>
      <c r="AX6" s="76">
        <f>IF('Surface Flux and Temperature'!I12&lt;&gt;"",'Surface Flux and Temperature'!I12,"")</f>
        <v>-48.604999999999997</v>
      </c>
      <c r="AY6" s="76">
        <f>IF('Surface Flux and Temperature'!F5&lt;&gt;"",'Surface Flux and Temperature'!F5,"")</f>
        <v>20.707999999999998</v>
      </c>
      <c r="AZ6" s="76">
        <f>IF('Surface Flux and Temperature'!F6&lt;&gt;"",'Surface Flux and Temperature'!F6,"")</f>
        <v>-6.4115000000000002</v>
      </c>
      <c r="BA6" s="76">
        <f>IF('Surface Flux and Temperature'!F7&lt;&gt;"",'Surface Flux and Temperature'!F7,"")</f>
        <v>32.767000000000003</v>
      </c>
      <c r="BB6" s="76">
        <f>IF('Surface Flux and Temperature'!F8&lt;&gt;"",'Surface Flux and Temperature'!F8,"")</f>
        <v>-3.2115</v>
      </c>
      <c r="BC6" s="76">
        <f>IF('Surface Flux and Temperature'!F9&lt;&gt;"",'Surface Flux and Temperature'!F9,"")</f>
        <v>48.145000000000003</v>
      </c>
      <c r="BD6" s="76">
        <f>IF('Surface Flux and Temperature'!F10&lt;&gt;"",'Surface Flux and Temperature'!F10,"")</f>
        <v>-43.92</v>
      </c>
      <c r="BE6" s="76">
        <f>IF('Surface Flux and Temperature'!F11&lt;&gt;"",'Surface Flux and Temperature'!F11,"")</f>
        <v>-11.683999999999999</v>
      </c>
      <c r="BF6" s="76">
        <f>IF('Surface Flux and Temperature'!F12&lt;&gt;"",'Surface Flux and Temperature'!F12,"")</f>
        <v>-55.55</v>
      </c>
      <c r="BH6" s="76">
        <v>0</v>
      </c>
      <c r="BI6" s="3">
        <v>0</v>
      </c>
      <c r="BJ6" s="3">
        <f>BJ1*-100</f>
        <v>-14.000000000000002</v>
      </c>
      <c r="BK6" s="3">
        <f t="shared" ref="BK6:BR6" si="2">BK1*-100</f>
        <v>-13</v>
      </c>
      <c r="BL6" s="3">
        <f t="shared" si="2"/>
        <v>-16</v>
      </c>
      <c r="BM6" s="3">
        <f t="shared" si="2"/>
        <v>-14.000000000000002</v>
      </c>
      <c r="BN6" s="3">
        <f t="shared" si="2"/>
        <v>-9</v>
      </c>
      <c r="BO6" s="3">
        <f t="shared" si="2"/>
        <v>-33</v>
      </c>
      <c r="BP6" s="3">
        <f t="shared" si="2"/>
        <v>-40</v>
      </c>
      <c r="BQ6" s="3">
        <f t="shared" si="2"/>
        <v>-20</v>
      </c>
      <c r="BR6" s="3">
        <f t="shared" si="2"/>
        <v>-14.000000000000002</v>
      </c>
    </row>
    <row r="7" spans="1:70">
      <c r="A7" s="76" t="s">
        <v>367</v>
      </c>
      <c r="B7" s="76">
        <f>IF('HGT &amp; HGL'!F9&lt;&gt;"",'HGT &amp; HGL'!F9,"")</f>
        <v>13.452</v>
      </c>
      <c r="H7" s="76" t="str">
        <f>IF('HGT &amp; HGL'!I9&lt;&gt;"",'HGT &amp; HGL'!I9,"")</f>
        <v/>
      </c>
      <c r="N7" s="76">
        <f>IF('Ceiling Jet'!F7&lt;&gt;"",'Ceiling Jet'!F7,"")</f>
        <v>-4.8703000000000003</v>
      </c>
      <c r="R7" s="76">
        <f>IF('Gas Concentration'!I6&lt;&gt;"",'Gas Concentration'!I6,"")</f>
        <v>12.287000000000001</v>
      </c>
      <c r="W7" s="76">
        <f>IF('Gas Concentration'!F6&lt;&gt;"",'Gas Concentration'!F6,"")</f>
        <v>14.212999999999999</v>
      </c>
      <c r="Y7" s="76">
        <f>IF('Smoke Concentration'!E6&lt;&gt;"",'Smoke Concentration'!E6,"")</f>
        <v>457.21</v>
      </c>
      <c r="AA7" s="76">
        <f>IF(Pressure!E6&lt;&gt;"",Pressure!E6,"")</f>
        <v>-37.122999999999998</v>
      </c>
      <c r="AB7" s="76">
        <f>IF('Target Flux and Temperature'!L9&lt;&gt;"",'Target Flux and Temperature'!L9,"")</f>
        <v>-6.6576000000000004</v>
      </c>
      <c r="AC7" s="76">
        <f>IF('Target Flux and Temperature'!L10&lt;&gt;"",'Target Flux and Temperature'!L10,"")</f>
        <v>17.170000000000002</v>
      </c>
      <c r="AD7" s="76">
        <f>IF('Target Flux and Temperature'!L11&lt;&gt;"",'Target Flux and Temperature'!L11,"")</f>
        <v>-18.638000000000002</v>
      </c>
      <c r="AE7" s="76">
        <f>IF('Target Flux and Temperature'!L12&lt;&gt;"",'Target Flux and Temperature'!L12,"")</f>
        <v>19.46</v>
      </c>
      <c r="AH7" s="76">
        <f>IF('Target Flux and Temperature'!F9&lt;&gt;"",'Target Flux and Temperature'!F9,"")</f>
        <v>24.605</v>
      </c>
      <c r="AI7" s="76">
        <f>IF('Target Flux and Temperature'!F10&lt;&gt;"",'Target Flux and Temperature'!F10,"")</f>
        <v>14.955</v>
      </c>
      <c r="AJ7" s="76">
        <f>IF('Target Flux and Temperature'!F11&lt;&gt;"",'Target Flux and Temperature'!F11,"")</f>
        <v>71.194999999999993</v>
      </c>
      <c r="AK7" s="76">
        <f>IF('Target Flux and Temperature'!F12&lt;&gt;"",'Target Flux and Temperature'!F12,"")</f>
        <v>5.8110999999999997</v>
      </c>
      <c r="AL7" s="76">
        <f>IF('Target Flux and Temperature'!I9&lt;&gt;"",'Target Flux and Temperature'!I9,"")</f>
        <v>-11.558</v>
      </c>
      <c r="AM7" s="76">
        <f>IF('Target Flux and Temperature'!I10&lt;&gt;"",'Target Flux and Temperature'!I10,"")</f>
        <v>-33.468000000000004</v>
      </c>
      <c r="AN7" s="76">
        <f>IF('Target Flux and Temperature'!I11&lt;&gt;"",'Target Flux and Temperature'!I11,"")</f>
        <v>13.176</v>
      </c>
      <c r="AO7" s="76">
        <f>IF('Target Flux and Temperature'!I12&lt;&gt;"",'Target Flux and Temperature'!I12,"")</f>
        <v>-10.616</v>
      </c>
      <c r="AQ7" s="76">
        <f>IF('Surface Flux and Temperature'!I13&lt;&gt;"",'Surface Flux and Temperature'!I13,"")</f>
        <v>62.795000000000002</v>
      </c>
      <c r="AR7" s="76">
        <f>IF('Surface Flux and Temperature'!I14&lt;&gt;"",'Surface Flux and Temperature'!I14,"")</f>
        <v>23.161999999999999</v>
      </c>
      <c r="AS7" s="76">
        <f>IF('Surface Flux and Temperature'!I15&lt;&gt;"",'Surface Flux and Temperature'!I15,"")</f>
        <v>57.664999999999999</v>
      </c>
      <c r="AT7" s="76">
        <f>IF('Surface Flux and Temperature'!I16&lt;&gt;"",'Surface Flux and Temperature'!I16,"")</f>
        <v>23.59</v>
      </c>
      <c r="AU7" s="76">
        <f>IF('Surface Flux and Temperature'!I17&lt;&gt;"",'Surface Flux and Temperature'!I17,"")</f>
        <v>88.781999999999996</v>
      </c>
      <c r="AV7" s="76">
        <f>IF('Surface Flux and Temperature'!I18&lt;&gt;"",'Surface Flux and Temperature'!I18,"")</f>
        <v>-14.412000000000001</v>
      </c>
      <c r="AW7" s="76">
        <f>IF('Surface Flux and Temperature'!I19&lt;&gt;"",'Surface Flux and Temperature'!I19,"")</f>
        <v>12.010999999999999</v>
      </c>
      <c r="AX7" s="76">
        <f>IF('Surface Flux and Temperature'!I20&lt;&gt;"",'Surface Flux and Temperature'!I20,"")</f>
        <v>-53.945999999999998</v>
      </c>
      <c r="AY7" s="76">
        <f>IF('Surface Flux and Temperature'!F13&lt;&gt;"",'Surface Flux and Temperature'!F13,"")</f>
        <v>18.902000000000001</v>
      </c>
      <c r="AZ7" s="76">
        <f>IF('Surface Flux and Temperature'!F14&lt;&gt;"",'Surface Flux and Temperature'!F14,"")</f>
        <v>-13.704000000000001</v>
      </c>
      <c r="BA7" s="76">
        <f>IF('Surface Flux and Temperature'!F15&lt;&gt;"",'Surface Flux and Temperature'!F15,"")</f>
        <v>34.277000000000001</v>
      </c>
      <c r="BB7" s="76">
        <f>IF('Surface Flux and Temperature'!F16&lt;&gt;"",'Surface Flux and Temperature'!F16,"")</f>
        <v>-8.5166000000000004</v>
      </c>
      <c r="BC7" s="76">
        <f>IF('Surface Flux and Temperature'!F17&lt;&gt;"",'Surface Flux and Temperature'!F17,"")</f>
        <v>48.542000000000002</v>
      </c>
      <c r="BD7" s="76">
        <f>IF('Surface Flux and Temperature'!F18&lt;&gt;"",'Surface Flux and Temperature'!F18,"")</f>
        <v>-43.613999999999997</v>
      </c>
      <c r="BE7" s="76">
        <f>IF('Surface Flux and Temperature'!F19&lt;&gt;"",'Surface Flux and Temperature'!F19,"")</f>
        <v>-13.977</v>
      </c>
      <c r="BF7" s="76" t="str">
        <f>IF('Surface Flux and Temperature'!F20&lt;&gt;"",'Surface Flux and Temperature'!F20,"")</f>
        <v/>
      </c>
      <c r="BH7" s="76">
        <v>0</v>
      </c>
      <c r="BI7" s="3">
        <f>BI4</f>
        <v>35</v>
      </c>
      <c r="BJ7" s="3">
        <f>BJ1*-100</f>
        <v>-14.000000000000002</v>
      </c>
      <c r="BK7" s="3">
        <f t="shared" ref="BK7:BR7" si="3">BK1*-100</f>
        <v>-13</v>
      </c>
      <c r="BL7" s="3">
        <f t="shared" si="3"/>
        <v>-16</v>
      </c>
      <c r="BM7" s="3">
        <f t="shared" si="3"/>
        <v>-14.000000000000002</v>
      </c>
      <c r="BN7" s="3">
        <f t="shared" si="3"/>
        <v>-9</v>
      </c>
      <c r="BO7" s="3">
        <f t="shared" si="3"/>
        <v>-33</v>
      </c>
      <c r="BP7" s="3">
        <f t="shared" si="3"/>
        <v>-40</v>
      </c>
      <c r="BQ7" s="3">
        <f t="shared" si="3"/>
        <v>-20</v>
      </c>
      <c r="BR7" s="3">
        <f t="shared" si="3"/>
        <v>-14.000000000000002</v>
      </c>
    </row>
    <row r="8" spans="1:70">
      <c r="A8" s="76" t="s">
        <v>368</v>
      </c>
      <c r="B8" s="76">
        <f>IF('HGT &amp; HGL'!F10&lt;&gt;"",'HGT &amp; HGL'!F10,"")</f>
        <v>2.3367</v>
      </c>
      <c r="H8" s="76" t="str">
        <f>IF('HGT &amp; HGL'!I10&lt;&gt;"",'HGT &amp; HGL'!I10,"")</f>
        <v/>
      </c>
      <c r="N8" s="76">
        <f>IF('Ceiling Jet'!F8&lt;&gt;"",'Ceiling Jet'!F8,"")</f>
        <v>-13.316000000000001</v>
      </c>
      <c r="R8" s="76">
        <f>IF('Gas Concentration'!I7&lt;&gt;"",'Gas Concentration'!I7,"")</f>
        <v>8.0161999999999995</v>
      </c>
      <c r="W8" s="76">
        <f>IF('Gas Concentration'!F7&lt;&gt;"",'Gas Concentration'!F7,"")</f>
        <v>9.2195999999999998</v>
      </c>
      <c r="Y8" s="76">
        <f>IF('Smoke Concentration'!E7&lt;&gt;"",'Smoke Concentration'!E7,"")</f>
        <v>227.71</v>
      </c>
      <c r="AA8" s="76">
        <f>IF(Pressure!E7&lt;&gt;"",Pressure!E7,"")</f>
        <v>-8.2721</v>
      </c>
      <c r="AB8" s="76">
        <f>IF('Target Flux and Temperature'!L13&lt;&gt;"",'Target Flux and Temperature'!L13,"")</f>
        <v>-18.056000000000001</v>
      </c>
      <c r="AC8" s="76">
        <f>IF('Target Flux and Temperature'!L14&lt;&gt;"",'Target Flux and Temperature'!L14,"")</f>
        <v>15.177</v>
      </c>
      <c r="AD8" s="76">
        <f>IF('Target Flux and Temperature'!L15&lt;&gt;"",'Target Flux and Temperature'!L15,"")</f>
        <v>-12.92</v>
      </c>
      <c r="AE8" s="76">
        <f>IF('Target Flux and Temperature'!L16&lt;&gt;"",'Target Flux and Temperature'!L16,"")</f>
        <v>29.661999999999999</v>
      </c>
      <c r="AH8" s="76">
        <f>IF('Target Flux and Temperature'!F13&lt;&gt;"",'Target Flux and Temperature'!F13,"")</f>
        <v>45.173999999999999</v>
      </c>
      <c r="AI8" s="76">
        <f>IF('Target Flux and Temperature'!F14&lt;&gt;"",'Target Flux and Temperature'!F14,"")</f>
        <v>4.2434000000000003</v>
      </c>
      <c r="AJ8" s="76">
        <f>IF('Target Flux and Temperature'!F15&lt;&gt;"",'Target Flux and Temperature'!F15,"")</f>
        <v>96.126000000000005</v>
      </c>
      <c r="AK8" s="76">
        <f>IF('Target Flux and Temperature'!F16&lt;&gt;"",'Target Flux and Temperature'!F16,"")</f>
        <v>-27.265999999999998</v>
      </c>
      <c r="AL8" s="76">
        <f>IF('Target Flux and Temperature'!I13&lt;&gt;"",'Target Flux and Temperature'!I13,"")</f>
        <v>-12.291</v>
      </c>
      <c r="AM8" s="76">
        <f>IF('Target Flux and Temperature'!I14&lt;&gt;"",'Target Flux and Temperature'!I14,"")</f>
        <v>-51.646000000000001</v>
      </c>
      <c r="AN8" s="76">
        <f>IF('Target Flux and Temperature'!I15&lt;&gt;"",'Target Flux and Temperature'!I15,"")</f>
        <v>-4.3479999999999999</v>
      </c>
      <c r="AO8" s="76" t="str">
        <f>IF('Target Flux and Temperature'!I16&lt;&gt;"",'Target Flux and Temperature'!I16,"")</f>
        <v/>
      </c>
      <c r="AQ8" s="76">
        <f>IF('Surface Flux and Temperature'!I21&lt;&gt;"",'Surface Flux and Temperature'!I21,"")</f>
        <v>57.265999999999998</v>
      </c>
      <c r="AR8" s="76">
        <f>IF('Surface Flux and Temperature'!I22&lt;&gt;"",'Surface Flux and Temperature'!I22,"")</f>
        <v>26.013999999999999</v>
      </c>
      <c r="AS8" s="76">
        <f>IF('Surface Flux and Temperature'!I23&lt;&gt;"",'Surface Flux and Temperature'!I23,"")</f>
        <v>36.651000000000003</v>
      </c>
      <c r="AT8" s="76">
        <f>IF('Surface Flux and Temperature'!I24&lt;&gt;"",'Surface Flux and Temperature'!I24,"")</f>
        <v>20.102</v>
      </c>
      <c r="AU8" s="76">
        <f>IF('Surface Flux and Temperature'!I25&lt;&gt;"",'Surface Flux and Temperature'!I25,"")</f>
        <v>71.165999999999997</v>
      </c>
      <c r="AV8" s="76">
        <f>IF('Surface Flux and Temperature'!I26&lt;&gt;"",'Surface Flux and Temperature'!I26,"")</f>
        <v>-20.914999999999999</v>
      </c>
      <c r="AW8" s="76">
        <f>IF('Surface Flux and Temperature'!I27&lt;&gt;"",'Surface Flux and Temperature'!I27,"")</f>
        <v>4.2930000000000001</v>
      </c>
      <c r="AX8" s="76">
        <f>IF('Surface Flux and Temperature'!I28&lt;&gt;"",'Surface Flux and Temperature'!I28,"")</f>
        <v>-50.677999999999997</v>
      </c>
      <c r="AY8" s="76">
        <f>IF('Surface Flux and Temperature'!F21&lt;&gt;"",'Surface Flux and Temperature'!F21,"")</f>
        <v>16.626999999999999</v>
      </c>
      <c r="AZ8" s="76">
        <f>IF('Surface Flux and Temperature'!F22&lt;&gt;"",'Surface Flux and Temperature'!F22,"")</f>
        <v>-3.7422</v>
      </c>
      <c r="BA8" s="76">
        <f>IF('Surface Flux and Temperature'!F23&lt;&gt;"",'Surface Flux and Temperature'!F23,"")</f>
        <v>21.44</v>
      </c>
      <c r="BB8" s="76">
        <f>IF('Surface Flux and Temperature'!F24&lt;&gt;"",'Surface Flux and Temperature'!F24,"")</f>
        <v>-4.9545000000000003</v>
      </c>
      <c r="BC8" s="76">
        <f>IF('Surface Flux and Temperature'!F25&lt;&gt;"",'Surface Flux and Temperature'!F25,"")</f>
        <v>40.892000000000003</v>
      </c>
      <c r="BD8" s="76">
        <f>IF('Surface Flux and Temperature'!F26&lt;&gt;"",'Surface Flux and Temperature'!F26,"")</f>
        <v>-60.186</v>
      </c>
      <c r="BE8" s="76">
        <f>IF('Surface Flux and Temperature'!F27&lt;&gt;"",'Surface Flux and Temperature'!F27,"")</f>
        <v>-20.922999999999998</v>
      </c>
      <c r="BF8" s="76">
        <f>IF('Surface Flux and Temperature'!F28&lt;&gt;"",'Surface Flux and Temperature'!F28,"")</f>
        <v>-70.072999999999993</v>
      </c>
      <c r="BH8" s="76">
        <v>0</v>
      </c>
    </row>
    <row r="9" spans="1:70">
      <c r="A9" s="76" t="s">
        <v>369</v>
      </c>
      <c r="B9" s="76">
        <f>IF('HGT &amp; HGL'!F11&lt;&gt;"",'HGT &amp; HGL'!F11,"")</f>
        <v>7.5233999999999996</v>
      </c>
      <c r="H9" s="76" t="str">
        <f>IF('HGT &amp; HGL'!I11&lt;&gt;"",'HGT &amp; HGL'!I11,"")</f>
        <v/>
      </c>
      <c r="N9" s="76">
        <f>IF('Ceiling Jet'!F9&lt;&gt;"",'Ceiling Jet'!F9,"")</f>
        <v>-5.2134999999999998</v>
      </c>
      <c r="R9" s="76">
        <f>IF('Gas Concentration'!I8&lt;&gt;"",'Gas Concentration'!I8,"")</f>
        <v>-0.87285999999999997</v>
      </c>
      <c r="W9" s="76">
        <f>IF('Gas Concentration'!F8&lt;&gt;"",'Gas Concentration'!F8,"")</f>
        <v>2.2675000000000001</v>
      </c>
      <c r="Y9" s="76">
        <f>IF('Smoke Concentration'!E8&lt;&gt;"",'Smoke Concentration'!E8,"")</f>
        <v>313.18</v>
      </c>
      <c r="AA9" s="76">
        <f>IF(Pressure!E8&lt;&gt;"",Pressure!E8,"")</f>
        <v>13</v>
      </c>
      <c r="AB9" s="76">
        <f>IF('Target Flux and Temperature'!L17&lt;&gt;"",'Target Flux and Temperature'!L17,"")</f>
        <v>-22.535</v>
      </c>
      <c r="AC9" s="76">
        <f>IF('Target Flux and Temperature'!L18&lt;&gt;"",'Target Flux and Temperature'!L18,"")</f>
        <v>-4.0769000000000002</v>
      </c>
      <c r="AD9" s="76">
        <f>IF('Target Flux and Temperature'!L19&lt;&gt;"",'Target Flux and Temperature'!L19,"")</f>
        <v>-15.558999999999999</v>
      </c>
      <c r="AE9" s="76">
        <f>IF('Target Flux and Temperature'!L20&lt;&gt;"",'Target Flux and Temperature'!L20,"")</f>
        <v>27.663</v>
      </c>
      <c r="AH9" s="76">
        <f>IF('Target Flux and Temperature'!F17&lt;&gt;"",'Target Flux and Temperature'!F17,"")</f>
        <v>42.110999999999997</v>
      </c>
      <c r="AI9" s="76">
        <f>IF('Target Flux and Temperature'!F18&lt;&gt;"",'Target Flux and Temperature'!F18,"")</f>
        <v>20.635000000000002</v>
      </c>
      <c r="AJ9" s="76">
        <f>IF('Target Flux and Temperature'!F19&lt;&gt;"",'Target Flux and Temperature'!F19,"")</f>
        <v>99.685000000000002</v>
      </c>
      <c r="AK9" s="76">
        <f>IF('Target Flux and Temperature'!F20&lt;&gt;"",'Target Flux and Temperature'!F20,"")</f>
        <v>-28.724</v>
      </c>
      <c r="AL9" s="76">
        <f>IF('Target Flux and Temperature'!I17&lt;&gt;"",'Target Flux and Temperature'!I17,"")</f>
        <v>-18.006</v>
      </c>
      <c r="AM9" s="76">
        <f>IF('Target Flux and Temperature'!I18&lt;&gt;"",'Target Flux and Temperature'!I18,"")</f>
        <v>-44.603000000000002</v>
      </c>
      <c r="AN9" s="76">
        <f>IF('Target Flux and Temperature'!I19&lt;&gt;"",'Target Flux and Temperature'!I19,"")</f>
        <v>-8.1240000000000006</v>
      </c>
      <c r="AO9" s="76">
        <f>IF('Target Flux and Temperature'!I20&lt;&gt;"",'Target Flux and Temperature'!I20,"")</f>
        <v>-22.122</v>
      </c>
      <c r="AQ9" s="76">
        <f>IF('Surface Flux and Temperature'!I29&lt;&gt;"",'Surface Flux and Temperature'!I29,"")</f>
        <v>57.125999999999998</v>
      </c>
      <c r="AR9" s="76">
        <f>IF('Surface Flux and Temperature'!I30&lt;&gt;"",'Surface Flux and Temperature'!I30,"")</f>
        <v>13.554</v>
      </c>
      <c r="AS9" s="76">
        <f>IF('Surface Flux and Temperature'!I31&lt;&gt;"",'Surface Flux and Temperature'!I31,"")</f>
        <v>35.701000000000001</v>
      </c>
      <c r="AT9" s="76">
        <f>IF('Surface Flux and Temperature'!I32&lt;&gt;"",'Surface Flux and Temperature'!I32,"")</f>
        <v>19.385999999999999</v>
      </c>
      <c r="AU9" s="76">
        <f>IF('Surface Flux and Temperature'!I33&lt;&gt;"",'Surface Flux and Temperature'!I33,"")</f>
        <v>75.78</v>
      </c>
      <c r="AV9" s="76">
        <f>IF('Surface Flux and Temperature'!I34&lt;&gt;"",'Surface Flux and Temperature'!I34,"")</f>
        <v>-17.968</v>
      </c>
      <c r="AW9" s="76">
        <f>IF('Surface Flux and Temperature'!I35&lt;&gt;"",'Surface Flux and Temperature'!I35,"")</f>
        <v>3.1840999999999999</v>
      </c>
      <c r="AX9" s="76">
        <f>IF('Surface Flux and Temperature'!I36&lt;&gt;"",'Surface Flux and Temperature'!I36,"")</f>
        <v>-53.712000000000003</v>
      </c>
      <c r="AY9" s="76">
        <f>IF('Surface Flux and Temperature'!F29&lt;&gt;"",'Surface Flux and Temperature'!F29,"")</f>
        <v>13.688000000000001</v>
      </c>
      <c r="AZ9" s="76">
        <f>IF('Surface Flux and Temperature'!F30&lt;&gt;"",'Surface Flux and Temperature'!F30,"")</f>
        <v>32.186</v>
      </c>
      <c r="BA9" s="76">
        <f>IF('Surface Flux and Temperature'!F31&lt;&gt;"",'Surface Flux and Temperature'!F31,"")</f>
        <v>76.878</v>
      </c>
      <c r="BB9" s="76">
        <f>IF('Surface Flux and Temperature'!F32&lt;&gt;"",'Surface Flux and Temperature'!F32,"")</f>
        <v>-7.4082999999999997</v>
      </c>
      <c r="BC9" s="76">
        <f>IF('Surface Flux and Temperature'!F33&lt;&gt;"",'Surface Flux and Temperature'!F33,"")</f>
        <v>41.057000000000002</v>
      </c>
      <c r="BD9" s="76">
        <f>IF('Surface Flux and Temperature'!F34&lt;&gt;"",'Surface Flux and Temperature'!F34,"")</f>
        <v>-59.496000000000002</v>
      </c>
      <c r="BE9" s="76">
        <f>IF('Surface Flux and Temperature'!F35&lt;&gt;"",'Surface Flux and Temperature'!F35,"")</f>
        <v>-27.913</v>
      </c>
      <c r="BF9" s="76">
        <f>IF('Surface Flux and Temperature'!F36&lt;&gt;"",'Surface Flux and Temperature'!F36,"")</f>
        <v>-66.709000000000003</v>
      </c>
      <c r="BH9" s="76">
        <v>0</v>
      </c>
    </row>
    <row r="10" spans="1:70">
      <c r="A10" s="76" t="s">
        <v>370</v>
      </c>
      <c r="B10" s="76">
        <f>IF('HGT &amp; HGL'!F12&lt;&gt;"",'HGT &amp; HGL'!F12,"")</f>
        <v>8.5104000000000006</v>
      </c>
      <c r="H10" s="76" t="str">
        <f>IF('HGT &amp; HGL'!I12&lt;&gt;"",'HGT &amp; HGL'!I12,"")</f>
        <v/>
      </c>
      <c r="N10" s="76">
        <f>IF('Ceiling Jet'!F10&lt;&gt;"",'Ceiling Jet'!F10,"")</f>
        <v>-3.0703999999999998</v>
      </c>
      <c r="R10" s="76">
        <f>IF('Gas Concentration'!I9&lt;&gt;"",'Gas Concentration'!I9,"")</f>
        <v>-26.146000000000001</v>
      </c>
      <c r="W10" s="76">
        <f>IF('Gas Concentration'!F9&lt;&gt;"",'Gas Concentration'!F9,"")</f>
        <v>-23.841999999999999</v>
      </c>
      <c r="Y10" s="76">
        <f>IF('Smoke Concentration'!E9&lt;&gt;"",'Smoke Concentration'!E9,"")</f>
        <v>121.86</v>
      </c>
      <c r="AA10" s="76">
        <f>IF(Pressure!E9&lt;&gt;"",Pressure!E9,"")</f>
        <v>35.636000000000003</v>
      </c>
      <c r="AB10" s="76">
        <f>IF('Target Flux and Temperature'!L21&lt;&gt;"",'Target Flux and Temperature'!L21,"")</f>
        <v>4.5483000000000002</v>
      </c>
      <c r="AC10" s="76">
        <f>IF('Target Flux and Temperature'!L22&lt;&gt;"",'Target Flux and Temperature'!L22,"")</f>
        <v>38.582000000000001</v>
      </c>
      <c r="AD10" s="76">
        <f>IF('Target Flux and Temperature'!L23&lt;&gt;"",'Target Flux and Temperature'!L23,"")</f>
        <v>-22.411000000000001</v>
      </c>
      <c r="AE10" s="76">
        <f>IF('Target Flux and Temperature'!L24&lt;&gt;"",'Target Flux and Temperature'!L24,"")</f>
        <v>18.896999999999998</v>
      </c>
      <c r="AH10" s="76">
        <f>IF('Target Flux and Temperature'!F21&lt;&gt;"",'Target Flux and Temperature'!F21,"")</f>
        <v>32.328000000000003</v>
      </c>
      <c r="AI10" s="76">
        <f>IF('Target Flux and Temperature'!F22&lt;&gt;"",'Target Flux and Temperature'!F22,"")</f>
        <v>22.759</v>
      </c>
      <c r="AJ10" s="76">
        <f>IF('Target Flux and Temperature'!F23&lt;&gt;"",'Target Flux and Temperature'!F23,"")</f>
        <v>78.13</v>
      </c>
      <c r="AK10" s="76">
        <f>IF('Target Flux and Temperature'!F24&lt;&gt;"",'Target Flux and Temperature'!F24,"")</f>
        <v>-33.584000000000003</v>
      </c>
      <c r="AL10" s="76">
        <f>IF('Target Flux and Temperature'!I21&lt;&gt;"",'Target Flux and Temperature'!I21,"")</f>
        <v>-25.016999999999999</v>
      </c>
      <c r="AM10" s="76">
        <f>IF('Target Flux and Temperature'!I22&lt;&gt;"",'Target Flux and Temperature'!I22,"")</f>
        <v>-40.930999999999997</v>
      </c>
      <c r="AN10" s="76">
        <f>IF('Target Flux and Temperature'!I23&lt;&gt;"",'Target Flux and Temperature'!I23,"")</f>
        <v>-17.233000000000001</v>
      </c>
      <c r="AO10" s="76">
        <f>IF('Target Flux and Temperature'!I24&lt;&gt;"",'Target Flux and Temperature'!I24,"")</f>
        <v>-34.189</v>
      </c>
      <c r="AQ10" s="76">
        <f>IF('Surface Flux and Temperature'!I37&lt;&gt;"",'Surface Flux and Temperature'!I37,"")</f>
        <v>54.344000000000001</v>
      </c>
      <c r="AR10" s="76">
        <f>IF('Surface Flux and Temperature'!I38&lt;&gt;"",'Surface Flux and Temperature'!I38,"")</f>
        <v>4.1265000000000001</v>
      </c>
      <c r="AS10" s="76">
        <f>IF('Surface Flux and Temperature'!I39&lt;&gt;"",'Surface Flux and Temperature'!I39,"")</f>
        <v>40.988999999999997</v>
      </c>
      <c r="AT10" s="76">
        <f>IF('Surface Flux and Temperature'!I40&lt;&gt;"",'Surface Flux and Temperature'!I40,"")</f>
        <v>23.86</v>
      </c>
      <c r="AU10" s="76">
        <f>IF('Surface Flux and Temperature'!I41&lt;&gt;"",'Surface Flux and Temperature'!I41,"")</f>
        <v>69.918999999999997</v>
      </c>
      <c r="AV10" s="76">
        <f>IF('Surface Flux and Temperature'!I42&lt;&gt;"",'Surface Flux and Temperature'!I42,"")</f>
        <v>-16.384</v>
      </c>
      <c r="AW10" s="76">
        <f>IF('Surface Flux and Temperature'!I43&lt;&gt;"",'Surface Flux and Temperature'!I43,"")</f>
        <v>3.8267000000000002</v>
      </c>
      <c r="AX10" s="76">
        <f>IF('Surface Flux and Temperature'!I44&lt;&gt;"",'Surface Flux and Temperature'!I44,"")</f>
        <v>-15.2</v>
      </c>
      <c r="AY10" s="76">
        <f>IF('Surface Flux and Temperature'!F37&lt;&gt;"",'Surface Flux and Temperature'!F37,"")</f>
        <v>15.965</v>
      </c>
      <c r="AZ10" s="76">
        <f>IF('Surface Flux and Temperature'!F38&lt;&gt;"",'Surface Flux and Temperature'!F38,"")</f>
        <v>12.702</v>
      </c>
      <c r="BA10" s="76">
        <f>IF('Surface Flux and Temperature'!F39&lt;&gt;"",'Surface Flux and Temperature'!F39,"")</f>
        <v>21.128</v>
      </c>
      <c r="BB10" s="76">
        <f>IF('Surface Flux and Temperature'!F40&lt;&gt;"",'Surface Flux and Temperature'!F40,"")</f>
        <v>-0.71450000000000002</v>
      </c>
      <c r="BC10" s="76">
        <f>IF('Surface Flux and Temperature'!F41&lt;&gt;"",'Surface Flux and Temperature'!F41,"")</f>
        <v>34.890999999999998</v>
      </c>
      <c r="BD10" s="76">
        <f>IF('Surface Flux and Temperature'!F42&lt;&gt;"",'Surface Flux and Temperature'!F42,"")</f>
        <v>-61.89</v>
      </c>
      <c r="BE10" s="76">
        <f>IF('Surface Flux and Temperature'!F43&lt;&gt;"",'Surface Flux and Temperature'!F43,"")</f>
        <v>-21.190999999999999</v>
      </c>
      <c r="BF10" s="76">
        <f>IF('Surface Flux and Temperature'!F44&lt;&gt;"",'Surface Flux and Temperature'!F44,"")</f>
        <v>-34.171999999999997</v>
      </c>
      <c r="BH10" s="76">
        <v>0</v>
      </c>
    </row>
    <row r="11" spans="1:70">
      <c r="A11" s="76" t="s">
        <v>371</v>
      </c>
      <c r="B11" s="76">
        <f>IF('HGT &amp; HGL'!F13&lt;&gt;"",'HGT &amp; HGL'!F13,"")</f>
        <v>11.718</v>
      </c>
      <c r="H11" s="76" t="str">
        <f>IF('HGT &amp; HGL'!I13&lt;&gt;"",'HGT &amp; HGL'!I13,"")</f>
        <v/>
      </c>
      <c r="N11" s="76">
        <f>IF('Ceiling Jet'!F11&lt;&gt;"",'Ceiling Jet'!F11,"")</f>
        <v>1.5923</v>
      </c>
      <c r="R11" s="76">
        <f>IF('Gas Concentration'!I10&lt;&gt;"",'Gas Concentration'!I10,"")</f>
        <v>-25.384</v>
      </c>
      <c r="W11" s="76">
        <f>IF('Gas Concentration'!F10&lt;&gt;"",'Gas Concentration'!F10,"")</f>
        <v>-25.08</v>
      </c>
      <c r="Y11" s="76">
        <f>IF('Smoke Concentration'!E10&lt;&gt;"",'Smoke Concentration'!E10,"")</f>
        <v>149.79</v>
      </c>
      <c r="AA11" s="76">
        <f>IF(Pressure!E10&lt;&gt;"",Pressure!E10,"")</f>
        <v>-7.3441999999999998</v>
      </c>
      <c r="AB11" s="76">
        <f>IF('Target Flux and Temperature'!L25&lt;&gt;"",'Target Flux and Temperature'!L25,"")</f>
        <v>12.507</v>
      </c>
      <c r="AC11" s="76">
        <f>IF('Target Flux and Temperature'!L26&lt;&gt;"",'Target Flux and Temperature'!L26,"")</f>
        <v>23.469000000000001</v>
      </c>
      <c r="AD11" s="76">
        <f>IF('Target Flux and Temperature'!L27&lt;&gt;"",'Target Flux and Temperature'!L27,"")</f>
        <v>-14.558999999999999</v>
      </c>
      <c r="AE11" s="76">
        <f>IF('Target Flux and Temperature'!L28&lt;&gt;"",'Target Flux and Temperature'!L28,"")</f>
        <v>0.38501000000000002</v>
      </c>
      <c r="AH11" s="76">
        <f>IF('Target Flux and Temperature'!F25&lt;&gt;"",'Target Flux and Temperature'!F25,"")</f>
        <v>42.658000000000001</v>
      </c>
      <c r="AI11" s="76">
        <f>IF('Target Flux and Temperature'!F26&lt;&gt;"",'Target Flux and Temperature'!F26,"")</f>
        <v>36.387</v>
      </c>
      <c r="AJ11" s="76">
        <f>IF('Target Flux and Temperature'!F27&lt;&gt;"",'Target Flux and Temperature'!F27,"")</f>
        <v>85.88</v>
      </c>
      <c r="AK11" s="76">
        <f>IF('Target Flux and Temperature'!F28&lt;&gt;"",'Target Flux and Temperature'!F28,"")</f>
        <v>-26.995000000000001</v>
      </c>
      <c r="AL11" s="76">
        <f>IF('Target Flux and Temperature'!I25&lt;&gt;"",'Target Flux and Temperature'!I25,"")</f>
        <v>-16.831</v>
      </c>
      <c r="AM11" s="76">
        <f>IF('Target Flux and Temperature'!I26&lt;&gt;"",'Target Flux and Temperature'!I26,"")</f>
        <v>-37.375</v>
      </c>
      <c r="AN11" s="76">
        <f>IF('Target Flux and Temperature'!I27&lt;&gt;"",'Target Flux and Temperature'!I27,"")</f>
        <v>-7.4286000000000003</v>
      </c>
      <c r="AO11" s="76">
        <f>IF('Target Flux and Temperature'!I28&lt;&gt;"",'Target Flux and Temperature'!I28,"")</f>
        <v>-32.276000000000003</v>
      </c>
      <c r="AQ11" s="76">
        <f>IF('Surface Flux and Temperature'!I45&lt;&gt;"",'Surface Flux and Temperature'!I45,"")</f>
        <v>59.359000000000002</v>
      </c>
      <c r="AR11" s="76">
        <f>IF('Surface Flux and Temperature'!I46&lt;&gt;"",'Surface Flux and Temperature'!I46,"")</f>
        <v>-6.9488000000000003</v>
      </c>
      <c r="AS11" s="76">
        <f>IF('Surface Flux and Temperature'!I47&lt;&gt;"",'Surface Flux and Temperature'!I47,"")</f>
        <v>41.406999999999996</v>
      </c>
      <c r="AT11" s="76">
        <f>IF('Surface Flux and Temperature'!I48&lt;&gt;"",'Surface Flux and Temperature'!I48,"")</f>
        <v>27.855</v>
      </c>
      <c r="AU11" s="76">
        <f>IF('Surface Flux and Temperature'!I49&lt;&gt;"",'Surface Flux and Temperature'!I49,"")</f>
        <v>82.486999999999995</v>
      </c>
      <c r="AV11" s="76">
        <f>IF('Surface Flux and Temperature'!I50&lt;&gt;"",'Surface Flux and Temperature'!I50,"")</f>
        <v>-19.728999999999999</v>
      </c>
      <c r="AW11" s="76">
        <f>IF('Surface Flux and Temperature'!I51&lt;&gt;"",'Surface Flux and Temperature'!I51,"")</f>
        <v>10.952</v>
      </c>
      <c r="AX11" s="76">
        <f>IF('Surface Flux and Temperature'!I52&lt;&gt;"",'Surface Flux and Temperature'!I52,"")</f>
        <v>-31.007000000000001</v>
      </c>
      <c r="AY11" s="76">
        <f>IF('Surface Flux and Temperature'!F45&lt;&gt;"",'Surface Flux and Temperature'!F45,"")</f>
        <v>17.506</v>
      </c>
      <c r="AZ11" s="76">
        <f>IF('Surface Flux and Temperature'!F46&lt;&gt;"",'Surface Flux and Temperature'!F46,"")</f>
        <v>12.864000000000001</v>
      </c>
      <c r="BA11" s="76">
        <f>IF('Surface Flux and Temperature'!F47&lt;&gt;"",'Surface Flux and Temperature'!F47,"")</f>
        <v>25.861999999999998</v>
      </c>
      <c r="BB11" s="76">
        <f>IF('Surface Flux and Temperature'!F48&lt;&gt;"",'Surface Flux and Temperature'!F48,"")</f>
        <v>1.1161000000000001</v>
      </c>
      <c r="BC11" s="76">
        <f>IF('Surface Flux and Temperature'!F49&lt;&gt;"",'Surface Flux and Temperature'!F49,"")</f>
        <v>45.287999999999997</v>
      </c>
      <c r="BD11" s="76">
        <f>IF('Surface Flux and Temperature'!F50&lt;&gt;"",'Surface Flux and Temperature'!F50,"")</f>
        <v>-59.158000000000001</v>
      </c>
      <c r="BE11" s="76">
        <f>IF('Surface Flux and Temperature'!F51&lt;&gt;"",'Surface Flux and Temperature'!F51,"")</f>
        <v>-16.876999999999999</v>
      </c>
      <c r="BF11" s="76" t="str">
        <f>IF('Surface Flux and Temperature'!F52&lt;&gt;"",'Surface Flux and Temperature'!F52,"")</f>
        <v/>
      </c>
      <c r="BH11" s="76">
        <v>0</v>
      </c>
    </row>
    <row r="12" spans="1:70">
      <c r="A12" s="76" t="s">
        <v>372</v>
      </c>
      <c r="B12" s="76">
        <f>IF('HGT &amp; HGL'!F14&lt;&gt;"",'HGT &amp; HGL'!F14,"")</f>
        <v>7.0164</v>
      </c>
      <c r="H12" s="76" t="str">
        <f>IF('HGT &amp; HGL'!I14&lt;&gt;"",'HGT &amp; HGL'!I14,"")</f>
        <v/>
      </c>
      <c r="N12" s="76">
        <f>IF('Ceiling Jet'!F12&lt;&gt;"",'Ceiling Jet'!F12,"")</f>
        <v>-5.9165000000000001</v>
      </c>
      <c r="R12" s="76">
        <f>IF('Gas Concentration'!I11&lt;&gt;"",'Gas Concentration'!I11,"")</f>
        <v>7.1254999999999997</v>
      </c>
      <c r="W12" s="76">
        <f>IF('Gas Concentration'!F11&lt;&gt;"",'Gas Concentration'!F11,"")</f>
        <v>9.5265000000000004</v>
      </c>
      <c r="Y12" s="76">
        <f>IF('Smoke Concentration'!E11&lt;&gt;"",'Smoke Concentration'!E11,"")</f>
        <v>114.84</v>
      </c>
      <c r="AA12" s="76">
        <f>IF(Pressure!E11&lt;&gt;"",Pressure!E11,"")</f>
        <v>44.942999999999998</v>
      </c>
      <c r="AB12" s="76">
        <f>IF('Target Flux and Temperature'!L29&lt;&gt;"",'Target Flux and Temperature'!L29,"")</f>
        <v>-11.404</v>
      </c>
      <c r="AC12" s="76">
        <f>IF('Target Flux and Temperature'!L30&lt;&gt;"",'Target Flux and Temperature'!L30,"")</f>
        <v>-2.8974000000000002</v>
      </c>
      <c r="AD12" s="76">
        <f>IF('Target Flux and Temperature'!L31&lt;&gt;"",'Target Flux and Temperature'!L31,"")</f>
        <v>-0.50949</v>
      </c>
      <c r="AE12" s="76">
        <f>IF('Target Flux and Temperature'!L32&lt;&gt;"",'Target Flux and Temperature'!L32,"")</f>
        <v>22.986000000000001</v>
      </c>
      <c r="AH12" s="76">
        <f>IF('Target Flux and Temperature'!F29&lt;&gt;"",'Target Flux and Temperature'!F29,"")</f>
        <v>61.213000000000001</v>
      </c>
      <c r="AI12" s="76">
        <f>IF('Target Flux and Temperature'!F30&lt;&gt;"",'Target Flux and Temperature'!F30,"")</f>
        <v>21.341000000000001</v>
      </c>
      <c r="AJ12" s="76">
        <f>IF('Target Flux and Temperature'!F31&lt;&gt;"",'Target Flux and Temperature'!F31,"")</f>
        <v>146.52000000000001</v>
      </c>
      <c r="AK12" s="76">
        <f>IF('Target Flux and Temperature'!F32&lt;&gt;"",'Target Flux and Temperature'!F32,"")</f>
        <v>-20.533000000000001</v>
      </c>
      <c r="AL12" s="76">
        <f>IF('Target Flux and Temperature'!I29&lt;&gt;"",'Target Flux and Temperature'!I29,"")</f>
        <v>1.9775</v>
      </c>
      <c r="AM12" s="76">
        <f>IF('Target Flux and Temperature'!I30&lt;&gt;"",'Target Flux and Temperature'!I30,"")</f>
        <v>-22.545999999999999</v>
      </c>
      <c r="AN12" s="76">
        <f>IF('Target Flux and Temperature'!I31&lt;&gt;"",'Target Flux and Temperature'!I31,"")</f>
        <v>10.445</v>
      </c>
      <c r="AO12" s="76">
        <f>IF('Target Flux and Temperature'!I32&lt;&gt;"",'Target Flux and Temperature'!I32,"")</f>
        <v>-29.728999999999999</v>
      </c>
      <c r="AQ12" s="76">
        <f>IF('Surface Flux and Temperature'!I53&lt;&gt;"",'Surface Flux and Temperature'!I53,"")</f>
        <v>76.411000000000001</v>
      </c>
      <c r="AR12" s="76">
        <f>IF('Surface Flux and Temperature'!I54&lt;&gt;"",'Surface Flux and Temperature'!I54,"")</f>
        <v>-0.79612000000000005</v>
      </c>
      <c r="AS12" s="76">
        <f>IF('Surface Flux and Temperature'!I55&lt;&gt;"",'Surface Flux and Temperature'!I55,"")</f>
        <v>53.161999999999999</v>
      </c>
      <c r="AT12" s="76">
        <f>IF('Surface Flux and Temperature'!I56&lt;&gt;"",'Surface Flux and Temperature'!I56,"")</f>
        <v>34.771000000000001</v>
      </c>
      <c r="AU12" s="76">
        <f>IF('Surface Flux and Temperature'!I57&lt;&gt;"",'Surface Flux and Temperature'!I57,"")</f>
        <v>86.082999999999998</v>
      </c>
      <c r="AV12" s="76">
        <f>IF('Surface Flux and Temperature'!I58&lt;&gt;"",'Surface Flux and Temperature'!I58,"")</f>
        <v>8.1248000000000005</v>
      </c>
      <c r="AW12" s="76">
        <f>IF('Surface Flux and Temperature'!I59&lt;&gt;"",'Surface Flux and Temperature'!I59,"")</f>
        <v>-38.54</v>
      </c>
      <c r="AX12" s="76">
        <f>IF('Surface Flux and Temperature'!I60&lt;&gt;"",'Surface Flux and Temperature'!I60,"")</f>
        <v>-60.523000000000003</v>
      </c>
      <c r="AY12" s="76" t="str">
        <f>IF('Surface Flux and Temperature'!F53&lt;&gt;"",'Surface Flux and Temperature'!F53,"")</f>
        <v/>
      </c>
      <c r="AZ12" s="76" t="str">
        <f>IF('Surface Flux and Temperature'!F54&lt;&gt;"",'Surface Flux and Temperature'!F54,"")</f>
        <v/>
      </c>
      <c r="BA12" s="76" t="str">
        <f>IF('Surface Flux and Temperature'!F55&lt;&gt;"",'Surface Flux and Temperature'!F55,"")</f>
        <v/>
      </c>
      <c r="BB12" s="76" t="str">
        <f>IF('Surface Flux and Temperature'!F56&lt;&gt;"",'Surface Flux and Temperature'!F56,"")</f>
        <v/>
      </c>
      <c r="BC12" s="76" t="str">
        <f>IF('Surface Flux and Temperature'!F57&lt;&gt;"",'Surface Flux and Temperature'!F57,"")</f>
        <v/>
      </c>
      <c r="BD12" s="76" t="str">
        <f>IF('Surface Flux and Temperature'!F58&lt;&gt;"",'Surface Flux and Temperature'!F58,"")</f>
        <v/>
      </c>
      <c r="BE12" s="76" t="str">
        <f>IF('Surface Flux and Temperature'!F59&lt;&gt;"",'Surface Flux and Temperature'!F59,"")</f>
        <v/>
      </c>
      <c r="BF12" s="76" t="str">
        <f>IF('Surface Flux and Temperature'!F60&lt;&gt;"",'Surface Flux and Temperature'!F60,"")</f>
        <v/>
      </c>
      <c r="BH12" s="76">
        <v>0</v>
      </c>
    </row>
    <row r="13" spans="1:70">
      <c r="A13" s="76" t="s">
        <v>373</v>
      </c>
      <c r="B13" s="76">
        <f>IF('HGT &amp; HGL'!F15&lt;&gt;"",'HGT &amp; HGL'!F15,"")</f>
        <v>7.9138999999999999</v>
      </c>
      <c r="H13" s="76" t="str">
        <f>IF('HGT &amp; HGL'!I15&lt;&gt;"",'HGT &amp; HGL'!I15,"")</f>
        <v/>
      </c>
      <c r="N13" s="76">
        <f>IF('Ceiling Jet'!F13&lt;&gt;"",'Ceiling Jet'!F13,"")</f>
        <v>4.3301999999999996</v>
      </c>
      <c r="R13" s="76">
        <f>IF('Gas Concentration'!I12&lt;&gt;"",'Gas Concentration'!I12,"")</f>
        <v>-21.015000000000001</v>
      </c>
      <c r="W13" s="76">
        <f>IF('Gas Concentration'!F12&lt;&gt;"",'Gas Concentration'!F12,"")</f>
        <v>-18.379000000000001</v>
      </c>
      <c r="Y13" s="76">
        <f>IF('Smoke Concentration'!E12&lt;&gt;"",'Smoke Concentration'!E12,"")</f>
        <v>46.832999999999998</v>
      </c>
      <c r="AA13" s="76">
        <f>IF(Pressure!E12&lt;&gt;"",Pressure!E12,"")</f>
        <v>282.91000000000003</v>
      </c>
      <c r="AB13" s="76">
        <f>IF('Target Flux and Temperature'!L33&lt;&gt;"",'Target Flux and Temperature'!L33,"")</f>
        <v>3.0167000000000002</v>
      </c>
      <c r="AC13" s="76">
        <f>IF('Target Flux and Temperature'!L34&lt;&gt;"",'Target Flux and Temperature'!L34,"")</f>
        <v>8.8195999999999994</v>
      </c>
      <c r="AD13" s="76">
        <f>IF('Target Flux and Temperature'!L35&lt;&gt;"",'Target Flux and Temperature'!L35,"")</f>
        <v>-12.509</v>
      </c>
      <c r="AE13" s="76">
        <f>IF('Target Flux and Temperature'!L36&lt;&gt;"",'Target Flux and Temperature'!L36,"")</f>
        <v>-11.441000000000001</v>
      </c>
      <c r="AH13" s="76">
        <f>IF('Target Flux and Temperature'!F33&lt;&gt;"",'Target Flux and Temperature'!F33,"")</f>
        <v>58.828000000000003</v>
      </c>
      <c r="AI13" s="76">
        <f>IF('Target Flux and Temperature'!F34&lt;&gt;"",'Target Flux and Temperature'!F34,"")</f>
        <v>40.862000000000002</v>
      </c>
      <c r="AJ13" s="76">
        <f>IF('Target Flux and Temperature'!F35&lt;&gt;"",'Target Flux and Temperature'!F35,"")</f>
        <v>118.83</v>
      </c>
      <c r="AK13" s="76">
        <f>IF('Target Flux and Temperature'!F36&lt;&gt;"",'Target Flux and Temperature'!F36,"")</f>
        <v>-43.264000000000003</v>
      </c>
      <c r="AL13" s="76">
        <f>IF('Target Flux and Temperature'!I33&lt;&gt;"",'Target Flux and Temperature'!I33,"")</f>
        <v>-14.571999999999999</v>
      </c>
      <c r="AM13" s="76">
        <f>IF('Target Flux and Temperature'!I34&lt;&gt;"",'Target Flux and Temperature'!I34,"")</f>
        <v>-36.698</v>
      </c>
      <c r="AN13" s="76">
        <f>IF('Target Flux and Temperature'!I35&lt;&gt;"",'Target Flux and Temperature'!I35,"")</f>
        <v>10.441000000000001</v>
      </c>
      <c r="AO13" s="76">
        <f>IF('Target Flux and Temperature'!I36&lt;&gt;"",'Target Flux and Temperature'!I36,"")</f>
        <v>-40.027999999999999</v>
      </c>
      <c r="AQ13" s="76">
        <f>IF('Surface Flux and Temperature'!I61&lt;&gt;"",'Surface Flux and Temperature'!I61,"")</f>
        <v>63.874000000000002</v>
      </c>
      <c r="AR13" s="76">
        <f>IF('Surface Flux and Temperature'!I62&lt;&gt;"",'Surface Flux and Temperature'!I62,"")</f>
        <v>-17.187999999999999</v>
      </c>
      <c r="AS13" s="76">
        <f>IF('Surface Flux and Temperature'!I63&lt;&gt;"",'Surface Flux and Temperature'!I63,"")</f>
        <v>41.564999999999998</v>
      </c>
      <c r="AT13" s="76">
        <f>IF('Surface Flux and Temperature'!I64&lt;&gt;"",'Surface Flux and Temperature'!I64,"")</f>
        <v>24.169</v>
      </c>
      <c r="AU13" s="76">
        <f>IF('Surface Flux and Temperature'!I65&lt;&gt;"",'Surface Flux and Temperature'!I65,"")</f>
        <v>84.691999999999993</v>
      </c>
      <c r="AV13" s="76">
        <f>IF('Surface Flux and Temperature'!I66&lt;&gt;"",'Surface Flux and Temperature'!I66,"")</f>
        <v>-1.7709999999999999</v>
      </c>
      <c r="AW13" s="76">
        <f>IF('Surface Flux and Temperature'!I67&lt;&gt;"",'Surface Flux and Temperature'!I67,"")</f>
        <v>-37.378</v>
      </c>
      <c r="AX13" s="76">
        <f>IF('Surface Flux and Temperature'!I68&lt;&gt;"",'Surface Flux and Temperature'!I68,"")</f>
        <v>-59.402000000000001</v>
      </c>
      <c r="AY13" s="76" t="str">
        <f>IF('Surface Flux and Temperature'!F61&lt;&gt;"",'Surface Flux and Temperature'!F61,"")</f>
        <v/>
      </c>
      <c r="AZ13" s="76" t="str">
        <f>IF('Surface Flux and Temperature'!F62&lt;&gt;"",'Surface Flux and Temperature'!F62,"")</f>
        <v/>
      </c>
      <c r="BA13" s="76" t="str">
        <f>IF('Surface Flux and Temperature'!F63&lt;&gt;"",'Surface Flux and Temperature'!F63,"")</f>
        <v/>
      </c>
      <c r="BB13" s="76" t="str">
        <f>IF('Surface Flux and Temperature'!F64&lt;&gt;"",'Surface Flux and Temperature'!F64,"")</f>
        <v/>
      </c>
      <c r="BC13" s="76" t="str">
        <f>IF('Surface Flux and Temperature'!F65&lt;&gt;"",'Surface Flux and Temperature'!F65,"")</f>
        <v/>
      </c>
      <c r="BD13" s="76" t="str">
        <f>IF('Surface Flux and Temperature'!F66&lt;&gt;"",'Surface Flux and Temperature'!F66,"")</f>
        <v/>
      </c>
      <c r="BE13" s="76" t="str">
        <f>IF('Surface Flux and Temperature'!F67&lt;&gt;"",'Surface Flux and Temperature'!F67,"")</f>
        <v/>
      </c>
      <c r="BF13" s="76" t="str">
        <f>IF('Surface Flux and Temperature'!F68&lt;&gt;"",'Surface Flux and Temperature'!F68,"")</f>
        <v/>
      </c>
      <c r="BH13" s="76">
        <v>0</v>
      </c>
    </row>
    <row r="14" spans="1:70">
      <c r="A14" s="76" t="s">
        <v>374</v>
      </c>
      <c r="B14" s="76">
        <f>IF('HGT &amp; HGL'!F16&lt;&gt;"",'HGT &amp; HGL'!F16,"")</f>
        <v>5.8102</v>
      </c>
      <c r="H14" s="76" t="str">
        <f>IF('HGT &amp; HGL'!I16&lt;&gt;"",'HGT &amp; HGL'!I16,"")</f>
        <v/>
      </c>
      <c r="N14" s="76">
        <f>IF('Ceiling Jet'!F14&lt;&gt;"",'Ceiling Jet'!F14,"")</f>
        <v>-8.1219999999999999</v>
      </c>
      <c r="R14" s="76">
        <f>IF('Gas Concentration'!I13&lt;&gt;"",'Gas Concentration'!I13,"")</f>
        <v>-23.044</v>
      </c>
      <c r="W14" s="76">
        <f>IF('Gas Concentration'!F13&lt;&gt;"",'Gas Concentration'!F13,"")</f>
        <v>-7.0259</v>
      </c>
      <c r="Y14" s="76">
        <f>IF('Smoke Concentration'!E13&lt;&gt;"",'Smoke Concentration'!E13,"")</f>
        <v>350.28</v>
      </c>
      <c r="AA14" s="76">
        <f>IF(Pressure!E13&lt;&gt;"",Pressure!E13,"")</f>
        <v>-29.465</v>
      </c>
      <c r="AB14" s="76" t="str">
        <f>IF('Target Flux and Temperature'!L37&lt;&gt;"",'Target Flux and Temperature'!L37,"")</f>
        <v/>
      </c>
      <c r="AC14" s="76" t="str">
        <f>IF('Target Flux and Temperature'!L38&lt;&gt;"",'Target Flux and Temperature'!L38,"")</f>
        <v/>
      </c>
      <c r="AD14" s="76" t="str">
        <f>IF('Target Flux and Temperature'!L39&lt;&gt;"",'Target Flux and Temperature'!L39,"")</f>
        <v/>
      </c>
      <c r="AE14" s="76" t="str">
        <f>IF('Target Flux and Temperature'!L40&lt;&gt;"",'Target Flux and Temperature'!L40,"")</f>
        <v/>
      </c>
      <c r="AH14" s="76">
        <f>IF('Target Flux and Temperature'!F37&lt;&gt;"",'Target Flux and Temperature'!F37,"")</f>
        <v>60.158000000000001</v>
      </c>
      <c r="AI14" s="76">
        <f>IF('Target Flux and Temperature'!F38&lt;&gt;"",'Target Flux and Temperature'!F38,"")</f>
        <v>44.665999999999997</v>
      </c>
      <c r="AJ14" s="76">
        <f>IF('Target Flux and Temperature'!F39&lt;&gt;"",'Target Flux and Temperature'!F39,"")</f>
        <v>110.61</v>
      </c>
      <c r="AK14" s="76">
        <f>IF('Target Flux and Temperature'!F40&lt;&gt;"",'Target Flux and Temperature'!F40,"")</f>
        <v>-4.9785000000000004</v>
      </c>
      <c r="AL14" s="76">
        <f>IF('Target Flux and Temperature'!I37&lt;&gt;"",'Target Flux and Temperature'!I37,"")</f>
        <v>9.3833000000000002</v>
      </c>
      <c r="AM14" s="76">
        <f>IF('Target Flux and Temperature'!I38&lt;&gt;"",'Target Flux and Temperature'!I38,"")</f>
        <v>-18.25</v>
      </c>
      <c r="AN14" s="76">
        <f>IF('Target Flux and Temperature'!I39&lt;&gt;"",'Target Flux and Temperature'!I39,"")</f>
        <v>29.919</v>
      </c>
      <c r="AO14" s="76">
        <f>IF('Target Flux and Temperature'!I40&lt;&gt;"",'Target Flux and Temperature'!I40,"")</f>
        <v>-13.234</v>
      </c>
      <c r="AQ14" s="76">
        <f>IF('Surface Flux and Temperature'!I69&lt;&gt;"",'Surface Flux and Temperature'!I69,"")</f>
        <v>35.609000000000002</v>
      </c>
      <c r="AR14" s="76">
        <f>IF('Surface Flux and Temperature'!I70&lt;&gt;"",'Surface Flux and Temperature'!I70,"")</f>
        <v>-20.486999999999998</v>
      </c>
      <c r="AS14" s="76">
        <f>IF('Surface Flux and Temperature'!I71&lt;&gt;"",'Surface Flux and Temperature'!I71,"")</f>
        <v>-8.6930999999999994</v>
      </c>
      <c r="AT14" s="76">
        <f>IF('Surface Flux and Temperature'!I72&lt;&gt;"",'Surface Flux and Temperature'!I72,"")</f>
        <v>-11.448</v>
      </c>
      <c r="AU14" s="76">
        <f>IF('Surface Flux and Temperature'!I73&lt;&gt;"",'Surface Flux and Temperature'!I73,"")</f>
        <v>39.588999999999999</v>
      </c>
      <c r="AV14" s="76">
        <f>IF('Surface Flux and Temperature'!I74&lt;&gt;"",'Surface Flux and Temperature'!I74,"")</f>
        <v>-37.353000000000002</v>
      </c>
      <c r="AW14" s="76">
        <f>IF('Surface Flux and Temperature'!I75&lt;&gt;"",'Surface Flux and Temperature'!I75,"")</f>
        <v>-15.891</v>
      </c>
      <c r="AX14" s="76">
        <f>IF('Surface Flux and Temperature'!I76&lt;&gt;"",'Surface Flux and Temperature'!I76,"")</f>
        <v>-71.995000000000005</v>
      </c>
      <c r="AY14" s="76">
        <f>IF('Surface Flux and Temperature'!F69&lt;&gt;"",'Surface Flux and Temperature'!F69,"")</f>
        <v>44.244</v>
      </c>
      <c r="AZ14" s="76">
        <f>IF('Surface Flux and Temperature'!F70&lt;&gt;"",'Surface Flux and Temperature'!F70,"")</f>
        <v>145.15</v>
      </c>
      <c r="BA14" s="76">
        <f>IF('Surface Flux and Temperature'!F71&lt;&gt;"",'Surface Flux and Temperature'!F71,"")</f>
        <v>35.06</v>
      </c>
      <c r="BB14" s="76">
        <f>IF('Surface Flux and Temperature'!F72&lt;&gt;"",'Surface Flux and Temperature'!F72,"")</f>
        <v>10.443</v>
      </c>
      <c r="BC14" s="76">
        <f>IF('Surface Flux and Temperature'!F73&lt;&gt;"",'Surface Flux and Temperature'!F73,"")</f>
        <v>60.881</v>
      </c>
      <c r="BD14" s="76">
        <f>IF('Surface Flux and Temperature'!F74&lt;&gt;"",'Surface Flux and Temperature'!F74,"")</f>
        <v>-11.714</v>
      </c>
      <c r="BE14" s="76" t="str">
        <f>IF('Surface Flux and Temperature'!F75&lt;&gt;"",'Surface Flux and Temperature'!F75,"")</f>
        <v/>
      </c>
      <c r="BF14" s="76" t="str">
        <f>IF('Surface Flux and Temperature'!F76&lt;&gt;"",'Surface Flux and Temperature'!F76,"")</f>
        <v/>
      </c>
      <c r="BH14" s="76">
        <v>0</v>
      </c>
    </row>
    <row r="15" spans="1:70">
      <c r="A15" s="76" t="s">
        <v>375</v>
      </c>
      <c r="B15" s="76">
        <f>IF('HGT &amp; HGL'!F17&lt;&gt;"",'HGT &amp; HGL'!F17,"")</f>
        <v>17.408999999999999</v>
      </c>
      <c r="H15" s="76">
        <f>IF('HGT &amp; HGL'!I17&lt;&gt;"",'HGT &amp; HGL'!I17,"")</f>
        <v>-3.3264999999999998</v>
      </c>
      <c r="N15" s="76">
        <f>IF('Ceiling Jet'!F15&lt;&gt;"",'Ceiling Jet'!F15,"")</f>
        <v>1.1063000000000001</v>
      </c>
      <c r="R15" s="76">
        <f>IF('Gas Concentration'!I14&lt;&gt;"",'Gas Concentration'!I14,"")</f>
        <v>-12.098000000000001</v>
      </c>
      <c r="W15" s="76">
        <f>IF('Gas Concentration'!F14&lt;&gt;"",'Gas Concentration'!F14,"")</f>
        <v>-15.483000000000001</v>
      </c>
      <c r="Z15" s="76">
        <f>IF('Smoke Concentration'!E14&lt;&gt;"",'Smoke Concentration'!E14,"")</f>
        <v>18.28</v>
      </c>
      <c r="AA15" s="76">
        <f>IF(Pressure!E14&lt;&gt;"",Pressure!E14,"")</f>
        <v>10.259</v>
      </c>
      <c r="AB15" s="76">
        <f>IF('Target Flux and Temperature'!L41&lt;&gt;"",'Target Flux and Temperature'!L41,"")</f>
        <v>-2.0181</v>
      </c>
      <c r="AC15" s="76">
        <f>IF('Target Flux and Temperature'!L42&lt;&gt;"",'Target Flux and Temperature'!L42,"")</f>
        <v>6.1348000000000003</v>
      </c>
      <c r="AD15" s="76">
        <f>IF('Target Flux and Temperature'!L43&lt;&gt;"",'Target Flux and Temperature'!L43,"")</f>
        <v>-18.335999999999999</v>
      </c>
      <c r="AE15" s="76">
        <f>IF('Target Flux and Temperature'!L44&lt;&gt;"",'Target Flux and Temperature'!L44,"")</f>
        <v>32.874000000000002</v>
      </c>
      <c r="AH15" s="76">
        <f>IF('Target Flux and Temperature'!F41&lt;&gt;"",'Target Flux and Temperature'!F41,"")</f>
        <v>9.6437000000000008</v>
      </c>
      <c r="AI15" s="76" t="str">
        <f>IF('Target Flux and Temperature'!F42&lt;&gt;"",'Target Flux and Temperature'!F42,"")</f>
        <v/>
      </c>
      <c r="AJ15" s="76">
        <f>IF('Target Flux and Temperature'!F43&lt;&gt;"",'Target Flux and Temperature'!F43,"")</f>
        <v>53.289000000000001</v>
      </c>
      <c r="AK15" s="76">
        <f>IF('Target Flux and Temperature'!F44&lt;&gt;"",'Target Flux and Temperature'!F44,"")</f>
        <v>2.0413999999999999</v>
      </c>
      <c r="AL15" s="76">
        <f>IF('Target Flux and Temperature'!I41&lt;&gt;"",'Target Flux and Temperature'!I41,"")</f>
        <v>-30.474</v>
      </c>
      <c r="AM15" s="76">
        <f>IF('Target Flux and Temperature'!I42&lt;&gt;"",'Target Flux and Temperature'!I42,"")</f>
        <v>-45.966000000000001</v>
      </c>
      <c r="AN15" s="76">
        <f>IF('Target Flux and Temperature'!I43&lt;&gt;"",'Target Flux and Temperature'!I43,"")</f>
        <v>-11.617000000000001</v>
      </c>
      <c r="AO15" s="76">
        <f>IF('Target Flux and Temperature'!I44&lt;&gt;"",'Target Flux and Temperature'!I44,"")</f>
        <v>-14.558999999999999</v>
      </c>
      <c r="AQ15" s="76">
        <f>IF('Surface Flux and Temperature'!I77&lt;&gt;"",'Surface Flux and Temperature'!I77,"")</f>
        <v>63.767000000000003</v>
      </c>
      <c r="AR15" s="76">
        <f>IF('Surface Flux and Temperature'!I78&lt;&gt;"",'Surface Flux and Temperature'!I78,"")</f>
        <v>17.725999999999999</v>
      </c>
      <c r="AS15" s="76">
        <f>IF('Surface Flux and Temperature'!I79&lt;&gt;"",'Surface Flux and Temperature'!I79,"")</f>
        <v>74.373999999999995</v>
      </c>
      <c r="AT15" s="76">
        <f>IF('Surface Flux and Temperature'!I80&lt;&gt;"",'Surface Flux and Temperature'!I80,"")</f>
        <v>30.986000000000001</v>
      </c>
      <c r="AU15" s="76">
        <f>IF('Surface Flux and Temperature'!I81&lt;&gt;"",'Surface Flux and Temperature'!I81,"")</f>
        <v>166.29</v>
      </c>
      <c r="AV15" s="76">
        <f>IF('Surface Flux and Temperature'!I82&lt;&gt;"",'Surface Flux and Temperature'!I82,"")</f>
        <v>16.78</v>
      </c>
      <c r="AW15" s="76">
        <f>IF('Surface Flux and Temperature'!I83&lt;&gt;"",'Surface Flux and Temperature'!I83,"")</f>
        <v>25.097000000000001</v>
      </c>
      <c r="AX15" s="76">
        <f>IF('Surface Flux and Temperature'!I84&lt;&gt;"",'Surface Flux and Temperature'!I84,"")</f>
        <v>-31.306000000000001</v>
      </c>
      <c r="AY15" s="76">
        <f>IF('Surface Flux and Temperature'!F77&lt;&gt;"",'Surface Flux and Temperature'!F77,"")</f>
        <v>27.283999999999999</v>
      </c>
      <c r="AZ15" s="76">
        <f>IF('Surface Flux and Temperature'!F78&lt;&gt;"",'Surface Flux and Temperature'!F78,"")</f>
        <v>15.920999999999999</v>
      </c>
      <c r="BA15" s="76">
        <f>IF('Surface Flux and Temperature'!F79&lt;&gt;"",'Surface Flux and Temperature'!F79,"")</f>
        <v>42.185000000000002</v>
      </c>
      <c r="BB15" s="76">
        <f>IF('Surface Flux and Temperature'!F80&lt;&gt;"",'Surface Flux and Temperature'!F80,"")</f>
        <v>3.0236000000000001</v>
      </c>
      <c r="BC15" s="76">
        <f>IF('Surface Flux and Temperature'!F81&lt;&gt;"",'Surface Flux and Temperature'!F81,"")</f>
        <v>62.018000000000001</v>
      </c>
      <c r="BD15" s="76">
        <f>IF('Surface Flux and Temperature'!F82&lt;&gt;"",'Surface Flux and Temperature'!F82,"")</f>
        <v>-24.222000000000001</v>
      </c>
      <c r="BE15" s="76">
        <f>IF('Surface Flux and Temperature'!F83&lt;&gt;"",'Surface Flux and Temperature'!F83,"")</f>
        <v>0.93835000000000002</v>
      </c>
      <c r="BF15" s="76">
        <f>IF('Surface Flux and Temperature'!F84&lt;&gt;"",'Surface Flux and Temperature'!F84,"")</f>
        <v>-51.651000000000003</v>
      </c>
      <c r="BH15" s="76">
        <v>0</v>
      </c>
    </row>
    <row r="16" spans="1:70">
      <c r="A16" s="76" t="s">
        <v>376</v>
      </c>
      <c r="B16" s="76">
        <f>IF('HGT &amp; HGL'!F18&lt;&gt;"",'HGT &amp; HGL'!F18,"")</f>
        <v>17.928999999999998</v>
      </c>
      <c r="H16" s="76">
        <f>IF('HGT &amp; HGL'!I18&lt;&gt;"",'HGT &amp; HGL'!I18,"")</f>
        <v>-4.0589000000000004</v>
      </c>
      <c r="N16" s="76">
        <f>IF('Ceiling Jet'!F16&lt;&gt;"",'Ceiling Jet'!F16,"")</f>
        <v>2.5423</v>
      </c>
      <c r="R16" s="76">
        <f>IF('Gas Concentration'!I15&lt;&gt;"",'Gas Concentration'!I15,"")</f>
        <v>-13.932</v>
      </c>
      <c r="W16" s="76">
        <f>IF('Gas Concentration'!F15&lt;&gt;"",'Gas Concentration'!F15,"")</f>
        <v>-22.353999999999999</v>
      </c>
      <c r="Z16" s="76">
        <f>IF('Smoke Concentration'!E15&lt;&gt;"",'Smoke Concentration'!E15,"")</f>
        <v>18.643000000000001</v>
      </c>
      <c r="AA16" s="76">
        <f>IF(Pressure!E15&lt;&gt;"",Pressure!E15,"")</f>
        <v>7.0709</v>
      </c>
      <c r="AB16" s="76">
        <f>IF('Target Flux and Temperature'!L45&lt;&gt;"",'Target Flux and Temperature'!L45,"")</f>
        <v>-4.1647999999999996</v>
      </c>
      <c r="AC16" s="76">
        <f>IF('Target Flux and Temperature'!L46&lt;&gt;"",'Target Flux and Temperature'!L46,"")</f>
        <v>-0.53902000000000005</v>
      </c>
      <c r="AD16" s="76">
        <f>IF('Target Flux and Temperature'!L47&lt;&gt;"",'Target Flux and Temperature'!L47,"")</f>
        <v>-19.724</v>
      </c>
      <c r="AE16" s="76">
        <f>IF('Target Flux and Temperature'!L48&lt;&gt;"",'Target Flux and Temperature'!L48,"")</f>
        <v>32.779000000000003</v>
      </c>
      <c r="AH16" s="76">
        <f>IF('Target Flux and Temperature'!F45&lt;&gt;"",'Target Flux and Temperature'!F45,"")</f>
        <v>9.0859000000000005</v>
      </c>
      <c r="AI16" s="76">
        <f>IF('Target Flux and Temperature'!F46&lt;&gt;"",'Target Flux and Temperature'!F46,"")</f>
        <v>-7.6688999999999998</v>
      </c>
      <c r="AJ16" s="76">
        <f>IF('Target Flux and Temperature'!F47&lt;&gt;"",'Target Flux and Temperature'!F47,"")</f>
        <v>58.814999999999998</v>
      </c>
      <c r="AK16" s="76">
        <f>IF('Target Flux and Temperature'!F48&lt;&gt;"",'Target Flux and Temperature'!F48,"")</f>
        <v>2.4035000000000002</v>
      </c>
      <c r="AL16" s="76">
        <f>IF('Target Flux and Temperature'!I45&lt;&gt;"",'Target Flux and Temperature'!I45,"")</f>
        <v>-27.861999999999998</v>
      </c>
      <c r="AM16" s="76">
        <f>IF('Target Flux and Temperature'!I46&lt;&gt;"",'Target Flux and Temperature'!I46,"")</f>
        <v>-45.725000000000001</v>
      </c>
      <c r="AN16" s="76">
        <f>IF('Target Flux and Temperature'!I47&lt;&gt;"",'Target Flux and Temperature'!I47,"")</f>
        <v>-7.0026999999999999</v>
      </c>
      <c r="AO16" s="76">
        <f>IF('Target Flux and Temperature'!I48&lt;&gt;"",'Target Flux and Temperature'!I48,"")</f>
        <v>-16.518999999999998</v>
      </c>
      <c r="AQ16" s="76">
        <f>IF('Surface Flux and Temperature'!I85&lt;&gt;"",'Surface Flux and Temperature'!I85,"")</f>
        <v>62.631</v>
      </c>
      <c r="AR16" s="76">
        <f>IF('Surface Flux and Temperature'!I86&lt;&gt;"",'Surface Flux and Temperature'!I86,"")</f>
        <v>12.3</v>
      </c>
      <c r="AS16" s="76">
        <f>IF('Surface Flux and Temperature'!I87&lt;&gt;"",'Surface Flux and Temperature'!I87,"")</f>
        <v>67.879000000000005</v>
      </c>
      <c r="AT16" s="76">
        <f>IF('Surface Flux and Temperature'!I88&lt;&gt;"",'Surface Flux and Temperature'!I88,"")</f>
        <v>39.055</v>
      </c>
      <c r="AU16" s="76">
        <f>IF('Surface Flux and Temperature'!I89&lt;&gt;"",'Surface Flux and Temperature'!I89,"")</f>
        <v>161.26</v>
      </c>
      <c r="AV16" s="76">
        <f>IF('Surface Flux and Temperature'!I90&lt;&gt;"",'Surface Flux and Temperature'!I90,"")</f>
        <v>10.478999999999999</v>
      </c>
      <c r="AW16" s="76">
        <f>IF('Surface Flux and Temperature'!I91&lt;&gt;"",'Surface Flux and Temperature'!I91,"")</f>
        <v>-6.4077000000000002</v>
      </c>
      <c r="AX16" s="76">
        <f>IF('Surface Flux and Temperature'!I92&lt;&gt;"",'Surface Flux and Temperature'!I92,"")</f>
        <v>-33.002000000000002</v>
      </c>
      <c r="AY16" s="76">
        <f>IF('Surface Flux and Temperature'!F85&lt;&gt;"",'Surface Flux and Temperature'!F85,"")</f>
        <v>24.911000000000001</v>
      </c>
      <c r="AZ16" s="76">
        <f>IF('Surface Flux and Temperature'!F86&lt;&gt;"",'Surface Flux and Temperature'!F86,"")</f>
        <v>14.670999999999999</v>
      </c>
      <c r="BA16" s="76">
        <f>IF('Surface Flux and Temperature'!F87&lt;&gt;"",'Surface Flux and Temperature'!F87,"")</f>
        <v>41.624000000000002</v>
      </c>
      <c r="BB16" s="76" t="str">
        <f>IF('Surface Flux and Temperature'!F88&lt;&gt;"",'Surface Flux and Temperature'!F88,"")</f>
        <v/>
      </c>
      <c r="BC16" s="76">
        <f>IF('Surface Flux and Temperature'!F89&lt;&gt;"",'Surface Flux and Temperature'!F89,"")</f>
        <v>58.814999999999998</v>
      </c>
      <c r="BD16" s="76">
        <f>IF('Surface Flux and Temperature'!F90&lt;&gt;"",'Surface Flux and Temperature'!F90,"")</f>
        <v>-24.608000000000001</v>
      </c>
      <c r="BE16" s="76">
        <f>IF('Surface Flux and Temperature'!F91&lt;&gt;"",'Surface Flux and Temperature'!F91,"")</f>
        <v>-18.097000000000001</v>
      </c>
      <c r="BF16" s="76">
        <f>IF('Surface Flux and Temperature'!F92&lt;&gt;"",'Surface Flux and Temperature'!F92,"")</f>
        <v>-51.225000000000001</v>
      </c>
      <c r="BH16" s="76">
        <v>0</v>
      </c>
    </row>
    <row r="17" spans="1:60">
      <c r="A17" s="76" t="s">
        <v>377</v>
      </c>
      <c r="B17" s="76">
        <f>IF('HGT &amp; HGL'!F19&lt;&gt;"",'HGT &amp; HGL'!F19,"")</f>
        <v>12.922000000000001</v>
      </c>
      <c r="H17" s="76">
        <f>IF('HGT &amp; HGL'!I19&lt;&gt;"",'HGT &amp; HGL'!I19,"")</f>
        <v>-9.7303999999999995</v>
      </c>
      <c r="N17" s="76">
        <f>IF('Ceiling Jet'!F17&lt;&gt;"",'Ceiling Jet'!F17,"")</f>
        <v>-4.6082000000000001</v>
      </c>
      <c r="R17" s="76">
        <f>IF('Gas Concentration'!I16&lt;&gt;"",'Gas Concentration'!I16,"")</f>
        <v>-7.7012999999999998</v>
      </c>
      <c r="W17" s="76">
        <f>IF('Gas Concentration'!F16&lt;&gt;"",'Gas Concentration'!F16,"")</f>
        <v>-14.28</v>
      </c>
      <c r="Z17" s="76">
        <f>IF('Smoke Concentration'!E16&lt;&gt;"",'Smoke Concentration'!E16,"")</f>
        <v>3.7023999999999999</v>
      </c>
      <c r="AA17" s="76">
        <f>IF(Pressure!E16&lt;&gt;"",Pressure!E16,"")</f>
        <v>8.2972999999999999</v>
      </c>
      <c r="AB17" s="76">
        <f>IF('Target Flux and Temperature'!L49&lt;&gt;"",'Target Flux and Temperature'!L49,"")</f>
        <v>21.58</v>
      </c>
      <c r="AC17" s="76">
        <f>IF('Target Flux and Temperature'!L50&lt;&gt;"",'Target Flux and Temperature'!L50,"")</f>
        <v>39.164000000000001</v>
      </c>
      <c r="AD17" s="76">
        <f>IF('Target Flux and Temperature'!L51&lt;&gt;"",'Target Flux and Temperature'!L51,"")</f>
        <v>-26.858000000000001</v>
      </c>
      <c r="AE17" s="76">
        <f>IF('Target Flux and Temperature'!L52&lt;&gt;"",'Target Flux and Temperature'!L52,"")</f>
        <v>18.175000000000001</v>
      </c>
      <c r="AH17" s="76">
        <f>IF('Target Flux and Temperature'!F49&lt;&gt;"",'Target Flux and Temperature'!F49,"")</f>
        <v>-7.1894999999999998</v>
      </c>
      <c r="AI17" s="76">
        <f>IF('Target Flux and Temperature'!F50&lt;&gt;"",'Target Flux and Temperature'!F50,"")</f>
        <v>-21.716000000000001</v>
      </c>
      <c r="AJ17" s="76">
        <f>IF('Target Flux and Temperature'!F51&lt;&gt;"",'Target Flux and Temperature'!F51,"")</f>
        <v>25.29</v>
      </c>
      <c r="AK17" s="76">
        <f>IF('Target Flux and Temperature'!F52&lt;&gt;"",'Target Flux and Temperature'!F52,"")</f>
        <v>-22.516999999999999</v>
      </c>
      <c r="AL17" s="76">
        <f>IF('Target Flux and Temperature'!I49&lt;&gt;"",'Target Flux and Temperature'!I49,"")</f>
        <v>-46.835000000000001</v>
      </c>
      <c r="AM17" s="76">
        <f>IF('Target Flux and Temperature'!I50&lt;&gt;"",'Target Flux and Temperature'!I50,"")</f>
        <v>-55.609000000000002</v>
      </c>
      <c r="AN17" s="76">
        <f>IF('Target Flux and Temperature'!I51&lt;&gt;"",'Target Flux and Temperature'!I51,"")</f>
        <v>-43.575000000000003</v>
      </c>
      <c r="AO17" s="76">
        <f>IF('Target Flux and Temperature'!I52&lt;&gt;"",'Target Flux and Temperature'!I52,"")</f>
        <v>-36.668999999999997</v>
      </c>
      <c r="AQ17" s="76">
        <f>IF('Surface Flux and Temperature'!I93&lt;&gt;"",'Surface Flux and Temperature'!I93,"")</f>
        <v>55.435000000000002</v>
      </c>
      <c r="AR17" s="76">
        <f>IF('Surface Flux and Temperature'!I94&lt;&gt;"",'Surface Flux and Temperature'!I94,"")</f>
        <v>8.7325999999999997</v>
      </c>
      <c r="AS17" s="76">
        <f>IF('Surface Flux and Temperature'!I95&lt;&gt;"",'Surface Flux and Temperature'!I95,"")</f>
        <v>62.171999999999997</v>
      </c>
      <c r="AT17" s="76">
        <f>IF('Surface Flux and Temperature'!I96&lt;&gt;"",'Surface Flux and Temperature'!I96,"")</f>
        <v>25.756</v>
      </c>
      <c r="AU17" s="76">
        <f>IF('Surface Flux and Temperature'!I97&lt;&gt;"",'Surface Flux and Temperature'!I97,"")</f>
        <v>156.53</v>
      </c>
      <c r="AV17" s="76">
        <f>IF('Surface Flux and Temperature'!I98&lt;&gt;"",'Surface Flux and Temperature'!I98,"")</f>
        <v>-38.905000000000001</v>
      </c>
      <c r="AW17" s="76">
        <f>IF('Surface Flux and Temperature'!I99&lt;&gt;"",'Surface Flux and Temperature'!I99,"")</f>
        <v>20.663</v>
      </c>
      <c r="AX17" s="76">
        <f>IF('Surface Flux and Temperature'!I100&lt;&gt;"",'Surface Flux and Temperature'!I100,"")</f>
        <v>-39.725999999999999</v>
      </c>
      <c r="AY17" s="76">
        <f>IF('Surface Flux and Temperature'!F93&lt;&gt;"",'Surface Flux and Temperature'!F93,"")</f>
        <v>14.273</v>
      </c>
      <c r="AZ17" s="76">
        <f>IF('Surface Flux and Temperature'!F94&lt;&gt;"",'Surface Flux and Temperature'!F94,"")</f>
        <v>-2.2662</v>
      </c>
      <c r="BA17" s="76">
        <f>IF('Surface Flux and Temperature'!F95&lt;&gt;"",'Surface Flux and Temperature'!F95,"")</f>
        <v>26.895</v>
      </c>
      <c r="BB17" s="76">
        <f>IF('Surface Flux and Temperature'!F96&lt;&gt;"",'Surface Flux and Temperature'!F96,"")</f>
        <v>-5.1513</v>
      </c>
      <c r="BC17" s="76">
        <f>IF('Surface Flux and Temperature'!F97&lt;&gt;"",'Surface Flux and Temperature'!F97,"")</f>
        <v>56.274000000000001</v>
      </c>
      <c r="BD17" s="76">
        <f>IF('Surface Flux and Temperature'!F98&lt;&gt;"",'Surface Flux and Temperature'!F98,"")</f>
        <v>-78.766000000000005</v>
      </c>
      <c r="BE17" s="76">
        <f>IF('Surface Flux and Temperature'!F99&lt;&gt;"",'Surface Flux and Temperature'!F99,"")</f>
        <v>-5.5431999999999997</v>
      </c>
      <c r="BF17" s="76">
        <f>IF('Surface Flux and Temperature'!F100&lt;&gt;"",'Surface Flux and Temperature'!F100,"")</f>
        <v>-49.348999999999997</v>
      </c>
      <c r="BH17" s="76">
        <v>0</v>
      </c>
    </row>
    <row r="18" spans="1:60">
      <c r="A18" s="76" t="s">
        <v>378</v>
      </c>
      <c r="B18" s="76">
        <f>IF('HGT &amp; HGL'!F20&lt;&gt;"",'HGT &amp; HGL'!F20,"")</f>
        <v>16.036999999999999</v>
      </c>
      <c r="H18" s="76">
        <f>IF('HGT &amp; HGL'!I20&lt;&gt;"",'HGT &amp; HGL'!I20,"")</f>
        <v>-3.58</v>
      </c>
      <c r="N18" s="76">
        <f>IF('Ceiling Jet'!F18&lt;&gt;"",'Ceiling Jet'!F18,"")</f>
        <v>0.34194000000000002</v>
      </c>
      <c r="R18" s="76">
        <f>IF('Gas Concentration'!I17&lt;&gt;"",'Gas Concentration'!I17,"")</f>
        <v>-15.848000000000001</v>
      </c>
      <c r="W18" s="76">
        <f>IF('Gas Concentration'!F17&lt;&gt;"",'Gas Concentration'!F17,"")</f>
        <v>-23.597999999999999</v>
      </c>
      <c r="Z18" s="76">
        <f>IF('Smoke Concentration'!E17&lt;&gt;"",'Smoke Concentration'!E17,"")</f>
        <v>52.512</v>
      </c>
      <c r="AA18" s="76">
        <f>IF(Pressure!E17&lt;&gt;"",Pressure!E17,"")</f>
        <v>3.3788</v>
      </c>
      <c r="AB18" s="76">
        <f>IF('Target Flux and Temperature'!L53&lt;&gt;"",'Target Flux and Temperature'!L53,"")</f>
        <v>3.8734000000000002</v>
      </c>
      <c r="AC18" s="76">
        <f>IF('Target Flux and Temperature'!L54&lt;&gt;"",'Target Flux and Temperature'!L54,"")</f>
        <v>16.527999999999999</v>
      </c>
      <c r="AD18" s="76">
        <f>IF('Target Flux and Temperature'!L55&lt;&gt;"",'Target Flux and Temperature'!L55,"")</f>
        <v>-15.417</v>
      </c>
      <c r="AE18" s="76">
        <f>IF('Target Flux and Temperature'!L56&lt;&gt;"",'Target Flux and Temperature'!L56,"")</f>
        <v>-2.9655</v>
      </c>
      <c r="AH18" s="76">
        <f>IF('Target Flux and Temperature'!F53&lt;&gt;"",'Target Flux and Temperature'!F53,"")</f>
        <v>45.966999999999999</v>
      </c>
      <c r="AI18" s="76" t="str">
        <f>IF('Target Flux and Temperature'!F54&lt;&gt;"",'Target Flux and Temperature'!F54,"")</f>
        <v/>
      </c>
      <c r="AJ18" s="76">
        <f>IF('Target Flux and Temperature'!F55&lt;&gt;"",'Target Flux and Temperature'!F55,"")</f>
        <v>83.024000000000001</v>
      </c>
      <c r="AK18" s="76">
        <f>IF('Target Flux and Temperature'!F56&lt;&gt;"",'Target Flux and Temperature'!F56,"")</f>
        <v>-30.565999999999999</v>
      </c>
      <c r="AL18" s="76">
        <f>IF('Target Flux and Temperature'!I53&lt;&gt;"",'Target Flux and Temperature'!I53,"")</f>
        <v>11.651999999999999</v>
      </c>
      <c r="AM18" s="76">
        <f>IF('Target Flux and Temperature'!I54&lt;&gt;"",'Target Flux and Temperature'!I54,"")</f>
        <v>-27.087</v>
      </c>
      <c r="AN18" s="76">
        <f>IF('Target Flux and Temperature'!I55&lt;&gt;"",'Target Flux and Temperature'!I55,"")</f>
        <v>25.521999999999998</v>
      </c>
      <c r="AO18" s="76">
        <f>IF('Target Flux and Temperature'!I56&lt;&gt;"",'Target Flux and Temperature'!I56,"")</f>
        <v>-33.466999999999999</v>
      </c>
      <c r="AQ18" s="76">
        <f>IF('Surface Flux and Temperature'!I101&lt;&gt;"",'Surface Flux and Temperature'!I101,"")</f>
        <v>61.037999999999997</v>
      </c>
      <c r="AR18" s="76">
        <f>IF('Surface Flux and Temperature'!I102&lt;&gt;"",'Surface Flux and Temperature'!I102,"")</f>
        <v>-12.879</v>
      </c>
      <c r="AS18" s="76">
        <f>IF('Surface Flux and Temperature'!I103&lt;&gt;"",'Surface Flux and Temperature'!I103,"")</f>
        <v>71.613</v>
      </c>
      <c r="AT18" s="76">
        <f>IF('Surface Flux and Temperature'!I104&lt;&gt;"",'Surface Flux and Temperature'!I104,"")</f>
        <v>27.995000000000001</v>
      </c>
      <c r="AU18" s="76">
        <f>IF('Surface Flux and Temperature'!I105&lt;&gt;"",'Surface Flux and Temperature'!I105,"")</f>
        <v>169.48</v>
      </c>
      <c r="AV18" s="76">
        <f>IF('Surface Flux and Temperature'!I106&lt;&gt;"",'Surface Flux and Temperature'!I106,"")</f>
        <v>31.553999999999998</v>
      </c>
      <c r="AW18" s="76">
        <f>IF('Surface Flux and Temperature'!I107&lt;&gt;"",'Surface Flux and Temperature'!I107,"")</f>
        <v>21.89</v>
      </c>
      <c r="AX18" s="76">
        <f>IF('Surface Flux and Temperature'!I108&lt;&gt;"",'Surface Flux and Temperature'!I108,"")</f>
        <v>-43.039000000000001</v>
      </c>
      <c r="AY18" s="76">
        <f>IF('Surface Flux and Temperature'!F101&lt;&gt;"",'Surface Flux and Temperature'!F101,"")</f>
        <v>22.97</v>
      </c>
      <c r="AZ18" s="76">
        <f>IF('Surface Flux and Temperature'!F102&lt;&gt;"",'Surface Flux and Temperature'!F102,"")</f>
        <v>-29.99</v>
      </c>
      <c r="BA18" s="76">
        <f>IF('Surface Flux and Temperature'!F103&lt;&gt;"",'Surface Flux and Temperature'!F103,"")</f>
        <v>49.213999999999999</v>
      </c>
      <c r="BB18" s="76">
        <f>IF('Surface Flux and Temperature'!F104&lt;&gt;"",'Surface Flux and Temperature'!F104,"")</f>
        <v>-0.21254000000000001</v>
      </c>
      <c r="BC18" s="76">
        <f>IF('Surface Flux and Temperature'!F105&lt;&gt;"",'Surface Flux and Temperature'!F105,"")</f>
        <v>63.787999999999997</v>
      </c>
      <c r="BD18" s="76">
        <f>IF('Surface Flux and Temperature'!F106&lt;&gt;"",'Surface Flux and Temperature'!F106,"")</f>
        <v>0.85057000000000005</v>
      </c>
      <c r="BE18" s="76">
        <f>IF('Surface Flux and Temperature'!F107&lt;&gt;"",'Surface Flux and Temperature'!F107,"")</f>
        <v>-3.2513999999999998</v>
      </c>
      <c r="BF18" s="76">
        <f>IF('Surface Flux and Temperature'!F108&lt;&gt;"",'Surface Flux and Temperature'!F108,"")</f>
        <v>-46.241</v>
      </c>
      <c r="BH18" s="76">
        <v>0</v>
      </c>
    </row>
    <row r="19" spans="1:60">
      <c r="A19" s="76" t="s">
        <v>379</v>
      </c>
      <c r="B19" s="76">
        <f>IF('HGT &amp; HGL'!F21&lt;&gt;"",'HGT &amp; HGL'!F21,"")</f>
        <v>14.9</v>
      </c>
      <c r="H19" s="76">
        <f>IF('HGT &amp; HGL'!I21&lt;&gt;"",'HGT &amp; HGL'!I21,"")</f>
        <v>-3.4836999999999998</v>
      </c>
      <c r="N19" s="76">
        <f>IF('Ceiling Jet'!F19&lt;&gt;"",'Ceiling Jet'!F19,"")</f>
        <v>-0.70538999999999996</v>
      </c>
      <c r="R19" s="76">
        <f>IF('Gas Concentration'!I18&lt;&gt;"",'Gas Concentration'!I18,"")</f>
        <v>-14.504</v>
      </c>
      <c r="W19" s="76">
        <f>IF('Gas Concentration'!F18&lt;&gt;"",'Gas Concentration'!F18,"")</f>
        <v>-18.725000000000001</v>
      </c>
      <c r="Z19" s="76">
        <f>IF('Smoke Concentration'!E18&lt;&gt;"",'Smoke Concentration'!E18,"")</f>
        <v>12.781000000000001</v>
      </c>
      <c r="AA19" s="76">
        <f>IF(Pressure!E18&lt;&gt;"",Pressure!E18,"")</f>
        <v>-6.4337</v>
      </c>
      <c r="AB19" s="76">
        <f>IF('Target Flux and Temperature'!L57&lt;&gt;"",'Target Flux and Temperature'!L57,"")</f>
        <v>-50.186</v>
      </c>
      <c r="AC19" s="76">
        <f>IF('Target Flux and Temperature'!L58&lt;&gt;"",'Target Flux and Temperature'!L58,"")</f>
        <v>-14.231</v>
      </c>
      <c r="AD19" s="76">
        <f>IF('Target Flux and Temperature'!L59&lt;&gt;"",'Target Flux and Temperature'!L59,"")</f>
        <v>-76.873000000000005</v>
      </c>
      <c r="AE19" s="76">
        <f>IF('Target Flux and Temperature'!L60&lt;&gt;"",'Target Flux and Temperature'!L60,"")</f>
        <v>63.508000000000003</v>
      </c>
      <c r="AH19" s="76">
        <f>IF('Target Flux and Temperature'!F57&lt;&gt;"",'Target Flux and Temperature'!F57,"")</f>
        <v>-91.649000000000001</v>
      </c>
      <c r="AI19" s="76" t="str">
        <f>IF('Target Flux and Temperature'!F58&lt;&gt;"",'Target Flux and Temperature'!F58,"")</f>
        <v/>
      </c>
      <c r="AJ19" s="76">
        <f>IF('Target Flux and Temperature'!F59&lt;&gt;"",'Target Flux and Temperature'!F59,"")</f>
        <v>-80.221999999999994</v>
      </c>
      <c r="AK19" s="76">
        <f>IF('Target Flux and Temperature'!F60&lt;&gt;"",'Target Flux and Temperature'!F60,"")</f>
        <v>89.271000000000001</v>
      </c>
      <c r="AL19" s="76">
        <f>IF('Target Flux and Temperature'!I57&lt;&gt;"",'Target Flux and Temperature'!I57,"")</f>
        <v>-93.066000000000003</v>
      </c>
      <c r="AM19" s="76">
        <f>IF('Target Flux and Temperature'!I58&lt;&gt;"",'Target Flux and Temperature'!I58,"")</f>
        <v>-80.064999999999998</v>
      </c>
      <c r="AN19" s="76">
        <f>IF('Target Flux and Temperature'!I59&lt;&gt;"",'Target Flux and Temperature'!I59,"")</f>
        <v>-83.179000000000002</v>
      </c>
      <c r="AO19" s="76">
        <f>IF('Target Flux and Temperature'!I60&lt;&gt;"",'Target Flux and Temperature'!I60,"")</f>
        <v>36.969000000000001</v>
      </c>
      <c r="AQ19" s="76">
        <f>IF('Surface Flux and Temperature'!I109&lt;&gt;"",'Surface Flux and Temperature'!I109,"")</f>
        <v>-16.556000000000001</v>
      </c>
      <c r="AR19" s="76">
        <f>IF('Surface Flux and Temperature'!I110&lt;&gt;"",'Surface Flux and Temperature'!I110,"")</f>
        <v>-8.6950000000000003</v>
      </c>
      <c r="AS19" s="76">
        <f>IF('Surface Flux and Temperature'!I111&lt;&gt;"",'Surface Flux and Temperature'!I111,"")</f>
        <v>50.475000000000001</v>
      </c>
      <c r="AT19" s="76">
        <f>IF('Surface Flux and Temperature'!I112&lt;&gt;"",'Surface Flux and Temperature'!I112,"")</f>
        <v>23.619</v>
      </c>
      <c r="AU19" s="76">
        <f>IF('Surface Flux and Temperature'!I113&lt;&gt;"",'Surface Flux and Temperature'!I113,"")</f>
        <v>161.12</v>
      </c>
      <c r="AV19" s="76">
        <f>IF('Surface Flux and Temperature'!I114&lt;&gt;"",'Surface Flux and Temperature'!I114,"")</f>
        <v>0.59274000000000004</v>
      </c>
      <c r="AW19" s="76">
        <f>IF('Surface Flux and Temperature'!I115&lt;&gt;"",'Surface Flux and Temperature'!I115,"")</f>
        <v>21.602</v>
      </c>
      <c r="AX19" s="76">
        <f>IF('Surface Flux and Temperature'!I116&lt;&gt;"",'Surface Flux and Temperature'!I116,"")</f>
        <v>-35.183999999999997</v>
      </c>
      <c r="AY19" s="76">
        <f>IF('Surface Flux and Temperature'!F109&lt;&gt;"",'Surface Flux and Temperature'!F109,"")</f>
        <v>11.944000000000001</v>
      </c>
      <c r="AZ19" s="76">
        <f>IF('Surface Flux and Temperature'!F110&lt;&gt;"",'Surface Flux and Temperature'!F110,"")</f>
        <v>-43.631</v>
      </c>
      <c r="BA19" s="76">
        <f>IF('Surface Flux and Temperature'!F111&lt;&gt;"",'Surface Flux and Temperature'!F111,"")</f>
        <v>24.814</v>
      </c>
      <c r="BB19" s="76">
        <f>IF('Surface Flux and Temperature'!F112&lt;&gt;"",'Surface Flux and Temperature'!F112,"")</f>
        <v>-9.8864000000000001</v>
      </c>
      <c r="BC19" s="76">
        <f>IF('Surface Flux and Temperature'!F113&lt;&gt;"",'Surface Flux and Temperature'!F113,"")</f>
        <v>46.362000000000002</v>
      </c>
      <c r="BD19" s="76">
        <f>IF('Surface Flux and Temperature'!F114&lt;&gt;"",'Surface Flux and Temperature'!F114,"")</f>
        <v>-47.423999999999999</v>
      </c>
      <c r="BE19" s="76" t="str">
        <f>IF('Surface Flux and Temperature'!F115&lt;&gt;"",'Surface Flux and Temperature'!F115,"")</f>
        <v/>
      </c>
      <c r="BF19" s="76" t="str">
        <f>IF('Surface Flux and Temperature'!F116&lt;&gt;"",'Surface Flux and Temperature'!F116,"")</f>
        <v/>
      </c>
      <c r="BH19" s="76">
        <v>0</v>
      </c>
    </row>
    <row r="20" spans="1:60">
      <c r="A20" s="76" t="s">
        <v>380</v>
      </c>
      <c r="B20" s="76">
        <f>IF('HGT &amp; HGL'!F22&lt;&gt;"",'HGT &amp; HGL'!F22,"")</f>
        <v>25.516999999999999</v>
      </c>
      <c r="H20" s="76">
        <f>IF('HGT &amp; HGL'!I22&lt;&gt;"",'HGT &amp; HGL'!I22,"")</f>
        <v>3.5329999999999999</v>
      </c>
      <c r="N20" s="76">
        <f>IF('Ceiling Jet'!F20&lt;&gt;"",'Ceiling Jet'!F20,"")</f>
        <v>3.3098999999999998</v>
      </c>
      <c r="R20" s="76">
        <f>IF('Gas Concentration'!I19&lt;&gt;"",'Gas Concentration'!I19,"")</f>
        <v>-11.285</v>
      </c>
      <c r="W20" s="76">
        <f>IF('Gas Concentration'!F19&lt;&gt;"",'Gas Concentration'!F19,"")</f>
        <v>-13.634</v>
      </c>
      <c r="Z20" s="76">
        <f>IF('Smoke Concentration'!E19&lt;&gt;"",'Smoke Concentration'!E19,"")</f>
        <v>26.79</v>
      </c>
      <c r="AA20" s="76">
        <f>IF(Pressure!E19&lt;&gt;"",Pressure!E19,"")</f>
        <v>6.9306000000000001</v>
      </c>
      <c r="AB20" s="76">
        <f>IF('Target Flux and Temperature'!L61&lt;&gt;"",'Target Flux and Temperature'!L61,"")</f>
        <v>-3.6648000000000001</v>
      </c>
      <c r="AC20" s="76">
        <f>IF('Target Flux and Temperature'!L62&lt;&gt;"",'Target Flux and Temperature'!L62,"")</f>
        <v>1.9761</v>
      </c>
      <c r="AD20" s="76">
        <f>IF('Target Flux and Temperature'!L63&lt;&gt;"",'Target Flux and Temperature'!L63,"")</f>
        <v>-18.725999999999999</v>
      </c>
      <c r="AE20" s="76" t="str">
        <f>IF('Target Flux and Temperature'!L64&lt;&gt;"",'Target Flux and Temperature'!L64,"")</f>
        <v/>
      </c>
      <c r="AH20" s="76">
        <f>IF('Target Flux and Temperature'!F61&lt;&gt;"",'Target Flux and Temperature'!F61,"")</f>
        <v>-2.5625</v>
      </c>
      <c r="AI20" s="76" t="str">
        <f>IF('Target Flux and Temperature'!F62&lt;&gt;"",'Target Flux and Temperature'!F62,"")</f>
        <v/>
      </c>
      <c r="AJ20" s="76">
        <f>IF('Target Flux and Temperature'!F63&lt;&gt;"",'Target Flux and Temperature'!F63,"")</f>
        <v>10.177</v>
      </c>
      <c r="AK20" s="76">
        <f>IF('Target Flux and Temperature'!F64&lt;&gt;"",'Target Flux and Temperature'!F64,"")</f>
        <v>54.146999999999998</v>
      </c>
      <c r="AL20" s="76">
        <f>IF('Target Flux and Temperature'!I61&lt;&gt;"",'Target Flux and Temperature'!I61,"")</f>
        <v>-32.454000000000001</v>
      </c>
      <c r="AM20" s="76">
        <f>IF('Target Flux and Temperature'!I62&lt;&gt;"",'Target Flux and Temperature'!I62,"")</f>
        <v>-36.095999999999997</v>
      </c>
      <c r="AN20" s="76">
        <f>IF('Target Flux and Temperature'!I63&lt;&gt;"",'Target Flux and Temperature'!I63,"")</f>
        <v>-32.277000000000001</v>
      </c>
      <c r="AO20" s="76">
        <f>IF('Target Flux and Temperature'!I64&lt;&gt;"",'Target Flux and Temperature'!I64,"")</f>
        <v>0.99766999999999995</v>
      </c>
      <c r="AQ20" s="76">
        <f>IF('Surface Flux and Temperature'!I117&lt;&gt;"",'Surface Flux and Temperature'!I117,"")</f>
        <v>56.247999999999998</v>
      </c>
      <c r="AR20" s="76">
        <f>IF('Surface Flux and Temperature'!I118&lt;&gt;"",'Surface Flux and Temperature'!I118,"")</f>
        <v>-20.507000000000001</v>
      </c>
      <c r="AS20" s="76">
        <f>IF('Surface Flux and Temperature'!I119&lt;&gt;"",'Surface Flux and Temperature'!I119,"")</f>
        <v>64.043000000000006</v>
      </c>
      <c r="AT20" s="76">
        <f>IF('Surface Flux and Temperature'!I120&lt;&gt;"",'Surface Flux and Temperature'!I120,"")</f>
        <v>24.491</v>
      </c>
      <c r="AU20" s="76">
        <f>IF('Surface Flux and Temperature'!I121&lt;&gt;"",'Surface Flux and Temperature'!I121,"")</f>
        <v>185.09</v>
      </c>
      <c r="AV20" s="76">
        <f>IF('Surface Flux and Temperature'!I122&lt;&gt;"",'Surface Flux and Temperature'!I122,"")</f>
        <v>28.76</v>
      </c>
      <c r="AW20" s="76">
        <f>IF('Surface Flux and Temperature'!I123&lt;&gt;"",'Surface Flux and Temperature'!I123,"")</f>
        <v>33.143999999999998</v>
      </c>
      <c r="AX20" s="76">
        <f>IF('Surface Flux and Temperature'!I124&lt;&gt;"",'Surface Flux and Temperature'!I124,"")</f>
        <v>-22.58</v>
      </c>
      <c r="AY20" s="76">
        <f>IF('Surface Flux and Temperature'!F117&lt;&gt;"",'Surface Flux and Temperature'!F117,"")</f>
        <v>25.446000000000002</v>
      </c>
      <c r="AZ20" s="76" t="str">
        <f>IF('Surface Flux and Temperature'!F118&lt;&gt;"",'Surface Flux and Temperature'!F118,"")</f>
        <v/>
      </c>
      <c r="BA20" s="76">
        <f>IF('Surface Flux and Temperature'!F119&lt;&gt;"",'Surface Flux and Temperature'!F119,"")</f>
        <v>36.46</v>
      </c>
      <c r="BB20" s="76">
        <f>IF('Surface Flux and Temperature'!F120&lt;&gt;"",'Surface Flux and Temperature'!F120,"")</f>
        <v>-3.6833999999999998</v>
      </c>
      <c r="BC20" s="76">
        <f>IF('Surface Flux and Temperature'!F121&lt;&gt;"",'Surface Flux and Temperature'!F121,"")</f>
        <v>73.650999999999996</v>
      </c>
      <c r="BD20" s="76">
        <f>IF('Surface Flux and Temperature'!F122&lt;&gt;"",'Surface Flux and Temperature'!F122,"")</f>
        <v>-1.7598</v>
      </c>
      <c r="BE20" s="76">
        <f>IF('Surface Flux and Temperature'!F123&lt;&gt;"",'Surface Flux and Temperature'!F123,"")</f>
        <v>1.583</v>
      </c>
      <c r="BF20" s="76" t="str">
        <f>IF('Surface Flux and Temperature'!F124&lt;&gt;"",'Surface Flux and Temperature'!F124,"")</f>
        <v/>
      </c>
      <c r="BH20" s="76">
        <v>0</v>
      </c>
    </row>
    <row r="21" spans="1:60">
      <c r="A21" s="76" t="s">
        <v>381</v>
      </c>
      <c r="B21" s="76">
        <f>IF('HGT &amp; HGL'!F23&lt;&gt;"",'HGT &amp; HGL'!F23,"")</f>
        <v>-13.974</v>
      </c>
      <c r="H21" s="76">
        <f>IF('HGT &amp; HGL'!I23&lt;&gt;"",'HGT &amp; HGL'!I23,"")</f>
        <v>20.864999999999998</v>
      </c>
      <c r="AB21" s="76">
        <f>IF('Target Flux and Temperature'!L65&lt;&gt;"",'Target Flux and Temperature'!L65,"")</f>
        <v>1.0314000000000001</v>
      </c>
      <c r="AC21" s="76">
        <f>IF('Target Flux and Temperature'!L66&lt;&gt;"",'Target Flux and Temperature'!L66,"")</f>
        <v>33.959000000000003</v>
      </c>
      <c r="AD21" s="76">
        <f>IF('Target Flux and Temperature'!L67&lt;&gt;"",'Target Flux and Temperature'!L67,"")</f>
        <v>5.0801999999999996</v>
      </c>
      <c r="AL21" s="76">
        <f>IF('Target Flux and Temperature'!I65&lt;&gt;"",'Target Flux and Temperature'!I65,"")</f>
        <v>34.408999999999999</v>
      </c>
      <c r="AM21" s="76">
        <f>IF('Target Flux and Temperature'!I66&lt;&gt;"",'Target Flux and Temperature'!I66,"")</f>
        <v>-19.945</v>
      </c>
      <c r="AN21" s="76">
        <f>IF('Target Flux and Temperature'!I67&lt;&gt;"",'Target Flux and Temperature'!I67,"")</f>
        <v>10.33</v>
      </c>
      <c r="AQ21" s="76">
        <f>IF('Surface Flux and Temperature'!I125&lt;&gt;"",'Surface Flux and Temperature'!I125,"")</f>
        <v>-8.3178999999999998</v>
      </c>
      <c r="AR21" s="76">
        <f>IF('Surface Flux and Temperature'!I126&lt;&gt;"",'Surface Flux and Temperature'!I126,"")</f>
        <v>-67.028999999999996</v>
      </c>
      <c r="BH21" s="76">
        <v>0</v>
      </c>
    </row>
    <row r="22" spans="1:60">
      <c r="A22" s="76" t="s">
        <v>382</v>
      </c>
      <c r="B22" s="76">
        <f>IF('HGT &amp; HGL'!F24&lt;&gt;"",'HGT &amp; HGL'!F24,"")</f>
        <v>13.853999999999999</v>
      </c>
      <c r="H22" s="76">
        <f>IF('HGT &amp; HGL'!I24&lt;&gt;"",'HGT &amp; HGL'!I24,"")</f>
        <v>-20.312999999999999</v>
      </c>
      <c r="R22" s="76">
        <f>IF('Gas Concentration'!I20&lt;&gt;"",'Gas Concentration'!I20,"")</f>
        <v>-8.9420000000000002</v>
      </c>
      <c r="AB22" s="76">
        <f>IF('Target Flux and Temperature'!L68&lt;&gt;"",'Target Flux and Temperature'!L68,"")</f>
        <v>-23.663</v>
      </c>
      <c r="AC22" s="76">
        <f>IF('Target Flux and Temperature'!L69&lt;&gt;"",'Target Flux and Temperature'!L69,"")</f>
        <v>-23.635000000000002</v>
      </c>
      <c r="AD22" s="76">
        <f>IF('Target Flux and Temperature'!L70&lt;&gt;"",'Target Flux and Temperature'!L70,"")</f>
        <v>-20.268000000000001</v>
      </c>
      <c r="AE22" s="76">
        <f>IF('Target Flux and Temperature'!L71&lt;&gt;"",'Target Flux and Temperature'!L71,"")</f>
        <v>-21.652999999999999</v>
      </c>
      <c r="AF22" s="76">
        <f>IF('Target Flux and Temperature'!L72&lt;&gt;"",'Target Flux and Temperature'!L72,"")</f>
        <v>-18.053000000000001</v>
      </c>
      <c r="AG22" s="76">
        <f>IF('Target Flux and Temperature'!L73&lt;&gt;"",'Target Flux and Temperature'!L73,"")</f>
        <v>-19.029</v>
      </c>
      <c r="AL22" s="76">
        <f>IF('Target Flux and Temperature'!I68&lt;&gt;"",'Target Flux and Temperature'!I68,"")</f>
        <v>-55.085000000000001</v>
      </c>
      <c r="AM22" s="76" t="str">
        <f>IF('Target Flux and Temperature'!I69&lt;&gt;"",'Target Flux and Temperature'!I69,"")</f>
        <v/>
      </c>
      <c r="AN22" s="76">
        <f>IF('Target Flux and Temperature'!I70&lt;&gt;"",'Target Flux and Temperature'!I70,"")</f>
        <v>-97.775000000000006</v>
      </c>
      <c r="AO22" s="76" t="str">
        <f>IF('Target Flux and Temperature'!I71&lt;&gt;"",'Target Flux and Temperature'!I71,"")</f>
        <v/>
      </c>
      <c r="AP22" s="76">
        <f>IF('Target Flux and Temperature'!I72&lt;&gt;"",'Target Flux and Temperature'!I72,"")</f>
        <v>-62.515999999999998</v>
      </c>
      <c r="AQ22" s="76">
        <f>IF('Surface Flux and Temperature'!I127&lt;&gt;"",'Surface Flux and Temperature'!I127,"")</f>
        <v>-34.548000000000002</v>
      </c>
      <c r="AR22" s="76">
        <f>IF('Surface Flux and Temperature'!I128&lt;&gt;"",'Surface Flux and Temperature'!I128,"")</f>
        <v>441.43</v>
      </c>
      <c r="AS22" s="76">
        <f>IF('Surface Flux and Temperature'!I129&lt;&gt;"",'Surface Flux and Temperature'!I129,"")</f>
        <v>-58.34</v>
      </c>
      <c r="AT22" s="76">
        <f>IF('Surface Flux and Temperature'!I130&lt;&gt;"",'Surface Flux and Temperature'!I130,"")</f>
        <v>-48.726999999999997</v>
      </c>
      <c r="AU22" s="76">
        <f>IF('Surface Flux and Temperature'!I131&lt;&gt;"",'Surface Flux and Temperature'!I131,"")</f>
        <v>-56.936999999999998</v>
      </c>
      <c r="AV22" s="76">
        <f>IF('Surface Flux and Temperature'!I132&lt;&gt;"",'Surface Flux and Temperature'!I132,"")</f>
        <v>-48.781999999999996</v>
      </c>
      <c r="BH22" s="76">
        <v>0</v>
      </c>
    </row>
    <row r="23" spans="1:60">
      <c r="A23" s="76" t="s">
        <v>383</v>
      </c>
      <c r="B23" s="76">
        <f>IF('HGT &amp; HGL'!F25&lt;&gt;"",'HGT &amp; HGL'!F25,"")</f>
        <v>16.844999999999999</v>
      </c>
      <c r="H23" s="76" t="str">
        <f>IF('HGT &amp; HGL'!I25&lt;&gt;"",'HGT &amp; HGL'!I25,"")</f>
        <v/>
      </c>
      <c r="N23" s="76">
        <f>IF('Ceiling Jet'!F21&lt;&gt;"",'Ceiling Jet'!F21,"")</f>
        <v>62.436</v>
      </c>
      <c r="O23" s="76">
        <f>IF('Ceiling Jet'!F22&lt;&gt;"",'Ceiling Jet'!F22,"")</f>
        <v>55.746000000000002</v>
      </c>
      <c r="Q23" s="76">
        <f>IF('Plume Temp'!F11&lt;&gt;"",'Plume Temp'!F11,"")</f>
        <v>19.968</v>
      </c>
      <c r="BH23" s="76">
        <v>0</v>
      </c>
    </row>
    <row r="24" spans="1:60">
      <c r="A24" s="76" t="s">
        <v>384</v>
      </c>
      <c r="B24" s="76">
        <f>IF('HGT &amp; HGL'!F26&lt;&gt;"",'HGT &amp; HGL'!F26,"")</f>
        <v>11.276999999999999</v>
      </c>
      <c r="H24" s="76" t="str">
        <f>IF('HGT &amp; HGL'!I26&lt;&gt;"",'HGT &amp; HGL'!I26,"")</f>
        <v/>
      </c>
      <c r="N24" s="76">
        <f>IF('Ceiling Jet'!F23&lt;&gt;"",'Ceiling Jet'!F23,"")</f>
        <v>43.427</v>
      </c>
      <c r="O24" s="76">
        <f>IF('Ceiling Jet'!F24&lt;&gt;"",'Ceiling Jet'!F24,"")</f>
        <v>42.694000000000003</v>
      </c>
      <c r="Q24" s="76">
        <f>IF('Plume Temp'!F12&lt;&gt;"",'Plume Temp'!F12,"")</f>
        <v>19.911000000000001</v>
      </c>
      <c r="BH24" s="76">
        <v>0</v>
      </c>
    </row>
    <row r="25" spans="1:60">
      <c r="A25" s="76" t="s">
        <v>385</v>
      </c>
      <c r="B25" s="76">
        <f>IF('HGT &amp; HGL'!F27&lt;&gt;"",'HGT &amp; HGL'!F27,"")</f>
        <v>33.281999999999996</v>
      </c>
      <c r="H25" s="76" t="str">
        <f>IF('HGT &amp; HGL'!I27&lt;&gt;"",'HGT &amp; HGL'!I27,"")</f>
        <v/>
      </c>
      <c r="N25" s="76">
        <f>IF('Ceiling Jet'!F25&lt;&gt;"",'Ceiling Jet'!F25,"")</f>
        <v>112.47</v>
      </c>
      <c r="O25" s="76">
        <f>IF('Ceiling Jet'!F26&lt;&gt;"",'Ceiling Jet'!F26,"")</f>
        <v>61.643999999999998</v>
      </c>
      <c r="Q25" s="76">
        <f>IF('Plume Temp'!F13&lt;&gt;"",'Plume Temp'!F13,"")</f>
        <v>135.44</v>
      </c>
      <c r="BH25" s="76">
        <v>0</v>
      </c>
    </row>
    <row r="26" spans="1:60">
      <c r="A26" s="76" t="s">
        <v>386</v>
      </c>
      <c r="B26" s="76">
        <f>IF('HGT &amp; HGL'!F28&lt;&gt;"",'HGT &amp; HGL'!F28,"")</f>
        <v>19.114000000000001</v>
      </c>
      <c r="C26" s="76">
        <f>IF('HGT &amp; HGL'!F29&lt;&gt;"",'HGT &amp; HGL'!F29,"")</f>
        <v>51.951000000000001</v>
      </c>
      <c r="D26" s="76">
        <f>IF('HGT &amp; HGL'!F30&lt;&gt;"",'HGT &amp; HGL'!F30,"")</f>
        <v>40.244</v>
      </c>
      <c r="E26" s="76">
        <f>IF('HGT &amp; HGL'!F31&lt;&gt;"",'HGT &amp; HGL'!F31,"")</f>
        <v>9.0789000000000009</v>
      </c>
      <c r="F26" s="76">
        <f>IF('HGT &amp; HGL'!F32&lt;&gt;"",'HGT &amp; HGL'!F32,"")</f>
        <v>-17.094999999999999</v>
      </c>
      <c r="G26" s="76">
        <f>IF('HGT &amp; HGL'!F33&lt;&gt;"",'HGT &amp; HGL'!F33,"")</f>
        <v>20.286999999999999</v>
      </c>
      <c r="H26" s="76">
        <f>IF('HGT &amp; HGL'!I28&lt;&gt;"",'HGT &amp; HGL'!I28,"")</f>
        <v>-27.759</v>
      </c>
      <c r="I26" s="76">
        <f>IF('HGT &amp; HGL'!I29&lt;&gt;"",'HGT &amp; HGL'!I29,"")</f>
        <v>15.436</v>
      </c>
      <c r="J26" s="76">
        <f>IF('HGT &amp; HGL'!I30&lt;&gt;"",'HGT &amp; HGL'!I30,"")</f>
        <v>15.379</v>
      </c>
      <c r="K26" s="76">
        <f>IF('HGT &amp; HGL'!I31&lt;&gt;"",'HGT &amp; HGL'!I31,"")</f>
        <v>18.963000000000001</v>
      </c>
      <c r="L26" s="76">
        <f>IF('HGT &amp; HGL'!I32&lt;&gt;"",'HGT &amp; HGL'!I32,"")</f>
        <v>21.937000000000001</v>
      </c>
      <c r="M26" s="76">
        <f>IF('HGT &amp; HGL'!I33&lt;&gt;"",'HGT &amp; HGL'!I33,"")</f>
        <v>17.28</v>
      </c>
      <c r="R26" s="76">
        <f>IF('Gas Concentration'!$I21&lt;&gt;"",'Gas Concentration'!$I21,"")</f>
        <v>9.7246000000000006</v>
      </c>
      <c r="S26" s="76">
        <f>IF('Gas Concentration'!$I22&lt;&gt;"",'Gas Concentration'!$I22,"")</f>
        <v>-19.611000000000001</v>
      </c>
      <c r="U26" s="76">
        <f>IF('Gas Concentration'!$I23&lt;&gt;"",'Gas Concentration'!$I23,"")</f>
        <v>-18.367999999999999</v>
      </c>
      <c r="V26" s="76">
        <f>IF('Gas Concentration'!$I24&lt;&gt;"",'Gas Concentration'!$I24,"")</f>
        <v>-22.856000000000002</v>
      </c>
      <c r="W26" s="76">
        <f>IF('Gas Concentration'!$F21&lt;&gt;"",'Gas Concentration'!$F21,"")</f>
        <v>55.716000000000001</v>
      </c>
      <c r="X26" s="76">
        <f>IF('Gas Concentration'!$F22&lt;&gt;"",'Gas Concentration'!$F22,"")</f>
        <v>-14.381</v>
      </c>
      <c r="BH26" s="76">
        <v>0</v>
      </c>
    </row>
    <row r="27" spans="1:60">
      <c r="A27" s="76" t="s">
        <v>387</v>
      </c>
      <c r="B27" s="76">
        <f>IF('HGT &amp; HGL'!F34&lt;&gt;"",'HGT &amp; HGL'!F34,"")</f>
        <v>-5.1039000000000003</v>
      </c>
      <c r="C27" s="76">
        <f>IF('HGT &amp; HGL'!F35&lt;&gt;"",'HGT &amp; HGL'!F35,"")</f>
        <v>23.672000000000001</v>
      </c>
      <c r="D27" s="76">
        <f>IF('HGT &amp; HGL'!F36&lt;&gt;"",'HGT &amp; HGL'!F36,"")</f>
        <v>11.557</v>
      </c>
      <c r="E27" s="76">
        <f>IF('HGT &amp; HGL'!F37&lt;&gt;"",'HGT &amp; HGL'!F37,"")</f>
        <v>-11.117000000000001</v>
      </c>
      <c r="F27" s="76">
        <f>IF('HGT &amp; HGL'!F38&lt;&gt;"",'HGT &amp; HGL'!F38,"")</f>
        <v>-20.626999999999999</v>
      </c>
      <c r="G27" s="76">
        <f>IF('HGT &amp; HGL'!F39&lt;&gt;"",'HGT &amp; HGL'!F39,"")</f>
        <v>-19.202000000000002</v>
      </c>
      <c r="H27" s="76">
        <f>IF('HGT &amp; HGL'!I34&lt;&gt;"",'HGT &amp; HGL'!I34,"")</f>
        <v>33.036000000000001</v>
      </c>
      <c r="I27" s="76">
        <f>IF('HGT &amp; HGL'!I35&lt;&gt;"",'HGT &amp; HGL'!I35,"")</f>
        <v>14.355</v>
      </c>
      <c r="J27" s="76">
        <f>IF('HGT &amp; HGL'!I36&lt;&gt;"",'HGT &amp; HGL'!I36,"")</f>
        <v>16.5</v>
      </c>
      <c r="K27" s="76">
        <f>IF('HGT &amp; HGL'!I37&lt;&gt;"",'HGT &amp; HGL'!I37,"")</f>
        <v>18.991</v>
      </c>
      <c r="L27" s="76">
        <f>IF('HGT &amp; HGL'!I38&lt;&gt;"",'HGT &amp; HGL'!I38,"")</f>
        <v>16.082000000000001</v>
      </c>
      <c r="M27" s="76">
        <f>IF('HGT &amp; HGL'!I39&lt;&gt;"",'HGT &amp; HGL'!I39,"")</f>
        <v>15.14</v>
      </c>
      <c r="R27" s="76">
        <f>IF('Gas Concentration'!$I25&lt;&gt;"",'Gas Concentration'!$I25,"")</f>
        <v>31.991</v>
      </c>
      <c r="S27" s="76">
        <f>IF('Gas Concentration'!$I26&lt;&gt;"",'Gas Concentration'!$I26,"")</f>
        <v>-6.5087999999999999</v>
      </c>
      <c r="T27" s="76">
        <f>IF('Gas Concentration'!$I27&lt;&gt;"",'Gas Concentration'!$I27,"")</f>
        <v>-11.638999999999999</v>
      </c>
      <c r="U27" s="76">
        <f>IF('Gas Concentration'!$I28&lt;&gt;"",'Gas Concentration'!$I28,"")</f>
        <v>-15.414999999999999</v>
      </c>
      <c r="V27" s="76">
        <f>IF('Gas Concentration'!$I29&lt;&gt;"",'Gas Concentration'!$I29,"")</f>
        <v>-14.762</v>
      </c>
      <c r="W27" s="76">
        <f>IF('Gas Concentration'!$F25&lt;&gt;"",'Gas Concentration'!$F25,"")</f>
        <v>45.68</v>
      </c>
      <c r="X27" s="76">
        <f>IF('Gas Concentration'!$F26&lt;&gt;"",'Gas Concentration'!$F26,"")</f>
        <v>22.343</v>
      </c>
      <c r="BH27" s="76">
        <v>0</v>
      </c>
    </row>
    <row r="28" spans="1:60">
      <c r="A28" s="76" t="s">
        <v>388</v>
      </c>
      <c r="B28" s="76">
        <f>IF('HGT &amp; HGL'!F40&lt;&gt;"",'HGT &amp; HGL'!F40,"")</f>
        <v>-8.4670000000000005</v>
      </c>
      <c r="C28" s="76">
        <f>IF('HGT &amp; HGL'!F41&lt;&gt;"",'HGT &amp; HGL'!F41,"")</f>
        <v>2.2017000000000002</v>
      </c>
      <c r="D28" s="76">
        <f>IF('HGT &amp; HGL'!F42&lt;&gt;"",'HGT &amp; HGL'!F42,"")</f>
        <v>13.946</v>
      </c>
      <c r="E28" s="76">
        <f>IF('HGT &amp; HGL'!F43&lt;&gt;"",'HGT &amp; HGL'!F43,"")</f>
        <v>18.515999999999998</v>
      </c>
      <c r="H28" s="76">
        <f>IF('HGT &amp; HGL'!I40&lt;&gt;"",'HGT &amp; HGL'!I40,"")</f>
        <v>3.8317999999999999</v>
      </c>
      <c r="I28" s="76">
        <f>IF('HGT &amp; HGL'!I41&lt;&gt;"",'HGT &amp; HGL'!I41,"")</f>
        <v>1.3471</v>
      </c>
      <c r="J28" s="76">
        <f>IF('HGT &amp; HGL'!I42&lt;&gt;"",'HGT &amp; HGL'!I42,"")</f>
        <v>-8.0806000000000004</v>
      </c>
      <c r="K28" s="76">
        <f>IF('HGT &amp; HGL'!I43&lt;&gt;"",'HGT &amp; HGL'!I43,"")</f>
        <v>0.48813000000000001</v>
      </c>
      <c r="BH28" s="76">
        <v>0</v>
      </c>
    </row>
    <row r="29" spans="1:60">
      <c r="A29" s="76" t="s">
        <v>389</v>
      </c>
      <c r="B29" s="76">
        <f>IF('HGT &amp; HGL'!F44&lt;&gt;"",'HGT &amp; HGL'!F44,"")</f>
        <v>7.5804999999999998</v>
      </c>
      <c r="C29" s="76">
        <f>IF('HGT &amp; HGL'!F45&lt;&gt;"",'HGT &amp; HGL'!F45,"")</f>
        <v>-29.577000000000002</v>
      </c>
      <c r="D29" s="76">
        <f>IF('HGT &amp; HGL'!F46&lt;&gt;"",'HGT &amp; HGL'!F46,"")</f>
        <v>-24.706</v>
      </c>
      <c r="E29" s="76" t="str">
        <f>IF('HGT &amp; HGL'!F47&lt;&gt;"",'HGT &amp; HGL'!F47,"")</f>
        <v/>
      </c>
      <c r="H29" s="76" t="str">
        <f>IF('HGT &amp; HGL'!I44&lt;&gt;"",'HGT &amp; HGL'!I44,"")</f>
        <v/>
      </c>
      <c r="I29" s="76" t="str">
        <f>IF('HGT &amp; HGL'!I45&lt;&gt;"",'HGT &amp; HGL'!I45,"")</f>
        <v/>
      </c>
      <c r="J29" s="76" t="str">
        <f>IF('HGT &amp; HGL'!I46&lt;&gt;"",'HGT &amp; HGL'!I46,"")</f>
        <v/>
      </c>
      <c r="K29" s="76" t="str">
        <f>IF('HGT &amp; HGL'!I47&lt;&gt;"",'HGT &amp; HGL'!I47,"")</f>
        <v/>
      </c>
      <c r="BH29" s="76">
        <v>0</v>
      </c>
    </row>
    <row r="30" spans="1:60">
      <c r="A30" s="76" t="s">
        <v>390</v>
      </c>
      <c r="B30" s="76">
        <f>IF('HGT &amp; HGL'!F48&lt;&gt;"",'HGT &amp; HGL'!F48,"")</f>
        <v>-15.872999999999999</v>
      </c>
      <c r="C30" s="76">
        <f>IF('HGT &amp; HGL'!F49&lt;&gt;"",'HGT &amp; HGL'!F49,"")</f>
        <v>-4.9253</v>
      </c>
      <c r="D30" s="76">
        <f>IF('HGT &amp; HGL'!F50&lt;&gt;"",'HGT &amp; HGL'!F50,"")</f>
        <v>-5.1233000000000004</v>
      </c>
      <c r="E30" s="76">
        <f>IF('HGT &amp; HGL'!F51&lt;&gt;"",'HGT &amp; HGL'!F51,"")</f>
        <v>-8.5185999999999993</v>
      </c>
      <c r="H30" s="76">
        <f>IF('HGT &amp; HGL'!I48&lt;&gt;"",'HGT &amp; HGL'!I48,"")</f>
        <v>-1.464</v>
      </c>
      <c r="I30" s="76">
        <f>IF('HGT &amp; HGL'!I49&lt;&gt;"",'HGT &amp; HGL'!I49,"")</f>
        <v>29.477</v>
      </c>
      <c r="J30" s="76">
        <f>IF('HGT &amp; HGL'!I50&lt;&gt;"",'HGT &amp; HGL'!I50,"")</f>
        <v>25.196999999999999</v>
      </c>
      <c r="K30" s="76">
        <f>IF('HGT &amp; HGL'!I51&lt;&gt;"",'HGT &amp; HGL'!I51,"")</f>
        <v>-47.707000000000001</v>
      </c>
      <c r="BH30" s="76">
        <v>0</v>
      </c>
    </row>
    <row r="31" spans="1:60">
      <c r="A31" s="76" t="s">
        <v>391</v>
      </c>
      <c r="B31" s="76">
        <f>IF('HGT &amp; HGL'!F52&lt;&gt;"",'HGT &amp; HGL'!F52,"")</f>
        <v>-5.4458000000000002</v>
      </c>
      <c r="C31" s="76">
        <f>IF('HGT &amp; HGL'!F53&lt;&gt;"",'HGT &amp; HGL'!F53,"")</f>
        <v>-18.728000000000002</v>
      </c>
      <c r="H31" s="76">
        <f>IF('HGT &amp; HGL'!I52&lt;&gt;"",'HGT &amp; HGL'!I52,"")</f>
        <v>-5.0415000000000001</v>
      </c>
      <c r="I31" s="76">
        <f>IF('HGT &amp; HGL'!I53&lt;&gt;"",'HGT &amp; HGL'!I53,"")</f>
        <v>-11.734</v>
      </c>
      <c r="R31" s="76">
        <f>IF('Gas Concentration'!I30&lt;&gt;"",'Gas Concentration'!I30,"")</f>
        <v>-68.141000000000005</v>
      </c>
      <c r="S31" s="76">
        <f>IF('Gas Concentration'!I31&lt;&gt;"",'Gas Concentration'!I31,"")</f>
        <v>-66.646000000000001</v>
      </c>
      <c r="W31" s="76">
        <f>IF('Gas Concentration'!$F30&lt;&gt;"",'Gas Concentration'!$F30,"")</f>
        <v>-33.442</v>
      </c>
      <c r="X31" s="76">
        <f>IF('Gas Concentration'!$F31&lt;&gt;"",'Gas Concentration'!$F31,"")</f>
        <v>-28.779</v>
      </c>
      <c r="BH31" s="76">
        <v>0</v>
      </c>
    </row>
    <row r="32" spans="1:60">
      <c r="A32" s="76" t="s">
        <v>392</v>
      </c>
      <c r="B32" s="76">
        <f>IF('HGT &amp; HGL'!F54&lt;&gt;"",'HGT &amp; HGL'!F54,"")</f>
        <v>8.0549999999999997</v>
      </c>
      <c r="C32" s="76">
        <f>IF('HGT &amp; HGL'!F55&lt;&gt;"",'HGT &amp; HGL'!F55,"")</f>
        <v>-30.43</v>
      </c>
      <c r="H32" s="76">
        <f>IF('HGT &amp; HGL'!I54&lt;&gt;"",'HGT &amp; HGL'!I54,"")</f>
        <v>-18.689</v>
      </c>
      <c r="I32" s="76">
        <f>IF('HGT &amp; HGL'!I55&lt;&gt;"",'HGT &amp; HGL'!I55,"")</f>
        <v>26.102</v>
      </c>
      <c r="R32" s="76">
        <f>IF('Gas Concentration'!I32&lt;&gt;"",'Gas Concentration'!I32,"")</f>
        <v>-62.77</v>
      </c>
      <c r="S32" s="76">
        <f>IF('Gas Concentration'!I33&lt;&gt;"",'Gas Concentration'!I33,"")</f>
        <v>-51.332999999999998</v>
      </c>
      <c r="W32" s="76">
        <f>IF('Gas Concentration'!$F32&lt;&gt;"",'Gas Concentration'!$F32,"")</f>
        <v>-28.053000000000001</v>
      </c>
      <c r="X32" s="76">
        <f>IF('Gas Concentration'!$F33&lt;&gt;"",'Gas Concentration'!$F33,"")</f>
        <v>1.9000999999999999</v>
      </c>
      <c r="BH32" s="76">
        <v>0</v>
      </c>
    </row>
    <row r="33" spans="1:60">
      <c r="A33" s="76" t="s">
        <v>393</v>
      </c>
      <c r="B33" s="76">
        <f>IF('HGT &amp; HGL'!F56&lt;&gt;"",'HGT &amp; HGL'!F56,"")</f>
        <v>-24.148</v>
      </c>
      <c r="H33" s="76">
        <f>IF('HGT &amp; HGL'!I56&lt;&gt;"",'HGT &amp; HGL'!I56,"")</f>
        <v>-23.323</v>
      </c>
      <c r="AA33" s="76">
        <f>IF(Pressure!E20&lt;&gt;"",Pressure!E20,"")</f>
        <v>154.82</v>
      </c>
      <c r="BH33" s="76">
        <v>0</v>
      </c>
    </row>
    <row r="34" spans="1:60">
      <c r="A34" s="76" t="s">
        <v>394</v>
      </c>
      <c r="B34" s="76">
        <f>IF('HGT &amp; HGL'!F57&lt;&gt;"",'HGT &amp; HGL'!F57,"")</f>
        <v>52.305</v>
      </c>
      <c r="H34" s="76">
        <f>IF('HGT &amp; HGL'!I57&lt;&gt;"",'HGT &amp; HGL'!I57,"")</f>
        <v>-22.044</v>
      </c>
      <c r="AA34" s="76">
        <f>IF(Pressure!E21&lt;&gt;"",Pressure!E21,"")</f>
        <v>281.62</v>
      </c>
      <c r="BH34" s="76">
        <v>0</v>
      </c>
    </row>
    <row r="35" spans="1:60">
      <c r="A35" s="76" t="s">
        <v>271</v>
      </c>
      <c r="B35" s="76">
        <f>IF('HGT &amp; HGL'!F58&lt;&gt;"",'HGT &amp; HGL'!F58,"")</f>
        <v>7.8258000000000001</v>
      </c>
      <c r="C35" s="76">
        <f>IF('HGT &amp; HGL'!F59&lt;&gt;"",'HGT &amp; HGL'!F59,"")</f>
        <v>-8.5527999999999995</v>
      </c>
      <c r="D35" s="76">
        <f>IF('HGT &amp; HGL'!F60&lt;&gt;"",'HGT &amp; HGL'!F60,"")</f>
        <v>291.8</v>
      </c>
      <c r="H35" s="76" t="str">
        <f>IF('HGT &amp; HGL'!I58&lt;&gt;"",'HGT &amp; HGL'!I58,"")</f>
        <v/>
      </c>
      <c r="I35" s="76" t="str">
        <f>IF('HGT &amp; HGL'!I59&lt;&gt;"",'HGT &amp; HGL'!I59,"")</f>
        <v/>
      </c>
      <c r="J35" s="76" t="str">
        <f>IF('HGT &amp; HGL'!I60&lt;&gt;"",'HGT &amp; HGL'!I60,"")</f>
        <v/>
      </c>
      <c r="R35" s="76">
        <f>IF('Gas Concentration'!I34&lt;&gt;"",'Gas Concentration'!I34,"")</f>
        <v>-28.89</v>
      </c>
      <c r="W35" s="76">
        <f>IF('Gas Concentration'!$F34&lt;&gt;"",'Gas Concentration'!$F34,"")</f>
        <v>-24.033999999999999</v>
      </c>
      <c r="BH35" s="76">
        <v>0</v>
      </c>
    </row>
    <row r="133" spans="2:17" ht="12.75" customHeight="1">
      <c r="B133" s="126"/>
      <c r="C133" s="126"/>
      <c r="D133" s="126"/>
      <c r="E133" s="126"/>
      <c r="F133" s="126"/>
      <c r="G133" s="126"/>
    </row>
    <row r="136" spans="2:17" ht="12.75" customHeight="1"/>
    <row r="142" spans="2:17" s="22" customFormat="1" ht="12.75" customHeigh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 s="22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 s="22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 s="22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2:17" s="22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2:17" s="22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2:17" s="26" customFormat="1" ht="12.75" customHeight="1"/>
    <row r="149" spans="2:17" s="26" customFormat="1"/>
    <row r="150" spans="2:17" s="26" customFormat="1"/>
    <row r="151" spans="2:17" s="26" customFormat="1"/>
    <row r="152" spans="2:17" s="26" customFormat="1"/>
    <row r="153" spans="2:17" s="26" customFormat="1"/>
    <row r="154" spans="2:17" s="26" customFormat="1"/>
    <row r="155" spans="2:17" s="26" customFormat="1"/>
    <row r="156" spans="2:17" s="26" customFormat="1"/>
    <row r="157" spans="2:17" s="26" customFormat="1"/>
    <row r="158" spans="2:17" s="26" customFormat="1"/>
    <row r="159" spans="2:17" s="26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D44" sqref="D4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90" t="s">
        <v>313</v>
      </c>
      <c r="L1" s="190"/>
      <c r="O1" s="170" t="s">
        <v>315</v>
      </c>
      <c r="P1" s="171"/>
    </row>
    <row r="2" spans="1:16" s="6" customFormat="1" ht="25.5">
      <c r="D2" s="198" t="s">
        <v>135</v>
      </c>
      <c r="E2" s="198"/>
      <c r="F2" s="198"/>
      <c r="G2" s="198" t="s">
        <v>134</v>
      </c>
      <c r="H2" s="198"/>
      <c r="I2" s="198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2" t="s">
        <v>85</v>
      </c>
      <c r="B3" s="172" t="s">
        <v>0</v>
      </c>
      <c r="C3" s="203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2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73"/>
      <c r="B4" s="173"/>
      <c r="C4" s="173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73"/>
      <c r="O4" s="39" t="str">
        <f>I4</f>
        <v>(%)</v>
      </c>
      <c r="P4" s="39" t="str">
        <f>L4</f>
        <v>(%)</v>
      </c>
    </row>
    <row r="5" spans="1:16" ht="12.75" customHeight="1">
      <c r="A5" s="172" t="s">
        <v>338</v>
      </c>
      <c r="B5" s="11" t="s">
        <v>87</v>
      </c>
      <c r="C5" s="12"/>
      <c r="D5" s="19">
        <f>Output!S35</f>
        <v>54.8</v>
      </c>
      <c r="E5" s="19">
        <f>Output!T35</f>
        <v>62.3</v>
      </c>
      <c r="F5" s="20">
        <f>Output!U35</f>
        <v>13.686</v>
      </c>
      <c r="G5" s="13"/>
      <c r="H5" s="13"/>
      <c r="I5" s="20"/>
      <c r="K5" s="114">
        <f>IF(F5&lt;&gt;"",ABS(F5),"")</f>
        <v>13.686</v>
      </c>
      <c r="L5" s="114" t="str">
        <f>IF(I5&lt;&gt;"",ABS(I5),"")</f>
        <v/>
      </c>
      <c r="N5" s="193" t="s">
        <v>86</v>
      </c>
      <c r="O5" s="28">
        <f>AVERAGE(K5:K7)</f>
        <v>13.035000000000002</v>
      </c>
      <c r="P5" s="28">
        <f>AVERAGE(L5:L7)</f>
        <v>7.7922000000000002</v>
      </c>
    </row>
    <row r="6" spans="1:16">
      <c r="A6" s="199"/>
      <c r="B6" s="11" t="s">
        <v>88</v>
      </c>
      <c r="C6" s="12"/>
      <c r="D6" s="19">
        <f>Output!S43</f>
        <v>86</v>
      </c>
      <c r="E6" s="19">
        <f>Output!T43</f>
        <v>99</v>
      </c>
      <c r="F6" s="20">
        <f>Output!U43</f>
        <v>15.116</v>
      </c>
      <c r="G6" s="13"/>
      <c r="H6" s="13"/>
      <c r="I6" s="20"/>
      <c r="K6" s="114">
        <f t="shared" ref="K6:K60" si="0">IF(F6&lt;&gt;"",ABS(F6),"")</f>
        <v>15.116</v>
      </c>
      <c r="L6" s="114" t="str">
        <f t="shared" ref="L6:L60" si="1">IF(I6&lt;&gt;"",ABS(I6),"")</f>
        <v/>
      </c>
      <c r="N6" s="194"/>
      <c r="O6" s="105"/>
      <c r="P6" s="105"/>
    </row>
    <row r="7" spans="1:16">
      <c r="A7" s="200"/>
      <c r="B7" s="11" t="s">
        <v>89</v>
      </c>
      <c r="C7" s="12"/>
      <c r="D7" s="19">
        <f>Output!S51</f>
        <v>82.5</v>
      </c>
      <c r="E7" s="19">
        <f>Output!T51</f>
        <v>91</v>
      </c>
      <c r="F7" s="20">
        <f>Output!U51</f>
        <v>10.303000000000001</v>
      </c>
      <c r="G7" s="13">
        <f>-Output!S52</f>
        <v>13.86</v>
      </c>
      <c r="H7" s="13">
        <f>ABS(Output!T52)</f>
        <v>14.94</v>
      </c>
      <c r="I7" s="20">
        <f>Output!U52</f>
        <v>7.7922000000000002</v>
      </c>
      <c r="K7" s="114">
        <f t="shared" si="0"/>
        <v>10.303000000000001</v>
      </c>
      <c r="L7" s="114">
        <f t="shared" si="1"/>
        <v>7.7922000000000002</v>
      </c>
      <c r="N7" s="195"/>
      <c r="O7" s="106"/>
      <c r="P7" s="106"/>
    </row>
    <row r="8" spans="1:16" ht="12.75" customHeight="1">
      <c r="A8" s="201" t="s">
        <v>339</v>
      </c>
      <c r="B8" s="11" t="s">
        <v>92</v>
      </c>
      <c r="C8" s="12"/>
      <c r="D8" s="19">
        <f>Output!S59</f>
        <v>122.89</v>
      </c>
      <c r="E8" s="19">
        <f>Output!T59</f>
        <v>135.47999999999999</v>
      </c>
      <c r="F8" s="20">
        <f>Output!U59</f>
        <v>10.246</v>
      </c>
      <c r="G8" s="13"/>
      <c r="H8" s="13"/>
      <c r="I8" s="20"/>
      <c r="K8" s="114">
        <f t="shared" si="0"/>
        <v>10.246</v>
      </c>
      <c r="L8" s="114" t="str">
        <f t="shared" si="1"/>
        <v/>
      </c>
      <c r="N8" s="193" t="s">
        <v>107</v>
      </c>
      <c r="O8" s="28">
        <f>AVERAGE(K8:K22)</f>
        <v>11.949400000000001</v>
      </c>
      <c r="P8" s="28">
        <f>AVERAGE(L8:L22)</f>
        <v>4.6187499999999995</v>
      </c>
    </row>
    <row r="9" spans="1:16">
      <c r="A9" s="202"/>
      <c r="B9" s="11" t="s">
        <v>97</v>
      </c>
      <c r="C9" s="12"/>
      <c r="D9" s="19">
        <f>Output!S254</f>
        <v>116.81</v>
      </c>
      <c r="E9" s="19">
        <f>Output!T254</f>
        <v>132.52000000000001</v>
      </c>
      <c r="F9" s="20">
        <f>Output!U254</f>
        <v>13.452</v>
      </c>
      <c r="G9" s="13"/>
      <c r="H9" s="13"/>
      <c r="I9" s="20"/>
      <c r="K9" s="114">
        <f t="shared" si="0"/>
        <v>13.452</v>
      </c>
      <c r="L9" s="114" t="str">
        <f t="shared" si="1"/>
        <v/>
      </c>
      <c r="N9" s="194"/>
      <c r="O9" s="105"/>
      <c r="P9" s="105"/>
    </row>
    <row r="10" spans="1:16">
      <c r="A10" s="202"/>
      <c r="B10" s="11" t="s">
        <v>93</v>
      </c>
      <c r="C10" s="12"/>
      <c r="D10" s="19">
        <f>Output!S98</f>
        <v>229.21</v>
      </c>
      <c r="E10" s="19">
        <f>Output!T98</f>
        <v>234.57</v>
      </c>
      <c r="F10" s="20">
        <f>Output!U98</f>
        <v>2.3367</v>
      </c>
      <c r="G10" s="13"/>
      <c r="H10" s="13"/>
      <c r="I10" s="20"/>
      <c r="K10" s="114">
        <f t="shared" si="0"/>
        <v>2.3367</v>
      </c>
      <c r="L10" s="114" t="str">
        <f t="shared" si="1"/>
        <v/>
      </c>
      <c r="N10" s="194"/>
      <c r="O10" s="105"/>
      <c r="P10" s="105"/>
    </row>
    <row r="11" spans="1:16">
      <c r="A11" s="202"/>
      <c r="B11" s="11" t="s">
        <v>98</v>
      </c>
      <c r="C11" s="12"/>
      <c r="D11" s="19">
        <f>Output!S293</f>
        <v>217.68</v>
      </c>
      <c r="E11" s="19">
        <f>Output!T293</f>
        <v>234.06</v>
      </c>
      <c r="F11" s="20">
        <f>Output!U293</f>
        <v>7.5233999999999996</v>
      </c>
      <c r="G11" s="13"/>
      <c r="H11" s="13"/>
      <c r="I11" s="20"/>
      <c r="K11" s="114">
        <f t="shared" si="0"/>
        <v>7.5233999999999996</v>
      </c>
      <c r="L11" s="114" t="str">
        <f t="shared" si="1"/>
        <v/>
      </c>
      <c r="N11" s="194"/>
      <c r="O11" s="105"/>
      <c r="P11" s="105"/>
    </row>
    <row r="12" spans="1:16">
      <c r="A12" s="202"/>
      <c r="B12" s="11" t="s">
        <v>95</v>
      </c>
      <c r="C12" s="12"/>
      <c r="D12" s="19">
        <f>Output!S176</f>
        <v>204.28</v>
      </c>
      <c r="E12" s="19">
        <f>Output!T176</f>
        <v>221.67</v>
      </c>
      <c r="F12" s="20">
        <f>Output!U176</f>
        <v>8.5104000000000006</v>
      </c>
      <c r="G12" s="13"/>
      <c r="H12" s="13"/>
      <c r="I12" s="20"/>
      <c r="K12" s="114">
        <f t="shared" si="0"/>
        <v>8.5104000000000006</v>
      </c>
      <c r="L12" s="114" t="str">
        <f t="shared" si="1"/>
        <v/>
      </c>
      <c r="N12" s="194"/>
      <c r="O12" s="105"/>
      <c r="P12" s="105"/>
    </row>
    <row r="13" spans="1:16">
      <c r="A13" s="202"/>
      <c r="B13" s="11" t="s">
        <v>100</v>
      </c>
      <c r="C13" s="12"/>
      <c r="D13" s="19">
        <f>Output!S371</f>
        <v>197.83</v>
      </c>
      <c r="E13" s="19">
        <f>Output!T371</f>
        <v>221.01</v>
      </c>
      <c r="F13" s="20">
        <f>Output!U371</f>
        <v>11.718</v>
      </c>
      <c r="G13" s="13"/>
      <c r="H13" s="13"/>
      <c r="I13" s="20"/>
      <c r="K13" s="114">
        <f t="shared" si="0"/>
        <v>11.718</v>
      </c>
      <c r="L13" s="114" t="str">
        <f t="shared" si="1"/>
        <v/>
      </c>
      <c r="N13" s="194"/>
      <c r="O13" s="105"/>
      <c r="P13" s="105"/>
    </row>
    <row r="14" spans="1:16">
      <c r="A14" s="202"/>
      <c r="B14" s="11" t="s">
        <v>101</v>
      </c>
      <c r="C14" s="12"/>
      <c r="D14" s="19">
        <f>Output!S410</f>
        <v>290.49</v>
      </c>
      <c r="E14" s="19">
        <f>Output!T410</f>
        <v>310.87</v>
      </c>
      <c r="F14" s="20">
        <f>Output!U410</f>
        <v>7.0164</v>
      </c>
      <c r="G14" s="13"/>
      <c r="H14" s="13"/>
      <c r="I14" s="20"/>
      <c r="K14" s="114">
        <f t="shared" si="0"/>
        <v>7.0164</v>
      </c>
      <c r="L14" s="114" t="str">
        <f t="shared" si="1"/>
        <v/>
      </c>
      <c r="N14" s="194"/>
      <c r="O14" s="105"/>
      <c r="P14" s="105"/>
    </row>
    <row r="15" spans="1:16">
      <c r="A15" s="202"/>
      <c r="B15" s="11" t="s">
        <v>104</v>
      </c>
      <c r="C15" s="12"/>
      <c r="D15" s="19">
        <f>Output!S527</f>
        <v>268.44</v>
      </c>
      <c r="E15" s="19">
        <f>Output!T527</f>
        <v>289.68</v>
      </c>
      <c r="F15" s="20">
        <f>Output!U527</f>
        <v>7.9138999999999999</v>
      </c>
      <c r="G15" s="13"/>
      <c r="H15" s="13"/>
      <c r="I15" s="20"/>
      <c r="K15" s="114">
        <f t="shared" si="0"/>
        <v>7.9138999999999999</v>
      </c>
      <c r="L15" s="114" t="str">
        <f t="shared" si="1"/>
        <v/>
      </c>
      <c r="N15" s="194"/>
      <c r="O15" s="105"/>
      <c r="P15" s="105"/>
    </row>
    <row r="16" spans="1:16">
      <c r="A16" s="202"/>
      <c r="B16" s="11" t="s">
        <v>105</v>
      </c>
      <c r="C16" s="12"/>
      <c r="D16" s="19">
        <f>Output!S566</f>
        <v>135.33000000000001</v>
      </c>
      <c r="E16" s="19">
        <f>Output!T566</f>
        <v>143.19</v>
      </c>
      <c r="F16" s="20">
        <f>Output!U566</f>
        <v>5.8102</v>
      </c>
      <c r="G16" s="13"/>
      <c r="H16" s="13"/>
      <c r="I16" s="20"/>
      <c r="K16" s="114">
        <f t="shared" si="0"/>
        <v>5.8102</v>
      </c>
      <c r="L16" s="114" t="str">
        <f t="shared" si="1"/>
        <v/>
      </c>
      <c r="N16" s="194"/>
      <c r="O16" s="105"/>
      <c r="P16" s="105"/>
    </row>
    <row r="17" spans="1:16">
      <c r="A17" s="202"/>
      <c r="B17" s="11" t="s">
        <v>94</v>
      </c>
      <c r="C17" s="12"/>
      <c r="D17" s="19">
        <f>Output!S137</f>
        <v>207.25</v>
      </c>
      <c r="E17" s="19">
        <f>Output!T137</f>
        <v>243.33</v>
      </c>
      <c r="F17" s="20">
        <f>Output!U137</f>
        <v>17.408999999999999</v>
      </c>
      <c r="G17" s="13">
        <f>-Output!S138</f>
        <v>2.91</v>
      </c>
      <c r="H17" s="13">
        <f>-Output!T138</f>
        <v>2.8132000000000001</v>
      </c>
      <c r="I17" s="20">
        <f>Output!U138</f>
        <v>-3.3264999999999998</v>
      </c>
      <c r="K17" s="114">
        <f t="shared" si="0"/>
        <v>17.408999999999999</v>
      </c>
      <c r="L17" s="114">
        <f t="shared" si="1"/>
        <v>3.3264999999999998</v>
      </c>
      <c r="N17" s="194"/>
      <c r="O17" s="105"/>
      <c r="P17" s="105"/>
    </row>
    <row r="18" spans="1:16">
      <c r="A18" s="202"/>
      <c r="B18" s="11" t="s">
        <v>99</v>
      </c>
      <c r="C18" s="12"/>
      <c r="D18" s="19">
        <f>Output!S332</f>
        <v>203.99</v>
      </c>
      <c r="E18" s="19">
        <f>Output!T332</f>
        <v>240.56</v>
      </c>
      <c r="F18" s="20">
        <f>Output!U332</f>
        <v>17.928999999999998</v>
      </c>
      <c r="G18" s="13">
        <f>-Output!S333</f>
        <v>2.92</v>
      </c>
      <c r="H18" s="13">
        <f>-Output!T333</f>
        <v>2.8014999999999999</v>
      </c>
      <c r="I18" s="20">
        <f>Output!U333</f>
        <v>-4.0589000000000004</v>
      </c>
      <c r="K18" s="114">
        <f t="shared" si="0"/>
        <v>17.928999999999998</v>
      </c>
      <c r="L18" s="114">
        <f t="shared" si="1"/>
        <v>4.0589000000000004</v>
      </c>
      <c r="N18" s="194"/>
      <c r="O18" s="105"/>
      <c r="P18" s="105"/>
    </row>
    <row r="19" spans="1:16">
      <c r="A19" s="202"/>
      <c r="B19" s="11" t="s">
        <v>96</v>
      </c>
      <c r="C19" s="12"/>
      <c r="D19" s="19">
        <f>Output!S215</f>
        <v>175.49</v>
      </c>
      <c r="E19" s="19">
        <f>Output!T215</f>
        <v>198.17</v>
      </c>
      <c r="F19" s="20">
        <f>Output!U215</f>
        <v>12.922000000000001</v>
      </c>
      <c r="G19" s="13">
        <f>-Output!S216</f>
        <v>2.95</v>
      </c>
      <c r="H19" s="13">
        <f>-Output!T216</f>
        <v>2.6629999999999998</v>
      </c>
      <c r="I19" s="20">
        <f>Output!U216</f>
        <v>-9.7303999999999995</v>
      </c>
      <c r="K19" s="114">
        <f t="shared" si="0"/>
        <v>12.922000000000001</v>
      </c>
      <c r="L19" s="114">
        <f t="shared" si="1"/>
        <v>9.7303999999999995</v>
      </c>
      <c r="N19" s="194"/>
      <c r="O19" s="105"/>
      <c r="P19" s="105"/>
    </row>
    <row r="20" spans="1:16">
      <c r="A20" s="202"/>
      <c r="B20" s="11" t="s">
        <v>102</v>
      </c>
      <c r="C20" s="12"/>
      <c r="D20" s="19">
        <f>Output!S449</f>
        <v>208.23</v>
      </c>
      <c r="E20" s="19">
        <f>Output!T449</f>
        <v>241.62</v>
      </c>
      <c r="F20" s="20">
        <f>Output!U449</f>
        <v>16.036999999999999</v>
      </c>
      <c r="G20" s="13">
        <f>-Output!S450</f>
        <v>2.91</v>
      </c>
      <c r="H20" s="13">
        <f>-Output!T450</f>
        <v>2.8058000000000001</v>
      </c>
      <c r="I20" s="20">
        <f>Output!U450</f>
        <v>-3.58</v>
      </c>
      <c r="K20" s="114">
        <f t="shared" si="0"/>
        <v>16.036999999999999</v>
      </c>
      <c r="L20" s="114">
        <f t="shared" si="1"/>
        <v>3.58</v>
      </c>
      <c r="N20" s="194"/>
      <c r="O20" s="105"/>
      <c r="P20" s="105"/>
    </row>
    <row r="21" spans="1:16">
      <c r="A21" s="202"/>
      <c r="B21" s="11" t="s">
        <v>103</v>
      </c>
      <c r="C21" s="12"/>
      <c r="D21" s="19">
        <f>Output!S488</f>
        <v>210.57</v>
      </c>
      <c r="E21" s="19">
        <f>Output!T488</f>
        <v>241.94</v>
      </c>
      <c r="F21" s="20">
        <f>Output!U488</f>
        <v>14.9</v>
      </c>
      <c r="G21" s="13">
        <f>-Output!S489</f>
        <v>2.89</v>
      </c>
      <c r="H21" s="13">
        <f>-Output!T489</f>
        <v>2.7892999999999999</v>
      </c>
      <c r="I21" s="20">
        <f>Output!U489</f>
        <v>-3.4836999999999998</v>
      </c>
      <c r="K21" s="114">
        <f t="shared" si="0"/>
        <v>14.9</v>
      </c>
      <c r="L21" s="114">
        <f t="shared" si="1"/>
        <v>3.4836999999999998</v>
      </c>
      <c r="N21" s="194"/>
      <c r="O21" s="105"/>
      <c r="P21" s="105"/>
    </row>
    <row r="22" spans="1:16">
      <c r="A22" s="202"/>
      <c r="B22" s="11" t="s">
        <v>106</v>
      </c>
      <c r="C22" s="12"/>
      <c r="D22" s="19">
        <f>Output!S605</f>
        <v>193.43</v>
      </c>
      <c r="E22" s="19">
        <f>Output!T605</f>
        <v>242.79</v>
      </c>
      <c r="F22" s="20">
        <f>Output!U605</f>
        <v>25.516999999999999</v>
      </c>
      <c r="G22" s="13">
        <f>-Output!S606</f>
        <v>2.91</v>
      </c>
      <c r="H22" s="13">
        <f>-ABS(Output!T606)</f>
        <v>-2.8071999999999999</v>
      </c>
      <c r="I22" s="20">
        <f>ABS(Output!U606)</f>
        <v>3.5329999999999999</v>
      </c>
      <c r="K22" s="114">
        <f t="shared" si="0"/>
        <v>25.516999999999999</v>
      </c>
      <c r="L22" s="114">
        <f t="shared" si="1"/>
        <v>3.5329999999999999</v>
      </c>
      <c r="N22" s="195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700.14</v>
      </c>
      <c r="E23" s="19">
        <f>Output!T644</f>
        <v>602.30999999999995</v>
      </c>
      <c r="F23" s="20">
        <f>Output!U644</f>
        <v>-13.974</v>
      </c>
      <c r="G23" s="13">
        <f>-Output!S645</f>
        <v>4.2</v>
      </c>
      <c r="H23" s="13">
        <f>-Output!T645</f>
        <v>5.0762999999999998</v>
      </c>
      <c r="I23" s="20">
        <f>Output!U645</f>
        <v>20.864999999999998</v>
      </c>
      <c r="K23" s="114">
        <f t="shared" si="0"/>
        <v>13.974</v>
      </c>
      <c r="L23" s="114">
        <f t="shared" si="1"/>
        <v>20.864999999999998</v>
      </c>
      <c r="N23" s="14" t="s">
        <v>108</v>
      </c>
      <c r="O23" s="20">
        <f>K23</f>
        <v>13.974</v>
      </c>
      <c r="P23" s="20">
        <f>L23</f>
        <v>20.864999999999998</v>
      </c>
    </row>
    <row r="24" spans="1:16">
      <c r="A24" s="72" t="s">
        <v>340</v>
      </c>
      <c r="B24" s="11" t="s">
        <v>95</v>
      </c>
      <c r="C24" s="12"/>
      <c r="D24" s="19">
        <f>Output!S658</f>
        <v>150.81</v>
      </c>
      <c r="E24" s="19">
        <f>Output!T658</f>
        <v>171.7</v>
      </c>
      <c r="F24" s="20">
        <f>Output!U658</f>
        <v>13.853999999999999</v>
      </c>
      <c r="G24" s="13">
        <f>-Output!S659</f>
        <v>4.3186999999999998</v>
      </c>
      <c r="H24" s="13">
        <f>-Output!T659</f>
        <v>3.4413999999999998</v>
      </c>
      <c r="I24" s="20">
        <f>Output!U659</f>
        <v>-20.312999999999999</v>
      </c>
      <c r="K24" s="114">
        <f t="shared" si="0"/>
        <v>13.853999999999999</v>
      </c>
      <c r="L24" s="114">
        <f t="shared" si="1"/>
        <v>20.312999999999999</v>
      </c>
      <c r="N24" s="14" t="s">
        <v>109</v>
      </c>
      <c r="O24" s="20">
        <f>K24</f>
        <v>13.853999999999999</v>
      </c>
      <c r="P24" s="20">
        <f>L24</f>
        <v>20.312999999999999</v>
      </c>
    </row>
    <row r="25" spans="1:16" ht="12.75" customHeight="1">
      <c r="A25" s="180" t="s">
        <v>110</v>
      </c>
      <c r="B25" s="11" t="s">
        <v>95</v>
      </c>
      <c r="C25" s="12"/>
      <c r="D25" s="19">
        <f>Output!S8</f>
        <v>59</v>
      </c>
      <c r="E25" s="19">
        <f>Output!T8</f>
        <v>68.938000000000002</v>
      </c>
      <c r="F25" s="20">
        <f>Output!U8</f>
        <v>16.844999999999999</v>
      </c>
      <c r="G25" s="13"/>
      <c r="H25" s="13"/>
      <c r="I25" s="20"/>
      <c r="K25" s="114">
        <f t="shared" si="0"/>
        <v>16.844999999999999</v>
      </c>
      <c r="L25" s="114" t="str">
        <f t="shared" si="1"/>
        <v/>
      </c>
      <c r="N25" s="184" t="s">
        <v>110</v>
      </c>
      <c r="O25" s="28">
        <f>AVERAGE(K25:K27)</f>
        <v>20.468</v>
      </c>
      <c r="P25" s="28"/>
    </row>
    <row r="26" spans="1:16">
      <c r="A26" s="180"/>
      <c r="B26" s="11" t="s">
        <v>96</v>
      </c>
      <c r="C26" s="12"/>
      <c r="D26" s="19">
        <f>Output!S17</f>
        <v>44.222999999999999</v>
      </c>
      <c r="E26" s="19">
        <f>Output!T17</f>
        <v>49.21</v>
      </c>
      <c r="F26" s="20">
        <f>Output!U17</f>
        <v>11.276999999999999</v>
      </c>
      <c r="G26" s="13"/>
      <c r="H26" s="13"/>
      <c r="I26" s="20"/>
      <c r="K26" s="114">
        <f t="shared" si="0"/>
        <v>11.276999999999999</v>
      </c>
      <c r="L26" s="114" t="str">
        <f t="shared" si="1"/>
        <v/>
      </c>
      <c r="N26" s="185"/>
      <c r="O26" s="105"/>
      <c r="P26" s="105"/>
    </row>
    <row r="27" spans="1:16">
      <c r="A27" s="180"/>
      <c r="B27" s="11" t="s">
        <v>112</v>
      </c>
      <c r="C27" s="12"/>
      <c r="D27" s="19">
        <f>Output!S26</f>
        <v>66</v>
      </c>
      <c r="E27" s="19">
        <f>Output!T26</f>
        <v>87.965999999999994</v>
      </c>
      <c r="F27" s="20">
        <f>Output!U26</f>
        <v>33.281999999999996</v>
      </c>
      <c r="G27" s="13"/>
      <c r="H27" s="13"/>
      <c r="I27" s="20"/>
      <c r="K27" s="114">
        <f t="shared" si="0"/>
        <v>33.281999999999996</v>
      </c>
      <c r="L27" s="114" t="str">
        <f t="shared" si="1"/>
        <v/>
      </c>
      <c r="N27" s="196"/>
      <c r="O27" s="106"/>
      <c r="P27" s="106"/>
    </row>
    <row r="28" spans="1:16" ht="12.75" customHeight="1">
      <c r="A28" s="201" t="s">
        <v>275</v>
      </c>
      <c r="B28" s="188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1.417</v>
      </c>
      <c r="I28" s="20">
        <f>Output!U731</f>
        <v>-27.759</v>
      </c>
      <c r="K28" s="114">
        <f t="shared" si="0"/>
        <v>19.114000000000001</v>
      </c>
      <c r="L28" s="114">
        <f t="shared" si="1"/>
        <v>27.759</v>
      </c>
      <c r="N28" s="197" t="s">
        <v>275</v>
      </c>
      <c r="O28" s="20">
        <f>AVERAGE(K28:K39)</f>
        <v>20.754066666666667</v>
      </c>
      <c r="P28" s="20">
        <f>AVERAGE(L28:L39)</f>
        <v>19.238166666666668</v>
      </c>
    </row>
    <row r="29" spans="1:16">
      <c r="A29" s="202"/>
      <c r="B29" s="189"/>
      <c r="C29" s="70" t="s">
        <v>269</v>
      </c>
      <c r="D29" s="13">
        <f>Output!S735</f>
        <v>57.5</v>
      </c>
      <c r="E29" s="13">
        <f>Output!T735</f>
        <v>87.372</v>
      </c>
      <c r="F29" s="20">
        <f>Output!U735</f>
        <v>51.951000000000001</v>
      </c>
      <c r="G29" s="13">
        <f>-Output!S736</f>
        <v>1.99</v>
      </c>
      <c r="H29" s="13">
        <f>-Output!T736</f>
        <v>2.2972000000000001</v>
      </c>
      <c r="I29" s="20">
        <f>Output!U736</f>
        <v>15.436</v>
      </c>
      <c r="K29" s="114">
        <f t="shared" si="0"/>
        <v>51.951000000000001</v>
      </c>
      <c r="L29" s="114">
        <f t="shared" si="1"/>
        <v>15.436</v>
      </c>
      <c r="N29" s="191"/>
      <c r="O29" s="28"/>
      <c r="P29" s="28"/>
    </row>
    <row r="30" spans="1:16">
      <c r="A30" s="202"/>
      <c r="B30" s="189"/>
      <c r="C30" s="70" t="s">
        <v>269</v>
      </c>
      <c r="D30" s="13">
        <f>Output!S737</f>
        <v>62.3</v>
      </c>
      <c r="E30" s="13">
        <f>Output!T737</f>
        <v>87.372</v>
      </c>
      <c r="F30" s="20">
        <f>Output!U737</f>
        <v>40.244</v>
      </c>
      <c r="G30" s="13">
        <f>-Output!S738</f>
        <v>1.9910000000000001</v>
      </c>
      <c r="H30" s="13">
        <f>-Output!T738</f>
        <v>2.2972000000000001</v>
      </c>
      <c r="I30" s="20">
        <f>Output!U738</f>
        <v>15.379</v>
      </c>
      <c r="K30" s="114">
        <f t="shared" si="0"/>
        <v>40.244</v>
      </c>
      <c r="L30" s="114">
        <f t="shared" si="1"/>
        <v>15.379</v>
      </c>
      <c r="N30" s="191"/>
      <c r="O30" s="105"/>
      <c r="P30" s="105"/>
    </row>
    <row r="31" spans="1:16">
      <c r="A31" s="202"/>
      <c r="B31" s="189"/>
      <c r="C31" s="70" t="s">
        <v>269</v>
      </c>
      <c r="D31" s="13">
        <f>Output!S739</f>
        <v>80.099999999999994</v>
      </c>
      <c r="E31" s="13">
        <f>Output!T739</f>
        <v>87.372</v>
      </c>
      <c r="F31" s="20">
        <f>Output!U739</f>
        <v>9.0789000000000009</v>
      </c>
      <c r="G31" s="13">
        <f>-Output!S740</f>
        <v>1.931</v>
      </c>
      <c r="H31" s="13">
        <f>-Output!T740</f>
        <v>2.2972000000000001</v>
      </c>
      <c r="I31" s="20">
        <f>Output!U740</f>
        <v>18.963000000000001</v>
      </c>
      <c r="K31" s="114">
        <f t="shared" si="0"/>
        <v>9.0789000000000009</v>
      </c>
      <c r="L31" s="114">
        <f t="shared" si="1"/>
        <v>18.963000000000001</v>
      </c>
      <c r="N31" s="191"/>
      <c r="O31" s="105"/>
      <c r="P31" s="105"/>
    </row>
    <row r="32" spans="1:16">
      <c r="A32" s="202"/>
      <c r="B32" s="189"/>
      <c r="C32" s="72" t="s">
        <v>273</v>
      </c>
      <c r="D32" s="13">
        <f>Output!S744</f>
        <v>52.3</v>
      </c>
      <c r="E32" s="13">
        <f>Output!T744</f>
        <v>43.359000000000002</v>
      </c>
      <c r="F32" s="20">
        <f>Output!U744</f>
        <v>-17.094999999999999</v>
      </c>
      <c r="G32" s="13">
        <f>-Output!S745</f>
        <v>1.9866999999999999</v>
      </c>
      <c r="H32" s="13">
        <f>-Output!T745</f>
        <v>2.4224999999999999</v>
      </c>
      <c r="I32" s="20">
        <f>Output!U745</f>
        <v>21.937000000000001</v>
      </c>
      <c r="K32" s="114">
        <f t="shared" si="0"/>
        <v>17.094999999999999</v>
      </c>
      <c r="L32" s="114">
        <f t="shared" si="1"/>
        <v>21.937000000000001</v>
      </c>
      <c r="N32" s="191"/>
      <c r="O32" s="105"/>
      <c r="P32" s="105"/>
    </row>
    <row r="33" spans="1:16">
      <c r="A33" s="202"/>
      <c r="B33" s="189"/>
      <c r="C33" s="70" t="s">
        <v>272</v>
      </c>
      <c r="D33" s="13">
        <f>Output!T748</f>
        <v>44.145000000000003</v>
      </c>
      <c r="E33" s="13">
        <f>Output!U748</f>
        <v>20.286999999999999</v>
      </c>
      <c r="F33" s="20">
        <f>Output!U748</f>
        <v>20.286999999999999</v>
      </c>
      <c r="G33" s="13">
        <f>-Output!S749</f>
        <v>2.0499999999999998</v>
      </c>
      <c r="H33" s="13">
        <f>-Output!T749</f>
        <v>2.4041999999999999</v>
      </c>
      <c r="I33" s="20">
        <f>Output!U749</f>
        <v>17.28</v>
      </c>
      <c r="K33" s="114">
        <f t="shared" si="0"/>
        <v>20.286999999999999</v>
      </c>
      <c r="L33" s="114">
        <f t="shared" si="1"/>
        <v>17.28</v>
      </c>
      <c r="N33" s="191"/>
      <c r="O33" s="105"/>
      <c r="P33" s="105"/>
    </row>
    <row r="34" spans="1:16">
      <c r="A34" s="202"/>
      <c r="B34" s="188" t="s">
        <v>276</v>
      </c>
      <c r="C34" s="70" t="s">
        <v>113</v>
      </c>
      <c r="D34" s="13">
        <f>Output!S756</f>
        <v>345.33</v>
      </c>
      <c r="E34" s="13">
        <f>Output!T756</f>
        <v>327.71</v>
      </c>
      <c r="F34" s="20">
        <f>Output!U756</f>
        <v>-5.1039000000000003</v>
      </c>
      <c r="G34" s="13">
        <f>-Output!S757</f>
        <v>1.7190000000000001</v>
      </c>
      <c r="H34" s="13">
        <f>-Output!T757</f>
        <v>2.2869000000000002</v>
      </c>
      <c r="I34" s="20">
        <f>Output!U757</f>
        <v>33.036000000000001</v>
      </c>
      <c r="K34" s="114">
        <f t="shared" si="0"/>
        <v>5.1039000000000003</v>
      </c>
      <c r="L34" s="114">
        <f t="shared" si="1"/>
        <v>33.036000000000001</v>
      </c>
      <c r="N34" s="191"/>
      <c r="O34" s="105"/>
      <c r="P34" s="105"/>
    </row>
    <row r="35" spans="1:16">
      <c r="A35" s="202"/>
      <c r="B35" s="189"/>
      <c r="C35" s="70" t="s">
        <v>269</v>
      </c>
      <c r="D35" s="13">
        <f>Output!S761</f>
        <v>83.8</v>
      </c>
      <c r="E35" s="13">
        <f>Output!T761</f>
        <v>103.64</v>
      </c>
      <c r="F35" s="20">
        <f>Output!U761</f>
        <v>23.672000000000001</v>
      </c>
      <c r="G35" s="13">
        <f>-Output!S762</f>
        <v>2.1088</v>
      </c>
      <c r="H35" s="13">
        <f>-Output!T762</f>
        <v>2.4115000000000002</v>
      </c>
      <c r="I35" s="20">
        <f>Output!U762</f>
        <v>14.355</v>
      </c>
      <c r="K35" s="114">
        <f t="shared" si="0"/>
        <v>23.672000000000001</v>
      </c>
      <c r="L35" s="114">
        <f t="shared" si="1"/>
        <v>14.355</v>
      </c>
      <c r="N35" s="191"/>
      <c r="O35" s="105"/>
      <c r="P35" s="105"/>
    </row>
    <row r="36" spans="1:16">
      <c r="A36" s="202"/>
      <c r="B36" s="189"/>
      <c r="C36" s="70" t="s">
        <v>269</v>
      </c>
      <c r="D36" s="13">
        <f>Output!S763</f>
        <v>92.9</v>
      </c>
      <c r="E36" s="13">
        <f>Output!T763</f>
        <v>103.64</v>
      </c>
      <c r="F36" s="20">
        <f>Output!U763</f>
        <v>11.557</v>
      </c>
      <c r="G36" s="13">
        <f>-Output!S764</f>
        <v>2.0699999999999998</v>
      </c>
      <c r="H36" s="13">
        <f>-Output!T764</f>
        <v>2.4115000000000002</v>
      </c>
      <c r="I36" s="20">
        <f>Output!U764</f>
        <v>16.5</v>
      </c>
      <c r="K36" s="114">
        <f t="shared" si="0"/>
        <v>11.557</v>
      </c>
      <c r="L36" s="114">
        <f t="shared" si="1"/>
        <v>16.5</v>
      </c>
      <c r="N36" s="191"/>
      <c r="O36" s="105"/>
      <c r="P36" s="105"/>
    </row>
    <row r="37" spans="1:16">
      <c r="A37" s="202"/>
      <c r="B37" s="189"/>
      <c r="C37" s="70" t="s">
        <v>269</v>
      </c>
      <c r="D37" s="13">
        <f>Output!S765</f>
        <v>116.6</v>
      </c>
      <c r="E37" s="13">
        <f>Output!T765</f>
        <v>103.64</v>
      </c>
      <c r="F37" s="20">
        <f>Output!U765</f>
        <v>-11.117000000000001</v>
      </c>
      <c r="G37" s="13">
        <f>-Output!S766</f>
        <v>2.0266999999999999</v>
      </c>
      <c r="H37" s="13">
        <f>-Output!T766</f>
        <v>2.4115000000000002</v>
      </c>
      <c r="I37" s="20">
        <f>Output!U766</f>
        <v>18.991</v>
      </c>
      <c r="K37" s="114">
        <f t="shared" si="0"/>
        <v>11.117000000000001</v>
      </c>
      <c r="L37" s="114">
        <f t="shared" si="1"/>
        <v>18.991</v>
      </c>
      <c r="N37" s="191"/>
      <c r="O37" s="105"/>
      <c r="P37" s="105"/>
    </row>
    <row r="38" spans="1:16">
      <c r="A38" s="202"/>
      <c r="B38" s="189"/>
      <c r="C38" s="72" t="s">
        <v>273</v>
      </c>
      <c r="D38" s="13">
        <f>Output!S771</f>
        <v>75.2</v>
      </c>
      <c r="E38" s="13">
        <f>Output!T771</f>
        <v>59.688000000000002</v>
      </c>
      <c r="F38" s="20">
        <f>Output!U771</f>
        <v>-20.626999999999999</v>
      </c>
      <c r="G38" s="13">
        <f>-Output!S772</f>
        <v>2.11</v>
      </c>
      <c r="H38" s="13">
        <f>-Output!T772</f>
        <v>2.4493</v>
      </c>
      <c r="I38" s="20">
        <f>Output!U772</f>
        <v>16.082000000000001</v>
      </c>
      <c r="K38" s="114">
        <f t="shared" si="0"/>
        <v>20.626999999999999</v>
      </c>
      <c r="L38" s="114">
        <f t="shared" si="1"/>
        <v>16.082000000000001</v>
      </c>
      <c r="N38" s="191"/>
      <c r="O38" s="105"/>
      <c r="P38" s="105"/>
    </row>
    <row r="39" spans="1:16">
      <c r="A39" s="202"/>
      <c r="B39" s="189"/>
      <c r="C39" s="70" t="s">
        <v>272</v>
      </c>
      <c r="D39" s="13">
        <f>Output!S775</f>
        <v>75.2</v>
      </c>
      <c r="E39" s="13">
        <f>Output!T775</f>
        <v>60.76</v>
      </c>
      <c r="F39" s="20">
        <f>Output!U775</f>
        <v>-19.202000000000002</v>
      </c>
      <c r="G39" s="13">
        <f>-Output!S776</f>
        <v>2.11</v>
      </c>
      <c r="H39" s="13">
        <f>-Output!T776</f>
        <v>2.4293999999999998</v>
      </c>
      <c r="I39" s="20">
        <f>Output!U776</f>
        <v>15.14</v>
      </c>
      <c r="K39" s="114">
        <f t="shared" si="0"/>
        <v>19.202000000000002</v>
      </c>
      <c r="L39" s="114">
        <f t="shared" si="1"/>
        <v>15.14</v>
      </c>
      <c r="N39" s="192"/>
      <c r="O39" s="106"/>
      <c r="P39" s="106"/>
    </row>
    <row r="40" spans="1:16" ht="12.75" customHeight="1">
      <c r="A40" s="184" t="s">
        <v>111</v>
      </c>
      <c r="B40" s="181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-8.4670000000000005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8.4670000000000005</v>
      </c>
      <c r="L40" s="114">
        <f t="shared" si="1"/>
        <v>3.8317999999999999</v>
      </c>
      <c r="N40" s="184" t="s">
        <v>111</v>
      </c>
      <c r="O40" s="28">
        <f>AVERAGE(K40:K51)</f>
        <v>12.675854545454547</v>
      </c>
      <c r="P40" s="28">
        <f>AVERAGE(L40:L51)</f>
        <v>14.699078750000002</v>
      </c>
    </row>
    <row r="41" spans="1:16">
      <c r="A41" s="185"/>
      <c r="B41" s="182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1.3471</v>
      </c>
      <c r="K41" s="114">
        <f t="shared" si="0"/>
        <v>2.2017000000000002</v>
      </c>
      <c r="L41" s="114">
        <f t="shared" si="1"/>
        <v>1.3471</v>
      </c>
      <c r="N41" s="191"/>
      <c r="O41" s="105"/>
      <c r="P41" s="105"/>
    </row>
    <row r="42" spans="1:16">
      <c r="A42" s="185"/>
      <c r="B42" s="182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13.946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13.946</v>
      </c>
      <c r="L42" s="114">
        <f t="shared" si="1"/>
        <v>8.0806000000000004</v>
      </c>
      <c r="N42" s="191"/>
      <c r="O42" s="105"/>
      <c r="P42" s="105"/>
    </row>
    <row r="43" spans="1:16">
      <c r="A43" s="185"/>
      <c r="B43" s="183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18.515999999999998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18.515999999999998</v>
      </c>
      <c r="L43" s="114">
        <f t="shared" si="1"/>
        <v>0.48813000000000001</v>
      </c>
      <c r="N43" s="191"/>
      <c r="O43" s="105"/>
      <c r="P43" s="105"/>
    </row>
    <row r="44" spans="1:16">
      <c r="A44" s="185"/>
      <c r="B44" s="181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7.5804999999999998</v>
      </c>
      <c r="G44" s="13"/>
      <c r="H44" s="13"/>
      <c r="I44" s="20"/>
      <c r="K44" s="114">
        <f t="shared" si="0"/>
        <v>7.5804999999999998</v>
      </c>
      <c r="L44" s="114" t="str">
        <f t="shared" si="1"/>
        <v/>
      </c>
      <c r="N44" s="191"/>
      <c r="O44" s="105"/>
      <c r="P44" s="105"/>
    </row>
    <row r="45" spans="1:16">
      <c r="A45" s="185"/>
      <c r="B45" s="182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91"/>
      <c r="O45" s="105"/>
      <c r="P45" s="105"/>
    </row>
    <row r="46" spans="1:16">
      <c r="A46" s="185"/>
      <c r="B46" s="182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91"/>
      <c r="O46" s="105"/>
      <c r="P46" s="105"/>
    </row>
    <row r="47" spans="1:16">
      <c r="A47" s="185"/>
      <c r="B47" s="183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91"/>
      <c r="O47" s="105"/>
      <c r="P47" s="105"/>
    </row>
    <row r="48" spans="1:16">
      <c r="A48" s="185"/>
      <c r="B48" s="181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191"/>
      <c r="O48" s="105"/>
      <c r="P48" s="105"/>
    </row>
    <row r="49" spans="1:16">
      <c r="A49" s="185"/>
      <c r="B49" s="182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191"/>
      <c r="O49" s="105"/>
      <c r="P49" s="105"/>
    </row>
    <row r="50" spans="1:16">
      <c r="A50" s="185"/>
      <c r="B50" s="182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191"/>
      <c r="O50" s="105"/>
      <c r="P50" s="105"/>
    </row>
    <row r="51" spans="1:16">
      <c r="A51" s="185"/>
      <c r="B51" s="183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-8.5185999999999993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8.5185999999999993</v>
      </c>
      <c r="L51" s="114">
        <f t="shared" si="1"/>
        <v>47.707000000000001</v>
      </c>
      <c r="N51" s="191"/>
      <c r="O51" s="106"/>
      <c r="P51" s="106"/>
    </row>
    <row r="52" spans="1:16">
      <c r="A52" s="186"/>
      <c r="B52" s="188" t="s">
        <v>277</v>
      </c>
      <c r="C52" s="204" t="s">
        <v>113</v>
      </c>
      <c r="D52" s="13">
        <f>Output!S783</f>
        <v>769.85</v>
      </c>
      <c r="E52" s="13">
        <f>Output!T783</f>
        <v>727.93</v>
      </c>
      <c r="F52" s="20">
        <f>Output!U783</f>
        <v>-5.4458000000000002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-5.0415000000000001</v>
      </c>
      <c r="K52" s="114">
        <f t="shared" si="0"/>
        <v>5.4458000000000002</v>
      </c>
      <c r="L52" s="114">
        <f t="shared" si="1"/>
        <v>5.0415000000000001</v>
      </c>
      <c r="N52" s="191"/>
      <c r="O52" s="28">
        <f>AVERAGE(K52:K55)</f>
        <v>15.6647</v>
      </c>
      <c r="P52" s="28">
        <f>AVERAGE(L52:L55)</f>
        <v>15.391625000000001</v>
      </c>
    </row>
    <row r="53" spans="1:16">
      <c r="A53" s="186"/>
      <c r="B53" s="189"/>
      <c r="C53" s="189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191"/>
      <c r="O53" s="105"/>
      <c r="P53" s="105"/>
    </row>
    <row r="54" spans="1:16">
      <c r="A54" s="186"/>
      <c r="B54" s="188" t="s">
        <v>278</v>
      </c>
      <c r="C54" s="204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8.0549999999999997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8.0549999999999997</v>
      </c>
      <c r="L54" s="114">
        <f t="shared" si="1"/>
        <v>18.689</v>
      </c>
      <c r="N54" s="191"/>
      <c r="O54" s="105"/>
      <c r="P54" s="105"/>
    </row>
    <row r="55" spans="1:16">
      <c r="A55" s="186"/>
      <c r="B55" s="189"/>
      <c r="C55" s="189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191"/>
      <c r="O55" s="106"/>
      <c r="P55" s="106"/>
    </row>
    <row r="56" spans="1:16">
      <c r="A56" s="186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191"/>
      <c r="O56" s="28">
        <f>AVERAGE(K56:K57)</f>
        <v>38.226500000000001</v>
      </c>
      <c r="P56" s="28">
        <f>AVERAGE(L56:L57)</f>
        <v>22.683500000000002</v>
      </c>
    </row>
    <row r="57" spans="1:16">
      <c r="A57" s="187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192"/>
      <c r="O57" s="106"/>
      <c r="P57" s="106"/>
    </row>
    <row r="58" spans="1:16" ht="12.75" customHeight="1">
      <c r="A58" s="174" t="s">
        <v>271</v>
      </c>
      <c r="B58" s="177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7.8258000000000001</v>
      </c>
      <c r="G58" s="13"/>
      <c r="H58" s="13"/>
      <c r="I58" s="20"/>
      <c r="K58" s="114">
        <f t="shared" si="0"/>
        <v>7.8258000000000001</v>
      </c>
      <c r="L58" s="114" t="str">
        <f t="shared" si="1"/>
        <v/>
      </c>
      <c r="N58" s="174" t="s">
        <v>271</v>
      </c>
      <c r="O58" s="28">
        <f>AVERAGE(K58:K59)</f>
        <v>8.1892999999999994</v>
      </c>
      <c r="P58" s="28"/>
    </row>
    <row r="59" spans="1:16">
      <c r="A59" s="175"/>
      <c r="B59" s="178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-8.5527999999999995</v>
      </c>
      <c r="G59" s="13"/>
      <c r="H59" s="13"/>
      <c r="I59" s="20"/>
      <c r="K59" s="114">
        <f t="shared" si="0"/>
        <v>8.5527999999999995</v>
      </c>
      <c r="L59" s="114" t="str">
        <f t="shared" si="1"/>
        <v/>
      </c>
      <c r="N59" s="191"/>
      <c r="O59" s="105"/>
      <c r="P59" s="105"/>
    </row>
    <row r="60" spans="1:16">
      <c r="A60" s="176"/>
      <c r="B60" s="179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92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5.7097074074074063</v>
      </c>
      <c r="G62" s="118"/>
      <c r="H62" s="118"/>
      <c r="I62" s="121">
        <f>AVERAGE(I5:I59)</f>
        <v>3.1827894285714278</v>
      </c>
      <c r="J62" s="117"/>
      <c r="K62" s="121">
        <f>AVERAGE(K5:K59)</f>
        <v>15.769474074074068</v>
      </c>
      <c r="L62" s="121">
        <f>AVERAGE(L5:L59)</f>
        <v>15.201909428571424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18.303755650199449</v>
      </c>
      <c r="G63" s="118"/>
      <c r="H63" s="118"/>
      <c r="I63" s="121">
        <f>STDEV(I5:I59)</f>
        <v>18.474362486951055</v>
      </c>
      <c r="J63" s="117"/>
      <c r="K63" s="121">
        <f>STDEV(K5:K59)</f>
        <v>10.717976477125758</v>
      </c>
      <c r="L63" s="121">
        <f>STDEV(L5:L59)</f>
        <v>10.669353852892369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8.5104000000000006</v>
      </c>
      <c r="G64" s="118"/>
      <c r="H64" s="118"/>
      <c r="I64" s="121">
        <f>MEDIAN(I5:I60)</f>
        <v>3.5329999999999999</v>
      </c>
      <c r="J64" s="117"/>
      <c r="K64" s="121">
        <f>MEDIAN(K5:K60)</f>
        <v>13.853999999999999</v>
      </c>
      <c r="L64" s="121">
        <f>MEDIAN(L5:L60)</f>
        <v>15.436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0.53700000000000003</v>
      </c>
      <c r="L65" s="120">
        <f>PERCENTRANK(L5:L60,13)</f>
        <v>0.39600000000000002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27.096200000000003</v>
      </c>
    </row>
  </sheetData>
  <mergeCells count="30">
    <mergeCell ref="C54:C55"/>
    <mergeCell ref="B54:B55"/>
    <mergeCell ref="B34:B39"/>
    <mergeCell ref="A28:A39"/>
    <mergeCell ref="B52:B53"/>
    <mergeCell ref="C52:C53"/>
    <mergeCell ref="B48:B51"/>
    <mergeCell ref="G2:I2"/>
    <mergeCell ref="A5:A7"/>
    <mergeCell ref="A8:A22"/>
    <mergeCell ref="A3:A4"/>
    <mergeCell ref="B3:B4"/>
    <mergeCell ref="D2:F2"/>
    <mergeCell ref="C3:C4"/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M3" sqref="M3:O26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198" t="s">
        <v>343</v>
      </c>
      <c r="E2" s="198"/>
      <c r="F2" s="198"/>
      <c r="H2" s="112" t="s">
        <v>344</v>
      </c>
      <c r="I2" s="103"/>
      <c r="K2" s="102" t="s">
        <v>8</v>
      </c>
    </row>
    <row r="3" spans="1:11" s="15" customFormat="1" ht="25.5">
      <c r="A3" s="172" t="s">
        <v>85</v>
      </c>
      <c r="B3" s="172" t="s">
        <v>0</v>
      </c>
      <c r="C3" s="203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2" t="s">
        <v>85</v>
      </c>
      <c r="K3" s="39" t="str">
        <f>H3</f>
        <v>Relative Difference</v>
      </c>
    </row>
    <row r="4" spans="1:11" s="6" customFormat="1">
      <c r="A4" s="173"/>
      <c r="B4" s="173"/>
      <c r="C4" s="173"/>
      <c r="D4" s="38" t="s">
        <v>90</v>
      </c>
      <c r="E4" s="38" t="s">
        <v>90</v>
      </c>
      <c r="F4" s="149" t="s">
        <v>91</v>
      </c>
      <c r="H4" s="151" t="str">
        <f>F4</f>
        <v>(%)</v>
      </c>
      <c r="J4" s="173"/>
      <c r="K4" s="45" t="str">
        <f>H4</f>
        <v>(%)</v>
      </c>
    </row>
    <row r="5" spans="1:11" ht="12.75" customHeight="1">
      <c r="A5" s="172" t="s">
        <v>338</v>
      </c>
      <c r="B5" s="181" t="s">
        <v>87</v>
      </c>
      <c r="C5" s="152" t="s">
        <v>349</v>
      </c>
      <c r="D5" s="19">
        <f>Output!S37</f>
        <v>166</v>
      </c>
      <c r="E5" s="19">
        <f>Output!T37</f>
        <v>174</v>
      </c>
      <c r="F5" s="150">
        <f>Output!U37</f>
        <v>4.8193000000000001</v>
      </c>
      <c r="H5" s="114">
        <f>IF(F5&lt;&gt;"",ABS(F5),"")</f>
        <v>4.8193000000000001</v>
      </c>
      <c r="J5" s="172" t="s">
        <v>338</v>
      </c>
      <c r="K5" s="205">
        <f>AVERAGE(H5:H10)</f>
        <v>16.32565</v>
      </c>
    </row>
    <row r="6" spans="1:11">
      <c r="A6" s="199"/>
      <c r="B6" s="183"/>
      <c r="C6" s="152" t="s">
        <v>350</v>
      </c>
      <c r="D6" s="19">
        <f>Output!S38</f>
        <v>77</v>
      </c>
      <c r="E6" s="19">
        <f>Output!T38</f>
        <v>105</v>
      </c>
      <c r="F6" s="150">
        <f>Output!U38</f>
        <v>36.363999999999997</v>
      </c>
      <c r="H6" s="114">
        <f t="shared" ref="H6:H13" si="0">IF(F6&lt;&gt;"",ABS(F6),"")</f>
        <v>36.363999999999997</v>
      </c>
      <c r="J6" s="199"/>
      <c r="K6" s="206"/>
    </row>
    <row r="7" spans="1:11">
      <c r="A7" s="199"/>
      <c r="B7" s="181" t="s">
        <v>88</v>
      </c>
      <c r="C7" s="152" t="s">
        <v>349</v>
      </c>
      <c r="D7" s="19">
        <f>Output!S45</f>
        <v>288</v>
      </c>
      <c r="E7" s="19">
        <f>Output!T45</f>
        <v>244</v>
      </c>
      <c r="F7" s="150">
        <f>Output!U45</f>
        <v>-15.278</v>
      </c>
      <c r="H7" s="114">
        <f t="shared" si="0"/>
        <v>15.278</v>
      </c>
      <c r="J7" s="199"/>
      <c r="K7" s="206"/>
    </row>
    <row r="8" spans="1:11" ht="12.75" customHeight="1">
      <c r="A8" s="182"/>
      <c r="B8" s="183"/>
      <c r="C8" s="152" t="s">
        <v>350</v>
      </c>
      <c r="D8" s="19">
        <f>Output!S46</f>
        <v>128</v>
      </c>
      <c r="E8" s="19">
        <f>Output!T46</f>
        <v>161</v>
      </c>
      <c r="F8" s="150">
        <f>Output!U46</f>
        <v>25.780999999999999</v>
      </c>
      <c r="H8" s="114">
        <f t="shared" si="0"/>
        <v>25.780999999999999</v>
      </c>
      <c r="J8" s="182"/>
      <c r="K8" s="206"/>
    </row>
    <row r="9" spans="1:11">
      <c r="A9" s="182"/>
      <c r="B9" s="181" t="s">
        <v>89</v>
      </c>
      <c r="C9" s="152" t="s">
        <v>349</v>
      </c>
      <c r="D9" s="19">
        <f>Output!S53</f>
        <v>252</v>
      </c>
      <c r="E9" s="19">
        <f>Output!T53</f>
        <v>238</v>
      </c>
      <c r="F9" s="150">
        <f>Output!U53</f>
        <v>-5.5556000000000001</v>
      </c>
      <c r="H9" s="114">
        <f t="shared" si="0"/>
        <v>5.5556000000000001</v>
      </c>
      <c r="J9" s="182"/>
      <c r="K9" s="206"/>
    </row>
    <row r="10" spans="1:11">
      <c r="A10" s="183"/>
      <c r="B10" s="183"/>
      <c r="C10" s="152" t="s">
        <v>350</v>
      </c>
      <c r="D10" s="19">
        <f>Output!S54</f>
        <v>128</v>
      </c>
      <c r="E10" s="19">
        <f>Output!T54</f>
        <v>141</v>
      </c>
      <c r="F10" s="150">
        <f>Output!U54</f>
        <v>10.156000000000001</v>
      </c>
      <c r="H10" s="114">
        <f t="shared" si="0"/>
        <v>10.156000000000001</v>
      </c>
      <c r="J10" s="183"/>
      <c r="K10" s="207"/>
    </row>
    <row r="11" spans="1:11">
      <c r="A11" s="180" t="s">
        <v>110</v>
      </c>
      <c r="B11" s="11" t="s">
        <v>95</v>
      </c>
      <c r="C11" s="152" t="s">
        <v>351</v>
      </c>
      <c r="D11" s="19">
        <f>Output!S12</f>
        <v>114.2</v>
      </c>
      <c r="E11" s="19">
        <f>Output!T12</f>
        <v>137</v>
      </c>
      <c r="F11" s="150">
        <f>Output!U12</f>
        <v>19.968</v>
      </c>
      <c r="H11" s="114">
        <f t="shared" si="0"/>
        <v>19.968</v>
      </c>
      <c r="J11" s="180" t="s">
        <v>110</v>
      </c>
      <c r="K11" s="205">
        <f>AVERAGE(H11:H13)</f>
        <v>58.439666666666675</v>
      </c>
    </row>
    <row r="12" spans="1:11">
      <c r="A12" s="180"/>
      <c r="B12" s="11" t="s">
        <v>96</v>
      </c>
      <c r="C12" s="152" t="s">
        <v>351</v>
      </c>
      <c r="D12" s="19">
        <f>Output!S21</f>
        <v>93.402000000000001</v>
      </c>
      <c r="E12" s="19">
        <f>Output!T21</f>
        <v>112</v>
      </c>
      <c r="F12" s="150">
        <f>Output!U21</f>
        <v>19.911000000000001</v>
      </c>
      <c r="H12" s="114">
        <f t="shared" si="0"/>
        <v>19.911000000000001</v>
      </c>
      <c r="J12" s="180"/>
      <c r="K12" s="206"/>
    </row>
    <row r="13" spans="1:11">
      <c r="A13" s="180"/>
      <c r="B13" s="11" t="s">
        <v>112</v>
      </c>
      <c r="C13" s="152" t="s">
        <v>352</v>
      </c>
      <c r="D13" s="19">
        <f>Output!S30</f>
        <v>79</v>
      </c>
      <c r="E13" s="19">
        <f>Output!T30</f>
        <v>186</v>
      </c>
      <c r="F13" s="150">
        <f>Output!U30</f>
        <v>135.44</v>
      </c>
      <c r="H13" s="114">
        <f t="shared" si="0"/>
        <v>135.44</v>
      </c>
      <c r="J13" s="180"/>
      <c r="K13" s="207"/>
    </row>
    <row r="14" spans="1:11">
      <c r="J14"/>
    </row>
    <row r="15" spans="1:11" s="4" customFormat="1">
      <c r="A15" s="127" t="s">
        <v>318</v>
      </c>
      <c r="B15" s="116"/>
      <c r="C15" s="117"/>
      <c r="D15" s="118"/>
      <c r="E15" s="118"/>
      <c r="F15" s="121">
        <f>AVERAGE(F5:F13)</f>
        <v>25.733966666666667</v>
      </c>
      <c r="G15" s="117"/>
      <c r="H15" s="121">
        <f>AVERAGE(H5:H12)</f>
        <v>17.229112499999999</v>
      </c>
    </row>
    <row r="16" spans="1:11">
      <c r="A16" s="127" t="s">
        <v>317</v>
      </c>
      <c r="B16" s="116"/>
      <c r="C16" s="117"/>
      <c r="D16" s="118"/>
      <c r="E16" s="118"/>
      <c r="F16" s="121">
        <f>STDEV(F5:F13)</f>
        <v>44.097451176683663</v>
      </c>
      <c r="G16" s="117"/>
      <c r="H16" s="121">
        <f>STDEV(H5:H12)</f>
        <v>10.677632332181602</v>
      </c>
    </row>
    <row r="17" spans="1:8">
      <c r="A17" s="127" t="s">
        <v>327</v>
      </c>
      <c r="B17" s="116"/>
      <c r="C17" s="117"/>
      <c r="D17" s="118"/>
      <c r="E17" s="118"/>
      <c r="F17" s="121">
        <f>MEDIAN(F5:F13)</f>
        <v>19.911000000000001</v>
      </c>
      <c r="G17" s="117"/>
      <c r="H17" s="121">
        <f>MEDIAN(H5:H11)</f>
        <v>15.278</v>
      </c>
    </row>
    <row r="18" spans="1:8">
      <c r="A18" s="127" t="s">
        <v>330</v>
      </c>
      <c r="B18" s="116"/>
      <c r="C18" s="117"/>
      <c r="D18" s="118"/>
      <c r="E18" s="118"/>
      <c r="F18" s="119"/>
      <c r="G18" s="117"/>
      <c r="H18" s="120">
        <f>PERCENTRANK(H5:H12,14)</f>
        <v>0.39200000000000002</v>
      </c>
    </row>
    <row r="19" spans="1:8">
      <c r="A19" s="127" t="s">
        <v>332</v>
      </c>
      <c r="B19" s="116"/>
      <c r="C19" s="117"/>
      <c r="D19" s="118"/>
      <c r="E19" s="118"/>
      <c r="F19" s="119"/>
      <c r="G19" s="117"/>
      <c r="H19" s="121">
        <f>PERCENTILE(H5:H12,0.9)</f>
        <v>28.955899999999996</v>
      </c>
    </row>
  </sheetData>
  <mergeCells count="14">
    <mergeCell ref="K11:K13"/>
    <mergeCell ref="A11:A13"/>
    <mergeCell ref="B5:B6"/>
    <mergeCell ref="B7:B8"/>
    <mergeCell ref="B9:B10"/>
    <mergeCell ref="A5:A10"/>
    <mergeCell ref="J5:J10"/>
    <mergeCell ref="J11:J13"/>
    <mergeCell ref="K5:K10"/>
    <mergeCell ref="D2:F2"/>
    <mergeCell ref="A3:A4"/>
    <mergeCell ref="B3:B4"/>
    <mergeCell ref="C3:C4"/>
    <mergeCell ref="J3:J4"/>
  </mergeCells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98" t="s">
        <v>219</v>
      </c>
      <c r="E3" s="198"/>
      <c r="F3" s="198"/>
      <c r="H3" s="102" t="s">
        <v>313</v>
      </c>
      <c r="I3" s="103"/>
      <c r="J3" s="108"/>
      <c r="K3" s="6"/>
      <c r="L3" s="6"/>
      <c r="M3" s="208"/>
      <c r="N3" s="209"/>
      <c r="O3" s="210"/>
    </row>
    <row r="4" spans="1:16" ht="25.5">
      <c r="A4" s="172" t="s">
        <v>85</v>
      </c>
      <c r="B4" s="172" t="s">
        <v>0</v>
      </c>
      <c r="C4" s="203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2" t="s">
        <v>85</v>
      </c>
      <c r="K4" s="172" t="s">
        <v>0</v>
      </c>
      <c r="L4" s="203" t="s">
        <v>116</v>
      </c>
      <c r="M4" s="37" t="s">
        <v>223</v>
      </c>
      <c r="N4" s="37" t="s">
        <v>224</v>
      </c>
      <c r="O4" s="39" t="s">
        <v>225</v>
      </c>
    </row>
    <row r="5" spans="1:16">
      <c r="A5" s="173"/>
      <c r="B5" s="173"/>
      <c r="C5" s="173"/>
      <c r="D5" s="38" t="s">
        <v>90</v>
      </c>
      <c r="E5" s="38" t="s">
        <v>90</v>
      </c>
      <c r="F5" s="40" t="s">
        <v>91</v>
      </c>
      <c r="H5" s="40" t="s">
        <v>91</v>
      </c>
      <c r="J5" s="173"/>
      <c r="K5" s="173"/>
      <c r="L5" s="173"/>
      <c r="M5" s="38" t="s">
        <v>90</v>
      </c>
      <c r="N5" s="38" t="s">
        <v>90</v>
      </c>
      <c r="O5" s="62" t="s">
        <v>90</v>
      </c>
    </row>
    <row r="6" spans="1:16">
      <c r="A6" s="201" t="s">
        <v>339</v>
      </c>
      <c r="B6" s="11" t="s">
        <v>92</v>
      </c>
      <c r="C6" s="12"/>
      <c r="D6" s="19">
        <f>Output!S61</f>
        <v>154.9</v>
      </c>
      <c r="E6" s="19">
        <f>Output!T61</f>
        <v>135.47999999999999</v>
      </c>
      <c r="F6" s="20">
        <f>Output!U61</f>
        <v>-12.536</v>
      </c>
      <c r="H6" s="40">
        <f>ABS(F6)</f>
        <v>12.536</v>
      </c>
      <c r="I6" s="58"/>
      <c r="J6" s="202" t="s">
        <v>107</v>
      </c>
      <c r="K6" s="11" t="s">
        <v>92</v>
      </c>
      <c r="L6" s="12"/>
      <c r="M6" s="19">
        <f>D6</f>
        <v>154.9</v>
      </c>
      <c r="N6" s="19">
        <f>'HGT &amp; HGL'!D8</f>
        <v>122.89</v>
      </c>
      <c r="O6" s="20">
        <f>M6-N6</f>
        <v>32.010000000000005</v>
      </c>
      <c r="P6" s="58"/>
    </row>
    <row r="7" spans="1:16">
      <c r="A7" s="202"/>
      <c r="B7" s="11" t="s">
        <v>97</v>
      </c>
      <c r="C7" s="12"/>
      <c r="D7" s="19">
        <f>Output!S256</f>
        <v>139.31</v>
      </c>
      <c r="E7" s="19">
        <f>Output!T256</f>
        <v>132.52000000000001</v>
      </c>
      <c r="F7" s="20">
        <f>Output!U256</f>
        <v>-4.8703000000000003</v>
      </c>
      <c r="H7" s="40">
        <f t="shared" ref="H7:H26" si="0">ABS(F7)</f>
        <v>4.8703000000000003</v>
      </c>
      <c r="J7" s="202"/>
      <c r="K7" s="11" t="s">
        <v>97</v>
      </c>
      <c r="L7" s="12"/>
      <c r="M7" s="19">
        <f t="shared" ref="M7:M20" si="1">D7</f>
        <v>139.31</v>
      </c>
      <c r="N7" s="19">
        <f>'HGT &amp; HGL'!D9</f>
        <v>116.81</v>
      </c>
      <c r="O7" s="20">
        <f t="shared" ref="O7:O26" si="2">M7-N7</f>
        <v>22.5</v>
      </c>
    </row>
    <row r="8" spans="1:16">
      <c r="A8" s="202"/>
      <c r="B8" s="11" t="s">
        <v>93</v>
      </c>
      <c r="C8" s="12"/>
      <c r="D8" s="19">
        <f>Output!S100</f>
        <v>270.60000000000002</v>
      </c>
      <c r="E8" s="19">
        <f>Output!T100</f>
        <v>234.57</v>
      </c>
      <c r="F8" s="20">
        <f>Output!U100</f>
        <v>-13.316000000000001</v>
      </c>
      <c r="H8" s="40">
        <f t="shared" si="0"/>
        <v>13.316000000000001</v>
      </c>
      <c r="J8" s="202"/>
      <c r="K8" s="11" t="s">
        <v>93</v>
      </c>
      <c r="L8" s="12"/>
      <c r="M8" s="19">
        <f t="shared" si="1"/>
        <v>270.60000000000002</v>
      </c>
      <c r="N8" s="19">
        <f>'HGT &amp; HGL'!D10</f>
        <v>229.21</v>
      </c>
      <c r="O8" s="20">
        <f t="shared" si="2"/>
        <v>41.390000000000015</v>
      </c>
    </row>
    <row r="9" spans="1:16">
      <c r="A9" s="202"/>
      <c r="B9" s="11" t="s">
        <v>98</v>
      </c>
      <c r="C9" s="12"/>
      <c r="D9" s="19">
        <f>Output!S295</f>
        <v>246.93</v>
      </c>
      <c r="E9" s="19">
        <f>Output!T295</f>
        <v>234.06</v>
      </c>
      <c r="F9" s="20">
        <f>Output!U295</f>
        <v>-5.2134999999999998</v>
      </c>
      <c r="H9" s="40">
        <f t="shared" si="0"/>
        <v>5.2134999999999998</v>
      </c>
      <c r="J9" s="202"/>
      <c r="K9" s="11" t="s">
        <v>98</v>
      </c>
      <c r="L9" s="12"/>
      <c r="M9" s="19">
        <f t="shared" si="1"/>
        <v>246.93</v>
      </c>
      <c r="N9" s="19">
        <f>'HGT &amp; HGL'!D11</f>
        <v>217.68</v>
      </c>
      <c r="O9" s="20">
        <f t="shared" si="2"/>
        <v>29.25</v>
      </c>
    </row>
    <row r="10" spans="1:16">
      <c r="A10" s="202"/>
      <c r="B10" s="11" t="s">
        <v>95</v>
      </c>
      <c r="C10" s="12"/>
      <c r="D10" s="19">
        <f>Output!S178</f>
        <v>228.69</v>
      </c>
      <c r="E10" s="19">
        <f>Output!T178</f>
        <v>221.67</v>
      </c>
      <c r="F10" s="20">
        <f>Output!U178</f>
        <v>-3.0703999999999998</v>
      </c>
      <c r="H10" s="40">
        <f t="shared" si="0"/>
        <v>3.0703999999999998</v>
      </c>
      <c r="J10" s="202"/>
      <c r="K10" s="11" t="s">
        <v>95</v>
      </c>
      <c r="L10" s="12"/>
      <c r="M10" s="19">
        <f t="shared" si="1"/>
        <v>228.69</v>
      </c>
      <c r="N10" s="19">
        <f>'HGT &amp; HGL'!D12</f>
        <v>204.28</v>
      </c>
      <c r="O10" s="20">
        <f t="shared" si="2"/>
        <v>24.409999999999997</v>
      </c>
    </row>
    <row r="11" spans="1:16">
      <c r="A11" s="202"/>
      <c r="B11" s="11" t="s">
        <v>100</v>
      </c>
      <c r="C11" s="12"/>
      <c r="D11" s="19">
        <f>Output!S373</f>
        <v>217.55</v>
      </c>
      <c r="E11" s="19">
        <f>Output!T373</f>
        <v>221.01</v>
      </c>
      <c r="F11" s="20">
        <f>Output!U373</f>
        <v>1.5923</v>
      </c>
      <c r="H11" s="40">
        <f t="shared" si="0"/>
        <v>1.5923</v>
      </c>
      <c r="J11" s="202"/>
      <c r="K11" s="11" t="s">
        <v>100</v>
      </c>
      <c r="L11" s="12"/>
      <c r="M11" s="19">
        <f t="shared" si="1"/>
        <v>217.55</v>
      </c>
      <c r="N11" s="19">
        <f>'HGT &amp; HGL'!D13</f>
        <v>197.83</v>
      </c>
      <c r="O11" s="20">
        <f t="shared" si="2"/>
        <v>19.72</v>
      </c>
    </row>
    <row r="12" spans="1:16">
      <c r="A12" s="202"/>
      <c r="B12" s="11" t="s">
        <v>101</v>
      </c>
      <c r="C12" s="12"/>
      <c r="D12" s="19">
        <f>Output!S412</f>
        <v>330.42</v>
      </c>
      <c r="E12" s="19">
        <f>Output!T412</f>
        <v>310.87</v>
      </c>
      <c r="F12" s="20">
        <f>Output!U412</f>
        <v>-5.9165000000000001</v>
      </c>
      <c r="H12" s="40">
        <f t="shared" si="0"/>
        <v>5.9165000000000001</v>
      </c>
      <c r="J12" s="202"/>
      <c r="K12" s="11" t="s">
        <v>101</v>
      </c>
      <c r="L12" s="12"/>
      <c r="M12" s="19">
        <f t="shared" si="1"/>
        <v>330.42</v>
      </c>
      <c r="N12" s="19">
        <f>'HGT &amp; HGL'!D14</f>
        <v>290.49</v>
      </c>
      <c r="O12" s="20">
        <f t="shared" si="2"/>
        <v>39.930000000000007</v>
      </c>
    </row>
    <row r="13" spans="1:16">
      <c r="A13" s="202"/>
      <c r="B13" s="11" t="s">
        <v>104</v>
      </c>
      <c r="C13" s="12"/>
      <c r="D13" s="19">
        <f>Output!S529</f>
        <v>277.66000000000003</v>
      </c>
      <c r="E13" s="19">
        <f>Output!T529</f>
        <v>289.68</v>
      </c>
      <c r="F13" s="20">
        <f>Output!U529</f>
        <v>4.3301999999999996</v>
      </c>
      <c r="H13" s="40">
        <f t="shared" si="0"/>
        <v>4.3301999999999996</v>
      </c>
      <c r="J13" s="202"/>
      <c r="K13" s="11" t="s">
        <v>104</v>
      </c>
      <c r="L13" s="12"/>
      <c r="M13" s="19">
        <f t="shared" si="1"/>
        <v>277.66000000000003</v>
      </c>
      <c r="N13" s="19">
        <f>'HGT &amp; HGL'!D15</f>
        <v>268.44</v>
      </c>
      <c r="O13" s="20">
        <f t="shared" si="2"/>
        <v>9.2200000000000273</v>
      </c>
    </row>
    <row r="14" spans="1:16">
      <c r="A14" s="202"/>
      <c r="B14" s="11" t="s">
        <v>105</v>
      </c>
      <c r="C14" s="12"/>
      <c r="D14" s="19">
        <f>Output!S568</f>
        <v>155.85</v>
      </c>
      <c r="E14" s="19">
        <f>Output!T568</f>
        <v>143.19</v>
      </c>
      <c r="F14" s="20">
        <f>Output!U568</f>
        <v>-8.1219999999999999</v>
      </c>
      <c r="H14" s="40">
        <f t="shared" si="0"/>
        <v>8.1219999999999999</v>
      </c>
      <c r="J14" s="202"/>
      <c r="K14" s="11" t="s">
        <v>105</v>
      </c>
      <c r="L14" s="12"/>
      <c r="M14" s="19">
        <f t="shared" si="1"/>
        <v>155.85</v>
      </c>
      <c r="N14" s="19">
        <f>'HGT &amp; HGL'!D16</f>
        <v>135.33000000000001</v>
      </c>
      <c r="O14" s="20">
        <f t="shared" si="2"/>
        <v>20.519999999999982</v>
      </c>
    </row>
    <row r="15" spans="1:16">
      <c r="A15" s="202"/>
      <c r="B15" s="11" t="s">
        <v>94</v>
      </c>
      <c r="C15" s="12"/>
      <c r="D15" s="19">
        <f>Output!S139</f>
        <v>240.67</v>
      </c>
      <c r="E15" s="19">
        <f>Output!T139</f>
        <v>243.33</v>
      </c>
      <c r="F15" s="20">
        <f>Output!U139</f>
        <v>1.1063000000000001</v>
      </c>
      <c r="H15" s="40">
        <f t="shared" si="0"/>
        <v>1.1063000000000001</v>
      </c>
      <c r="J15" s="202"/>
      <c r="K15" s="11" t="s">
        <v>94</v>
      </c>
      <c r="L15" s="12"/>
      <c r="M15" s="19">
        <f t="shared" si="1"/>
        <v>240.67</v>
      </c>
      <c r="N15" s="19">
        <f>'HGT &amp; HGL'!D17</f>
        <v>207.25</v>
      </c>
      <c r="O15" s="20">
        <f t="shared" si="2"/>
        <v>33.419999999999987</v>
      </c>
    </row>
    <row r="16" spans="1:16">
      <c r="A16" s="202"/>
      <c r="B16" s="11" t="s">
        <v>99</v>
      </c>
      <c r="C16" s="12"/>
      <c r="D16" s="19">
        <f>Output!S334</f>
        <v>234.6</v>
      </c>
      <c r="E16" s="19">
        <f>Output!T334</f>
        <v>240.56</v>
      </c>
      <c r="F16" s="20">
        <f>Output!U334</f>
        <v>2.5423</v>
      </c>
      <c r="H16" s="40">
        <f t="shared" si="0"/>
        <v>2.5423</v>
      </c>
      <c r="J16" s="202"/>
      <c r="K16" s="11" t="s">
        <v>99</v>
      </c>
      <c r="L16" s="12"/>
      <c r="M16" s="19">
        <f t="shared" si="1"/>
        <v>234.6</v>
      </c>
      <c r="N16" s="19">
        <f>'HGT &amp; HGL'!D18</f>
        <v>203.99</v>
      </c>
      <c r="O16" s="20">
        <f t="shared" si="2"/>
        <v>30.609999999999985</v>
      </c>
    </row>
    <row r="17" spans="1:16">
      <c r="A17" s="202"/>
      <c r="B17" s="11" t="s">
        <v>96</v>
      </c>
      <c r="C17" s="12"/>
      <c r="D17" s="19">
        <f>Output!S217</f>
        <v>207.74</v>
      </c>
      <c r="E17" s="19">
        <f>Output!T217</f>
        <v>198.17</v>
      </c>
      <c r="F17" s="20">
        <f>Output!U217</f>
        <v>-4.6082000000000001</v>
      </c>
      <c r="H17" s="40">
        <f t="shared" si="0"/>
        <v>4.6082000000000001</v>
      </c>
      <c r="J17" s="202"/>
      <c r="K17" s="11" t="s">
        <v>96</v>
      </c>
      <c r="L17" s="12"/>
      <c r="M17" s="19">
        <f t="shared" si="1"/>
        <v>207.74</v>
      </c>
      <c r="N17" s="19">
        <f>'HGT &amp; HGL'!D19</f>
        <v>175.49</v>
      </c>
      <c r="O17" s="20">
        <f t="shared" si="2"/>
        <v>32.25</v>
      </c>
    </row>
    <row r="18" spans="1:16">
      <c r="A18" s="202"/>
      <c r="B18" s="11" t="s">
        <v>102</v>
      </c>
      <c r="C18" s="12"/>
      <c r="D18" s="19">
        <f>Output!S451</f>
        <v>240.8</v>
      </c>
      <c r="E18" s="19">
        <f>Output!T451</f>
        <v>241.62</v>
      </c>
      <c r="F18" s="20">
        <f>Output!U451</f>
        <v>0.34194000000000002</v>
      </c>
      <c r="H18" s="40">
        <f t="shared" si="0"/>
        <v>0.34194000000000002</v>
      </c>
      <c r="J18" s="202"/>
      <c r="K18" s="11" t="s">
        <v>102</v>
      </c>
      <c r="L18" s="12"/>
      <c r="M18" s="19">
        <f t="shared" si="1"/>
        <v>240.8</v>
      </c>
      <c r="N18" s="19">
        <f>'HGT &amp; HGL'!D20</f>
        <v>208.23</v>
      </c>
      <c r="O18" s="20">
        <f t="shared" si="2"/>
        <v>32.570000000000022</v>
      </c>
    </row>
    <row r="19" spans="1:16">
      <c r="A19" s="202"/>
      <c r="B19" s="11" t="s">
        <v>103</v>
      </c>
      <c r="C19" s="12"/>
      <c r="D19" s="19">
        <f>Output!S490</f>
        <v>243.66</v>
      </c>
      <c r="E19" s="19">
        <f>Output!T490</f>
        <v>241.94</v>
      </c>
      <c r="F19" s="20">
        <f>Output!U490</f>
        <v>-0.70538999999999996</v>
      </c>
      <c r="H19" s="40">
        <f t="shared" si="0"/>
        <v>0.70538999999999996</v>
      </c>
      <c r="J19" s="202"/>
      <c r="K19" s="11" t="s">
        <v>103</v>
      </c>
      <c r="L19" s="12"/>
      <c r="M19" s="19">
        <f t="shared" si="1"/>
        <v>243.66</v>
      </c>
      <c r="N19" s="19">
        <f>'HGT &amp; HGL'!D21</f>
        <v>210.57</v>
      </c>
      <c r="O19" s="20">
        <f t="shared" si="2"/>
        <v>33.090000000000003</v>
      </c>
    </row>
    <row r="20" spans="1:16">
      <c r="A20" s="202"/>
      <c r="B20" s="11" t="s">
        <v>106</v>
      </c>
      <c r="C20" s="12"/>
      <c r="D20" s="19">
        <f>Output!S607</f>
        <v>235.01</v>
      </c>
      <c r="E20" s="19">
        <f>Output!T607</f>
        <v>242.79</v>
      </c>
      <c r="F20" s="20">
        <f>Output!U607</f>
        <v>3.3098999999999998</v>
      </c>
      <c r="H20" s="40">
        <f t="shared" si="0"/>
        <v>3.3098999999999998</v>
      </c>
      <c r="J20" s="202"/>
      <c r="K20" s="11" t="s">
        <v>106</v>
      </c>
      <c r="L20" s="12"/>
      <c r="M20" s="19">
        <f t="shared" si="1"/>
        <v>235.01</v>
      </c>
      <c r="N20" s="19">
        <f>'HGT &amp; HGL'!D22</f>
        <v>193.43</v>
      </c>
      <c r="O20" s="20">
        <f t="shared" si="2"/>
        <v>41.579999999999984</v>
      </c>
    </row>
    <row r="21" spans="1:16">
      <c r="A21" s="184" t="s">
        <v>110</v>
      </c>
      <c r="B21" s="181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62.436</v>
      </c>
      <c r="H21" s="40">
        <f t="shared" si="0"/>
        <v>62.436</v>
      </c>
      <c r="J21" s="184" t="s">
        <v>110</v>
      </c>
      <c r="K21" s="181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</v>
      </c>
      <c r="O21" s="20">
        <f t="shared" si="2"/>
        <v>23.180000000000007</v>
      </c>
      <c r="P21" s="58"/>
    </row>
    <row r="22" spans="1:16">
      <c r="A22" s="185"/>
      <c r="B22" s="183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55.746000000000002</v>
      </c>
      <c r="H22" s="40">
        <f t="shared" si="0"/>
        <v>55.746000000000002</v>
      </c>
      <c r="J22" s="185"/>
      <c r="K22" s="183"/>
      <c r="L22" s="11" t="s">
        <v>221</v>
      </c>
      <c r="M22" s="19">
        <f t="shared" si="3"/>
        <v>65.78</v>
      </c>
      <c r="N22" s="19">
        <f>'HGT &amp; HGL'!D25</f>
        <v>59</v>
      </c>
      <c r="O22" s="20">
        <f t="shared" si="2"/>
        <v>6.7800000000000011</v>
      </c>
    </row>
    <row r="23" spans="1:16">
      <c r="A23" s="185"/>
      <c r="B23" s="181" t="s">
        <v>96</v>
      </c>
      <c r="C23" s="11" t="s">
        <v>220</v>
      </c>
      <c r="D23" s="19">
        <f>Output!S19</f>
        <v>70.418999999999997</v>
      </c>
      <c r="E23" s="19">
        <f>Output!T19</f>
        <v>101</v>
      </c>
      <c r="F23" s="20">
        <f>Output!U19</f>
        <v>43.427</v>
      </c>
      <c r="H23" s="40">
        <f t="shared" si="0"/>
        <v>43.427</v>
      </c>
      <c r="J23" s="185"/>
      <c r="K23" s="181" t="s">
        <v>96</v>
      </c>
      <c r="L23" s="11" t="s">
        <v>220</v>
      </c>
      <c r="M23" s="19">
        <f t="shared" si="3"/>
        <v>70.418999999999997</v>
      </c>
      <c r="N23" s="19">
        <f>'HGT &amp; HGL'!D26</f>
        <v>44.222999999999999</v>
      </c>
      <c r="O23" s="20">
        <f t="shared" si="2"/>
        <v>26.195999999999998</v>
      </c>
    </row>
    <row r="24" spans="1:16">
      <c r="A24" s="211"/>
      <c r="B24" s="183"/>
      <c r="C24" s="11" t="s">
        <v>221</v>
      </c>
      <c r="D24" s="19">
        <f>Output!S20</f>
        <v>52.56</v>
      </c>
      <c r="E24" s="19">
        <f>Output!T20</f>
        <v>75</v>
      </c>
      <c r="F24" s="20">
        <f>Output!U20</f>
        <v>42.694000000000003</v>
      </c>
      <c r="H24" s="40">
        <f t="shared" si="0"/>
        <v>42.694000000000003</v>
      </c>
      <c r="J24" s="211"/>
      <c r="K24" s="183"/>
      <c r="L24" s="11" t="s">
        <v>221</v>
      </c>
      <c r="M24" s="19">
        <f t="shared" si="3"/>
        <v>52.56</v>
      </c>
      <c r="N24" s="19">
        <f>'HGT &amp; HGL'!D26</f>
        <v>44.222999999999999</v>
      </c>
      <c r="O24" s="20">
        <f t="shared" si="2"/>
        <v>8.3370000000000033</v>
      </c>
    </row>
    <row r="25" spans="1:16">
      <c r="A25" s="211"/>
      <c r="B25" s="181" t="s">
        <v>112</v>
      </c>
      <c r="C25" s="11" t="s">
        <v>220</v>
      </c>
      <c r="D25" s="19">
        <f>Output!S28</f>
        <v>74.832999999999998</v>
      </c>
      <c r="E25" s="19">
        <f>Output!T28</f>
        <v>159</v>
      </c>
      <c r="F25" s="20">
        <f>Output!U28</f>
        <v>112.47</v>
      </c>
      <c r="H25" s="40">
        <f t="shared" si="0"/>
        <v>112.47</v>
      </c>
      <c r="J25" s="211"/>
      <c r="K25" s="181" t="s">
        <v>112</v>
      </c>
      <c r="L25" s="11" t="s">
        <v>220</v>
      </c>
      <c r="M25" s="19">
        <f t="shared" si="3"/>
        <v>74.832999999999998</v>
      </c>
      <c r="N25" s="19">
        <f>'HGT &amp; HGL'!D27</f>
        <v>66</v>
      </c>
      <c r="O25" s="20">
        <f t="shared" si="2"/>
        <v>8.8329999999999984</v>
      </c>
    </row>
    <row r="26" spans="1:16">
      <c r="A26" s="212"/>
      <c r="B26" s="183"/>
      <c r="C26" s="11" t="s">
        <v>221</v>
      </c>
      <c r="D26" s="19">
        <f>Output!S29</f>
        <v>76.900000000000006</v>
      </c>
      <c r="E26" s="19">
        <f>Output!T29</f>
        <v>124.3</v>
      </c>
      <c r="F26" s="20">
        <f>Output!U29</f>
        <v>61.643999999999998</v>
      </c>
      <c r="H26" s="40">
        <f t="shared" si="0"/>
        <v>61.643999999999998</v>
      </c>
      <c r="J26" s="212"/>
      <c r="K26" s="183"/>
      <c r="L26" s="11" t="s">
        <v>221</v>
      </c>
      <c r="M26" s="19">
        <f t="shared" si="3"/>
        <v>76.900000000000006</v>
      </c>
      <c r="N26" s="19">
        <f>'HGT &amp; HGL'!D27</f>
        <v>66</v>
      </c>
      <c r="O26" s="20">
        <f t="shared" si="2"/>
        <v>10.900000000000006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15.870554761904762</v>
      </c>
      <c r="G28" s="117"/>
      <c r="H28" s="122">
        <f>AVERAGE(H6:H26)</f>
        <v>21.428487142857144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33.490459080059445</v>
      </c>
      <c r="G29" s="117"/>
      <c r="H29" s="122">
        <f>STDEV(H6:H26)</f>
        <v>30.065595270559861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5.2134999999999998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61.643999999999998</v>
      </c>
    </row>
    <row r="33" spans="1:8">
      <c r="A33" s="127" t="s">
        <v>333</v>
      </c>
      <c r="H33" s="58">
        <f>PERCENTILE(H6:H20,0.9)</f>
        <v>10.770399999999999</v>
      </c>
    </row>
  </sheetData>
  <mergeCells count="18">
    <mergeCell ref="K21:K22"/>
    <mergeCell ref="K23:K24"/>
    <mergeCell ref="K25:K26"/>
    <mergeCell ref="D3:F3"/>
    <mergeCell ref="C4:C5"/>
    <mergeCell ref="J6:J20"/>
    <mergeCell ref="J21:J26"/>
    <mergeCell ref="A21:A26"/>
    <mergeCell ref="B21:B22"/>
    <mergeCell ref="B23:B24"/>
    <mergeCell ref="B25:B26"/>
    <mergeCell ref="A6:A20"/>
    <mergeCell ref="A4:A5"/>
    <mergeCell ref="B4:B5"/>
    <mergeCell ref="M3:O3"/>
    <mergeCell ref="J4:J5"/>
    <mergeCell ref="K4:K5"/>
    <mergeCell ref="L4:L5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0"/>
  <sheetViews>
    <sheetView topLeftCell="A7" workbookViewId="0">
      <selection activeCell="F30" sqref="F3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14" t="s">
        <v>316</v>
      </c>
      <c r="L1" s="214"/>
      <c r="N1" s="107" t="s">
        <v>321</v>
      </c>
    </row>
    <row r="2" spans="1:15" s="15" customFormat="1" ht="25.5" customHeight="1">
      <c r="C2" s="6"/>
      <c r="D2" s="213" t="s">
        <v>140</v>
      </c>
      <c r="E2" s="213"/>
      <c r="F2" s="213"/>
      <c r="G2" s="213" t="s">
        <v>141</v>
      </c>
      <c r="H2" s="213"/>
      <c r="I2" s="213"/>
      <c r="K2" s="104" t="s">
        <v>319</v>
      </c>
      <c r="L2" s="104" t="s">
        <v>320</v>
      </c>
      <c r="M2" s="110"/>
      <c r="N2" s="110"/>
    </row>
    <row r="3" spans="1:15" s="15" customFormat="1" ht="25.5">
      <c r="A3" s="172" t="s">
        <v>85</v>
      </c>
      <c r="B3" s="172" t="s">
        <v>0</v>
      </c>
      <c r="C3" s="203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73"/>
      <c r="B4" s="173"/>
      <c r="C4" s="173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201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7.6106999999999994E-2</v>
      </c>
      <c r="F5" s="20">
        <f>Output!U62</f>
        <v>17.088000000000001</v>
      </c>
      <c r="G5" s="17">
        <f>Output!S63</f>
        <v>3.8399999999999997E-2</v>
      </c>
      <c r="H5" s="17">
        <f>Output!T63</f>
        <v>4.4424999999999999E-2</v>
      </c>
      <c r="I5" s="20">
        <f>Output!U63</f>
        <v>15.691000000000001</v>
      </c>
      <c r="K5" s="20">
        <f>IF(F5&lt;&gt;"",ABS(F5),"")</f>
        <v>17.088000000000001</v>
      </c>
      <c r="L5" s="20">
        <f>IF(I5&lt;&gt;"",ABS(I5),"")</f>
        <v>15.691000000000001</v>
      </c>
      <c r="N5" s="58">
        <f>AVERAGE(K5:K19)</f>
        <v>15.647699999999997</v>
      </c>
      <c r="O5" s="58">
        <f>AVERAGE(L5:L19)</f>
        <v>14.329990666666669</v>
      </c>
    </row>
    <row r="6" spans="1:15">
      <c r="A6" s="202"/>
      <c r="B6" s="11" t="s">
        <v>97</v>
      </c>
      <c r="C6" s="12"/>
      <c r="D6" s="17">
        <f>-Output!S257</f>
        <v>6.3915E-2</v>
      </c>
      <c r="E6" s="17">
        <f>-Output!T257</f>
        <v>7.2998999999999994E-2</v>
      </c>
      <c r="F6" s="20">
        <f>Output!U257</f>
        <v>14.212999999999999</v>
      </c>
      <c r="G6" s="17">
        <f>Output!S258</f>
        <v>3.7977999999999998E-2</v>
      </c>
      <c r="H6" s="17">
        <f>Output!T258</f>
        <v>4.2644000000000001E-2</v>
      </c>
      <c r="I6" s="20">
        <f>Output!U258</f>
        <v>12.287000000000001</v>
      </c>
      <c r="K6" s="20">
        <f t="shared" ref="K6:K34" si="0">IF(F6&lt;&gt;"",ABS(F6),"")</f>
        <v>14.212999999999999</v>
      </c>
      <c r="L6" s="20">
        <f t="shared" ref="L6:L34" si="1">IF(I6&lt;&gt;"",ABS(I6),"")</f>
        <v>12.287000000000001</v>
      </c>
    </row>
    <row r="7" spans="1:15">
      <c r="A7" s="202"/>
      <c r="B7" s="11" t="s">
        <v>93</v>
      </c>
      <c r="C7" s="12"/>
      <c r="D7" s="17">
        <f>-Output!S101</f>
        <v>9.1999999999999998E-2</v>
      </c>
      <c r="E7" s="17">
        <f>-Output!T101</f>
        <v>0.10048</v>
      </c>
      <c r="F7" s="20">
        <f>Output!U101</f>
        <v>9.2195999999999998</v>
      </c>
      <c r="G7" s="17">
        <f>Output!S102</f>
        <v>5.4300000000000001E-2</v>
      </c>
      <c r="H7" s="17">
        <f>Output!T102</f>
        <v>5.8652999999999997E-2</v>
      </c>
      <c r="I7" s="20">
        <f>Output!U102</f>
        <v>8.0161999999999995</v>
      </c>
      <c r="K7" s="20">
        <f t="shared" si="0"/>
        <v>9.2195999999999998</v>
      </c>
      <c r="L7" s="20">
        <f t="shared" si="1"/>
        <v>8.0161999999999995</v>
      </c>
    </row>
    <row r="8" spans="1:15">
      <c r="A8" s="202"/>
      <c r="B8" s="11" t="s">
        <v>98</v>
      </c>
      <c r="C8" s="12"/>
      <c r="D8" s="17">
        <f>-Output!S296</f>
        <v>9.6061999999999995E-2</v>
      </c>
      <c r="E8" s="17">
        <f>-Output!T296</f>
        <v>9.8239999999999994E-2</v>
      </c>
      <c r="F8" s="20">
        <f>Output!U296</f>
        <v>2.2675000000000001</v>
      </c>
      <c r="G8" s="17">
        <f>Output!S297</f>
        <v>5.7882999999999997E-2</v>
      </c>
      <c r="H8" s="17">
        <f>Output!T297</f>
        <v>5.7376999999999997E-2</v>
      </c>
      <c r="I8" s="20">
        <f>Output!U297</f>
        <v>-0.87285999999999997</v>
      </c>
      <c r="K8" s="20">
        <f t="shared" si="0"/>
        <v>2.2675000000000001</v>
      </c>
      <c r="L8" s="20">
        <f t="shared" si="1"/>
        <v>0.87285999999999997</v>
      </c>
    </row>
    <row r="9" spans="1:15">
      <c r="A9" s="202"/>
      <c r="B9" s="11" t="s">
        <v>95</v>
      </c>
      <c r="C9" s="12"/>
      <c r="D9" s="17">
        <f>-Output!S179</f>
        <v>7.8604999999999994E-2</v>
      </c>
      <c r="E9" s="17">
        <f>-Output!T179</f>
        <v>5.9864000000000001E-2</v>
      </c>
      <c r="F9" s="20">
        <f>Output!U179</f>
        <v>-23.841999999999999</v>
      </c>
      <c r="G9" s="17">
        <f>Output!S180</f>
        <v>4.7370000000000002E-2</v>
      </c>
      <c r="H9" s="17">
        <f>Output!T180</f>
        <v>3.4985000000000002E-2</v>
      </c>
      <c r="I9" s="20">
        <f>Output!U180</f>
        <v>-26.146000000000001</v>
      </c>
      <c r="K9" s="20">
        <f t="shared" si="0"/>
        <v>23.841999999999999</v>
      </c>
      <c r="L9" s="20">
        <f t="shared" si="1"/>
        <v>26.146000000000001</v>
      </c>
    </row>
    <row r="10" spans="1:15">
      <c r="A10" s="202"/>
      <c r="B10" s="11" t="s">
        <v>100</v>
      </c>
      <c r="C10" s="12"/>
      <c r="D10" s="17">
        <f>-Output!S374</f>
        <v>7.9242999999999994E-2</v>
      </c>
      <c r="E10" s="17">
        <f>-Output!T374</f>
        <v>5.9368999999999998E-2</v>
      </c>
      <c r="F10" s="20">
        <f>Output!U374</f>
        <v>-25.08</v>
      </c>
      <c r="G10" s="17">
        <f>Output!S375</f>
        <v>4.6545000000000003E-2</v>
      </c>
      <c r="H10" s="17">
        <f>Output!T375</f>
        <v>3.4729999999999997E-2</v>
      </c>
      <c r="I10" s="20">
        <f>Output!U375</f>
        <v>-25.384</v>
      </c>
      <c r="K10" s="20">
        <f t="shared" si="0"/>
        <v>25.08</v>
      </c>
      <c r="L10" s="20">
        <f t="shared" si="1"/>
        <v>25.384</v>
      </c>
    </row>
    <row r="11" spans="1:15">
      <c r="A11" s="202"/>
      <c r="B11" s="11" t="s">
        <v>101</v>
      </c>
      <c r="C11" s="12"/>
      <c r="D11" s="17">
        <f>-Output!S413</f>
        <v>0.10059</v>
      </c>
      <c r="E11" s="17">
        <f>-Output!T413</f>
        <v>0.11017</v>
      </c>
      <c r="F11" s="20">
        <f>Output!U413</f>
        <v>9.5265000000000004</v>
      </c>
      <c r="G11" s="17">
        <f>Output!S414</f>
        <v>6.0082000000000003E-2</v>
      </c>
      <c r="H11" s="17">
        <f>Output!T414</f>
        <v>6.4363000000000004E-2</v>
      </c>
      <c r="I11" s="20">
        <f>Output!U414</f>
        <v>7.1254999999999997</v>
      </c>
      <c r="K11" s="20">
        <f t="shared" si="0"/>
        <v>9.5265000000000004</v>
      </c>
      <c r="L11" s="20">
        <f t="shared" si="1"/>
        <v>7.1254999999999997</v>
      </c>
    </row>
    <row r="12" spans="1:15">
      <c r="A12" s="202"/>
      <c r="B12" s="11" t="s">
        <v>104</v>
      </c>
      <c r="C12" s="12"/>
      <c r="D12" s="17">
        <f>-Output!S530</f>
        <v>9.1444999999999999E-2</v>
      </c>
      <c r="E12" s="17">
        <f>-Output!T530</f>
        <v>7.4638999999999997E-2</v>
      </c>
      <c r="F12" s="20">
        <f>Output!U530</f>
        <v>-18.379000000000001</v>
      </c>
      <c r="G12" s="17">
        <f>Output!S531</f>
        <v>5.5209000000000001E-2</v>
      </c>
      <c r="H12" s="17">
        <f>Output!T531</f>
        <v>4.3607E-2</v>
      </c>
      <c r="I12" s="20">
        <f>Output!U531</f>
        <v>-21.015000000000001</v>
      </c>
      <c r="K12" s="20">
        <f t="shared" si="0"/>
        <v>18.379000000000001</v>
      </c>
      <c r="L12" s="20">
        <f t="shared" si="1"/>
        <v>21.015000000000001</v>
      </c>
    </row>
    <row r="13" spans="1:15">
      <c r="A13" s="202"/>
      <c r="B13" s="11" t="s">
        <v>105</v>
      </c>
      <c r="C13" s="12"/>
      <c r="D13" s="17">
        <f>-Output!S569</f>
        <v>3.3432000000000003E-2</v>
      </c>
      <c r="E13" s="17">
        <f>-Output!T569</f>
        <v>3.1083E-2</v>
      </c>
      <c r="F13" s="20">
        <f>Output!U569</f>
        <v>-7.0259</v>
      </c>
      <c r="G13" s="17">
        <f>Output!S570</f>
        <v>2.1632999999999999E-2</v>
      </c>
      <c r="H13" s="17">
        <f>Output!T570</f>
        <v>1.6648E-2</v>
      </c>
      <c r="I13" s="20">
        <f>Output!U570</f>
        <v>-23.044</v>
      </c>
      <c r="K13" s="20">
        <f t="shared" si="0"/>
        <v>7.0259</v>
      </c>
      <c r="L13" s="20">
        <f t="shared" si="1"/>
        <v>23.044</v>
      </c>
    </row>
    <row r="14" spans="1:15">
      <c r="A14" s="202"/>
      <c r="B14" s="11" t="s">
        <v>94</v>
      </c>
      <c r="C14" s="12"/>
      <c r="D14" s="17">
        <f>-Output!S140</f>
        <v>5.2124999999999998E-2</v>
      </c>
      <c r="E14" s="17">
        <f>-Output!T140</f>
        <v>4.4054000000000003E-2</v>
      </c>
      <c r="F14" s="20">
        <f>Output!U140</f>
        <v>-15.483000000000001</v>
      </c>
      <c r="G14" s="17">
        <f>Output!S141</f>
        <v>3.1099000000000002E-2</v>
      </c>
      <c r="H14" s="17">
        <f>Output!T141</f>
        <v>2.7337E-2</v>
      </c>
      <c r="I14" s="20">
        <f>Output!U141</f>
        <v>-12.098000000000001</v>
      </c>
      <c r="K14" s="20">
        <f t="shared" si="0"/>
        <v>15.483000000000001</v>
      </c>
      <c r="L14" s="20">
        <f t="shared" si="1"/>
        <v>12.098000000000001</v>
      </c>
    </row>
    <row r="15" spans="1:15">
      <c r="A15" s="202"/>
      <c r="B15" s="11" t="s">
        <v>99</v>
      </c>
      <c r="C15" s="12"/>
      <c r="D15" s="17">
        <f>-Output!S335</f>
        <v>5.3999999999999999E-2</v>
      </c>
      <c r="E15" s="17">
        <f>-Output!T335</f>
        <v>4.1929000000000001E-2</v>
      </c>
      <c r="F15" s="20">
        <f>Output!U335</f>
        <v>-22.353999999999999</v>
      </c>
      <c r="G15" s="17">
        <f>Output!S336</f>
        <v>3.1300000000000001E-2</v>
      </c>
      <c r="H15" s="17">
        <f>Output!T336</f>
        <v>2.6939000000000001E-2</v>
      </c>
      <c r="I15" s="20">
        <f>Output!U336</f>
        <v>-13.932</v>
      </c>
      <c r="K15" s="20">
        <f t="shared" si="0"/>
        <v>22.353999999999999</v>
      </c>
      <c r="L15" s="20">
        <f t="shared" si="1"/>
        <v>13.932</v>
      </c>
    </row>
    <row r="16" spans="1:15">
      <c r="A16" s="202"/>
      <c r="B16" s="11" t="s">
        <v>96</v>
      </c>
      <c r="C16" s="12"/>
      <c r="D16" s="17">
        <f>-Output!S218</f>
        <v>3.0366000000000001E-2</v>
      </c>
      <c r="E16" s="17">
        <f>-Output!T218</f>
        <v>2.6030000000000001E-2</v>
      </c>
      <c r="F16" s="20">
        <f>Output!U218</f>
        <v>-14.28</v>
      </c>
      <c r="G16" s="17">
        <f>Output!S219</f>
        <v>1.7468000000000001E-2</v>
      </c>
      <c r="H16" s="17">
        <f>Output!T219</f>
        <v>1.6122000000000001E-2</v>
      </c>
      <c r="I16" s="20">
        <f>Output!U219</f>
        <v>-7.7012999999999998</v>
      </c>
      <c r="K16" s="20">
        <f t="shared" si="0"/>
        <v>14.28</v>
      </c>
      <c r="L16" s="20">
        <f t="shared" si="1"/>
        <v>7.7012999999999998</v>
      </c>
    </row>
    <row r="17" spans="1:15">
      <c r="A17" s="202"/>
      <c r="B17" s="11" t="s">
        <v>102</v>
      </c>
      <c r="C17" s="12"/>
      <c r="D17" s="17">
        <f>-Output!S452</f>
        <v>5.5E-2</v>
      </c>
      <c r="E17" s="17">
        <f>-Output!T452</f>
        <v>4.2021000000000003E-2</v>
      </c>
      <c r="F17" s="20">
        <f>Output!U452</f>
        <v>-23.597999999999999</v>
      </c>
      <c r="G17" s="17">
        <f>Output!S453</f>
        <v>3.2199999999999999E-2</v>
      </c>
      <c r="H17" s="17">
        <f>Output!T453</f>
        <v>2.7097E-2</v>
      </c>
      <c r="I17" s="20">
        <f>Output!U453</f>
        <v>-15.848000000000001</v>
      </c>
      <c r="K17" s="20">
        <f t="shared" si="0"/>
        <v>23.597999999999999</v>
      </c>
      <c r="L17" s="20">
        <f t="shared" si="1"/>
        <v>15.848000000000001</v>
      </c>
    </row>
    <row r="18" spans="1:15">
      <c r="A18" s="202"/>
      <c r="B18" s="11" t="s">
        <v>103</v>
      </c>
      <c r="C18" s="12"/>
      <c r="D18" s="17">
        <f>-Output!S491</f>
        <v>5.1638000000000003E-2</v>
      </c>
      <c r="E18" s="17">
        <f>-Output!T491</f>
        <v>4.1968999999999999E-2</v>
      </c>
      <c r="F18" s="20">
        <f>Output!U491</f>
        <v>-18.725000000000001</v>
      </c>
      <c r="G18" s="17">
        <f>Output!S492</f>
        <v>3.1216000000000001E-2</v>
      </c>
      <c r="H18" s="17">
        <f>Output!T492</f>
        <v>2.6688E-2</v>
      </c>
      <c r="I18" s="20">
        <f>Output!U492</f>
        <v>-14.504</v>
      </c>
      <c r="K18" s="20">
        <f t="shared" si="0"/>
        <v>18.725000000000001</v>
      </c>
      <c r="L18" s="20">
        <f t="shared" si="1"/>
        <v>14.504</v>
      </c>
    </row>
    <row r="19" spans="1:15">
      <c r="A19" s="202"/>
      <c r="B19" s="11" t="s">
        <v>106</v>
      </c>
      <c r="C19" s="12"/>
      <c r="D19" s="17">
        <f>-Output!S608</f>
        <v>5.0738999999999999E-2</v>
      </c>
      <c r="E19" s="17">
        <f>-Output!T608</f>
        <v>4.3820999999999999E-2</v>
      </c>
      <c r="F19" s="20">
        <f>Output!U608</f>
        <v>-13.634</v>
      </c>
      <c r="G19" s="17">
        <f>Output!S609</f>
        <v>3.0641999999999999E-2</v>
      </c>
      <c r="H19" s="17">
        <f>Output!T609</f>
        <v>2.7184E-2</v>
      </c>
      <c r="I19" s="20">
        <f>Output!U609</f>
        <v>-11.285</v>
      </c>
      <c r="K19" s="20">
        <f t="shared" si="0"/>
        <v>13.634</v>
      </c>
      <c r="L19" s="20">
        <f t="shared" si="1"/>
        <v>11.285</v>
      </c>
    </row>
    <row r="20" spans="1:15">
      <c r="A20" s="72" t="s">
        <v>340</v>
      </c>
      <c r="B20" s="11" t="s">
        <v>95</v>
      </c>
      <c r="C20" s="12"/>
      <c r="D20" s="17">
        <f>-Output!S660</f>
        <v>2.3289000000000001E-2</v>
      </c>
      <c r="E20" s="17">
        <f>-Output!T660</f>
        <v>1.9691E-2</v>
      </c>
      <c r="F20" s="20">
        <f>Output!U660</f>
        <v>-15.451000000000001</v>
      </c>
      <c r="G20" s="17">
        <f>Output!S661</f>
        <v>1.2938E-2</v>
      </c>
      <c r="H20" s="17">
        <f>Output!T661</f>
        <v>1.1781E-2</v>
      </c>
      <c r="I20" s="20">
        <f>Output!U661</f>
        <v>-8.9420000000000002</v>
      </c>
      <c r="K20" s="20">
        <f t="shared" si="0"/>
        <v>15.451000000000001</v>
      </c>
      <c r="L20" s="20">
        <f t="shared" si="1"/>
        <v>8.9420000000000002</v>
      </c>
      <c r="N20" s="58">
        <f>K20</f>
        <v>15.451000000000001</v>
      </c>
      <c r="O20" s="58">
        <f>L20</f>
        <v>8.9420000000000002</v>
      </c>
    </row>
    <row r="21" spans="1:15">
      <c r="A21" s="174" t="s">
        <v>275</v>
      </c>
      <c r="B21" s="188" t="s">
        <v>281</v>
      </c>
      <c r="C21" s="70" t="s">
        <v>113</v>
      </c>
      <c r="D21" s="17">
        <f>ABS(Output!S732/100)</f>
        <v>3.1E-2</v>
      </c>
      <c r="E21" s="17">
        <f>ABS(Output!T732/100)</f>
        <v>4.8272000000000002E-2</v>
      </c>
      <c r="F21" s="20">
        <f>Output!U732</f>
        <v>55.716000000000001</v>
      </c>
      <c r="G21" s="17">
        <f>Output!S733/100</f>
        <v>2.2917E-2</v>
      </c>
      <c r="H21" s="17">
        <f>Output!T733/100</f>
        <v>2.5145000000000001E-2</v>
      </c>
      <c r="I21" s="20">
        <f>Output!U733</f>
        <v>9.7246000000000006</v>
      </c>
      <c r="K21" s="20">
        <f t="shared" si="0"/>
        <v>55.716000000000001</v>
      </c>
      <c r="L21" s="20">
        <f t="shared" si="1"/>
        <v>9.7246000000000006</v>
      </c>
      <c r="N21" s="58">
        <f>AVERAGE(K21:K29)</f>
        <v>34.53</v>
      </c>
      <c r="O21" s="58">
        <f>AVERAGE(L21:L29)</f>
        <v>16.76393333333333</v>
      </c>
    </row>
    <row r="22" spans="1:15">
      <c r="A22" s="185"/>
      <c r="B22" s="189"/>
      <c r="C22" s="70" t="s">
        <v>269</v>
      </c>
      <c r="D22" s="17">
        <f>ABS(Output!S741/100)</f>
        <v>3.7000000000000005E-2</v>
      </c>
      <c r="E22" s="17">
        <f>ABS(Output!T741/100)</f>
        <v>3.1678999999999999E-2</v>
      </c>
      <c r="F22" s="20">
        <f>Output!U741</f>
        <v>-14.381</v>
      </c>
      <c r="G22" s="17">
        <f>Output!S742/100</f>
        <v>2.0499999999999997E-2</v>
      </c>
      <c r="H22" s="17">
        <f>Output!T742/100</f>
        <v>1.6479999999999998E-2</v>
      </c>
      <c r="I22" s="20">
        <f>Output!U742</f>
        <v>-19.611000000000001</v>
      </c>
      <c r="K22" s="20">
        <f t="shared" si="0"/>
        <v>14.381</v>
      </c>
      <c r="L22" s="20">
        <f t="shared" si="1"/>
        <v>19.611000000000001</v>
      </c>
    </row>
    <row r="23" spans="1:15">
      <c r="A23" s="185"/>
      <c r="B23" s="189"/>
      <c r="C23" s="72" t="s">
        <v>273</v>
      </c>
      <c r="D23" s="17"/>
      <c r="E23" s="56"/>
      <c r="F23" s="20"/>
      <c r="G23" s="17">
        <f>Output!S746/100</f>
        <v>1.8200000000000001E-2</v>
      </c>
      <c r="H23" s="17">
        <f>Output!T746/100</f>
        <v>1.4857E-2</v>
      </c>
      <c r="I23" s="20">
        <f>Output!U746</f>
        <v>-18.367999999999999</v>
      </c>
      <c r="K23" s="20" t="str">
        <f t="shared" si="0"/>
        <v/>
      </c>
      <c r="L23" s="20">
        <f t="shared" si="1"/>
        <v>18.367999999999999</v>
      </c>
    </row>
    <row r="24" spans="1:15">
      <c r="A24" s="185"/>
      <c r="B24" s="189"/>
      <c r="C24" s="70" t="s">
        <v>272</v>
      </c>
      <c r="D24" s="17"/>
      <c r="E24" s="56"/>
      <c r="F24" s="20"/>
      <c r="G24" s="17">
        <f>Output!S750/100</f>
        <v>1.9400000000000001E-2</v>
      </c>
      <c r="H24" s="17">
        <f>Output!T750/100</f>
        <v>1.4966E-2</v>
      </c>
      <c r="I24" s="20">
        <f>Output!U750</f>
        <v>-22.856000000000002</v>
      </c>
      <c r="K24" s="20" t="str">
        <f t="shared" si="0"/>
        <v/>
      </c>
      <c r="L24" s="20">
        <f t="shared" si="1"/>
        <v>22.856000000000002</v>
      </c>
    </row>
    <row r="25" spans="1:15">
      <c r="A25" s="175"/>
      <c r="B25" s="188" t="s">
        <v>282</v>
      </c>
      <c r="C25" s="70" t="s">
        <v>113</v>
      </c>
      <c r="D25" s="17">
        <f>ABS(Output!S758/100)</f>
        <v>0.06</v>
      </c>
      <c r="E25" s="17">
        <f>ABS(Output!T758/100)</f>
        <v>8.7408E-2</v>
      </c>
      <c r="F25" s="20">
        <f>Output!U758</f>
        <v>45.68</v>
      </c>
      <c r="G25" s="17">
        <f>Output!S759/100</f>
        <v>3.4099999999999998E-2</v>
      </c>
      <c r="H25" s="17">
        <f>Output!T759/100</f>
        <v>4.5008999999999993E-2</v>
      </c>
      <c r="I25" s="20">
        <f>Output!U759</f>
        <v>31.991</v>
      </c>
      <c r="K25" s="20">
        <f t="shared" si="0"/>
        <v>45.68</v>
      </c>
      <c r="L25" s="20">
        <f t="shared" si="1"/>
        <v>31.991</v>
      </c>
    </row>
    <row r="26" spans="1:15">
      <c r="A26" s="175"/>
      <c r="B26" s="189"/>
      <c r="C26" s="70" t="s">
        <v>269</v>
      </c>
      <c r="D26" s="17">
        <f>ABS(Output!S767/100)</f>
        <v>4.5999999999999999E-2</v>
      </c>
      <c r="E26" s="17">
        <f>ABS(Output!T767/100)</f>
        <v>5.6277999999999995E-2</v>
      </c>
      <c r="F26" s="20">
        <f>Output!U767</f>
        <v>22.343</v>
      </c>
      <c r="G26" s="17">
        <f>Output!S768/100</f>
        <v>3.1E-2</v>
      </c>
      <c r="H26" s="17">
        <f>Output!T768/100</f>
        <v>2.8982000000000001E-2</v>
      </c>
      <c r="I26" s="20">
        <f>Output!U768</f>
        <v>-6.5087999999999999</v>
      </c>
      <c r="K26" s="20">
        <f t="shared" si="0"/>
        <v>22.343</v>
      </c>
      <c r="L26" s="20">
        <f t="shared" si="1"/>
        <v>6.5087999999999999</v>
      </c>
    </row>
    <row r="27" spans="1:15">
      <c r="A27" s="175"/>
      <c r="B27" s="189"/>
      <c r="C27" s="70" t="s">
        <v>269</v>
      </c>
      <c r="D27" s="17"/>
      <c r="E27" s="17"/>
      <c r="F27" s="20"/>
      <c r="G27" s="17">
        <f>Output!S769/100</f>
        <v>3.2799999999999996E-2</v>
      </c>
      <c r="H27" s="17">
        <f>Output!T769/100</f>
        <v>2.8982000000000001E-2</v>
      </c>
      <c r="I27" s="20">
        <f>Output!U769</f>
        <v>-11.638999999999999</v>
      </c>
      <c r="K27" s="20" t="str">
        <f t="shared" si="0"/>
        <v/>
      </c>
      <c r="L27" s="20">
        <f t="shared" si="1"/>
        <v>11.638999999999999</v>
      </c>
    </row>
    <row r="28" spans="1:15">
      <c r="A28" s="175"/>
      <c r="B28" s="189"/>
      <c r="C28" s="72" t="s">
        <v>273</v>
      </c>
      <c r="D28" s="17"/>
      <c r="E28" s="56"/>
      <c r="F28" s="20"/>
      <c r="G28" s="17">
        <f>Output!S773/100</f>
        <v>2.87E-2</v>
      </c>
      <c r="H28" s="17">
        <f>Output!T773/100</f>
        <v>2.4275999999999999E-2</v>
      </c>
      <c r="I28" s="20">
        <f>Output!U773</f>
        <v>-15.414999999999999</v>
      </c>
      <c r="K28" s="20" t="str">
        <f t="shared" si="0"/>
        <v/>
      </c>
      <c r="L28" s="20">
        <f t="shared" si="1"/>
        <v>15.414999999999999</v>
      </c>
    </row>
    <row r="29" spans="1:15">
      <c r="A29" s="176"/>
      <c r="B29" s="189"/>
      <c r="C29" s="70" t="s">
        <v>272</v>
      </c>
      <c r="D29" s="17"/>
      <c r="E29" s="56"/>
      <c r="F29" s="20"/>
      <c r="G29" s="17">
        <f>Output!S777/100</f>
        <v>2.8799999999999999E-2</v>
      </c>
      <c r="H29" s="17">
        <f>Output!T777/100</f>
        <v>2.4548999999999998E-2</v>
      </c>
      <c r="I29" s="20">
        <f>Output!U777</f>
        <v>-14.762</v>
      </c>
      <c r="K29" s="20" t="str">
        <f t="shared" si="0"/>
        <v/>
      </c>
      <c r="L29" s="20">
        <f t="shared" si="1"/>
        <v>14.762</v>
      </c>
    </row>
    <row r="30" spans="1:15">
      <c r="A30" s="174" t="s">
        <v>111</v>
      </c>
      <c r="B30" s="219" t="s">
        <v>277</v>
      </c>
      <c r="C30" s="217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75"/>
      <c r="B31" s="220"/>
      <c r="C31" s="218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75"/>
      <c r="B32" s="219" t="s">
        <v>278</v>
      </c>
      <c r="C32" s="217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76"/>
      <c r="B33" s="220"/>
      <c r="C33" s="218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15" t="s">
        <v>271</v>
      </c>
      <c r="B34" s="216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-5.1897166666666665</v>
      </c>
      <c r="G36" s="123"/>
      <c r="H36" s="124"/>
      <c r="I36" s="122">
        <f>AVERAGE(I5:I33)</f>
        <v>-15.654712413793105</v>
      </c>
      <c r="J36" s="117"/>
      <c r="K36" s="122">
        <f>AVERAGE(K5:K33)</f>
        <v>20.019191666666664</v>
      </c>
      <c r="L36" s="122">
        <f>AVERAGE(L5:L33)</f>
        <v>21.505422758620693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12.189708981543962</v>
      </c>
      <c r="L37" s="122">
        <f>STDEV(L5:L34)</f>
        <v>17.790607862218163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18.379000000000001</v>
      </c>
      <c r="L38" s="122">
        <f>MEDIAN(L5:L34)</f>
        <v>15.553000000000001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0.12</v>
      </c>
      <c r="L39" s="117">
        <f>PERCENTRANK(L5:L34,9)</f>
        <v>0.17399999999999999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  <mergeCell ref="D2:F2"/>
    <mergeCell ref="K1:L1"/>
    <mergeCell ref="G2:I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98" t="s">
        <v>13</v>
      </c>
      <c r="D2" s="198"/>
      <c r="E2" s="198"/>
    </row>
    <row r="3" spans="1:5" s="15" customFormat="1" ht="25.5">
      <c r="A3" s="172" t="s">
        <v>85</v>
      </c>
      <c r="B3" s="172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73"/>
      <c r="B4" s="173"/>
      <c r="C4" s="47" t="s">
        <v>118</v>
      </c>
      <c r="D4" s="47" t="s">
        <v>118</v>
      </c>
      <c r="E4" s="40" t="s">
        <v>91</v>
      </c>
    </row>
    <row r="5" spans="1:5">
      <c r="A5" s="201" t="s">
        <v>339</v>
      </c>
      <c r="B5" s="11" t="s">
        <v>92</v>
      </c>
      <c r="C5" s="19">
        <f>Output!S64</f>
        <v>41.5</v>
      </c>
      <c r="D5" s="19">
        <f>Output!T64</f>
        <v>320.43</v>
      </c>
      <c r="E5" s="20">
        <f>Output!U64</f>
        <v>672.12</v>
      </c>
    </row>
    <row r="6" spans="1:5">
      <c r="A6" s="202"/>
      <c r="B6" s="11" t="s">
        <v>97</v>
      </c>
      <c r="C6" s="19">
        <f>Output!S259</f>
        <v>55.051000000000002</v>
      </c>
      <c r="D6" s="19">
        <f>Output!T259</f>
        <v>306.75</v>
      </c>
      <c r="E6" s="20">
        <f>Output!U259</f>
        <v>457.21</v>
      </c>
    </row>
    <row r="7" spans="1:5">
      <c r="A7" s="202"/>
      <c r="B7" s="11" t="s">
        <v>93</v>
      </c>
      <c r="C7" s="19">
        <f>Output!S103</f>
        <v>128</v>
      </c>
      <c r="D7" s="19">
        <f>Output!T103</f>
        <v>419.47</v>
      </c>
      <c r="E7" s="20">
        <f>Output!U103</f>
        <v>227.71</v>
      </c>
    </row>
    <row r="8" spans="1:5">
      <c r="A8" s="202"/>
      <c r="B8" s="11" t="s">
        <v>98</v>
      </c>
      <c r="C8" s="19">
        <f>Output!S298</f>
        <v>99.528000000000006</v>
      </c>
      <c r="D8" s="19">
        <f>Output!T298</f>
        <v>411.23</v>
      </c>
      <c r="E8" s="20">
        <f>Output!U298</f>
        <v>313.18</v>
      </c>
    </row>
    <row r="9" spans="1:5">
      <c r="A9" s="202"/>
      <c r="B9" s="11" t="s">
        <v>95</v>
      </c>
      <c r="C9" s="19">
        <f>Output!S181</f>
        <v>79.897999999999996</v>
      </c>
      <c r="D9" s="19">
        <f>Output!T181</f>
        <v>177.26</v>
      </c>
      <c r="E9" s="20">
        <f>Output!U181</f>
        <v>121.86</v>
      </c>
    </row>
    <row r="10" spans="1:5">
      <c r="A10" s="202"/>
      <c r="B10" s="11" t="s">
        <v>100</v>
      </c>
      <c r="C10" s="19">
        <f>Output!S376</f>
        <v>70.747</v>
      </c>
      <c r="D10" s="19">
        <f>Output!T376</f>
        <v>176.72</v>
      </c>
      <c r="E10" s="20">
        <f>Output!U376</f>
        <v>149.79</v>
      </c>
    </row>
    <row r="11" spans="1:5">
      <c r="A11" s="202"/>
      <c r="B11" s="11" t="s">
        <v>101</v>
      </c>
      <c r="C11" s="19">
        <f>Output!S415</f>
        <v>223.51</v>
      </c>
      <c r="D11" s="19">
        <f>Output!T415</f>
        <v>480.2</v>
      </c>
      <c r="E11" s="20">
        <f>Output!U415</f>
        <v>114.84</v>
      </c>
    </row>
    <row r="12" spans="1:5">
      <c r="A12" s="202"/>
      <c r="B12" s="11" t="s">
        <v>104</v>
      </c>
      <c r="C12" s="19">
        <f>Output!S532</f>
        <v>139.07</v>
      </c>
      <c r="D12" s="19">
        <f>Output!T532</f>
        <v>204.2</v>
      </c>
      <c r="E12" s="20">
        <f>Output!U532</f>
        <v>46.832999999999998</v>
      </c>
    </row>
    <row r="13" spans="1:5">
      <c r="A13" s="202"/>
      <c r="B13" s="11" t="s">
        <v>105</v>
      </c>
      <c r="C13" s="19">
        <f>Output!S571</f>
        <v>353.09</v>
      </c>
      <c r="D13" s="19">
        <f>Output!T571</f>
        <v>1589.9</v>
      </c>
      <c r="E13" s="20">
        <f>Output!U571</f>
        <v>350.28</v>
      </c>
    </row>
    <row r="14" spans="1:5">
      <c r="A14" s="202"/>
      <c r="B14" s="11" t="s">
        <v>94</v>
      </c>
      <c r="C14" s="19">
        <f>Output!S142</f>
        <v>118.03</v>
      </c>
      <c r="D14" s="19">
        <f>Output!T142</f>
        <v>139.61000000000001</v>
      </c>
      <c r="E14" s="20">
        <f>Output!U142</f>
        <v>18.28</v>
      </c>
    </row>
    <row r="15" spans="1:5">
      <c r="A15" s="202"/>
      <c r="B15" s="11" t="s">
        <v>99</v>
      </c>
      <c r="C15" s="19">
        <f>Output!S337</f>
        <v>117</v>
      </c>
      <c r="D15" s="19">
        <f>Output!T337</f>
        <v>138.81</v>
      </c>
      <c r="E15" s="20">
        <f>Output!U337</f>
        <v>18.643000000000001</v>
      </c>
    </row>
    <row r="16" spans="1:5">
      <c r="A16" s="202"/>
      <c r="B16" s="11" t="s">
        <v>96</v>
      </c>
      <c r="C16" s="19">
        <f>Output!S220</f>
        <v>87.334999999999994</v>
      </c>
      <c r="D16" s="19">
        <f>Output!T220</f>
        <v>90.567999999999998</v>
      </c>
      <c r="E16" s="20">
        <f>Output!U220</f>
        <v>3.7023999999999999</v>
      </c>
    </row>
    <row r="17" spans="1:5">
      <c r="A17" s="202"/>
      <c r="B17" s="11" t="s">
        <v>102</v>
      </c>
      <c r="C17" s="19">
        <f>Output!S454</f>
        <v>91.3</v>
      </c>
      <c r="D17" s="19">
        <f>Output!T454</f>
        <v>139.24</v>
      </c>
      <c r="E17" s="20">
        <f>Output!U454</f>
        <v>52.512</v>
      </c>
    </row>
    <row r="18" spans="1:5">
      <c r="A18" s="202"/>
      <c r="B18" s="11" t="s">
        <v>103</v>
      </c>
      <c r="C18" s="19">
        <f>Output!S493</f>
        <v>123.71</v>
      </c>
      <c r="D18" s="19">
        <f>Output!T493</f>
        <v>139.52000000000001</v>
      </c>
      <c r="E18" s="20">
        <f>Output!U493</f>
        <v>12.781000000000001</v>
      </c>
    </row>
    <row r="19" spans="1:5">
      <c r="A19" s="202"/>
      <c r="B19" s="11" t="s">
        <v>106</v>
      </c>
      <c r="C19" s="19">
        <f>Output!S610</f>
        <v>110.18</v>
      </c>
      <c r="D19" s="19">
        <f>Output!T610</f>
        <v>139.69999999999999</v>
      </c>
      <c r="E19" s="20">
        <f>Output!U610</f>
        <v>26.79</v>
      </c>
    </row>
    <row r="21" spans="1:5">
      <c r="A21" s="115" t="s">
        <v>318</v>
      </c>
      <c r="B21" s="116"/>
      <c r="C21" s="123"/>
      <c r="D21" s="124"/>
      <c r="E21" s="119">
        <f>AVERAGE(E5:E19)</f>
        <v>172.43542666666673</v>
      </c>
    </row>
    <row r="22" spans="1:5">
      <c r="A22" s="115"/>
      <c r="B22" s="115" t="s">
        <v>322</v>
      </c>
      <c r="C22" s="123"/>
      <c r="D22" s="124"/>
      <c r="E22" s="119">
        <f>AVERAGE(E5:E13)</f>
        <v>272.64700000000005</v>
      </c>
    </row>
    <row r="23" spans="1:5">
      <c r="A23" s="115"/>
      <c r="B23" s="115" t="s">
        <v>323</v>
      </c>
      <c r="C23" s="123"/>
      <c r="D23" s="124"/>
      <c r="E23" s="119">
        <f>AVERAGE(E14:E19)</f>
        <v>22.118066666666667</v>
      </c>
    </row>
    <row r="24" spans="1:5">
      <c r="A24" s="115" t="s">
        <v>327</v>
      </c>
      <c r="B24" s="116"/>
      <c r="C24" s="123"/>
      <c r="D24" s="124"/>
      <c r="E24" s="119">
        <f>MEDIAN(E5:E19)</f>
        <v>114.84</v>
      </c>
    </row>
    <row r="25" spans="1:5">
      <c r="A25" s="115"/>
      <c r="B25" s="116"/>
      <c r="C25" s="123"/>
      <c r="D25" s="124"/>
      <c r="E25" s="119">
        <f>MEDIAN(E5:E13)</f>
        <v>227.71</v>
      </c>
    </row>
    <row r="26" spans="1:5">
      <c r="A26" s="115"/>
      <c r="B26" s="116"/>
      <c r="C26" s="123"/>
      <c r="D26" s="124"/>
      <c r="E26" s="119">
        <f>MEDIAN(E14:E19)</f>
        <v>18.461500000000001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0.82399999999999995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500.19199999999984</v>
      </c>
    </row>
    <row r="30" spans="1:5">
      <c r="A30" s="115" t="s">
        <v>335</v>
      </c>
      <c r="B30" s="116"/>
      <c r="C30" s="123"/>
      <c r="D30" s="124"/>
      <c r="E30" s="119">
        <f>PERCENTILE(E14:E19,0.9)</f>
        <v>39.650999999999996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CompareList</vt:lpstr>
      <vt:lpstr>Output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2006-05-01T19:32:47Z</cp:lastPrinted>
  <dcterms:created xsi:type="dcterms:W3CDTF">2005-09-21T17:32:36Z</dcterms:created>
  <dcterms:modified xsi:type="dcterms:W3CDTF">2009-03-18T19:03:57Z</dcterms:modified>
</cp:coreProperties>
</file>