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45" windowWidth="20115" windowHeight="9525" activeTab="1"/>
  </bookViews>
  <sheets>
    <sheet name="Data" sheetId="1" r:id="rId1"/>
    <sheet name="Calculation" sheetId="8" r:id="rId2"/>
  </sheets>
  <calcPr calcId="144525"/>
</workbook>
</file>

<file path=xl/calcChain.xml><?xml version="1.0" encoding="utf-8"?>
<calcChain xmlns="http://schemas.openxmlformats.org/spreadsheetml/2006/main">
  <c r="C51" i="8" l="1"/>
  <c r="B52" i="8"/>
  <c r="AZ51" i="8"/>
  <c r="AY51" i="8"/>
  <c r="AX51" i="8"/>
  <c r="AW51" i="8"/>
  <c r="AV51" i="8"/>
  <c r="AU51" i="8"/>
  <c r="AT51" i="8"/>
  <c r="AS51" i="8"/>
  <c r="AR51" i="8"/>
  <c r="AQ51" i="8"/>
  <c r="AP51" i="8"/>
  <c r="AO51" i="8"/>
  <c r="AN51" i="8"/>
  <c r="AM51" i="8"/>
  <c r="AL51" i="8"/>
  <c r="AK51" i="8"/>
  <c r="AJ51" i="8"/>
  <c r="AI51" i="8"/>
  <c r="AH51" i="8"/>
  <c r="AG51" i="8"/>
  <c r="AF51" i="8"/>
  <c r="AE51" i="8"/>
  <c r="AD51" i="8"/>
  <c r="AC51" i="8"/>
  <c r="AB51" i="8"/>
  <c r="AA51" i="8"/>
  <c r="Z51" i="8"/>
  <c r="Y51" i="8"/>
  <c r="X51" i="8"/>
  <c r="W51" i="8"/>
  <c r="V51" i="8"/>
  <c r="U51" i="8"/>
  <c r="T51" i="8"/>
  <c r="S51" i="8"/>
  <c r="R51" i="8"/>
  <c r="Q51" i="8"/>
  <c r="P51" i="8"/>
  <c r="O51" i="8"/>
  <c r="N51" i="8"/>
  <c r="M51" i="8"/>
  <c r="L51" i="8"/>
  <c r="K51" i="8"/>
  <c r="J51" i="8"/>
  <c r="I51" i="8"/>
  <c r="H51" i="8"/>
  <c r="G51" i="8"/>
  <c r="F51" i="8"/>
  <c r="E51" i="8"/>
  <c r="D51" i="8"/>
  <c r="AZ24" i="8"/>
  <c r="AY24" i="8"/>
  <c r="AX24" i="8"/>
  <c r="AW24" i="8"/>
  <c r="AV24" i="8"/>
  <c r="AU24" i="8"/>
  <c r="AT24" i="8"/>
  <c r="AS24" i="8"/>
  <c r="AR24" i="8"/>
  <c r="AQ24" i="8"/>
  <c r="AP24" i="8"/>
  <c r="AO24" i="8"/>
  <c r="AN24" i="8"/>
  <c r="AM24" i="8"/>
  <c r="AL24" i="8"/>
  <c r="AK24" i="8"/>
  <c r="AJ24" i="8"/>
  <c r="AI24" i="8"/>
  <c r="AH24" i="8"/>
  <c r="AG24" i="8"/>
  <c r="AF24" i="8"/>
  <c r="AE24" i="8"/>
  <c r="AD24" i="8"/>
  <c r="AC24" i="8"/>
  <c r="AB24" i="8"/>
  <c r="AA24" i="8"/>
  <c r="Z24" i="8"/>
  <c r="Y24" i="8"/>
  <c r="X24" i="8"/>
  <c r="W24" i="8"/>
  <c r="V24" i="8"/>
  <c r="U24" i="8"/>
  <c r="T24" i="8"/>
  <c r="S24" i="8"/>
  <c r="R24" i="8"/>
  <c r="Q24" i="8"/>
  <c r="P24" i="8"/>
  <c r="O24" i="8"/>
  <c r="N24" i="8"/>
  <c r="M24" i="8"/>
  <c r="L24" i="8"/>
  <c r="K24" i="8"/>
  <c r="J24" i="8"/>
  <c r="I24" i="8"/>
  <c r="H24" i="8"/>
  <c r="G24" i="8"/>
  <c r="F24" i="8"/>
  <c r="E24" i="8"/>
  <c r="D24" i="8"/>
  <c r="C24" i="8"/>
  <c r="C29" i="8"/>
  <c r="B29" i="8"/>
  <c r="B2" i="8"/>
  <c r="G13" i="1"/>
  <c r="G12" i="1"/>
  <c r="G11" i="1"/>
  <c r="G10" i="1"/>
  <c r="G9" i="1"/>
  <c r="G8" i="1"/>
  <c r="G7" i="1"/>
  <c r="G6" i="1"/>
  <c r="G5" i="1"/>
  <c r="G4" i="1"/>
  <c r="A13" i="1"/>
  <c r="B37" i="8"/>
  <c r="C31" i="8" s="1"/>
  <c r="B34" i="8"/>
  <c r="B33" i="8"/>
  <c r="B32" i="8"/>
  <c r="D29" i="8"/>
  <c r="E29" i="8" s="1"/>
  <c r="F29" i="8" s="1"/>
  <c r="G29" i="8" s="1"/>
  <c r="H29" i="8" s="1"/>
  <c r="I29" i="8" s="1"/>
  <c r="J29" i="8" s="1"/>
  <c r="K29" i="8" s="1"/>
  <c r="L29" i="8" s="1"/>
  <c r="M29" i="8" s="1"/>
  <c r="N29" i="8" s="1"/>
  <c r="O29" i="8" s="1"/>
  <c r="P29" i="8" s="1"/>
  <c r="Q29" i="8" s="1"/>
  <c r="R29" i="8" s="1"/>
  <c r="S29" i="8" s="1"/>
  <c r="T29" i="8" s="1"/>
  <c r="U29" i="8" s="1"/>
  <c r="V29" i="8" s="1"/>
  <c r="W29" i="8" s="1"/>
  <c r="X29" i="8" s="1"/>
  <c r="Y29" i="8" s="1"/>
  <c r="Z29" i="8" s="1"/>
  <c r="AA29" i="8" s="1"/>
  <c r="AB29" i="8" s="1"/>
  <c r="AC29" i="8" s="1"/>
  <c r="AD29" i="8" s="1"/>
  <c r="AE29" i="8" s="1"/>
  <c r="AF29" i="8" s="1"/>
  <c r="AG29" i="8" s="1"/>
  <c r="AH29" i="8" s="1"/>
  <c r="AI29" i="8" s="1"/>
  <c r="AJ29" i="8" s="1"/>
  <c r="AK29" i="8" s="1"/>
  <c r="AL29" i="8" s="1"/>
  <c r="AM29" i="8" s="1"/>
  <c r="AN29" i="8" s="1"/>
  <c r="AO29" i="8" s="1"/>
  <c r="AP29" i="8" s="1"/>
  <c r="AQ29" i="8" s="1"/>
  <c r="AR29" i="8" s="1"/>
  <c r="AS29" i="8" s="1"/>
  <c r="AT29" i="8" s="1"/>
  <c r="AU29" i="8" s="1"/>
  <c r="AV29" i="8" s="1"/>
  <c r="AW29" i="8" s="1"/>
  <c r="AX29" i="8" s="1"/>
  <c r="AY29" i="8" s="1"/>
  <c r="AZ29" i="8" s="1"/>
  <c r="D28" i="8"/>
  <c r="E28" i="8" s="1"/>
  <c r="F28" i="8" s="1"/>
  <c r="G28" i="8" s="1"/>
  <c r="H28" i="8" s="1"/>
  <c r="I28" i="8" s="1"/>
  <c r="J28" i="8" s="1"/>
  <c r="K28" i="8" s="1"/>
  <c r="L28" i="8" s="1"/>
  <c r="M28" i="8" s="1"/>
  <c r="N28" i="8" s="1"/>
  <c r="O28" i="8" s="1"/>
  <c r="P28" i="8" s="1"/>
  <c r="Q28" i="8" s="1"/>
  <c r="R28" i="8" s="1"/>
  <c r="S28" i="8" s="1"/>
  <c r="T28" i="8" s="1"/>
  <c r="U28" i="8" s="1"/>
  <c r="V28" i="8" s="1"/>
  <c r="W28" i="8" s="1"/>
  <c r="X28" i="8" s="1"/>
  <c r="Y28" i="8" s="1"/>
  <c r="Z28" i="8" s="1"/>
  <c r="AA28" i="8" s="1"/>
  <c r="AB28" i="8" s="1"/>
  <c r="AC28" i="8" s="1"/>
  <c r="AD28" i="8" s="1"/>
  <c r="AE28" i="8" s="1"/>
  <c r="AF28" i="8" s="1"/>
  <c r="AG28" i="8" s="1"/>
  <c r="AH28" i="8" s="1"/>
  <c r="AI28" i="8" s="1"/>
  <c r="AJ28" i="8" s="1"/>
  <c r="AK28" i="8" s="1"/>
  <c r="AL28" i="8" s="1"/>
  <c r="AM28" i="8" s="1"/>
  <c r="AN28" i="8" s="1"/>
  <c r="AO28" i="8" s="1"/>
  <c r="AP28" i="8" s="1"/>
  <c r="AQ28" i="8" s="1"/>
  <c r="AR28" i="8" s="1"/>
  <c r="AS28" i="8" s="1"/>
  <c r="AT28" i="8" s="1"/>
  <c r="AU28" i="8" s="1"/>
  <c r="AV28" i="8" s="1"/>
  <c r="AW28" i="8" s="1"/>
  <c r="AX28" i="8" s="1"/>
  <c r="AY28" i="8" s="1"/>
  <c r="AZ28" i="8" s="1"/>
  <c r="C28" i="8"/>
  <c r="C30" i="8" l="1"/>
  <c r="C33" i="8" s="1"/>
  <c r="C34" i="8" s="1"/>
  <c r="C32" i="8"/>
  <c r="A12" i="1"/>
  <c r="A3" i="1"/>
  <c r="A4" i="1" s="1"/>
  <c r="A5" i="1" s="1"/>
  <c r="A6" i="1" s="1"/>
  <c r="A7" i="1" s="1"/>
  <c r="A8" i="1" s="1"/>
  <c r="A9" i="1" s="1"/>
  <c r="A10" i="1" s="1"/>
  <c r="A11" i="1" s="1"/>
  <c r="B6" i="8"/>
  <c r="B7" i="8"/>
  <c r="B9" i="8"/>
  <c r="B10" i="8" s="1"/>
  <c r="C4" i="8" s="1"/>
  <c r="C2" i="8"/>
  <c r="B5" i="8"/>
  <c r="C1" i="8"/>
  <c r="D2" i="8" l="1"/>
  <c r="E2" i="8" s="1"/>
  <c r="F2" i="8" s="1"/>
  <c r="G2" i="8" s="1"/>
  <c r="H2" i="8" s="1"/>
  <c r="I2" i="8" s="1"/>
  <c r="J2" i="8" s="1"/>
  <c r="K2" i="8" s="1"/>
  <c r="L2" i="8" s="1"/>
  <c r="M2" i="8" s="1"/>
  <c r="N2" i="8" s="1"/>
  <c r="O2" i="8" s="1"/>
  <c r="P2" i="8" s="1"/>
  <c r="Q2" i="8" s="1"/>
  <c r="R2" i="8" s="1"/>
  <c r="S2" i="8" s="1"/>
  <c r="T2" i="8" s="1"/>
  <c r="U2" i="8" s="1"/>
  <c r="V2" i="8" s="1"/>
  <c r="W2" i="8" s="1"/>
  <c r="X2" i="8" s="1"/>
  <c r="Y2" i="8" s="1"/>
  <c r="Z2" i="8" s="1"/>
  <c r="AA2" i="8" s="1"/>
  <c r="AB2" i="8" s="1"/>
  <c r="AC2" i="8" s="1"/>
  <c r="AD2" i="8" s="1"/>
  <c r="AE2" i="8" s="1"/>
  <c r="AF2" i="8" s="1"/>
  <c r="AG2" i="8" s="1"/>
  <c r="AH2" i="8" s="1"/>
  <c r="AI2" i="8" s="1"/>
  <c r="AJ2" i="8" s="1"/>
  <c r="AK2" i="8" s="1"/>
  <c r="AL2" i="8" s="1"/>
  <c r="AM2" i="8" s="1"/>
  <c r="AN2" i="8" s="1"/>
  <c r="AO2" i="8" s="1"/>
  <c r="AP2" i="8" s="1"/>
  <c r="AQ2" i="8" s="1"/>
  <c r="AR2" i="8" s="1"/>
  <c r="AS2" i="8" s="1"/>
  <c r="AT2" i="8" s="1"/>
  <c r="AU2" i="8" s="1"/>
  <c r="AV2" i="8" s="1"/>
  <c r="AW2" i="8" s="1"/>
  <c r="AX2" i="8" s="1"/>
  <c r="AY2" i="8" s="1"/>
  <c r="AZ2" i="8" s="1"/>
  <c r="C49" i="8"/>
  <c r="D31" i="8"/>
  <c r="D30" i="8"/>
  <c r="D32" i="8"/>
  <c r="C3" i="8"/>
  <c r="C5" i="8"/>
  <c r="D1" i="8"/>
  <c r="E1" i="8" s="1"/>
  <c r="F1" i="8" s="1"/>
  <c r="G1" i="8" s="1"/>
  <c r="H1" i="8" s="1"/>
  <c r="I1" i="8" s="1"/>
  <c r="J1" i="8" s="1"/>
  <c r="K1" i="8" s="1"/>
  <c r="L1" i="8" s="1"/>
  <c r="M1" i="8" s="1"/>
  <c r="N1" i="8" s="1"/>
  <c r="O1" i="8" s="1"/>
  <c r="P1" i="8" s="1"/>
  <c r="Q1" i="8" s="1"/>
  <c r="R1" i="8" s="1"/>
  <c r="S1" i="8" s="1"/>
  <c r="T1" i="8" s="1"/>
  <c r="U1" i="8" s="1"/>
  <c r="V1" i="8" s="1"/>
  <c r="W1" i="8" s="1"/>
  <c r="X1" i="8" s="1"/>
  <c r="Y1" i="8" s="1"/>
  <c r="Z1" i="8" s="1"/>
  <c r="AA1" i="8" s="1"/>
  <c r="AB1" i="8" s="1"/>
  <c r="AC1" i="8" s="1"/>
  <c r="AD1" i="8" s="1"/>
  <c r="AE1" i="8" s="1"/>
  <c r="AF1" i="8" s="1"/>
  <c r="AG1" i="8" s="1"/>
  <c r="AH1" i="8" s="1"/>
  <c r="AI1" i="8" s="1"/>
  <c r="AJ1" i="8" s="1"/>
  <c r="AK1" i="8" s="1"/>
  <c r="AL1" i="8" s="1"/>
  <c r="AM1" i="8" s="1"/>
  <c r="AN1" i="8" s="1"/>
  <c r="AO1" i="8" s="1"/>
  <c r="AP1" i="8" s="1"/>
  <c r="AQ1" i="8" s="1"/>
  <c r="AR1" i="8" s="1"/>
  <c r="AS1" i="8" s="1"/>
  <c r="AT1" i="8" s="1"/>
  <c r="AU1" i="8" s="1"/>
  <c r="AV1" i="8" s="1"/>
  <c r="AW1" i="8" s="1"/>
  <c r="AX1" i="8" s="1"/>
  <c r="AY1" i="8" s="1"/>
  <c r="AZ1" i="8" s="1"/>
  <c r="D49" i="8" l="1"/>
  <c r="D33" i="8"/>
  <c r="D34" i="8" s="1"/>
  <c r="E32" i="8"/>
  <c r="E31" i="8"/>
  <c r="E30" i="8"/>
  <c r="C22" i="8"/>
  <c r="D3" i="8"/>
  <c r="D4" i="8"/>
  <c r="D5" i="8"/>
  <c r="C6" i="8"/>
  <c r="E49" i="8" l="1"/>
  <c r="F31" i="8"/>
  <c r="F30" i="8"/>
  <c r="E33" i="8"/>
  <c r="E34" i="8" s="1"/>
  <c r="F32" i="8"/>
  <c r="E4" i="8"/>
  <c r="E3" i="8"/>
  <c r="E5" i="8"/>
  <c r="D22" i="8"/>
  <c r="D6" i="8"/>
  <c r="F49" i="8" l="1"/>
  <c r="F33" i="8"/>
  <c r="F34" i="8" s="1"/>
  <c r="G32" i="8"/>
  <c r="G31" i="8"/>
  <c r="G30" i="8"/>
  <c r="F4" i="8"/>
  <c r="F3" i="8"/>
  <c r="E22" i="8"/>
  <c r="F5" i="8"/>
  <c r="G49" i="8" l="1"/>
  <c r="H31" i="8"/>
  <c r="H30" i="8"/>
  <c r="G33" i="8"/>
  <c r="G34" i="8" s="1"/>
  <c r="H32" i="8"/>
  <c r="G4" i="8"/>
  <c r="G3" i="8"/>
  <c r="F22" i="8"/>
  <c r="G5" i="8"/>
  <c r="E6" i="8"/>
  <c r="C7" i="8"/>
  <c r="H49" i="8" l="1"/>
  <c r="H33" i="8"/>
  <c r="H34" i="8" s="1"/>
  <c r="I32" i="8"/>
  <c r="I31" i="8"/>
  <c r="I30" i="8"/>
  <c r="H4" i="8"/>
  <c r="H3" i="8"/>
  <c r="G22" i="8"/>
  <c r="H5" i="8"/>
  <c r="F6" i="8"/>
  <c r="D7" i="8"/>
  <c r="I49" i="8" l="1"/>
  <c r="J31" i="8"/>
  <c r="J30" i="8"/>
  <c r="I33" i="8"/>
  <c r="I34" i="8" s="1"/>
  <c r="J32" i="8"/>
  <c r="I4" i="8"/>
  <c r="I3" i="8"/>
  <c r="I5" i="8"/>
  <c r="H22" i="8"/>
  <c r="E7" i="8"/>
  <c r="J49" i="8" l="1"/>
  <c r="J33" i="8"/>
  <c r="J34" i="8" s="1"/>
  <c r="K32" i="8"/>
  <c r="K31" i="8"/>
  <c r="K30" i="8"/>
  <c r="J4" i="8"/>
  <c r="J3" i="8"/>
  <c r="I22" i="8"/>
  <c r="J5" i="8"/>
  <c r="F7" i="8"/>
  <c r="K49" i="8" l="1"/>
  <c r="L31" i="8"/>
  <c r="L30" i="8"/>
  <c r="K33" i="8"/>
  <c r="K34" i="8" s="1"/>
  <c r="L32" i="8"/>
  <c r="K4" i="8"/>
  <c r="K3" i="8"/>
  <c r="J22" i="8"/>
  <c r="K5" i="8"/>
  <c r="G6" i="8"/>
  <c r="G7" i="8" s="1"/>
  <c r="L49" i="8" l="1"/>
  <c r="L33" i="8"/>
  <c r="L34" i="8" s="1"/>
  <c r="M32" i="8"/>
  <c r="M31" i="8"/>
  <c r="M30" i="8"/>
  <c r="L4" i="8"/>
  <c r="L3" i="8"/>
  <c r="K22" i="8"/>
  <c r="L5" i="8"/>
  <c r="H6" i="8"/>
  <c r="H7" i="8" s="1"/>
  <c r="M49" i="8" l="1"/>
  <c r="N31" i="8"/>
  <c r="N30" i="8"/>
  <c r="M33" i="8"/>
  <c r="M34" i="8" s="1"/>
  <c r="N32" i="8"/>
  <c r="M4" i="8"/>
  <c r="M3" i="8"/>
  <c r="M5" i="8"/>
  <c r="L22" i="8"/>
  <c r="I6" i="8"/>
  <c r="I7" i="8" s="1"/>
  <c r="N49" i="8" l="1"/>
  <c r="N33" i="8"/>
  <c r="N34" i="8" s="1"/>
  <c r="O32" i="8"/>
  <c r="O31" i="8"/>
  <c r="O30" i="8"/>
  <c r="N4" i="8"/>
  <c r="N3" i="8"/>
  <c r="M22" i="8"/>
  <c r="N5" i="8"/>
  <c r="J6" i="8"/>
  <c r="J7" i="8" s="1"/>
  <c r="O49" i="8" l="1"/>
  <c r="P31" i="8"/>
  <c r="P30" i="8"/>
  <c r="O33" i="8"/>
  <c r="O34" i="8" s="1"/>
  <c r="P32" i="8"/>
  <c r="O4" i="8"/>
  <c r="O3" i="8"/>
  <c r="N22" i="8"/>
  <c r="O5" i="8"/>
  <c r="K6" i="8"/>
  <c r="K7" i="8" s="1"/>
  <c r="P49" i="8" l="1"/>
  <c r="P33" i="8"/>
  <c r="P34" i="8" s="1"/>
  <c r="Q32" i="8"/>
  <c r="Q31" i="8"/>
  <c r="Q30" i="8"/>
  <c r="P4" i="8"/>
  <c r="P3" i="8"/>
  <c r="O22" i="8"/>
  <c r="P5" i="8"/>
  <c r="L6" i="8"/>
  <c r="L7" i="8" s="1"/>
  <c r="Q49" i="8" l="1"/>
  <c r="R31" i="8"/>
  <c r="R30" i="8"/>
  <c r="Q33" i="8"/>
  <c r="Q34" i="8" s="1"/>
  <c r="R32" i="8"/>
  <c r="Q4" i="8"/>
  <c r="Q3" i="8"/>
  <c r="Q5" i="8"/>
  <c r="P22" i="8"/>
  <c r="M6" i="8"/>
  <c r="M7" i="8" s="1"/>
  <c r="R49" i="8" l="1"/>
  <c r="R33" i="8"/>
  <c r="S32" i="8"/>
  <c r="S31" i="8"/>
  <c r="S30" i="8"/>
  <c r="R34" i="8"/>
  <c r="R4" i="8"/>
  <c r="R3" i="8"/>
  <c r="Q22" i="8"/>
  <c r="R5" i="8"/>
  <c r="N6" i="8"/>
  <c r="N7" i="8" s="1"/>
  <c r="S49" i="8" l="1"/>
  <c r="T31" i="8"/>
  <c r="T30" i="8"/>
  <c r="S33" i="8"/>
  <c r="S34" i="8" s="1"/>
  <c r="T32" i="8"/>
  <c r="S4" i="8"/>
  <c r="S3" i="8"/>
  <c r="R22" i="8"/>
  <c r="S5" i="8"/>
  <c r="O6" i="8"/>
  <c r="O7" i="8" s="1"/>
  <c r="T49" i="8" l="1"/>
  <c r="T33" i="8"/>
  <c r="T34" i="8" s="1"/>
  <c r="U32" i="8"/>
  <c r="U31" i="8"/>
  <c r="U30" i="8"/>
  <c r="T4" i="8"/>
  <c r="T3" i="8"/>
  <c r="S22" i="8"/>
  <c r="T5" i="8"/>
  <c r="P6" i="8"/>
  <c r="P7" i="8" s="1"/>
  <c r="U49" i="8" l="1"/>
  <c r="V31" i="8"/>
  <c r="V30" i="8"/>
  <c r="U33" i="8"/>
  <c r="U34" i="8" s="1"/>
  <c r="V32" i="8"/>
  <c r="U4" i="8"/>
  <c r="U3" i="8"/>
  <c r="U5" i="8"/>
  <c r="T22" i="8"/>
  <c r="Q6" i="8"/>
  <c r="Q7" i="8" s="1"/>
  <c r="V49" i="8" l="1"/>
  <c r="V33" i="8"/>
  <c r="V34" i="8" s="1"/>
  <c r="W32" i="8"/>
  <c r="W31" i="8"/>
  <c r="W30" i="8"/>
  <c r="V4" i="8"/>
  <c r="V3" i="8"/>
  <c r="U22" i="8"/>
  <c r="V5" i="8"/>
  <c r="R6" i="8"/>
  <c r="R7" i="8" s="1"/>
  <c r="W49" i="8" l="1"/>
  <c r="X31" i="8"/>
  <c r="X30" i="8"/>
  <c r="W33" i="8"/>
  <c r="W34" i="8" s="1"/>
  <c r="X32" i="8"/>
  <c r="W4" i="8"/>
  <c r="W3" i="8"/>
  <c r="V22" i="8"/>
  <c r="W5" i="8"/>
  <c r="S6" i="8"/>
  <c r="S7" i="8" s="1"/>
  <c r="X49" i="8" l="1"/>
  <c r="X33" i="8"/>
  <c r="X34" i="8" s="1"/>
  <c r="Y32" i="8"/>
  <c r="Y31" i="8"/>
  <c r="Y30" i="8"/>
  <c r="X3" i="8"/>
  <c r="W22" i="8"/>
  <c r="X4" i="8"/>
  <c r="X5" i="8"/>
  <c r="T6" i="8"/>
  <c r="T7" i="8" s="1"/>
  <c r="Y49" i="8" l="1"/>
  <c r="Z31" i="8"/>
  <c r="Z30" i="8"/>
  <c r="Y33" i="8"/>
  <c r="Y34" i="8" s="1"/>
  <c r="Z32" i="8"/>
  <c r="Y3" i="8"/>
  <c r="X23" i="8"/>
  <c r="Y5" i="8"/>
  <c r="X22" i="8"/>
  <c r="Y4" i="8"/>
  <c r="U6" i="8"/>
  <c r="U7" i="8" s="1"/>
  <c r="Z49" i="8" l="1"/>
  <c r="Z33" i="8"/>
  <c r="Z34" i="8" s="1"/>
  <c r="AA32" i="8"/>
  <c r="AA31" i="8"/>
  <c r="AA30" i="8"/>
  <c r="Z3" i="8"/>
  <c r="Y22" i="8"/>
  <c r="Z4" i="8"/>
  <c r="Y23" i="8"/>
  <c r="Z5" i="8"/>
  <c r="V6" i="8"/>
  <c r="V7" i="8" s="1"/>
  <c r="AA49" i="8" l="1"/>
  <c r="AB31" i="8"/>
  <c r="AB30" i="8"/>
  <c r="AA33" i="8"/>
  <c r="AA34" i="8" s="1"/>
  <c r="AB32" i="8"/>
  <c r="AA3" i="8"/>
  <c r="Z23" i="8"/>
  <c r="Z22" i="8"/>
  <c r="AA5" i="8"/>
  <c r="AA4" i="8"/>
  <c r="W6" i="8"/>
  <c r="W7" i="8" s="1"/>
  <c r="AB49" i="8" l="1"/>
  <c r="AB33" i="8"/>
  <c r="AB34" i="8" s="1"/>
  <c r="AC32" i="8"/>
  <c r="AC31" i="8"/>
  <c r="AC30" i="8"/>
  <c r="AB3" i="8"/>
  <c r="AA22" i="8"/>
  <c r="AA23" i="8"/>
  <c r="AB4" i="8"/>
  <c r="AB5" i="8"/>
  <c r="X16" i="8"/>
  <c r="X12" i="8"/>
  <c r="X13" i="8"/>
  <c r="X6" i="8"/>
  <c r="X7" i="8" s="1"/>
  <c r="AC49" i="8" l="1"/>
  <c r="AD31" i="8"/>
  <c r="AD30" i="8"/>
  <c r="AC33" i="8"/>
  <c r="AC34" i="8" s="1"/>
  <c r="AD32" i="8"/>
  <c r="AC3" i="8"/>
  <c r="AB23" i="8"/>
  <c r="AC5" i="8"/>
  <c r="AB22" i="8"/>
  <c r="AC4" i="8"/>
  <c r="Y12" i="8"/>
  <c r="Y13" i="8"/>
  <c r="Y16" i="8"/>
  <c r="Y6" i="8"/>
  <c r="Y7" i="8" s="1"/>
  <c r="AD49" i="8" l="1"/>
  <c r="AD33" i="8"/>
  <c r="AD34" i="8" s="1"/>
  <c r="AE32" i="8"/>
  <c r="AE31" i="8"/>
  <c r="AE30" i="8"/>
  <c r="AD3" i="8"/>
  <c r="AC22" i="8"/>
  <c r="AD4" i="8"/>
  <c r="AC23" i="8"/>
  <c r="AD5" i="8"/>
  <c r="Z16" i="8"/>
  <c r="Z12" i="8"/>
  <c r="Z13" i="8"/>
  <c r="Z6" i="8"/>
  <c r="Z7" i="8" s="1"/>
  <c r="AE49" i="8" l="1"/>
  <c r="AF31" i="8"/>
  <c r="AF30" i="8"/>
  <c r="AE33" i="8"/>
  <c r="AF32" i="8"/>
  <c r="AE34" i="8"/>
  <c r="AE3" i="8"/>
  <c r="AD23" i="8"/>
  <c r="AD22" i="8"/>
  <c r="AE5" i="8"/>
  <c r="AE4" i="8"/>
  <c r="AA12" i="8"/>
  <c r="AA13" i="8"/>
  <c r="AA16" i="8"/>
  <c r="AA6" i="8"/>
  <c r="AA7" i="8" s="1"/>
  <c r="AF49" i="8" l="1"/>
  <c r="AF33" i="8"/>
  <c r="AF34" i="8" s="1"/>
  <c r="AG32" i="8"/>
  <c r="AG31" i="8"/>
  <c r="AG30" i="8"/>
  <c r="AF3" i="8"/>
  <c r="AE22" i="8"/>
  <c r="AE23" i="8"/>
  <c r="AF4" i="8"/>
  <c r="AF5" i="8"/>
  <c r="AB16" i="8"/>
  <c r="AB12" i="8"/>
  <c r="AB13" i="8"/>
  <c r="AB6" i="8"/>
  <c r="AB7" i="8" s="1"/>
  <c r="AG49" i="8" l="1"/>
  <c r="AH31" i="8"/>
  <c r="AH30" i="8"/>
  <c r="AG33" i="8"/>
  <c r="AG34" i="8" s="1"/>
  <c r="AH32" i="8"/>
  <c r="AG3" i="8"/>
  <c r="AF23" i="8"/>
  <c r="AG5" i="8"/>
  <c r="AF22" i="8"/>
  <c r="AG4" i="8"/>
  <c r="AC12" i="8"/>
  <c r="AC13" i="8"/>
  <c r="AC16" i="8"/>
  <c r="AC6" i="8"/>
  <c r="AC7" i="8" s="1"/>
  <c r="AH49" i="8" l="1"/>
  <c r="AH33" i="8"/>
  <c r="AH34" i="8" s="1"/>
  <c r="AI32" i="8"/>
  <c r="AI31" i="8"/>
  <c r="AI30" i="8"/>
  <c r="AH3" i="8"/>
  <c r="AG22" i="8"/>
  <c r="AH4" i="8"/>
  <c r="AG23" i="8"/>
  <c r="AH5" i="8"/>
  <c r="AD16" i="8"/>
  <c r="AD12" i="8"/>
  <c r="AD13" i="8"/>
  <c r="AD6" i="8"/>
  <c r="AD7" i="8" s="1"/>
  <c r="AI49" i="8" l="1"/>
  <c r="AJ31" i="8"/>
  <c r="AJ30" i="8"/>
  <c r="AI33" i="8"/>
  <c r="AJ32" i="8"/>
  <c r="AI34" i="8"/>
  <c r="AI3" i="8"/>
  <c r="AH23" i="8"/>
  <c r="AH22" i="8"/>
  <c r="AI4" i="8"/>
  <c r="AI5" i="8"/>
  <c r="AE12" i="8"/>
  <c r="AE13" i="8"/>
  <c r="AE16" i="8"/>
  <c r="AE6" i="8"/>
  <c r="AE7" i="8" s="1"/>
  <c r="AJ49" i="8" l="1"/>
  <c r="AJ33" i="8"/>
  <c r="AJ34" i="8" s="1"/>
  <c r="AK32" i="8"/>
  <c r="AK31" i="8"/>
  <c r="AK30" i="8"/>
  <c r="AJ3" i="8"/>
  <c r="AI22" i="8"/>
  <c r="AJ4" i="8"/>
  <c r="AI23" i="8"/>
  <c r="AJ5" i="8"/>
  <c r="AF16" i="8"/>
  <c r="AF12" i="8"/>
  <c r="AF13" i="8"/>
  <c r="AF6" i="8"/>
  <c r="AF7" i="8" s="1"/>
  <c r="AK49" i="8" l="1"/>
  <c r="AL31" i="8"/>
  <c r="AL30" i="8"/>
  <c r="AK33" i="8"/>
  <c r="AK34" i="8" s="1"/>
  <c r="AL32" i="8"/>
  <c r="AK3" i="8"/>
  <c r="AJ23" i="8"/>
  <c r="AK5" i="8"/>
  <c r="AJ22" i="8"/>
  <c r="AK4" i="8"/>
  <c r="AG12" i="8"/>
  <c r="AG13" i="8"/>
  <c r="AG16" i="8"/>
  <c r="AG6" i="8"/>
  <c r="AG7" i="8" s="1"/>
  <c r="AL49" i="8" l="1"/>
  <c r="AL33" i="8"/>
  <c r="AL34" i="8" s="1"/>
  <c r="AM32" i="8"/>
  <c r="AM31" i="8"/>
  <c r="AM30" i="8"/>
  <c r="AL3" i="8"/>
  <c r="AK22" i="8"/>
  <c r="AL4" i="8"/>
  <c r="AK23" i="8"/>
  <c r="AL5" i="8"/>
  <c r="AH16" i="8"/>
  <c r="AH12" i="8"/>
  <c r="AH13" i="8"/>
  <c r="AH6" i="8"/>
  <c r="AH7" i="8" s="1"/>
  <c r="AM49" i="8" l="1"/>
  <c r="AN31" i="8"/>
  <c r="AN30" i="8"/>
  <c r="AM33" i="8"/>
  <c r="AM34" i="8" s="1"/>
  <c r="AN32" i="8"/>
  <c r="AM3" i="8"/>
  <c r="AL23" i="8"/>
  <c r="AL22" i="8"/>
  <c r="AM4" i="8"/>
  <c r="AM5" i="8"/>
  <c r="AI12" i="8"/>
  <c r="AI13" i="8"/>
  <c r="AI16" i="8"/>
  <c r="AI6" i="8"/>
  <c r="AI7" i="8" s="1"/>
  <c r="AN49" i="8" l="1"/>
  <c r="AN33" i="8"/>
  <c r="AN34" i="8" s="1"/>
  <c r="AO32" i="8"/>
  <c r="AO31" i="8"/>
  <c r="AO30" i="8"/>
  <c r="AN3" i="8"/>
  <c r="AM22" i="8"/>
  <c r="AN4" i="8"/>
  <c r="AM23" i="8"/>
  <c r="AN5" i="8"/>
  <c r="AJ16" i="8"/>
  <c r="AJ12" i="8"/>
  <c r="AJ13" i="8"/>
  <c r="AJ6" i="8"/>
  <c r="AJ7" i="8" s="1"/>
  <c r="AO49" i="8" l="1"/>
  <c r="AP31" i="8"/>
  <c r="AP30" i="8"/>
  <c r="AO33" i="8"/>
  <c r="AO34" i="8" s="1"/>
  <c r="AP32" i="8"/>
  <c r="AO3" i="8"/>
  <c r="AN23" i="8"/>
  <c r="AO5" i="8"/>
  <c r="AN22" i="8"/>
  <c r="AO4" i="8"/>
  <c r="AK12" i="8"/>
  <c r="AK13" i="8"/>
  <c r="AK16" i="8"/>
  <c r="AK6" i="8"/>
  <c r="AK7" i="8" s="1"/>
  <c r="AP49" i="8" l="1"/>
  <c r="AP33" i="8"/>
  <c r="AP34" i="8" s="1"/>
  <c r="AQ32" i="8"/>
  <c r="AQ31" i="8"/>
  <c r="AQ30" i="8"/>
  <c r="AP3" i="8"/>
  <c r="AO22" i="8"/>
  <c r="AP4" i="8"/>
  <c r="AO23" i="8"/>
  <c r="AP5" i="8"/>
  <c r="AL16" i="8"/>
  <c r="AL12" i="8"/>
  <c r="AL13" i="8"/>
  <c r="AL6" i="8"/>
  <c r="AL7" i="8" s="1"/>
  <c r="AQ49" i="8" l="1"/>
  <c r="AR31" i="8"/>
  <c r="AR30" i="8"/>
  <c r="AQ33" i="8"/>
  <c r="AQ34" i="8" s="1"/>
  <c r="AR32" i="8"/>
  <c r="AQ3" i="8"/>
  <c r="AP23" i="8"/>
  <c r="AP22" i="8"/>
  <c r="AQ4" i="8"/>
  <c r="AQ5" i="8"/>
  <c r="AM12" i="8"/>
  <c r="AM13" i="8"/>
  <c r="AM16" i="8"/>
  <c r="AM6" i="8"/>
  <c r="AM7" i="8" s="1"/>
  <c r="AR49" i="8" l="1"/>
  <c r="AR33" i="8"/>
  <c r="AR34" i="8" s="1"/>
  <c r="AS32" i="8"/>
  <c r="AS31" i="8"/>
  <c r="AS30" i="8"/>
  <c r="AR3" i="8"/>
  <c r="AQ22" i="8"/>
  <c r="AR4" i="8"/>
  <c r="AQ23" i="8"/>
  <c r="AR5" i="8"/>
  <c r="AN16" i="8"/>
  <c r="AN12" i="8"/>
  <c r="AN13" i="8"/>
  <c r="AN6" i="8"/>
  <c r="AN7" i="8" s="1"/>
  <c r="AS49" i="8" l="1"/>
  <c r="AT31" i="8"/>
  <c r="AT30" i="8"/>
  <c r="AS33" i="8"/>
  <c r="AS34" i="8" s="1"/>
  <c r="AT32" i="8"/>
  <c r="AS3" i="8"/>
  <c r="AR23" i="8"/>
  <c r="AS5" i="8"/>
  <c r="AR22" i="8"/>
  <c r="AS4" i="8"/>
  <c r="AO12" i="8"/>
  <c r="AO13" i="8"/>
  <c r="AO16" i="8"/>
  <c r="AO6" i="8"/>
  <c r="AO7" i="8" s="1"/>
  <c r="AT49" i="8" l="1"/>
  <c r="AT33" i="8"/>
  <c r="AT34" i="8" s="1"/>
  <c r="AU32" i="8"/>
  <c r="AU31" i="8"/>
  <c r="AU30" i="8"/>
  <c r="AT3" i="8"/>
  <c r="AS22" i="8"/>
  <c r="AT4" i="8"/>
  <c r="AS23" i="8"/>
  <c r="AT5" i="8"/>
  <c r="AP16" i="8"/>
  <c r="AP12" i="8"/>
  <c r="AP13" i="8"/>
  <c r="AP6" i="8"/>
  <c r="AP7" i="8" s="1"/>
  <c r="AU49" i="8" l="1"/>
  <c r="AV31" i="8"/>
  <c r="AV30" i="8"/>
  <c r="AU33" i="8"/>
  <c r="AU34" i="8" s="1"/>
  <c r="AV32" i="8"/>
  <c r="AU3" i="8"/>
  <c r="AT23" i="8"/>
  <c r="AT22" i="8"/>
  <c r="AU4" i="8"/>
  <c r="AU5" i="8"/>
  <c r="AQ12" i="8"/>
  <c r="AQ13" i="8"/>
  <c r="AQ16" i="8"/>
  <c r="AQ6" i="8"/>
  <c r="AQ7" i="8" s="1"/>
  <c r="AV49" i="8" l="1"/>
  <c r="AV33" i="8"/>
  <c r="AV34" i="8" s="1"/>
  <c r="AW32" i="8"/>
  <c r="AW31" i="8"/>
  <c r="AW30" i="8"/>
  <c r="AV3" i="8"/>
  <c r="AU22" i="8"/>
  <c r="AV4" i="8"/>
  <c r="AU23" i="8"/>
  <c r="AV5" i="8"/>
  <c r="AR16" i="8"/>
  <c r="AR12" i="8"/>
  <c r="AR13" i="8"/>
  <c r="AR6" i="8"/>
  <c r="AR7" i="8" s="1"/>
  <c r="AW49" i="8" l="1"/>
  <c r="AX31" i="8"/>
  <c r="AX30" i="8"/>
  <c r="AW33" i="8"/>
  <c r="AW34" i="8" s="1"/>
  <c r="AX32" i="8"/>
  <c r="AW3" i="8"/>
  <c r="AV23" i="8"/>
  <c r="AW5" i="8"/>
  <c r="AV22" i="8"/>
  <c r="AW4" i="8"/>
  <c r="AS12" i="8"/>
  <c r="AS13" i="8"/>
  <c r="AS16" i="8"/>
  <c r="AS6" i="8"/>
  <c r="AS7" i="8" s="1"/>
  <c r="AX49" i="8" l="1"/>
  <c r="AX33" i="8"/>
  <c r="AX34" i="8" s="1"/>
  <c r="AY32" i="8"/>
  <c r="AY31" i="8"/>
  <c r="AY30" i="8"/>
  <c r="AX3" i="8"/>
  <c r="AW22" i="8"/>
  <c r="AX4" i="8"/>
  <c r="AW23" i="8"/>
  <c r="AX5" i="8"/>
  <c r="AT16" i="8"/>
  <c r="AT12" i="8"/>
  <c r="AT13" i="8"/>
  <c r="AT6" i="8"/>
  <c r="AT7" i="8" s="1"/>
  <c r="AY49" i="8" l="1"/>
  <c r="AZ31" i="8"/>
  <c r="AZ30" i="8"/>
  <c r="AY33" i="8"/>
  <c r="AY34" i="8" s="1"/>
  <c r="AZ32" i="8"/>
  <c r="AY3" i="8"/>
  <c r="AX23" i="8"/>
  <c r="AX22" i="8"/>
  <c r="AY4" i="8"/>
  <c r="AY5" i="8"/>
  <c r="AU12" i="8"/>
  <c r="AU13" i="8"/>
  <c r="AU16" i="8"/>
  <c r="AU6" i="8"/>
  <c r="AU7" i="8" s="1"/>
  <c r="AZ49" i="8" l="1"/>
  <c r="AZ33" i="8"/>
  <c r="AZ34" i="8" s="1"/>
  <c r="B38" i="8" s="1"/>
  <c r="AZ50" i="8" s="1"/>
  <c r="AZ3" i="8"/>
  <c r="AY22" i="8"/>
  <c r="AZ4" i="8"/>
  <c r="AY23" i="8"/>
  <c r="AZ5" i="8"/>
  <c r="AV16" i="8"/>
  <c r="AV12" i="8"/>
  <c r="AV13" i="8"/>
  <c r="AV6" i="8"/>
  <c r="AV7" i="8" s="1"/>
  <c r="AZ39" i="8" l="1"/>
  <c r="AZ40" i="8" s="1"/>
  <c r="B39" i="8"/>
  <c r="C50" i="8"/>
  <c r="C39" i="8"/>
  <c r="C40" i="8" s="1"/>
  <c r="D39" i="8"/>
  <c r="D40" i="8" s="1"/>
  <c r="D50" i="8"/>
  <c r="E50" i="8"/>
  <c r="E39" i="8"/>
  <c r="E40" i="8" s="1"/>
  <c r="F50" i="8"/>
  <c r="F39" i="8"/>
  <c r="F40" i="8" s="1"/>
  <c r="G50" i="8"/>
  <c r="G39" i="8"/>
  <c r="G40" i="8" s="1"/>
  <c r="H39" i="8"/>
  <c r="H40" i="8" s="1"/>
  <c r="H50" i="8"/>
  <c r="I50" i="8"/>
  <c r="I39" i="8"/>
  <c r="I40" i="8" s="1"/>
  <c r="J39" i="8"/>
  <c r="J40" i="8" s="1"/>
  <c r="J50" i="8"/>
  <c r="K50" i="8"/>
  <c r="K39" i="8"/>
  <c r="K40" i="8" s="1"/>
  <c r="L39" i="8"/>
  <c r="L40" i="8" s="1"/>
  <c r="L50" i="8"/>
  <c r="M50" i="8"/>
  <c r="M39" i="8"/>
  <c r="M40" i="8" s="1"/>
  <c r="N50" i="8"/>
  <c r="N39" i="8"/>
  <c r="N40" i="8" s="1"/>
  <c r="O50" i="8"/>
  <c r="O39" i="8"/>
  <c r="O40" i="8" s="1"/>
  <c r="P50" i="8"/>
  <c r="P39" i="8"/>
  <c r="P40" i="8" s="1"/>
  <c r="Q50" i="8"/>
  <c r="Q39" i="8"/>
  <c r="Q40" i="8" s="1"/>
  <c r="R50" i="8"/>
  <c r="R39" i="8"/>
  <c r="R40" i="8" s="1"/>
  <c r="S50" i="8"/>
  <c r="S39" i="8"/>
  <c r="S40" i="8" s="1"/>
  <c r="T50" i="8"/>
  <c r="T39" i="8"/>
  <c r="T40" i="8" s="1"/>
  <c r="U50" i="8"/>
  <c r="U39" i="8"/>
  <c r="U40" i="8" s="1"/>
  <c r="V50" i="8"/>
  <c r="V39" i="8"/>
  <c r="V40" i="8" s="1"/>
  <c r="W39" i="8"/>
  <c r="W40" i="8" s="1"/>
  <c r="W50" i="8"/>
  <c r="X39" i="8"/>
  <c r="X40" i="8" s="1"/>
  <c r="X50" i="8"/>
  <c r="Y50" i="8"/>
  <c r="Y39" i="8"/>
  <c r="Y40" i="8" s="1"/>
  <c r="Z50" i="8"/>
  <c r="Z39" i="8"/>
  <c r="Z40" i="8" s="1"/>
  <c r="AA50" i="8"/>
  <c r="AA39" i="8"/>
  <c r="AA40" i="8" s="1"/>
  <c r="AB50" i="8"/>
  <c r="AB39" i="8"/>
  <c r="AB40" i="8" s="1"/>
  <c r="AC50" i="8"/>
  <c r="AC39" i="8"/>
  <c r="AC40" i="8" s="1"/>
  <c r="AD50" i="8"/>
  <c r="AD39" i="8"/>
  <c r="AD40" i="8" s="1"/>
  <c r="AE50" i="8"/>
  <c r="AE39" i="8"/>
  <c r="AE40" i="8" s="1"/>
  <c r="AF39" i="8"/>
  <c r="AF40" i="8" s="1"/>
  <c r="AF50" i="8"/>
  <c r="AG50" i="8"/>
  <c r="AG39" i="8"/>
  <c r="AG40" i="8" s="1"/>
  <c r="AH50" i="8"/>
  <c r="AH39" i="8"/>
  <c r="AH40" i="8" s="1"/>
  <c r="AI50" i="8"/>
  <c r="AI39" i="8"/>
  <c r="AI40" i="8" s="1"/>
  <c r="AJ50" i="8"/>
  <c r="AJ39" i="8"/>
  <c r="AJ40" i="8" s="1"/>
  <c r="AK50" i="8"/>
  <c r="AK39" i="8"/>
  <c r="AK40" i="8" s="1"/>
  <c r="AL50" i="8"/>
  <c r="AL39" i="8"/>
  <c r="AL40" i="8" s="1"/>
  <c r="AM50" i="8"/>
  <c r="AM39" i="8"/>
  <c r="AM40" i="8" s="1"/>
  <c r="AN50" i="8"/>
  <c r="AN39" i="8"/>
  <c r="AN40" i="8" s="1"/>
  <c r="AO50" i="8"/>
  <c r="AO39" i="8"/>
  <c r="AO40" i="8" s="1"/>
  <c r="AP50" i="8"/>
  <c r="AP39" i="8"/>
  <c r="AP40" i="8" s="1"/>
  <c r="AQ50" i="8"/>
  <c r="AQ39" i="8"/>
  <c r="AQ40" i="8" s="1"/>
  <c r="AR50" i="8"/>
  <c r="AR39" i="8"/>
  <c r="AR40" i="8" s="1"/>
  <c r="AS50" i="8"/>
  <c r="AS39" i="8"/>
  <c r="AS40" i="8" s="1"/>
  <c r="AT50" i="8"/>
  <c r="AT39" i="8"/>
  <c r="AT40" i="8" s="1"/>
  <c r="AU50" i="8"/>
  <c r="AU39" i="8"/>
  <c r="AU40" i="8" s="1"/>
  <c r="AV50" i="8"/>
  <c r="AV39" i="8"/>
  <c r="AV40" i="8" s="1"/>
  <c r="AW50" i="8"/>
  <c r="AW39" i="8"/>
  <c r="AW40" i="8" s="1"/>
  <c r="AX50" i="8"/>
  <c r="AX39" i="8"/>
  <c r="AX40" i="8" s="1"/>
  <c r="AY50" i="8"/>
  <c r="AY39" i="8"/>
  <c r="AY40" i="8" s="1"/>
  <c r="AZ23" i="8"/>
  <c r="AZ22" i="8"/>
  <c r="AW12" i="8"/>
  <c r="AW13" i="8"/>
  <c r="AW16" i="8"/>
  <c r="AW6" i="8"/>
  <c r="AW7" i="8" s="1"/>
  <c r="AF43" i="8" l="1"/>
  <c r="X43" i="8"/>
  <c r="W43" i="8"/>
  <c r="L43" i="8"/>
  <c r="J43" i="8"/>
  <c r="H43" i="8"/>
  <c r="D43" i="8"/>
  <c r="AZ43" i="8"/>
  <c r="AY43" i="8"/>
  <c r="AX43" i="8"/>
  <c r="AW43" i="8"/>
  <c r="AV43" i="8"/>
  <c r="AU43" i="8"/>
  <c r="AT43" i="8"/>
  <c r="AS43" i="8"/>
  <c r="AR43" i="8"/>
  <c r="AQ43" i="8"/>
  <c r="AP43" i="8"/>
  <c r="AO43" i="8"/>
  <c r="AN43" i="8"/>
  <c r="AM43" i="8"/>
  <c r="AL43" i="8"/>
  <c r="AK43" i="8"/>
  <c r="AJ43" i="8"/>
  <c r="AI43" i="8"/>
  <c r="AH43" i="8"/>
  <c r="AG43" i="8"/>
  <c r="AE43" i="8"/>
  <c r="AD43" i="8"/>
  <c r="AC43" i="8"/>
  <c r="AB43" i="8"/>
  <c r="AA43" i="8"/>
  <c r="Z43" i="8"/>
  <c r="Y43" i="8"/>
  <c r="V43" i="8"/>
  <c r="U43" i="8"/>
  <c r="T43" i="8"/>
  <c r="S43" i="8"/>
  <c r="R43" i="8"/>
  <c r="Q43" i="8"/>
  <c r="P43" i="8"/>
  <c r="O43" i="8"/>
  <c r="N43" i="8"/>
  <c r="M43" i="8"/>
  <c r="K43" i="8"/>
  <c r="I43" i="8"/>
  <c r="G43" i="8"/>
  <c r="F43" i="8"/>
  <c r="E43" i="8"/>
  <c r="C43" i="8"/>
  <c r="B41" i="8"/>
  <c r="AX16" i="8"/>
  <c r="AX12" i="8"/>
  <c r="AX13" i="8"/>
  <c r="AX6" i="8"/>
  <c r="AX7" i="8" s="1"/>
  <c r="B53" i="8" l="1"/>
  <c r="B44" i="8"/>
  <c r="B46" i="8" s="1"/>
  <c r="B47" i="8" s="1"/>
  <c r="AY12" i="8"/>
  <c r="AY13" i="8"/>
  <c r="AY16" i="8"/>
  <c r="AY6" i="8"/>
  <c r="AY7" i="8" s="1"/>
  <c r="AZ6" i="8" l="1"/>
  <c r="AZ16" i="8"/>
  <c r="AZ12" i="8"/>
  <c r="AZ13" i="8"/>
  <c r="AZ7" i="8"/>
  <c r="B11" i="8" s="1"/>
  <c r="B12" i="8" s="1"/>
  <c r="C23" i="8" l="1"/>
  <c r="D23" i="8"/>
  <c r="E23" i="8"/>
  <c r="F23" i="8"/>
  <c r="G23" i="8"/>
  <c r="H23" i="8"/>
  <c r="I23" i="8"/>
  <c r="J23" i="8"/>
  <c r="K23" i="8"/>
  <c r="L23" i="8"/>
  <c r="M23" i="8"/>
  <c r="N23" i="8"/>
  <c r="O23" i="8"/>
  <c r="P23" i="8"/>
  <c r="Q23" i="8"/>
  <c r="R23" i="8"/>
  <c r="S23" i="8"/>
  <c r="T23" i="8"/>
  <c r="U23" i="8"/>
  <c r="V23" i="8"/>
  <c r="W23" i="8"/>
  <c r="W12" i="8"/>
  <c r="W13" i="8" s="1"/>
  <c r="U12" i="8"/>
  <c r="U13" i="8" s="1"/>
  <c r="S12" i="8"/>
  <c r="S13" i="8" s="1"/>
  <c r="Q12" i="8"/>
  <c r="Q13" i="8" s="1"/>
  <c r="O12" i="8"/>
  <c r="O13" i="8" s="1"/>
  <c r="M12" i="8"/>
  <c r="M13" i="8" s="1"/>
  <c r="K12" i="8"/>
  <c r="K13" i="8" s="1"/>
  <c r="I12" i="8"/>
  <c r="I13" i="8" s="1"/>
  <c r="G12" i="8"/>
  <c r="G13" i="8" s="1"/>
  <c r="E12" i="8"/>
  <c r="E13" i="8" s="1"/>
  <c r="C12" i="8"/>
  <c r="C13" i="8" s="1"/>
  <c r="V12" i="8"/>
  <c r="V13" i="8" s="1"/>
  <c r="T12" i="8"/>
  <c r="T13" i="8" s="1"/>
  <c r="R12" i="8"/>
  <c r="R13" i="8" s="1"/>
  <c r="P12" i="8"/>
  <c r="P13" i="8" s="1"/>
  <c r="N12" i="8"/>
  <c r="N13" i="8" s="1"/>
  <c r="L12" i="8"/>
  <c r="L13" i="8" s="1"/>
  <c r="J12" i="8"/>
  <c r="J13" i="8" s="1"/>
  <c r="H12" i="8"/>
  <c r="H13" i="8" s="1"/>
  <c r="F12" i="8"/>
  <c r="F13" i="8" s="1"/>
  <c r="D12" i="8"/>
  <c r="D13" i="8" s="1"/>
  <c r="J16" i="8" l="1"/>
  <c r="R16" i="8"/>
  <c r="D16" i="8"/>
  <c r="H16" i="8"/>
  <c r="L16" i="8"/>
  <c r="P16" i="8"/>
  <c r="T16" i="8"/>
  <c r="C16" i="8"/>
  <c r="G16" i="8"/>
  <c r="K16" i="8"/>
  <c r="O16" i="8"/>
  <c r="S16" i="8"/>
  <c r="W16" i="8"/>
  <c r="F16" i="8"/>
  <c r="N16" i="8"/>
  <c r="V16" i="8"/>
  <c r="E16" i="8"/>
  <c r="I16" i="8"/>
  <c r="M16" i="8"/>
  <c r="Q16" i="8"/>
  <c r="U16" i="8"/>
  <c r="B17" i="8"/>
  <c r="B14" i="8"/>
  <c r="B25" i="8" l="1"/>
  <c r="B26" i="8" s="1"/>
  <c r="B19" i="8"/>
  <c r="B20" i="8" s="1"/>
</calcChain>
</file>

<file path=xl/sharedStrings.xml><?xml version="1.0" encoding="utf-8"?>
<sst xmlns="http://schemas.openxmlformats.org/spreadsheetml/2006/main" count="105" uniqueCount="53">
  <si>
    <t>Price</t>
  </si>
  <si>
    <t>Coupon</t>
  </si>
  <si>
    <t>Maturity Date</t>
  </si>
  <si>
    <t>YTM</t>
  </si>
  <si>
    <t>First Coupon Date</t>
  </si>
  <si>
    <t>Type</t>
  </si>
  <si>
    <t>Callable</t>
  </si>
  <si>
    <t>Fitch ratings</t>
  </si>
  <si>
    <t>A</t>
  </si>
  <si>
    <t>Corporate</t>
  </si>
  <si>
    <t>No</t>
  </si>
  <si>
    <t>Qty Avail.</t>
  </si>
  <si>
    <t>Min Trade Qty</t>
  </si>
  <si>
    <t>Dated Date</t>
  </si>
  <si>
    <t>Current Yield</t>
  </si>
  <si>
    <t>Bear Stearns Cos Inc</t>
  </si>
  <si>
    <t>AA</t>
  </si>
  <si>
    <t>Capital One Finl Corp</t>
  </si>
  <si>
    <t>BBB</t>
  </si>
  <si>
    <t>Citigroup Inc</t>
  </si>
  <si>
    <t>Companhia Brasileira de Bebida</t>
  </si>
  <si>
    <t>Dean Witter Discover &amp; Co</t>
  </si>
  <si>
    <t>Dell Inc</t>
  </si>
  <si>
    <t>HSBC Fin Corp HSBC Fin</t>
  </si>
  <si>
    <t>Merril Lynch Co Inc Mtn BE</t>
  </si>
  <si>
    <t>no</t>
  </si>
  <si>
    <t>Morgan Stanley</t>
  </si>
  <si>
    <t>Rio Tinto USA Ltd</t>
  </si>
  <si>
    <t>Frequency - Coupon Payment</t>
  </si>
  <si>
    <t>Par Value</t>
  </si>
  <si>
    <t>Bond Value</t>
  </si>
  <si>
    <t>Cashflow</t>
  </si>
  <si>
    <t>PVIF</t>
  </si>
  <si>
    <t>Bond Price</t>
  </si>
  <si>
    <t>Duration</t>
  </si>
  <si>
    <t>t(t+1)</t>
  </si>
  <si>
    <t>Modified Duration</t>
  </si>
  <si>
    <t>Next Settlement Date</t>
  </si>
  <si>
    <t>Period</t>
  </si>
  <si>
    <t>PV</t>
  </si>
  <si>
    <t>PV(t)</t>
  </si>
  <si>
    <t>Total PV(t)</t>
  </si>
  <si>
    <r>
      <t>1/(1+YTM)</t>
    </r>
    <r>
      <rPr>
        <vertAlign val="superscript"/>
        <sz val="10"/>
        <rFont val="Arial"/>
        <family val="2"/>
      </rPr>
      <t>2</t>
    </r>
  </si>
  <si>
    <r>
      <t>(PV * t(t+1)) * (1/(1+YTM)</t>
    </r>
    <r>
      <rPr>
        <vertAlign val="superscript"/>
        <sz val="10"/>
        <rFont val="Arial"/>
        <family val="2"/>
      </rPr>
      <t xml:space="preserve">2) </t>
    </r>
    <r>
      <rPr>
        <sz val="10"/>
        <rFont val="Arial"/>
        <family val="2"/>
      </rPr>
      <t>* (1/Freq)</t>
    </r>
  </si>
  <si>
    <t>Convexity</t>
  </si>
  <si>
    <r>
      <t xml:space="preserve">Total </t>
    </r>
    <r>
      <rPr>
        <i/>
        <sz val="10"/>
        <rFont val="Arial"/>
        <family val="2"/>
      </rPr>
      <t>d</t>
    </r>
    <r>
      <rPr>
        <i/>
        <vertAlign val="superscript"/>
        <sz val="10"/>
        <rFont val="Arial"/>
        <family val="2"/>
      </rPr>
      <t xml:space="preserve">2  </t>
    </r>
    <r>
      <rPr>
        <i/>
        <sz val="10"/>
        <rFont val="Arial"/>
        <family val="2"/>
      </rPr>
      <t>P/di</t>
    </r>
    <r>
      <rPr>
        <i/>
        <vertAlign val="superscript"/>
        <sz val="10"/>
        <rFont val="Arial"/>
        <family val="2"/>
      </rPr>
      <t>2</t>
    </r>
    <r>
      <rPr>
        <vertAlign val="superscript"/>
        <sz val="10"/>
        <rFont val="Arial"/>
        <family val="2"/>
      </rPr>
      <t xml:space="preserve"> </t>
    </r>
  </si>
  <si>
    <t>t Period</t>
  </si>
  <si>
    <t>t Annum</t>
  </si>
  <si>
    <t>Payment Frequency</t>
  </si>
  <si>
    <t>Settlement Left</t>
  </si>
  <si>
    <t>ORI</t>
  </si>
  <si>
    <t>TB</t>
  </si>
  <si>
    <t>Buy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</si>
</sst>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%"/>
    <numFmt numFmtId="165" formatCode="[$-409]d\-mmm\-yyyy;@"/>
    <numFmt numFmtId="166" formatCode="[$-409]d\-mmm\-yy;@"/>
    <numFmt numFmtId="167" formatCode="#,##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vertAlign val="superscript"/>
      <sz val="10"/>
      <name val="Arial"/>
      <family val="2"/>
    </font>
    <font>
      <i/>
      <sz val="10"/>
      <name val="Arial"/>
      <family val="2"/>
    </font>
    <font>
      <i/>
      <vertAlign val="superscript"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0" fillId="0" borderId="0"/>
    <xf numFmtId="0" fontId="2" fillId="0" borderId="0"/>
    <xf numFmtId="9" fontId="2" fillId="0" borderId="0" applyFont="0" applyFill="0" applyBorder="0" applyAlignment="0" applyProtection="0"/>
  </cellStyleXfs>
  <cellXfs count="57">
    <xf numFmtId="0" fontId="0" fillId="0" borderId="0" xfId="0"/>
    <xf numFmtId="0" fontId="1" fillId="0" borderId="1" xfId="0" applyFont="1" applyBorder="1"/>
    <xf numFmtId="0" fontId="1" fillId="0" borderId="0" xfId="0" applyFont="1" applyBorder="1"/>
    <xf numFmtId="0" fontId="0" fillId="0" borderId="0" xfId="0" applyFont="1"/>
    <xf numFmtId="0" fontId="1" fillId="0" borderId="0" xfId="0" applyFont="1" applyFill="1" applyBorder="1"/>
    <xf numFmtId="0" fontId="0" fillId="0" borderId="0" xfId="0" applyFont="1" applyBorder="1"/>
    <xf numFmtId="0" fontId="0" fillId="0" borderId="0" xfId="0" applyFont="1" applyFill="1" applyBorder="1"/>
    <xf numFmtId="0" fontId="0" fillId="0" borderId="1" xfId="0" applyFont="1" applyBorder="1"/>
    <xf numFmtId="0" fontId="0" fillId="0" borderId="2" xfId="0" applyFont="1" applyBorder="1"/>
    <xf numFmtId="164" fontId="0" fillId="0" borderId="0" xfId="0" applyNumberFormat="1" applyFont="1" applyBorder="1"/>
    <xf numFmtId="165" fontId="0" fillId="0" borderId="0" xfId="0" applyNumberFormat="1" applyFont="1" applyBorder="1"/>
    <xf numFmtId="166" fontId="0" fillId="0" borderId="0" xfId="0" applyNumberFormat="1"/>
    <xf numFmtId="166" fontId="0" fillId="0" borderId="0" xfId="0" applyNumberFormat="1" applyFont="1"/>
    <xf numFmtId="167" fontId="0" fillId="0" borderId="0" xfId="0" applyNumberFormat="1"/>
    <xf numFmtId="0" fontId="0" fillId="0" borderId="0" xfId="0"/>
    <xf numFmtId="0" fontId="1" fillId="0" borderId="1" xfId="0" applyFont="1" applyBorder="1"/>
    <xf numFmtId="0" fontId="1" fillId="0" borderId="0" xfId="0" applyFont="1" applyBorder="1"/>
    <xf numFmtId="0" fontId="1" fillId="0" borderId="2" xfId="0" applyFont="1" applyBorder="1"/>
    <xf numFmtId="0" fontId="0" fillId="0" borderId="0" xfId="0" applyFont="1"/>
    <xf numFmtId="0" fontId="0" fillId="0" borderId="0" xfId="0" applyFont="1" applyFill="1" applyBorder="1"/>
    <xf numFmtId="0" fontId="0" fillId="0" borderId="1" xfId="0" applyFont="1" applyBorder="1"/>
    <xf numFmtId="0" fontId="0" fillId="0" borderId="2" xfId="0" applyFont="1" applyBorder="1"/>
    <xf numFmtId="164" fontId="0" fillId="0" borderId="0" xfId="0" applyNumberFormat="1" applyFont="1" applyBorder="1"/>
    <xf numFmtId="165" fontId="0" fillId="0" borderId="0" xfId="0" applyNumberFormat="1" applyFont="1" applyBorder="1"/>
    <xf numFmtId="165" fontId="0" fillId="0" borderId="2" xfId="0" applyNumberFormat="1" applyFont="1" applyBorder="1"/>
    <xf numFmtId="3" fontId="0" fillId="0" borderId="0" xfId="0" applyNumberFormat="1"/>
    <xf numFmtId="164" fontId="0" fillId="0" borderId="0" xfId="0" applyNumberFormat="1"/>
    <xf numFmtId="166" fontId="0" fillId="0" borderId="0" xfId="0" applyNumberFormat="1" applyFont="1"/>
    <xf numFmtId="167" fontId="0" fillId="0" borderId="0" xfId="0" applyNumberFormat="1"/>
    <xf numFmtId="0" fontId="0" fillId="0" borderId="0" xfId="0" applyFont="1" applyAlignment="1"/>
    <xf numFmtId="166" fontId="1" fillId="0" borderId="2" xfId="0" applyNumberFormat="1" applyFont="1" applyBorder="1" applyAlignment="1"/>
    <xf numFmtId="22" fontId="0" fillId="2" borderId="0" xfId="0" applyNumberFormat="1" applyFill="1"/>
    <xf numFmtId="0" fontId="0" fillId="2" borderId="0" xfId="0" applyNumberFormat="1" applyFill="1"/>
    <xf numFmtId="0" fontId="0" fillId="2" borderId="0" xfId="0" applyFill="1"/>
    <xf numFmtId="166" fontId="0" fillId="2" borderId="0" xfId="0" applyNumberFormat="1" applyFill="1"/>
    <xf numFmtId="167" fontId="0" fillId="2" borderId="0" xfId="0" applyNumberFormat="1" applyFill="1"/>
    <xf numFmtId="164" fontId="0" fillId="2" borderId="0" xfId="0" applyNumberFormat="1" applyFill="1"/>
    <xf numFmtId="0" fontId="0" fillId="2" borderId="0" xfId="0" applyFont="1" applyFill="1"/>
    <xf numFmtId="0" fontId="2" fillId="2" borderId="0" xfId="1" applyFill="1" applyAlignment="1">
      <alignment horizontal="left"/>
    </xf>
    <xf numFmtId="166" fontId="0" fillId="3" borderId="0" xfId="0" applyNumberFormat="1" applyFill="1"/>
    <xf numFmtId="167" fontId="0" fillId="3" borderId="0" xfId="0" applyNumberFormat="1" applyFill="1"/>
    <xf numFmtId="0" fontId="0" fillId="3" borderId="0" xfId="0" applyFill="1"/>
    <xf numFmtId="164" fontId="0" fillId="3" borderId="0" xfId="0" applyNumberFormat="1" applyFill="1"/>
    <xf numFmtId="166" fontId="0" fillId="0" borderId="0" xfId="0" applyNumberFormat="1" applyFont="1" applyBorder="1"/>
    <xf numFmtId="165" fontId="0" fillId="0" borderId="1" xfId="0" applyNumberFormat="1" applyFont="1" applyBorder="1"/>
    <xf numFmtId="0" fontId="1" fillId="0" borderId="0" xfId="0" applyFont="1" applyBorder="1" applyAlignment="1">
      <alignment horizontal="right"/>
    </xf>
    <xf numFmtId="164" fontId="0" fillId="0" borderId="0" xfId="0" applyNumberFormat="1" applyFont="1" applyBorder="1" applyAlignment="1">
      <alignment horizontal="right"/>
    </xf>
    <xf numFmtId="2" fontId="1" fillId="0" borderId="1" xfId="0" applyNumberFormat="1" applyFont="1" applyBorder="1" applyAlignment="1">
      <alignment horizontal="right"/>
    </xf>
    <xf numFmtId="2" fontId="0" fillId="0" borderId="1" xfId="0" applyNumberFormat="1" applyFont="1" applyBorder="1" applyAlignment="1">
      <alignment horizontal="right"/>
    </xf>
    <xf numFmtId="2" fontId="1" fillId="0" borderId="0" xfId="0" applyNumberFormat="1" applyFont="1" applyBorder="1" applyAlignment="1">
      <alignment horizontal="right"/>
    </xf>
    <xf numFmtId="2" fontId="0" fillId="0" borderId="0" xfId="0" applyNumberFormat="1" applyFont="1" applyFill="1" applyBorder="1" applyAlignment="1">
      <alignment horizontal="right"/>
    </xf>
    <xf numFmtId="2" fontId="0" fillId="0" borderId="0" xfId="0" applyNumberFormat="1" applyFont="1" applyAlignment="1">
      <alignment horizontal="right"/>
    </xf>
    <xf numFmtId="167" fontId="2" fillId="2" borderId="0" xfId="1" applyNumberFormat="1" applyFill="1" applyAlignment="1">
      <alignment horizontal="left"/>
    </xf>
    <xf numFmtId="164" fontId="0" fillId="4" borderId="0" xfId="0" applyNumberFormat="1" applyFill="1"/>
    <xf numFmtId="166" fontId="0" fillId="4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3">
    <cellStyle name="Normal" xfId="0" builtinId="0"/>
    <cellStyle name="Normal 2" xfId="1"/>
    <cellStyle name="Percent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pane xSplit="2" ySplit="1" topLeftCell="D2" activePane="bottomRight" state="frozen"/>
      <selection pane="topRight" activeCell="B1" sqref="B1"/>
      <selection pane="bottomLeft" activeCell="A2" sqref="A2"/>
      <selection pane="bottomRight" activeCell="H17" sqref="H17"/>
    </sheetView>
  </sheetViews>
  <sheetFormatPr defaultRowHeight="15" x14ac:dyDescent="0.25"/>
  <cols>
    <col min="1" max="1" width="3.7109375" style="3" customWidth="1"/>
    <col min="2" max="2" width="17.42578125" style="3" customWidth="1"/>
    <col min="3" max="3" width="6.7109375" style="51" customWidth="1"/>
    <col min="4" max="4" width="7.5703125" style="48" bestFit="1" customWidth="1"/>
    <col min="5" max="5" width="8.140625" style="46" bestFit="1" customWidth="1"/>
    <col min="6" max="6" width="13.42578125" style="22" customWidth="1"/>
    <col min="7" max="7" width="10.7109375" style="43" customWidth="1"/>
    <col min="8" max="8" width="12.5703125" style="23" customWidth="1"/>
    <col min="9" max="9" width="12.7109375" style="10" customWidth="1"/>
    <col min="10" max="10" width="5.140625" style="5" customWidth="1"/>
    <col min="11" max="11" width="7" style="9" customWidth="1"/>
    <col min="12" max="12" width="8.85546875" style="9" customWidth="1"/>
    <col min="13" max="13" width="4.85546875" style="5" customWidth="1"/>
    <col min="14" max="14" width="12.140625" style="44" customWidth="1"/>
    <col min="15" max="15" width="9.85546875" style="5" bestFit="1" customWidth="1"/>
    <col min="16" max="16" width="3.85546875" style="8" customWidth="1"/>
    <col min="17" max="17" width="6.28515625" style="7" customWidth="1"/>
    <col min="18" max="18" width="4.42578125" style="5" customWidth="1"/>
    <col min="19" max="19" width="12.140625" style="24" bestFit="1" customWidth="1"/>
    <col min="20" max="16384" width="9.140625" style="3"/>
  </cols>
  <sheetData>
    <row r="1" spans="1:21" x14ac:dyDescent="0.25">
      <c r="A1" s="29" t="s">
        <v>10</v>
      </c>
      <c r="B1" s="30">
        <v>40484</v>
      </c>
      <c r="C1" s="49" t="s">
        <v>29</v>
      </c>
      <c r="D1" s="47" t="s">
        <v>0</v>
      </c>
      <c r="E1" s="45" t="s">
        <v>1</v>
      </c>
      <c r="F1" s="16" t="s">
        <v>30</v>
      </c>
      <c r="G1" s="16" t="s">
        <v>52</v>
      </c>
      <c r="H1" s="16" t="s">
        <v>37</v>
      </c>
      <c r="I1" s="2" t="s">
        <v>2</v>
      </c>
      <c r="J1" s="2" t="s">
        <v>28</v>
      </c>
      <c r="K1" s="2" t="s">
        <v>3</v>
      </c>
      <c r="L1" s="4" t="s">
        <v>14</v>
      </c>
      <c r="M1" s="2" t="s">
        <v>7</v>
      </c>
      <c r="N1" s="15" t="s">
        <v>4</v>
      </c>
      <c r="O1" s="2" t="s">
        <v>5</v>
      </c>
      <c r="P1" s="2" t="s">
        <v>6</v>
      </c>
      <c r="Q1" s="1" t="s">
        <v>11</v>
      </c>
      <c r="R1" s="2" t="s">
        <v>12</v>
      </c>
      <c r="S1" s="17" t="s">
        <v>13</v>
      </c>
    </row>
    <row r="2" spans="1:21" x14ac:dyDescent="0.25">
      <c r="A2" s="3">
        <v>1</v>
      </c>
      <c r="B2" s="6" t="s">
        <v>50</v>
      </c>
      <c r="C2" s="50">
        <v>100</v>
      </c>
      <c r="D2" s="48">
        <v>105</v>
      </c>
      <c r="E2" s="46">
        <v>0.11</v>
      </c>
      <c r="F2" s="25">
        <v>7000000000</v>
      </c>
      <c r="G2" s="11">
        <v>40413</v>
      </c>
      <c r="H2" s="43">
        <v>40492</v>
      </c>
      <c r="I2" s="23">
        <v>44142</v>
      </c>
      <c r="J2" s="6">
        <v>2</v>
      </c>
      <c r="M2" s="6"/>
      <c r="O2" s="6"/>
      <c r="R2" s="6"/>
      <c r="T2" s="12"/>
      <c r="U2" s="12"/>
    </row>
    <row r="3" spans="1:21" x14ac:dyDescent="0.25">
      <c r="A3" s="3">
        <f t="shared" ref="A3:A13" si="0">A2+1</f>
        <v>2</v>
      </c>
      <c r="B3" s="19" t="s">
        <v>51</v>
      </c>
      <c r="C3" s="50">
        <v>100</v>
      </c>
      <c r="D3" s="48">
        <v>110</v>
      </c>
      <c r="E3" s="46">
        <v>0.1</v>
      </c>
      <c r="F3" s="25">
        <v>1500000000</v>
      </c>
      <c r="G3" s="11">
        <v>40414</v>
      </c>
      <c r="H3" s="43">
        <v>40709</v>
      </c>
      <c r="I3" s="23">
        <v>42534</v>
      </c>
      <c r="J3" s="19">
        <v>2</v>
      </c>
      <c r="K3" s="22">
        <v>1.039E-2</v>
      </c>
      <c r="L3" s="22">
        <v>7.0489999999999997E-2</v>
      </c>
      <c r="M3" s="19" t="s">
        <v>8</v>
      </c>
      <c r="N3" s="44">
        <v>40118</v>
      </c>
      <c r="O3" s="19" t="s">
        <v>9</v>
      </c>
      <c r="P3" s="21" t="s">
        <v>10</v>
      </c>
      <c r="Q3" s="20">
        <v>100</v>
      </c>
      <c r="R3" s="19">
        <v>5</v>
      </c>
      <c r="S3" s="24">
        <v>39920</v>
      </c>
      <c r="T3" s="12"/>
      <c r="U3" s="12"/>
    </row>
    <row r="4" spans="1:21" x14ac:dyDescent="0.25">
      <c r="A4" s="3">
        <f t="shared" si="0"/>
        <v>3</v>
      </c>
      <c r="B4" s="19" t="s">
        <v>27</v>
      </c>
      <c r="C4" s="50">
        <v>100</v>
      </c>
      <c r="D4" s="48">
        <v>126.97</v>
      </c>
      <c r="E4" s="46">
        <v>8.9499999999999996E-2</v>
      </c>
      <c r="F4" s="25">
        <v>1500000000</v>
      </c>
      <c r="G4" s="11">
        <f t="shared" ref="G3:G13" si="1">$B$1</f>
        <v>40484</v>
      </c>
      <c r="H4" s="43">
        <v>40490</v>
      </c>
      <c r="I4" s="23">
        <v>41760</v>
      </c>
      <c r="J4" s="19">
        <v>2</v>
      </c>
      <c r="K4" s="22">
        <v>1.039E-2</v>
      </c>
      <c r="L4" s="22">
        <v>7.0489999999999997E-2</v>
      </c>
      <c r="M4" s="19" t="s">
        <v>8</v>
      </c>
      <c r="N4" s="44">
        <v>40118</v>
      </c>
      <c r="O4" s="19" t="s">
        <v>9</v>
      </c>
      <c r="P4" s="21" t="s">
        <v>10</v>
      </c>
      <c r="Q4" s="20">
        <v>100</v>
      </c>
      <c r="R4" s="19">
        <v>5</v>
      </c>
      <c r="S4" s="24">
        <v>39920</v>
      </c>
      <c r="T4" s="12"/>
      <c r="U4" s="12"/>
    </row>
    <row r="5" spans="1:21" x14ac:dyDescent="0.25">
      <c r="A5" s="3">
        <f t="shared" si="0"/>
        <v>4</v>
      </c>
      <c r="B5" s="19" t="s">
        <v>20</v>
      </c>
      <c r="C5" s="50">
        <v>100</v>
      </c>
      <c r="D5" s="48">
        <v>121.5</v>
      </c>
      <c r="E5" s="46">
        <v>8.7499999999999994E-2</v>
      </c>
      <c r="F5" s="25">
        <v>2000000000</v>
      </c>
      <c r="G5" s="11">
        <f t="shared" si="1"/>
        <v>40484</v>
      </c>
      <c r="H5" s="43">
        <v>40490</v>
      </c>
      <c r="I5" s="23">
        <v>41532</v>
      </c>
      <c r="J5" s="19">
        <v>2</v>
      </c>
      <c r="K5" s="22">
        <v>1.076E-2</v>
      </c>
      <c r="L5" s="22">
        <v>7.2020000000000001E-2</v>
      </c>
      <c r="M5" s="19" t="s">
        <v>8</v>
      </c>
      <c r="N5" s="44">
        <v>38426</v>
      </c>
      <c r="O5" s="19" t="s">
        <v>9</v>
      </c>
      <c r="P5" s="21" t="s">
        <v>10</v>
      </c>
      <c r="Q5" s="20">
        <v>100</v>
      </c>
      <c r="R5" s="19">
        <v>10</v>
      </c>
      <c r="S5" s="24">
        <v>38245</v>
      </c>
      <c r="T5" s="12"/>
      <c r="U5" s="12"/>
    </row>
    <row r="6" spans="1:21" x14ac:dyDescent="0.25">
      <c r="A6" s="3">
        <f t="shared" si="0"/>
        <v>5</v>
      </c>
      <c r="B6" s="18" t="s">
        <v>17</v>
      </c>
      <c r="C6" s="50">
        <v>100</v>
      </c>
      <c r="D6" s="48">
        <v>119.28</v>
      </c>
      <c r="E6" s="46">
        <v>7.3749999999999996E-2</v>
      </c>
      <c r="F6" s="25">
        <v>2000000000</v>
      </c>
      <c r="G6" s="11">
        <f t="shared" si="1"/>
        <v>40484</v>
      </c>
      <c r="H6" s="43">
        <v>40490</v>
      </c>
      <c r="I6" s="23">
        <v>41782</v>
      </c>
      <c r="J6" s="19">
        <v>2</v>
      </c>
      <c r="K6" s="22">
        <v>1.7389999999999999E-2</v>
      </c>
      <c r="L6" s="22">
        <v>6.1830000000000003E-2</v>
      </c>
      <c r="M6" s="19" t="s">
        <v>18</v>
      </c>
      <c r="N6" s="44">
        <v>40140</v>
      </c>
      <c r="O6" s="19" t="s">
        <v>9</v>
      </c>
      <c r="P6" s="21" t="s">
        <v>10</v>
      </c>
      <c r="Q6" s="20">
        <v>1500</v>
      </c>
      <c r="R6" s="19">
        <v>10</v>
      </c>
      <c r="S6" s="24">
        <v>39955</v>
      </c>
      <c r="T6" s="12"/>
      <c r="U6" s="12"/>
    </row>
    <row r="7" spans="1:21" x14ac:dyDescent="0.25">
      <c r="A7" s="3">
        <f t="shared" si="0"/>
        <v>6</v>
      </c>
      <c r="B7" s="19" t="s">
        <v>26</v>
      </c>
      <c r="C7" s="50">
        <v>100</v>
      </c>
      <c r="D7" s="48">
        <v>115.89</v>
      </c>
      <c r="E7" s="46">
        <v>7.0000000000000007E-2</v>
      </c>
      <c r="F7" s="25">
        <v>3500000000</v>
      </c>
      <c r="G7" s="11">
        <f t="shared" si="1"/>
        <v>40484</v>
      </c>
      <c r="H7" s="43">
        <v>40490</v>
      </c>
      <c r="I7" s="23">
        <v>41548</v>
      </c>
      <c r="J7" s="19">
        <v>2</v>
      </c>
      <c r="K7" s="22">
        <v>1.3849999999999999E-2</v>
      </c>
      <c r="L7" s="22">
        <v>6.0400000000000002E-2</v>
      </c>
      <c r="M7" s="19" t="s">
        <v>8</v>
      </c>
      <c r="N7" s="44">
        <v>34425</v>
      </c>
      <c r="O7" s="19" t="s">
        <v>9</v>
      </c>
      <c r="P7" s="21" t="s">
        <v>25</v>
      </c>
      <c r="Q7" s="20">
        <v>209</v>
      </c>
      <c r="R7" s="19">
        <v>1</v>
      </c>
      <c r="S7" s="24">
        <v>34243</v>
      </c>
      <c r="T7" s="12"/>
      <c r="U7" s="12"/>
    </row>
    <row r="8" spans="1:21" x14ac:dyDescent="0.25">
      <c r="A8" s="3">
        <f t="shared" si="0"/>
        <v>7</v>
      </c>
      <c r="B8" s="19" t="s">
        <v>21</v>
      </c>
      <c r="C8" s="50">
        <v>100</v>
      </c>
      <c r="D8" s="48">
        <v>115.18</v>
      </c>
      <c r="E8" s="46">
        <v>6.7500000000000004E-2</v>
      </c>
      <c r="F8" s="25">
        <v>7000000000</v>
      </c>
      <c r="G8" s="11">
        <f t="shared" si="1"/>
        <v>40484</v>
      </c>
      <c r="H8" s="43">
        <v>40490</v>
      </c>
      <c r="I8" s="23">
        <v>41562</v>
      </c>
      <c r="J8" s="19">
        <v>2</v>
      </c>
      <c r="K8" s="22">
        <v>1.4500000000000001E-2</v>
      </c>
      <c r="L8" s="22">
        <v>5.8599999999999999E-2</v>
      </c>
      <c r="M8" s="19" t="s">
        <v>8</v>
      </c>
      <c r="N8" s="44">
        <v>34439</v>
      </c>
      <c r="O8" s="19" t="s">
        <v>9</v>
      </c>
      <c r="P8" s="21" t="s">
        <v>10</v>
      </c>
      <c r="Q8" s="20">
        <v>871</v>
      </c>
      <c r="R8" s="19">
        <v>1</v>
      </c>
      <c r="S8" s="24">
        <v>34257</v>
      </c>
      <c r="T8" s="12"/>
      <c r="U8" s="12"/>
    </row>
    <row r="9" spans="1:21" x14ac:dyDescent="0.25">
      <c r="A9" s="3">
        <f t="shared" si="0"/>
        <v>8</v>
      </c>
      <c r="B9" s="19" t="s">
        <v>24</v>
      </c>
      <c r="C9" s="50">
        <v>100</v>
      </c>
      <c r="D9" s="48">
        <v>110.62</v>
      </c>
      <c r="E9" s="46">
        <v>6.1499999999999999E-2</v>
      </c>
      <c r="F9" s="25">
        <v>9000000000</v>
      </c>
      <c r="G9" s="11">
        <f t="shared" si="1"/>
        <v>40484</v>
      </c>
      <c r="H9" s="43">
        <v>40490</v>
      </c>
      <c r="I9" s="23">
        <v>41389</v>
      </c>
      <c r="J9" s="19">
        <v>2</v>
      </c>
      <c r="K9" s="22">
        <v>1.728E-2</v>
      </c>
      <c r="L9" s="22">
        <v>5.5599999999999997E-2</v>
      </c>
      <c r="M9" s="19" t="s">
        <v>8</v>
      </c>
      <c r="N9" s="44">
        <v>39746</v>
      </c>
      <c r="O9" s="19" t="s">
        <v>9</v>
      </c>
      <c r="P9" s="21" t="s">
        <v>25</v>
      </c>
      <c r="Q9" s="20">
        <v>343</v>
      </c>
      <c r="R9" s="19">
        <v>1</v>
      </c>
      <c r="S9" s="24">
        <v>39563</v>
      </c>
      <c r="T9" s="12"/>
      <c r="U9" s="12"/>
    </row>
    <row r="10" spans="1:21" x14ac:dyDescent="0.25">
      <c r="A10" s="3">
        <f t="shared" si="0"/>
        <v>9</v>
      </c>
      <c r="B10" s="19" t="s">
        <v>22</v>
      </c>
      <c r="C10" s="50">
        <v>100</v>
      </c>
      <c r="D10" s="48">
        <v>115.38</v>
      </c>
      <c r="E10" s="46">
        <v>5.6250000000000001E-2</v>
      </c>
      <c r="F10" s="25">
        <v>7000000000</v>
      </c>
      <c r="G10" s="11">
        <f t="shared" si="1"/>
        <v>40484</v>
      </c>
      <c r="H10" s="43">
        <v>40490</v>
      </c>
      <c r="I10" s="23">
        <v>41744</v>
      </c>
      <c r="J10" s="19">
        <v>2</v>
      </c>
      <c r="K10" s="22">
        <v>1.056E-2</v>
      </c>
      <c r="L10" s="22">
        <v>4.8750000000000002E-2</v>
      </c>
      <c r="M10" s="19" t="s">
        <v>8</v>
      </c>
      <c r="N10" s="44">
        <v>40101</v>
      </c>
      <c r="O10" s="19" t="s">
        <v>9</v>
      </c>
      <c r="P10" s="21" t="s">
        <v>10</v>
      </c>
      <c r="Q10" s="20">
        <v>1255</v>
      </c>
      <c r="R10" s="19">
        <v>1</v>
      </c>
      <c r="S10" s="24">
        <v>39909</v>
      </c>
      <c r="T10" s="12"/>
      <c r="U10" s="12"/>
    </row>
    <row r="11" spans="1:21" x14ac:dyDescent="0.25">
      <c r="A11" s="18">
        <f t="shared" si="0"/>
        <v>10</v>
      </c>
      <c r="B11" s="19" t="s">
        <v>19</v>
      </c>
      <c r="C11" s="50">
        <v>100</v>
      </c>
      <c r="D11" s="48">
        <v>110.38</v>
      </c>
      <c r="E11" s="46">
        <v>5.5E-2</v>
      </c>
      <c r="F11" s="25">
        <v>10000000000</v>
      </c>
      <c r="G11" s="11">
        <f t="shared" si="1"/>
        <v>40484</v>
      </c>
      <c r="H11" s="43">
        <v>40490</v>
      </c>
      <c r="I11" s="23">
        <v>41375</v>
      </c>
      <c r="J11" s="19">
        <v>2</v>
      </c>
      <c r="K11" s="22">
        <v>1.146E-2</v>
      </c>
      <c r="L11" s="22">
        <v>4.9829999999999999E-2</v>
      </c>
      <c r="M11" s="19" t="s">
        <v>8</v>
      </c>
      <c r="N11" s="44">
        <v>39732</v>
      </c>
      <c r="O11" s="19" t="s">
        <v>9</v>
      </c>
      <c r="P11" s="21" t="s">
        <v>10</v>
      </c>
      <c r="Q11" s="20">
        <v>123</v>
      </c>
      <c r="R11" s="19">
        <v>5</v>
      </c>
      <c r="S11" s="24">
        <v>39549</v>
      </c>
      <c r="T11" s="27"/>
      <c r="U11" s="27"/>
    </row>
    <row r="12" spans="1:21" x14ac:dyDescent="0.25">
      <c r="A12" s="18">
        <f t="shared" si="0"/>
        <v>11</v>
      </c>
      <c r="B12" s="19" t="s">
        <v>23</v>
      </c>
      <c r="C12" s="50">
        <v>100</v>
      </c>
      <c r="D12" s="48">
        <v>108.7</v>
      </c>
      <c r="E12" s="46">
        <v>5.2499999999999998E-2</v>
      </c>
      <c r="F12" s="25">
        <v>6000000000</v>
      </c>
      <c r="G12" s="11">
        <f t="shared" si="1"/>
        <v>40484</v>
      </c>
      <c r="H12" s="43">
        <v>40490</v>
      </c>
      <c r="I12" s="23">
        <v>40527</v>
      </c>
      <c r="J12" s="19">
        <v>3</v>
      </c>
      <c r="K12" s="22">
        <v>1.06E-2</v>
      </c>
      <c r="L12" s="22">
        <v>4.8300000000000003E-2</v>
      </c>
      <c r="M12" s="19" t="s">
        <v>8</v>
      </c>
      <c r="N12" s="44">
        <v>38791</v>
      </c>
      <c r="O12" s="19" t="s">
        <v>9</v>
      </c>
      <c r="P12" s="21" t="s">
        <v>10</v>
      </c>
      <c r="Q12" s="20">
        <v>70</v>
      </c>
      <c r="R12" s="19">
        <v>10</v>
      </c>
      <c r="S12" s="24">
        <v>38687</v>
      </c>
      <c r="T12" s="12"/>
      <c r="U12" s="12"/>
    </row>
    <row r="13" spans="1:21" x14ac:dyDescent="0.25">
      <c r="A13" s="18">
        <f t="shared" si="0"/>
        <v>12</v>
      </c>
      <c r="B13" s="18" t="s">
        <v>15</v>
      </c>
      <c r="C13" s="50">
        <v>100</v>
      </c>
      <c r="D13" s="48">
        <v>110.83</v>
      </c>
      <c r="E13" s="46">
        <v>0.05</v>
      </c>
      <c r="G13" s="11">
        <f t="shared" si="1"/>
        <v>40484</v>
      </c>
      <c r="H13" s="43">
        <v>40490</v>
      </c>
      <c r="I13" s="23">
        <v>41562</v>
      </c>
      <c r="J13" s="19">
        <v>2</v>
      </c>
      <c r="K13" s="22">
        <v>1.231E-2</v>
      </c>
      <c r="L13" s="22">
        <v>4.5109999999999997E-2</v>
      </c>
      <c r="M13" s="19" t="s">
        <v>16</v>
      </c>
      <c r="N13" s="44">
        <v>38092</v>
      </c>
      <c r="O13" s="19" t="s">
        <v>9</v>
      </c>
      <c r="P13" s="21" t="s">
        <v>10</v>
      </c>
      <c r="Q13" s="20">
        <v>5</v>
      </c>
      <c r="R13" s="19">
        <v>1</v>
      </c>
      <c r="S13" s="24">
        <v>37896</v>
      </c>
      <c r="T13" s="12"/>
      <c r="U13" s="12"/>
    </row>
    <row r="14" spans="1:21" x14ac:dyDescent="0.25">
      <c r="B14" s="6"/>
      <c r="C14" s="50"/>
      <c r="H14" s="43"/>
      <c r="J14" s="6"/>
      <c r="M14" s="6"/>
      <c r="O14" s="6"/>
      <c r="R14" s="6"/>
      <c r="T14" s="12"/>
      <c r="U14" s="12"/>
    </row>
    <row r="15" spans="1:21" x14ac:dyDescent="0.25">
      <c r="B15" s="6"/>
      <c r="C15" s="50"/>
      <c r="H15" s="43"/>
      <c r="J15" s="6"/>
      <c r="M15" s="6"/>
      <c r="O15" s="6"/>
      <c r="R15" s="6"/>
      <c r="T15" s="12"/>
      <c r="U15" s="12"/>
    </row>
    <row r="16" spans="1:21" x14ac:dyDescent="0.25">
      <c r="B16" s="6"/>
      <c r="C16" s="50"/>
      <c r="H16" s="43"/>
      <c r="J16" s="6"/>
      <c r="M16" s="6"/>
      <c r="O16" s="6"/>
      <c r="R16" s="6"/>
      <c r="T16" s="12"/>
      <c r="U16" s="12"/>
    </row>
    <row r="17" spans="2:21" x14ac:dyDescent="0.25">
      <c r="B17" s="6"/>
      <c r="C17" s="50"/>
      <c r="H17" s="43"/>
      <c r="J17" s="6"/>
      <c r="M17" s="6"/>
      <c r="O17" s="6"/>
      <c r="R17" s="6"/>
      <c r="T17" s="12"/>
      <c r="U17" s="12"/>
    </row>
    <row r="18" spans="2:21" x14ac:dyDescent="0.25">
      <c r="B18" s="6"/>
      <c r="C18" s="50"/>
      <c r="H18" s="43"/>
      <c r="J18" s="6"/>
      <c r="M18" s="6"/>
      <c r="O18" s="6"/>
      <c r="R18" s="6"/>
      <c r="T18" s="12"/>
      <c r="U18" s="12"/>
    </row>
    <row r="19" spans="2:21" x14ac:dyDescent="0.25">
      <c r="B19" s="6"/>
      <c r="C19" s="50"/>
      <c r="H19" s="43"/>
      <c r="J19" s="6"/>
      <c r="M19" s="6"/>
      <c r="O19" s="6"/>
      <c r="R19" s="6"/>
      <c r="T19" s="12"/>
      <c r="U19" s="12"/>
    </row>
    <row r="20" spans="2:21" x14ac:dyDescent="0.25">
      <c r="B20" s="6"/>
      <c r="C20" s="50"/>
      <c r="H20" s="43"/>
      <c r="J20" s="6"/>
      <c r="M20" s="6"/>
      <c r="O20" s="6"/>
      <c r="R20" s="6"/>
      <c r="T20" s="12"/>
      <c r="U20" s="12"/>
    </row>
    <row r="21" spans="2:21" x14ac:dyDescent="0.25">
      <c r="B21" s="6"/>
      <c r="C21" s="50"/>
      <c r="H21" s="43"/>
      <c r="J21" s="6"/>
      <c r="M21" s="6"/>
      <c r="O21" s="6"/>
      <c r="R21" s="6"/>
      <c r="T21" s="12"/>
      <c r="U21" s="12"/>
    </row>
    <row r="22" spans="2:21" x14ac:dyDescent="0.25">
      <c r="B22" s="6"/>
      <c r="C22" s="50"/>
      <c r="H22" s="43"/>
      <c r="J22" s="6"/>
      <c r="M22" s="6"/>
      <c r="O22" s="6"/>
      <c r="R22" s="6"/>
      <c r="T22" s="12"/>
      <c r="U22" s="12"/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3"/>
  <sheetViews>
    <sheetView tabSelected="1" topLeftCell="A30" zoomScale="90" zoomScaleNormal="90" workbookViewId="0">
      <selection activeCell="C51" sqref="C51"/>
    </sheetView>
  </sheetViews>
  <sheetFormatPr defaultRowHeight="15" x14ac:dyDescent="0.25"/>
  <cols>
    <col min="1" max="1" width="13.5703125" customWidth="1"/>
    <col min="2" max="2" width="10.28515625" customWidth="1"/>
    <col min="3" max="3" width="10.5703125" customWidth="1"/>
    <col min="4" max="4" width="10.5703125" bestFit="1" customWidth="1"/>
    <col min="5" max="5" width="10.140625" bestFit="1" customWidth="1"/>
    <col min="6" max="6" width="10.5703125" bestFit="1" customWidth="1"/>
    <col min="7" max="7" width="10.140625" bestFit="1" customWidth="1"/>
    <col min="8" max="8" width="10.5703125" bestFit="1" customWidth="1"/>
    <col min="9" max="9" width="10.140625" bestFit="1" customWidth="1"/>
    <col min="10" max="10" width="10.5703125" customWidth="1"/>
    <col min="11" max="11" width="10.140625" customWidth="1"/>
    <col min="12" max="12" width="10.5703125" customWidth="1"/>
    <col min="13" max="13" width="10.140625" customWidth="1"/>
    <col min="14" max="14" width="10.5703125" customWidth="1"/>
    <col min="15" max="15" width="10.140625" customWidth="1"/>
    <col min="16" max="16" width="10.5703125" customWidth="1"/>
    <col min="17" max="17" width="10.140625" customWidth="1"/>
    <col min="18" max="18" width="10.5703125" customWidth="1"/>
    <col min="19" max="19" width="10.140625" customWidth="1"/>
    <col min="20" max="20" width="10.5703125" customWidth="1"/>
    <col min="21" max="21" width="10.140625" customWidth="1"/>
    <col min="22" max="22" width="10.5703125" customWidth="1"/>
    <col min="23" max="23" width="10.140625" customWidth="1"/>
    <col min="24" max="24" width="4.140625" customWidth="1"/>
    <col min="25" max="25" width="3.5703125" customWidth="1"/>
    <col min="26" max="52" width="4.5703125" customWidth="1"/>
  </cols>
  <sheetData>
    <row r="1" spans="1:52" x14ac:dyDescent="0.25">
      <c r="A1" s="31" t="s">
        <v>38</v>
      </c>
      <c r="B1" s="32">
        <v>0</v>
      </c>
      <c r="C1" s="32">
        <f>B1+1</f>
        <v>1</v>
      </c>
      <c r="D1" s="33">
        <f>C1+1</f>
        <v>2</v>
      </c>
      <c r="E1" s="33">
        <f t="shared" ref="E1:AZ1" si="0">D1+1</f>
        <v>3</v>
      </c>
      <c r="F1" s="33">
        <f t="shared" si="0"/>
        <v>4</v>
      </c>
      <c r="G1" s="33">
        <f t="shared" si="0"/>
        <v>5</v>
      </c>
      <c r="H1" s="33">
        <f t="shared" si="0"/>
        <v>6</v>
      </c>
      <c r="I1" s="33">
        <f t="shared" si="0"/>
        <v>7</v>
      </c>
      <c r="J1" s="33">
        <f t="shared" si="0"/>
        <v>8</v>
      </c>
      <c r="K1" s="33">
        <f t="shared" si="0"/>
        <v>9</v>
      </c>
      <c r="L1" s="33">
        <f t="shared" si="0"/>
        <v>10</v>
      </c>
      <c r="M1" s="33">
        <f t="shared" si="0"/>
        <v>11</v>
      </c>
      <c r="N1" s="33">
        <f t="shared" si="0"/>
        <v>12</v>
      </c>
      <c r="O1" s="33">
        <f t="shared" si="0"/>
        <v>13</v>
      </c>
      <c r="P1" s="33">
        <f t="shared" si="0"/>
        <v>14</v>
      </c>
      <c r="Q1" s="33">
        <f t="shared" si="0"/>
        <v>15</v>
      </c>
      <c r="R1" s="33">
        <f t="shared" si="0"/>
        <v>16</v>
      </c>
      <c r="S1" s="33">
        <f t="shared" si="0"/>
        <v>17</v>
      </c>
      <c r="T1" s="33">
        <f t="shared" si="0"/>
        <v>18</v>
      </c>
      <c r="U1" s="33">
        <f t="shared" si="0"/>
        <v>19</v>
      </c>
      <c r="V1" s="33">
        <f t="shared" si="0"/>
        <v>20</v>
      </c>
      <c r="W1" s="33">
        <f t="shared" si="0"/>
        <v>21</v>
      </c>
      <c r="X1" s="33">
        <f t="shared" si="0"/>
        <v>22</v>
      </c>
      <c r="Y1" s="33">
        <f t="shared" si="0"/>
        <v>23</v>
      </c>
      <c r="Z1" s="33">
        <f t="shared" si="0"/>
        <v>24</v>
      </c>
      <c r="AA1" s="33">
        <f t="shared" si="0"/>
        <v>25</v>
      </c>
      <c r="AB1" s="33">
        <f t="shared" si="0"/>
        <v>26</v>
      </c>
      <c r="AC1" s="33">
        <f t="shared" si="0"/>
        <v>27</v>
      </c>
      <c r="AD1" s="33">
        <f t="shared" si="0"/>
        <v>28</v>
      </c>
      <c r="AE1" s="33">
        <f t="shared" si="0"/>
        <v>29</v>
      </c>
      <c r="AF1" s="33">
        <f t="shared" si="0"/>
        <v>30</v>
      </c>
      <c r="AG1" s="33">
        <f t="shared" si="0"/>
        <v>31</v>
      </c>
      <c r="AH1" s="33">
        <f t="shared" si="0"/>
        <v>32</v>
      </c>
      <c r="AI1" s="33">
        <f t="shared" si="0"/>
        <v>33</v>
      </c>
      <c r="AJ1" s="33">
        <f t="shared" si="0"/>
        <v>34</v>
      </c>
      <c r="AK1" s="33">
        <f t="shared" si="0"/>
        <v>35</v>
      </c>
      <c r="AL1" s="33">
        <f t="shared" si="0"/>
        <v>36</v>
      </c>
      <c r="AM1" s="33">
        <f t="shared" si="0"/>
        <v>37</v>
      </c>
      <c r="AN1" s="33">
        <f t="shared" si="0"/>
        <v>38</v>
      </c>
      <c r="AO1" s="33">
        <f t="shared" si="0"/>
        <v>39</v>
      </c>
      <c r="AP1" s="33">
        <f t="shared" si="0"/>
        <v>40</v>
      </c>
      <c r="AQ1" s="33">
        <f t="shared" si="0"/>
        <v>41</v>
      </c>
      <c r="AR1" s="33">
        <f t="shared" si="0"/>
        <v>42</v>
      </c>
      <c r="AS1" s="33">
        <f t="shared" si="0"/>
        <v>43</v>
      </c>
      <c r="AT1" s="33">
        <f t="shared" si="0"/>
        <v>44</v>
      </c>
      <c r="AU1" s="33">
        <f t="shared" si="0"/>
        <v>45</v>
      </c>
      <c r="AV1" s="33">
        <f t="shared" si="0"/>
        <v>46</v>
      </c>
      <c r="AW1" s="33">
        <f t="shared" si="0"/>
        <v>47</v>
      </c>
      <c r="AX1" s="33">
        <f t="shared" si="0"/>
        <v>48</v>
      </c>
      <c r="AY1" s="33">
        <f t="shared" si="0"/>
        <v>49</v>
      </c>
      <c r="AZ1" s="33">
        <f t="shared" si="0"/>
        <v>50</v>
      </c>
    </row>
    <row r="2" spans="1:52" x14ac:dyDescent="0.25">
      <c r="A2" s="34"/>
      <c r="B2" s="54">
        <f>Data!G2</f>
        <v>40413</v>
      </c>
      <c r="C2" s="54">
        <f>Data!H2</f>
        <v>40492</v>
      </c>
      <c r="D2" s="39">
        <f>DATE(YEAR(C2),MONTH(C2)+12/$B9,DAY(C2))</f>
        <v>40673</v>
      </c>
      <c r="E2" s="39">
        <f t="shared" ref="E2:AZ2" si="1">DATE(YEAR(D2),MONTH(D2)+12/$B9,DAY(D2))</f>
        <v>40857</v>
      </c>
      <c r="F2" s="39">
        <f t="shared" si="1"/>
        <v>41039</v>
      </c>
      <c r="G2" s="39">
        <f t="shared" si="1"/>
        <v>41223</v>
      </c>
      <c r="H2" s="39">
        <f t="shared" si="1"/>
        <v>41404</v>
      </c>
      <c r="I2" s="39">
        <f t="shared" si="1"/>
        <v>41588</v>
      </c>
      <c r="J2" s="39">
        <f t="shared" si="1"/>
        <v>41769</v>
      </c>
      <c r="K2" s="39">
        <f t="shared" si="1"/>
        <v>41953</v>
      </c>
      <c r="L2" s="39">
        <f t="shared" si="1"/>
        <v>42134</v>
      </c>
      <c r="M2" s="39">
        <f t="shared" si="1"/>
        <v>42318</v>
      </c>
      <c r="N2" s="39">
        <f t="shared" si="1"/>
        <v>42500</v>
      </c>
      <c r="O2" s="39">
        <f t="shared" si="1"/>
        <v>42684</v>
      </c>
      <c r="P2" s="39">
        <f t="shared" si="1"/>
        <v>42865</v>
      </c>
      <c r="Q2" s="39">
        <f t="shared" si="1"/>
        <v>43049</v>
      </c>
      <c r="R2" s="39">
        <f t="shared" si="1"/>
        <v>43230</v>
      </c>
      <c r="S2" s="39">
        <f t="shared" si="1"/>
        <v>43414</v>
      </c>
      <c r="T2" s="39">
        <f t="shared" si="1"/>
        <v>43595</v>
      </c>
      <c r="U2" s="39">
        <f t="shared" si="1"/>
        <v>43779</v>
      </c>
      <c r="V2" s="39">
        <f t="shared" si="1"/>
        <v>43961</v>
      </c>
      <c r="W2" s="39">
        <f t="shared" si="1"/>
        <v>44145</v>
      </c>
      <c r="X2" s="39">
        <f t="shared" si="1"/>
        <v>44326</v>
      </c>
      <c r="Y2" s="39">
        <f t="shared" si="1"/>
        <v>44510</v>
      </c>
      <c r="Z2" s="39">
        <f t="shared" si="1"/>
        <v>44691</v>
      </c>
      <c r="AA2" s="39">
        <f t="shared" si="1"/>
        <v>44875</v>
      </c>
      <c r="AB2" s="39">
        <f t="shared" si="1"/>
        <v>45056</v>
      </c>
      <c r="AC2" s="39">
        <f t="shared" si="1"/>
        <v>45240</v>
      </c>
      <c r="AD2" s="39">
        <f t="shared" si="1"/>
        <v>45422</v>
      </c>
      <c r="AE2" s="39">
        <f t="shared" si="1"/>
        <v>45606</v>
      </c>
      <c r="AF2" s="39">
        <f t="shared" si="1"/>
        <v>45787</v>
      </c>
      <c r="AG2" s="39">
        <f t="shared" si="1"/>
        <v>45971</v>
      </c>
      <c r="AH2" s="39">
        <f t="shared" si="1"/>
        <v>46152</v>
      </c>
      <c r="AI2" s="39">
        <f t="shared" si="1"/>
        <v>46336</v>
      </c>
      <c r="AJ2" s="39">
        <f t="shared" si="1"/>
        <v>46517</v>
      </c>
      <c r="AK2" s="39">
        <f t="shared" si="1"/>
        <v>46701</v>
      </c>
      <c r="AL2" s="39">
        <f t="shared" si="1"/>
        <v>46883</v>
      </c>
      <c r="AM2" s="39">
        <f t="shared" si="1"/>
        <v>47067</v>
      </c>
      <c r="AN2" s="39">
        <f t="shared" si="1"/>
        <v>47248</v>
      </c>
      <c r="AO2" s="39">
        <f t="shared" si="1"/>
        <v>47432</v>
      </c>
      <c r="AP2" s="39">
        <f t="shared" si="1"/>
        <v>47613</v>
      </c>
      <c r="AQ2" s="39">
        <f t="shared" si="1"/>
        <v>47797</v>
      </c>
      <c r="AR2" s="39">
        <f t="shared" si="1"/>
        <v>47978</v>
      </c>
      <c r="AS2" s="39">
        <f t="shared" si="1"/>
        <v>48162</v>
      </c>
      <c r="AT2" s="39">
        <f t="shared" si="1"/>
        <v>48344</v>
      </c>
      <c r="AU2" s="39">
        <f t="shared" si="1"/>
        <v>48528</v>
      </c>
      <c r="AV2" s="39">
        <f t="shared" si="1"/>
        <v>48709</v>
      </c>
      <c r="AW2" s="39">
        <f t="shared" si="1"/>
        <v>48893</v>
      </c>
      <c r="AX2" s="39">
        <f t="shared" si="1"/>
        <v>49074</v>
      </c>
      <c r="AY2" s="39">
        <f t="shared" si="1"/>
        <v>49258</v>
      </c>
      <c r="AZ2" s="39">
        <f t="shared" si="1"/>
        <v>49439</v>
      </c>
    </row>
    <row r="3" spans="1:52" x14ac:dyDescent="0.25">
      <c r="A3" s="35" t="s">
        <v>46</v>
      </c>
      <c r="B3" s="35">
        <v>0</v>
      </c>
      <c r="C3" s="40">
        <f>IF(B3&lt;$B10,YEARFRAC(B2,C2,3)*$B9+B3,"N/A")</f>
        <v>0.43287671232876712</v>
      </c>
      <c r="D3" s="40">
        <f t="shared" ref="D3:AZ3" si="2">IF(C3&lt;$B10,YEARFRAC(C2,D2,3)*$B9+C3,"N/A")</f>
        <v>1.4246575342465753</v>
      </c>
      <c r="E3" s="40">
        <f t="shared" si="2"/>
        <v>2.4328767123287669</v>
      </c>
      <c r="F3" s="40">
        <f t="shared" si="2"/>
        <v>3.4301369863013695</v>
      </c>
      <c r="G3" s="40">
        <f t="shared" si="2"/>
        <v>4.4383561643835616</v>
      </c>
      <c r="H3" s="40">
        <f t="shared" si="2"/>
        <v>5.4301369863013695</v>
      </c>
      <c r="I3" s="40">
        <f t="shared" si="2"/>
        <v>6.4383561643835616</v>
      </c>
      <c r="J3" s="40">
        <f t="shared" si="2"/>
        <v>7.4301369863013695</v>
      </c>
      <c r="K3" s="40">
        <f t="shared" si="2"/>
        <v>8.4383561643835616</v>
      </c>
      <c r="L3" s="40">
        <f t="shared" si="2"/>
        <v>9.4301369863013704</v>
      </c>
      <c r="M3" s="40">
        <f t="shared" si="2"/>
        <v>10.438356164383562</v>
      </c>
      <c r="N3" s="40">
        <f t="shared" si="2"/>
        <v>11.435616438356165</v>
      </c>
      <c r="O3" s="40">
        <f t="shared" si="2"/>
        <v>12.443835616438356</v>
      </c>
      <c r="P3" s="40">
        <f t="shared" si="2"/>
        <v>13.435616438356165</v>
      </c>
      <c r="Q3" s="40">
        <f t="shared" si="2"/>
        <v>14.443835616438356</v>
      </c>
      <c r="R3" s="40">
        <f t="shared" si="2"/>
        <v>15.435616438356165</v>
      </c>
      <c r="S3" s="40">
        <f t="shared" si="2"/>
        <v>16.443835616438356</v>
      </c>
      <c r="T3" s="40">
        <f t="shared" si="2"/>
        <v>17.435616438356163</v>
      </c>
      <c r="U3" s="40">
        <f t="shared" si="2"/>
        <v>18.443835616438356</v>
      </c>
      <c r="V3" s="40">
        <f t="shared" si="2"/>
        <v>19.44109589041096</v>
      </c>
      <c r="W3" s="40">
        <f t="shared" si="2"/>
        <v>20.449315068493153</v>
      </c>
      <c r="X3" s="40" t="str">
        <f t="shared" si="2"/>
        <v>N/A</v>
      </c>
      <c r="Y3" s="40" t="str">
        <f t="shared" si="2"/>
        <v>N/A</v>
      </c>
      <c r="Z3" s="40" t="str">
        <f t="shared" si="2"/>
        <v>N/A</v>
      </c>
      <c r="AA3" s="40" t="str">
        <f t="shared" si="2"/>
        <v>N/A</v>
      </c>
      <c r="AB3" s="40" t="str">
        <f t="shared" si="2"/>
        <v>N/A</v>
      </c>
      <c r="AC3" s="40" t="str">
        <f t="shared" si="2"/>
        <v>N/A</v>
      </c>
      <c r="AD3" s="40" t="str">
        <f t="shared" si="2"/>
        <v>N/A</v>
      </c>
      <c r="AE3" s="40" t="str">
        <f t="shared" si="2"/>
        <v>N/A</v>
      </c>
      <c r="AF3" s="40" t="str">
        <f t="shared" si="2"/>
        <v>N/A</v>
      </c>
      <c r="AG3" s="40" t="str">
        <f t="shared" si="2"/>
        <v>N/A</v>
      </c>
      <c r="AH3" s="40" t="str">
        <f t="shared" si="2"/>
        <v>N/A</v>
      </c>
      <c r="AI3" s="40" t="str">
        <f t="shared" si="2"/>
        <v>N/A</v>
      </c>
      <c r="AJ3" s="40" t="str">
        <f t="shared" si="2"/>
        <v>N/A</v>
      </c>
      <c r="AK3" s="40" t="str">
        <f t="shared" si="2"/>
        <v>N/A</v>
      </c>
      <c r="AL3" s="40" t="str">
        <f t="shared" si="2"/>
        <v>N/A</v>
      </c>
      <c r="AM3" s="40" t="str">
        <f t="shared" si="2"/>
        <v>N/A</v>
      </c>
      <c r="AN3" s="40" t="str">
        <f t="shared" si="2"/>
        <v>N/A</v>
      </c>
      <c r="AO3" s="40" t="str">
        <f t="shared" si="2"/>
        <v>N/A</v>
      </c>
      <c r="AP3" s="40" t="str">
        <f t="shared" si="2"/>
        <v>N/A</v>
      </c>
      <c r="AQ3" s="40" t="str">
        <f t="shared" si="2"/>
        <v>N/A</v>
      </c>
      <c r="AR3" s="40" t="str">
        <f t="shared" si="2"/>
        <v>N/A</v>
      </c>
      <c r="AS3" s="40" t="str">
        <f t="shared" si="2"/>
        <v>N/A</v>
      </c>
      <c r="AT3" s="40" t="str">
        <f t="shared" si="2"/>
        <v>N/A</v>
      </c>
      <c r="AU3" s="40" t="str">
        <f t="shared" si="2"/>
        <v>N/A</v>
      </c>
      <c r="AV3" s="40" t="str">
        <f t="shared" si="2"/>
        <v>N/A</v>
      </c>
      <c r="AW3" s="40" t="str">
        <f t="shared" si="2"/>
        <v>N/A</v>
      </c>
      <c r="AX3" s="40" t="str">
        <f t="shared" si="2"/>
        <v>N/A</v>
      </c>
      <c r="AY3" s="40" t="str">
        <f t="shared" si="2"/>
        <v>N/A</v>
      </c>
      <c r="AZ3" s="40" t="str">
        <f t="shared" si="2"/>
        <v>N/A</v>
      </c>
    </row>
    <row r="4" spans="1:52" x14ac:dyDescent="0.25">
      <c r="A4" s="35" t="s">
        <v>47</v>
      </c>
      <c r="B4" s="35">
        <v>0</v>
      </c>
      <c r="C4" s="40">
        <f>IF(B3&lt;$B10,YEARFRAC(B2,C2,3)+B4,"N/A")</f>
        <v>0.21643835616438356</v>
      </c>
      <c r="D4" s="40">
        <f t="shared" ref="D4:AZ4" si="3">IF(C3&lt;$B10,YEARFRAC(C2,D2,3)+C4,"N/A")</f>
        <v>0.71232876712328763</v>
      </c>
      <c r="E4" s="40">
        <f t="shared" si="3"/>
        <v>1.2164383561643834</v>
      </c>
      <c r="F4" s="40">
        <f t="shared" si="3"/>
        <v>1.7150684931506848</v>
      </c>
      <c r="G4" s="40">
        <f t="shared" si="3"/>
        <v>2.2191780821917808</v>
      </c>
      <c r="H4" s="40">
        <f t="shared" si="3"/>
        <v>2.7150684931506848</v>
      </c>
      <c r="I4" s="40">
        <f t="shared" si="3"/>
        <v>3.2191780821917808</v>
      </c>
      <c r="J4" s="40">
        <f t="shared" si="3"/>
        <v>3.7150684931506848</v>
      </c>
      <c r="K4" s="40">
        <f t="shared" si="3"/>
        <v>4.2191780821917808</v>
      </c>
      <c r="L4" s="40">
        <f t="shared" si="3"/>
        <v>4.7150684931506852</v>
      </c>
      <c r="M4" s="40">
        <f t="shared" si="3"/>
        <v>5.2191780821917808</v>
      </c>
      <c r="N4" s="40">
        <f t="shared" si="3"/>
        <v>5.7178082191780826</v>
      </c>
      <c r="O4" s="40">
        <f t="shared" si="3"/>
        <v>6.2219178082191782</v>
      </c>
      <c r="P4" s="40">
        <f t="shared" si="3"/>
        <v>6.7178082191780826</v>
      </c>
      <c r="Q4" s="40">
        <f t="shared" si="3"/>
        <v>7.2219178082191782</v>
      </c>
      <c r="R4" s="40">
        <f t="shared" si="3"/>
        <v>7.7178082191780826</v>
      </c>
      <c r="S4" s="40">
        <f t="shared" si="3"/>
        <v>8.2219178082191782</v>
      </c>
      <c r="T4" s="40">
        <f t="shared" si="3"/>
        <v>8.7178082191780817</v>
      </c>
      <c r="U4" s="40">
        <f t="shared" si="3"/>
        <v>9.2219178082191782</v>
      </c>
      <c r="V4" s="40">
        <f t="shared" si="3"/>
        <v>9.7205479452054799</v>
      </c>
      <c r="W4" s="40">
        <f t="shared" si="3"/>
        <v>10.224657534246576</v>
      </c>
      <c r="X4" s="40" t="str">
        <f t="shared" si="3"/>
        <v>N/A</v>
      </c>
      <c r="Y4" s="40" t="str">
        <f t="shared" si="3"/>
        <v>N/A</v>
      </c>
      <c r="Z4" s="40" t="str">
        <f t="shared" si="3"/>
        <v>N/A</v>
      </c>
      <c r="AA4" s="40" t="str">
        <f t="shared" si="3"/>
        <v>N/A</v>
      </c>
      <c r="AB4" s="40" t="str">
        <f t="shared" si="3"/>
        <v>N/A</v>
      </c>
      <c r="AC4" s="40" t="str">
        <f t="shared" si="3"/>
        <v>N/A</v>
      </c>
      <c r="AD4" s="40" t="str">
        <f t="shared" si="3"/>
        <v>N/A</v>
      </c>
      <c r="AE4" s="40" t="str">
        <f t="shared" si="3"/>
        <v>N/A</v>
      </c>
      <c r="AF4" s="40" t="str">
        <f t="shared" si="3"/>
        <v>N/A</v>
      </c>
      <c r="AG4" s="40" t="str">
        <f t="shared" si="3"/>
        <v>N/A</v>
      </c>
      <c r="AH4" s="40" t="str">
        <f t="shared" si="3"/>
        <v>N/A</v>
      </c>
      <c r="AI4" s="40" t="str">
        <f t="shared" si="3"/>
        <v>N/A</v>
      </c>
      <c r="AJ4" s="40" t="str">
        <f t="shared" si="3"/>
        <v>N/A</v>
      </c>
      <c r="AK4" s="40" t="str">
        <f t="shared" si="3"/>
        <v>N/A</v>
      </c>
      <c r="AL4" s="40" t="str">
        <f t="shared" si="3"/>
        <v>N/A</v>
      </c>
      <c r="AM4" s="40" t="str">
        <f t="shared" si="3"/>
        <v>N/A</v>
      </c>
      <c r="AN4" s="40" t="str">
        <f t="shared" si="3"/>
        <v>N/A</v>
      </c>
      <c r="AO4" s="40" t="str">
        <f t="shared" si="3"/>
        <v>N/A</v>
      </c>
      <c r="AP4" s="40" t="str">
        <f t="shared" si="3"/>
        <v>N/A</v>
      </c>
      <c r="AQ4" s="40" t="str">
        <f t="shared" si="3"/>
        <v>N/A</v>
      </c>
      <c r="AR4" s="40" t="str">
        <f t="shared" si="3"/>
        <v>N/A</v>
      </c>
      <c r="AS4" s="40" t="str">
        <f t="shared" si="3"/>
        <v>N/A</v>
      </c>
      <c r="AT4" s="40" t="str">
        <f t="shared" si="3"/>
        <v>N/A</v>
      </c>
      <c r="AU4" s="40" t="str">
        <f t="shared" si="3"/>
        <v>N/A</v>
      </c>
      <c r="AV4" s="40" t="str">
        <f t="shared" si="3"/>
        <v>N/A</v>
      </c>
      <c r="AW4" s="40" t="str">
        <f t="shared" si="3"/>
        <v>N/A</v>
      </c>
      <c r="AX4" s="40" t="str">
        <f t="shared" si="3"/>
        <v>N/A</v>
      </c>
      <c r="AY4" s="40" t="str">
        <f t="shared" si="3"/>
        <v>N/A</v>
      </c>
      <c r="AZ4" s="40" t="str">
        <f t="shared" si="3"/>
        <v>N/A</v>
      </c>
    </row>
    <row r="5" spans="1:52" s="26" customFormat="1" x14ac:dyDescent="0.25">
      <c r="A5" s="36" t="s">
        <v>1</v>
      </c>
      <c r="B5" s="53">
        <f>Data!E2</f>
        <v>0.11</v>
      </c>
      <c r="C5" s="40">
        <f>IF(B3&lt;$B10,($B5*$B6)/$B9,0)</f>
        <v>5.5</v>
      </c>
      <c r="D5" s="40">
        <f t="shared" ref="D5:AZ5" si="4">IF(C3&lt;$B10,($B5*$B6)/$B9,0)</f>
        <v>5.5</v>
      </c>
      <c r="E5" s="40">
        <f t="shared" si="4"/>
        <v>5.5</v>
      </c>
      <c r="F5" s="40">
        <f t="shared" si="4"/>
        <v>5.5</v>
      </c>
      <c r="G5" s="40">
        <f t="shared" si="4"/>
        <v>5.5</v>
      </c>
      <c r="H5" s="40">
        <f t="shared" si="4"/>
        <v>5.5</v>
      </c>
      <c r="I5" s="40">
        <f t="shared" si="4"/>
        <v>5.5</v>
      </c>
      <c r="J5" s="40">
        <f t="shared" si="4"/>
        <v>5.5</v>
      </c>
      <c r="K5" s="40">
        <f t="shared" si="4"/>
        <v>5.5</v>
      </c>
      <c r="L5" s="40">
        <f t="shared" si="4"/>
        <v>5.5</v>
      </c>
      <c r="M5" s="40">
        <f t="shared" si="4"/>
        <v>5.5</v>
      </c>
      <c r="N5" s="40">
        <f t="shared" si="4"/>
        <v>5.5</v>
      </c>
      <c r="O5" s="40">
        <f t="shared" si="4"/>
        <v>5.5</v>
      </c>
      <c r="P5" s="40">
        <f t="shared" si="4"/>
        <v>5.5</v>
      </c>
      <c r="Q5" s="40">
        <f t="shared" si="4"/>
        <v>5.5</v>
      </c>
      <c r="R5" s="40">
        <f t="shared" si="4"/>
        <v>5.5</v>
      </c>
      <c r="S5" s="40">
        <f t="shared" si="4"/>
        <v>5.5</v>
      </c>
      <c r="T5" s="40">
        <f t="shared" si="4"/>
        <v>5.5</v>
      </c>
      <c r="U5" s="40">
        <f t="shared" si="4"/>
        <v>5.5</v>
      </c>
      <c r="V5" s="40">
        <f t="shared" si="4"/>
        <v>5.5</v>
      </c>
      <c r="W5" s="40">
        <f t="shared" si="4"/>
        <v>5.5</v>
      </c>
      <c r="X5" s="40">
        <f t="shared" si="4"/>
        <v>0</v>
      </c>
      <c r="Y5" s="40">
        <f t="shared" si="4"/>
        <v>0</v>
      </c>
      <c r="Z5" s="40">
        <f t="shared" si="4"/>
        <v>0</v>
      </c>
      <c r="AA5" s="40">
        <f t="shared" si="4"/>
        <v>0</v>
      </c>
      <c r="AB5" s="40">
        <f t="shared" si="4"/>
        <v>0</v>
      </c>
      <c r="AC5" s="40">
        <f t="shared" si="4"/>
        <v>0</v>
      </c>
      <c r="AD5" s="40">
        <f t="shared" si="4"/>
        <v>0</v>
      </c>
      <c r="AE5" s="40">
        <f t="shared" si="4"/>
        <v>0</v>
      </c>
      <c r="AF5" s="40">
        <f t="shared" si="4"/>
        <v>0</v>
      </c>
      <c r="AG5" s="40">
        <f t="shared" si="4"/>
        <v>0</v>
      </c>
      <c r="AH5" s="40">
        <f t="shared" si="4"/>
        <v>0</v>
      </c>
      <c r="AI5" s="40">
        <f t="shared" si="4"/>
        <v>0</v>
      </c>
      <c r="AJ5" s="40">
        <f t="shared" si="4"/>
        <v>0</v>
      </c>
      <c r="AK5" s="40">
        <f t="shared" si="4"/>
        <v>0</v>
      </c>
      <c r="AL5" s="40">
        <f t="shared" si="4"/>
        <v>0</v>
      </c>
      <c r="AM5" s="40">
        <f t="shared" si="4"/>
        <v>0</v>
      </c>
      <c r="AN5" s="40">
        <f t="shared" si="4"/>
        <v>0</v>
      </c>
      <c r="AO5" s="40">
        <f t="shared" si="4"/>
        <v>0</v>
      </c>
      <c r="AP5" s="40">
        <f t="shared" si="4"/>
        <v>0</v>
      </c>
      <c r="AQ5" s="40">
        <f t="shared" si="4"/>
        <v>0</v>
      </c>
      <c r="AR5" s="40">
        <f t="shared" si="4"/>
        <v>0</v>
      </c>
      <c r="AS5" s="40">
        <f t="shared" si="4"/>
        <v>0</v>
      </c>
      <c r="AT5" s="40">
        <f t="shared" si="4"/>
        <v>0</v>
      </c>
      <c r="AU5" s="40">
        <f t="shared" si="4"/>
        <v>0</v>
      </c>
      <c r="AV5" s="40">
        <f t="shared" si="4"/>
        <v>0</v>
      </c>
      <c r="AW5" s="40">
        <f t="shared" si="4"/>
        <v>0</v>
      </c>
      <c r="AX5" s="40">
        <f t="shared" si="4"/>
        <v>0</v>
      </c>
      <c r="AY5" s="40">
        <f t="shared" si="4"/>
        <v>0</v>
      </c>
      <c r="AZ5" s="40">
        <f t="shared" si="4"/>
        <v>0</v>
      </c>
    </row>
    <row r="6" spans="1:52" x14ac:dyDescent="0.25">
      <c r="A6" s="33" t="s">
        <v>29</v>
      </c>
      <c r="B6" s="55">
        <f>Data!C2</f>
        <v>100</v>
      </c>
      <c r="C6" s="41">
        <f t="shared" ref="C6:W6" si="5">IF(C3="N/A",0,IF(ROUNDDOWN(C3,0)=$B10,$B6,0))</f>
        <v>0</v>
      </c>
      <c r="D6" s="41">
        <f t="shared" si="5"/>
        <v>0</v>
      </c>
      <c r="E6" s="41">
        <f t="shared" si="5"/>
        <v>0</v>
      </c>
      <c r="F6" s="41">
        <f t="shared" si="5"/>
        <v>0</v>
      </c>
      <c r="G6" s="41">
        <f t="shared" si="5"/>
        <v>0</v>
      </c>
      <c r="H6" s="41">
        <f t="shared" si="5"/>
        <v>0</v>
      </c>
      <c r="I6" s="41">
        <f t="shared" si="5"/>
        <v>0</v>
      </c>
      <c r="J6" s="41">
        <f t="shared" si="5"/>
        <v>0</v>
      </c>
      <c r="K6" s="41">
        <f t="shared" si="5"/>
        <v>0</v>
      </c>
      <c r="L6" s="41">
        <f t="shared" si="5"/>
        <v>0</v>
      </c>
      <c r="M6" s="41">
        <f t="shared" si="5"/>
        <v>0</v>
      </c>
      <c r="N6" s="41">
        <f t="shared" si="5"/>
        <v>0</v>
      </c>
      <c r="O6" s="41">
        <f t="shared" si="5"/>
        <v>0</v>
      </c>
      <c r="P6" s="41">
        <f t="shared" si="5"/>
        <v>0</v>
      </c>
      <c r="Q6" s="41">
        <f t="shared" si="5"/>
        <v>0</v>
      </c>
      <c r="R6" s="41">
        <f t="shared" si="5"/>
        <v>0</v>
      </c>
      <c r="S6" s="41">
        <f t="shared" si="5"/>
        <v>0</v>
      </c>
      <c r="T6" s="41">
        <f t="shared" si="5"/>
        <v>0</v>
      </c>
      <c r="U6" s="41">
        <f t="shared" si="5"/>
        <v>0</v>
      </c>
      <c r="V6" s="41">
        <f t="shared" si="5"/>
        <v>0</v>
      </c>
      <c r="W6" s="41">
        <f t="shared" si="5"/>
        <v>100</v>
      </c>
      <c r="X6" s="41">
        <f>IF(X3="N/A",0,IF(ROUNDDOWN(X3,0)=$B10,$B6,0))</f>
        <v>0</v>
      </c>
      <c r="Y6" s="41">
        <f t="shared" ref="Y6:AZ6" si="6">IF(Y3="N/A",0,IF(ROUNDDOWN(Y3,0)=$B10,$B6,0))</f>
        <v>0</v>
      </c>
      <c r="Z6" s="41">
        <f t="shared" si="6"/>
        <v>0</v>
      </c>
      <c r="AA6" s="41">
        <f t="shared" si="6"/>
        <v>0</v>
      </c>
      <c r="AB6" s="41">
        <f t="shared" si="6"/>
        <v>0</v>
      </c>
      <c r="AC6" s="41">
        <f t="shared" si="6"/>
        <v>0</v>
      </c>
      <c r="AD6" s="41">
        <f t="shared" si="6"/>
        <v>0</v>
      </c>
      <c r="AE6" s="41">
        <f t="shared" si="6"/>
        <v>0</v>
      </c>
      <c r="AF6" s="41">
        <f t="shared" si="6"/>
        <v>0</v>
      </c>
      <c r="AG6" s="41">
        <f t="shared" si="6"/>
        <v>0</v>
      </c>
      <c r="AH6" s="41">
        <f t="shared" si="6"/>
        <v>0</v>
      </c>
      <c r="AI6" s="41">
        <f t="shared" si="6"/>
        <v>0</v>
      </c>
      <c r="AJ6" s="41">
        <f t="shared" si="6"/>
        <v>0</v>
      </c>
      <c r="AK6" s="41">
        <f t="shared" si="6"/>
        <v>0</v>
      </c>
      <c r="AL6" s="41">
        <f t="shared" si="6"/>
        <v>0</v>
      </c>
      <c r="AM6" s="41">
        <f t="shared" si="6"/>
        <v>0</v>
      </c>
      <c r="AN6" s="41">
        <f t="shared" si="6"/>
        <v>0</v>
      </c>
      <c r="AO6" s="41">
        <f t="shared" si="6"/>
        <v>0</v>
      </c>
      <c r="AP6" s="41">
        <f t="shared" si="6"/>
        <v>0</v>
      </c>
      <c r="AQ6" s="41">
        <f t="shared" si="6"/>
        <v>0</v>
      </c>
      <c r="AR6" s="41">
        <f t="shared" si="6"/>
        <v>0</v>
      </c>
      <c r="AS6" s="41">
        <f t="shared" si="6"/>
        <v>0</v>
      </c>
      <c r="AT6" s="41">
        <f t="shared" si="6"/>
        <v>0</v>
      </c>
      <c r="AU6" s="41">
        <f t="shared" si="6"/>
        <v>0</v>
      </c>
      <c r="AV6" s="41">
        <f t="shared" si="6"/>
        <v>0</v>
      </c>
      <c r="AW6" s="41">
        <f t="shared" si="6"/>
        <v>0</v>
      </c>
      <c r="AX6" s="41">
        <f t="shared" si="6"/>
        <v>0</v>
      </c>
      <c r="AY6" s="41">
        <f t="shared" si="6"/>
        <v>0</v>
      </c>
      <c r="AZ6" s="41">
        <f t="shared" si="6"/>
        <v>0</v>
      </c>
    </row>
    <row r="7" spans="1:52" x14ac:dyDescent="0.25">
      <c r="A7" s="33" t="s">
        <v>31</v>
      </c>
      <c r="B7" s="55">
        <f>-Data!D2</f>
        <v>-105</v>
      </c>
      <c r="C7" s="40">
        <f>SUM(C5:C6)</f>
        <v>5.5</v>
      </c>
      <c r="D7" s="40">
        <f>SUM(D5:D6)</f>
        <v>5.5</v>
      </c>
      <c r="E7" s="40">
        <f t="shared" ref="E7:AZ7" si="7">SUM(E5:E6)</f>
        <v>5.5</v>
      </c>
      <c r="F7" s="40">
        <f t="shared" si="7"/>
        <v>5.5</v>
      </c>
      <c r="G7" s="40">
        <f t="shared" si="7"/>
        <v>5.5</v>
      </c>
      <c r="H7" s="40">
        <f t="shared" si="7"/>
        <v>5.5</v>
      </c>
      <c r="I7" s="40">
        <f t="shared" si="7"/>
        <v>5.5</v>
      </c>
      <c r="J7" s="40">
        <f t="shared" si="7"/>
        <v>5.5</v>
      </c>
      <c r="K7" s="40">
        <f t="shared" si="7"/>
        <v>5.5</v>
      </c>
      <c r="L7" s="40">
        <f t="shared" si="7"/>
        <v>5.5</v>
      </c>
      <c r="M7" s="40">
        <f t="shared" si="7"/>
        <v>5.5</v>
      </c>
      <c r="N7" s="40">
        <f t="shared" si="7"/>
        <v>5.5</v>
      </c>
      <c r="O7" s="40">
        <f t="shared" si="7"/>
        <v>5.5</v>
      </c>
      <c r="P7" s="40">
        <f t="shared" si="7"/>
        <v>5.5</v>
      </c>
      <c r="Q7" s="40">
        <f t="shared" si="7"/>
        <v>5.5</v>
      </c>
      <c r="R7" s="40">
        <f t="shared" si="7"/>
        <v>5.5</v>
      </c>
      <c r="S7" s="40">
        <f t="shared" si="7"/>
        <v>5.5</v>
      </c>
      <c r="T7" s="40">
        <f t="shared" si="7"/>
        <v>5.5</v>
      </c>
      <c r="U7" s="40">
        <f t="shared" si="7"/>
        <v>5.5</v>
      </c>
      <c r="V7" s="40">
        <f t="shared" si="7"/>
        <v>5.5</v>
      </c>
      <c r="W7" s="40">
        <f t="shared" si="7"/>
        <v>105.5</v>
      </c>
      <c r="X7" s="40">
        <f t="shared" si="7"/>
        <v>0</v>
      </c>
      <c r="Y7" s="40">
        <f t="shared" si="7"/>
        <v>0</v>
      </c>
      <c r="Z7" s="40">
        <f t="shared" si="7"/>
        <v>0</v>
      </c>
      <c r="AA7" s="40">
        <f t="shared" si="7"/>
        <v>0</v>
      </c>
      <c r="AB7" s="40">
        <f t="shared" si="7"/>
        <v>0</v>
      </c>
      <c r="AC7" s="40">
        <f t="shared" si="7"/>
        <v>0</v>
      </c>
      <c r="AD7" s="40">
        <f t="shared" si="7"/>
        <v>0</v>
      </c>
      <c r="AE7" s="40">
        <f t="shared" si="7"/>
        <v>0</v>
      </c>
      <c r="AF7" s="40">
        <f t="shared" si="7"/>
        <v>0</v>
      </c>
      <c r="AG7" s="40">
        <f t="shared" si="7"/>
        <v>0</v>
      </c>
      <c r="AH7" s="40">
        <f t="shared" si="7"/>
        <v>0</v>
      </c>
      <c r="AI7" s="40">
        <f t="shared" si="7"/>
        <v>0</v>
      </c>
      <c r="AJ7" s="40">
        <f t="shared" si="7"/>
        <v>0</v>
      </c>
      <c r="AK7" s="40">
        <f t="shared" si="7"/>
        <v>0</v>
      </c>
      <c r="AL7" s="40">
        <f t="shared" si="7"/>
        <v>0</v>
      </c>
      <c r="AM7" s="40">
        <f t="shared" si="7"/>
        <v>0</v>
      </c>
      <c r="AN7" s="40">
        <f t="shared" si="7"/>
        <v>0</v>
      </c>
      <c r="AO7" s="40">
        <f t="shared" si="7"/>
        <v>0</v>
      </c>
      <c r="AP7" s="40">
        <f t="shared" si="7"/>
        <v>0</v>
      </c>
      <c r="AQ7" s="40">
        <f t="shared" si="7"/>
        <v>0</v>
      </c>
      <c r="AR7" s="40">
        <f t="shared" si="7"/>
        <v>0</v>
      </c>
      <c r="AS7" s="40">
        <f t="shared" si="7"/>
        <v>0</v>
      </c>
      <c r="AT7" s="40">
        <f t="shared" si="7"/>
        <v>0</v>
      </c>
      <c r="AU7" s="40">
        <f t="shared" si="7"/>
        <v>0</v>
      </c>
      <c r="AV7" s="40">
        <f t="shared" si="7"/>
        <v>0</v>
      </c>
      <c r="AW7" s="40">
        <f t="shared" si="7"/>
        <v>0</v>
      </c>
      <c r="AX7" s="40">
        <f t="shared" si="7"/>
        <v>0</v>
      </c>
      <c r="AY7" s="40">
        <f t="shared" si="7"/>
        <v>0</v>
      </c>
      <c r="AZ7" s="40">
        <f t="shared" si="7"/>
        <v>0</v>
      </c>
    </row>
    <row r="8" spans="1:52" x14ac:dyDescent="0.25">
      <c r="A8" s="33"/>
      <c r="B8" s="33"/>
      <c r="C8" s="32"/>
      <c r="D8" s="35"/>
      <c r="E8" s="35"/>
      <c r="F8" s="35"/>
      <c r="G8" s="35"/>
      <c r="H8" s="35"/>
      <c r="I8" s="35"/>
      <c r="J8" s="35"/>
      <c r="K8" s="35"/>
      <c r="L8" s="35"/>
      <c r="M8" s="35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33"/>
      <c r="AH8" s="33"/>
      <c r="AI8" s="33"/>
      <c r="AJ8" s="33"/>
      <c r="AK8" s="33"/>
      <c r="AL8" s="33"/>
      <c r="AM8" s="33"/>
      <c r="AN8" s="33"/>
      <c r="AO8" s="33"/>
      <c r="AP8" s="33"/>
      <c r="AQ8" s="33"/>
      <c r="AR8" s="33"/>
      <c r="AS8" s="33"/>
      <c r="AT8" s="33"/>
      <c r="AU8" s="33"/>
      <c r="AV8" s="33"/>
      <c r="AW8" s="33"/>
      <c r="AX8" s="33"/>
      <c r="AY8" s="33"/>
      <c r="AZ8" s="33"/>
    </row>
    <row r="9" spans="1:52" s="14" customFormat="1" x14ac:dyDescent="0.25">
      <c r="A9" s="33" t="s">
        <v>48</v>
      </c>
      <c r="B9" s="55">
        <f>Data!$J2</f>
        <v>2</v>
      </c>
      <c r="C9" s="35"/>
      <c r="D9" s="35"/>
      <c r="E9" s="35"/>
      <c r="F9" s="35"/>
      <c r="G9" s="35"/>
      <c r="H9" s="35"/>
      <c r="I9" s="35"/>
      <c r="J9" s="35"/>
      <c r="K9" s="35"/>
      <c r="L9" s="35"/>
      <c r="M9" s="35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33"/>
      <c r="AH9" s="33"/>
      <c r="AI9" s="33"/>
      <c r="AJ9" s="33"/>
      <c r="AK9" s="33"/>
      <c r="AL9" s="33"/>
      <c r="AM9" s="33"/>
      <c r="AN9" s="33"/>
      <c r="AO9" s="33"/>
      <c r="AP9" s="33"/>
      <c r="AQ9" s="33"/>
      <c r="AR9" s="33"/>
      <c r="AS9" s="33"/>
      <c r="AT9" s="33"/>
      <c r="AU9" s="33"/>
      <c r="AV9" s="33"/>
      <c r="AW9" s="33"/>
      <c r="AX9" s="33"/>
      <c r="AY9" s="33"/>
      <c r="AZ9" s="33"/>
    </row>
    <row r="10" spans="1:52" s="14" customFormat="1" x14ac:dyDescent="0.25">
      <c r="A10" s="33" t="s">
        <v>49</v>
      </c>
      <c r="B10" s="55">
        <f>ROUNDDOWN(YEARFRAC(B2,Data!I2,3)*B9,0)</f>
        <v>20</v>
      </c>
      <c r="C10" s="35"/>
      <c r="D10" s="35"/>
      <c r="E10" s="35"/>
      <c r="F10" s="35"/>
      <c r="G10" s="35"/>
      <c r="H10" s="35"/>
      <c r="I10" s="35"/>
      <c r="J10" s="35"/>
      <c r="K10" s="35"/>
      <c r="L10" s="35"/>
      <c r="M10" s="35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33"/>
      <c r="AP10" s="33"/>
      <c r="AQ10" s="33"/>
      <c r="AR10" s="33"/>
      <c r="AS10" s="33"/>
      <c r="AT10" s="33"/>
      <c r="AU10" s="33"/>
      <c r="AV10" s="33"/>
      <c r="AW10" s="33"/>
      <c r="AX10" s="33"/>
      <c r="AY10" s="33"/>
      <c r="AZ10" s="33"/>
    </row>
    <row r="11" spans="1:52" x14ac:dyDescent="0.25">
      <c r="A11" s="36" t="s">
        <v>3</v>
      </c>
      <c r="B11" s="36">
        <f>XIRR(B7:AZ7,B2:AZ2,10%)</f>
        <v>0.10966222882270815</v>
      </c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  <c r="AD11" s="36"/>
      <c r="AE11" s="36"/>
      <c r="AF11" s="36"/>
      <c r="AG11" s="36"/>
      <c r="AH11" s="36"/>
      <c r="AI11" s="36"/>
      <c r="AJ11" s="36"/>
      <c r="AK11" s="36"/>
      <c r="AL11" s="36"/>
      <c r="AM11" s="36"/>
      <c r="AN11" s="36"/>
      <c r="AO11" s="36"/>
      <c r="AP11" s="36"/>
      <c r="AQ11" s="36"/>
      <c r="AR11" s="36"/>
      <c r="AS11" s="36"/>
      <c r="AT11" s="36"/>
      <c r="AU11" s="36"/>
      <c r="AV11" s="36"/>
      <c r="AW11" s="36"/>
      <c r="AX11" s="36"/>
      <c r="AY11" s="36"/>
      <c r="AZ11" s="36"/>
    </row>
    <row r="12" spans="1:52" x14ac:dyDescent="0.25">
      <c r="A12" s="36" t="s">
        <v>32</v>
      </c>
      <c r="B12" s="36">
        <f>B11/B9</f>
        <v>5.4831114411354076E-2</v>
      </c>
      <c r="C12" s="42">
        <f>IF(C3&lt;&gt;"N/A",1/(1+$B11/$B9)^C3,"N/A")</f>
        <v>0.9771576777728217</v>
      </c>
      <c r="D12" s="42">
        <f t="shared" ref="D12:AZ12" si="8">IF(D3&lt;&gt;"N/A",1/(1+$B11/$B9)^D3,"N/A")</f>
        <v>0.92677062875525407</v>
      </c>
      <c r="E12" s="42">
        <f t="shared" si="8"/>
        <v>0.87821082357960645</v>
      </c>
      <c r="F12" s="42">
        <f t="shared" si="8"/>
        <v>0.83268236774252913</v>
      </c>
      <c r="G12" s="42">
        <f t="shared" si="8"/>
        <v>0.78905248533561434</v>
      </c>
      <c r="H12" s="42">
        <f t="shared" si="8"/>
        <v>0.74836506388828239</v>
      </c>
      <c r="I12" s="42">
        <f t="shared" si="8"/>
        <v>0.70915313746859754</v>
      </c>
      <c r="J12" s="42">
        <f t="shared" si="8"/>
        <v>0.67258571880998952</v>
      </c>
      <c r="K12" s="42">
        <f t="shared" si="8"/>
        <v>0.63734438675223704</v>
      </c>
      <c r="L12" s="42">
        <f t="shared" si="8"/>
        <v>0.60447977995760815</v>
      </c>
      <c r="M12" s="42">
        <f t="shared" si="8"/>
        <v>0.57280698041411782</v>
      </c>
      <c r="N12" s="42">
        <f t="shared" si="8"/>
        <v>0.54311135766529395</v>
      </c>
      <c r="O12" s="42">
        <f t="shared" si="8"/>
        <v>0.51465406640183398</v>
      </c>
      <c r="P12" s="42">
        <f t="shared" si="8"/>
        <v>0.48811597509810023</v>
      </c>
      <c r="Q12" s="42">
        <f t="shared" si="8"/>
        <v>0.46254026529629066</v>
      </c>
      <c r="R12" s="42">
        <f t="shared" si="8"/>
        <v>0.43868941752604856</v>
      </c>
      <c r="S12" s="42">
        <f t="shared" si="8"/>
        <v>0.41570350063710387</v>
      </c>
      <c r="T12" s="42">
        <f t="shared" si="8"/>
        <v>0.39426778648387001</v>
      </c>
      <c r="U12" s="42">
        <f t="shared" si="8"/>
        <v>0.37360942042796147</v>
      </c>
      <c r="V12" s="42">
        <f t="shared" si="8"/>
        <v>0.35424065436227115</v>
      </c>
      <c r="W12" s="42">
        <f t="shared" si="8"/>
        <v>0.33567958150627264</v>
      </c>
      <c r="X12" s="42" t="str">
        <f t="shared" si="8"/>
        <v>N/A</v>
      </c>
      <c r="Y12" s="42" t="str">
        <f t="shared" si="8"/>
        <v>N/A</v>
      </c>
      <c r="Z12" s="42" t="str">
        <f t="shared" si="8"/>
        <v>N/A</v>
      </c>
      <c r="AA12" s="42" t="str">
        <f t="shared" si="8"/>
        <v>N/A</v>
      </c>
      <c r="AB12" s="42" t="str">
        <f t="shared" si="8"/>
        <v>N/A</v>
      </c>
      <c r="AC12" s="42" t="str">
        <f t="shared" si="8"/>
        <v>N/A</v>
      </c>
      <c r="AD12" s="42" t="str">
        <f t="shared" si="8"/>
        <v>N/A</v>
      </c>
      <c r="AE12" s="42" t="str">
        <f t="shared" si="8"/>
        <v>N/A</v>
      </c>
      <c r="AF12" s="42" t="str">
        <f t="shared" si="8"/>
        <v>N/A</v>
      </c>
      <c r="AG12" s="42" t="str">
        <f t="shared" si="8"/>
        <v>N/A</v>
      </c>
      <c r="AH12" s="42" t="str">
        <f t="shared" si="8"/>
        <v>N/A</v>
      </c>
      <c r="AI12" s="42" t="str">
        <f t="shared" si="8"/>
        <v>N/A</v>
      </c>
      <c r="AJ12" s="42" t="str">
        <f t="shared" si="8"/>
        <v>N/A</v>
      </c>
      <c r="AK12" s="42" t="str">
        <f t="shared" si="8"/>
        <v>N/A</v>
      </c>
      <c r="AL12" s="42" t="str">
        <f t="shared" si="8"/>
        <v>N/A</v>
      </c>
      <c r="AM12" s="42" t="str">
        <f t="shared" si="8"/>
        <v>N/A</v>
      </c>
      <c r="AN12" s="42" t="str">
        <f t="shared" si="8"/>
        <v>N/A</v>
      </c>
      <c r="AO12" s="42" t="str">
        <f t="shared" si="8"/>
        <v>N/A</v>
      </c>
      <c r="AP12" s="42" t="str">
        <f t="shared" si="8"/>
        <v>N/A</v>
      </c>
      <c r="AQ12" s="42" t="str">
        <f t="shared" si="8"/>
        <v>N/A</v>
      </c>
      <c r="AR12" s="42" t="str">
        <f t="shared" si="8"/>
        <v>N/A</v>
      </c>
      <c r="AS12" s="42" t="str">
        <f t="shared" si="8"/>
        <v>N/A</v>
      </c>
      <c r="AT12" s="42" t="str">
        <f t="shared" si="8"/>
        <v>N/A</v>
      </c>
      <c r="AU12" s="42" t="str">
        <f t="shared" si="8"/>
        <v>N/A</v>
      </c>
      <c r="AV12" s="42" t="str">
        <f t="shared" si="8"/>
        <v>N/A</v>
      </c>
      <c r="AW12" s="42" t="str">
        <f t="shared" si="8"/>
        <v>N/A</v>
      </c>
      <c r="AX12" s="42" t="str">
        <f t="shared" si="8"/>
        <v>N/A</v>
      </c>
      <c r="AY12" s="42" t="str">
        <f t="shared" si="8"/>
        <v>N/A</v>
      </c>
      <c r="AZ12" s="42" t="str">
        <f t="shared" si="8"/>
        <v>N/A</v>
      </c>
    </row>
    <row r="13" spans="1:52" x14ac:dyDescent="0.25">
      <c r="A13" s="33" t="s">
        <v>39</v>
      </c>
      <c r="B13" s="35"/>
      <c r="C13" s="40">
        <f>IF(C3&lt;&gt;"N/A",C12*C7,"N/A")</f>
        <v>5.3743672277505192</v>
      </c>
      <c r="D13" s="40">
        <f t="shared" ref="D13:AZ13" si="9">IF(D3&lt;&gt;"N/A",D12*D7,"N/A")</f>
        <v>5.097238458153897</v>
      </c>
      <c r="E13" s="40">
        <f t="shared" si="9"/>
        <v>4.830159529687835</v>
      </c>
      <c r="F13" s="40">
        <f t="shared" si="9"/>
        <v>4.57975302258391</v>
      </c>
      <c r="G13" s="40">
        <f t="shared" si="9"/>
        <v>4.3397886693458787</v>
      </c>
      <c r="H13" s="40">
        <f t="shared" si="9"/>
        <v>4.1160078513855529</v>
      </c>
      <c r="I13" s="40">
        <f t="shared" si="9"/>
        <v>3.9003422560772867</v>
      </c>
      <c r="J13" s="40">
        <f t="shared" si="9"/>
        <v>3.6992214534549426</v>
      </c>
      <c r="K13" s="40">
        <f t="shared" si="9"/>
        <v>3.5053941271373037</v>
      </c>
      <c r="L13" s="40">
        <f t="shared" si="9"/>
        <v>3.324638789766845</v>
      </c>
      <c r="M13" s="40">
        <f t="shared" si="9"/>
        <v>3.150438392277648</v>
      </c>
      <c r="N13" s="40">
        <f t="shared" si="9"/>
        <v>2.9871124671591165</v>
      </c>
      <c r="O13" s="40">
        <f t="shared" si="9"/>
        <v>2.8305973652100871</v>
      </c>
      <c r="P13" s="40">
        <f t="shared" si="9"/>
        <v>2.6846378630395513</v>
      </c>
      <c r="Q13" s="40">
        <f t="shared" si="9"/>
        <v>2.5439714591295988</v>
      </c>
      <c r="R13" s="40">
        <f t="shared" si="9"/>
        <v>2.4127917963932672</v>
      </c>
      <c r="S13" s="40">
        <f t="shared" si="9"/>
        <v>2.2863692535040712</v>
      </c>
      <c r="T13" s="40">
        <f t="shared" si="9"/>
        <v>2.1684728256612851</v>
      </c>
      <c r="U13" s="40">
        <f t="shared" si="9"/>
        <v>2.054851812353788</v>
      </c>
      <c r="V13" s="40">
        <f t="shared" si="9"/>
        <v>1.9483235989924914</v>
      </c>
      <c r="W13" s="40">
        <f t="shared" si="9"/>
        <v>35.414195848911767</v>
      </c>
      <c r="X13" s="40" t="str">
        <f t="shared" si="9"/>
        <v>N/A</v>
      </c>
      <c r="Y13" s="40" t="str">
        <f t="shared" si="9"/>
        <v>N/A</v>
      </c>
      <c r="Z13" s="40" t="str">
        <f t="shared" si="9"/>
        <v>N/A</v>
      </c>
      <c r="AA13" s="40" t="str">
        <f t="shared" si="9"/>
        <v>N/A</v>
      </c>
      <c r="AB13" s="40" t="str">
        <f t="shared" si="9"/>
        <v>N/A</v>
      </c>
      <c r="AC13" s="40" t="str">
        <f t="shared" si="9"/>
        <v>N/A</v>
      </c>
      <c r="AD13" s="40" t="str">
        <f t="shared" si="9"/>
        <v>N/A</v>
      </c>
      <c r="AE13" s="40" t="str">
        <f t="shared" si="9"/>
        <v>N/A</v>
      </c>
      <c r="AF13" s="40" t="str">
        <f t="shared" si="9"/>
        <v>N/A</v>
      </c>
      <c r="AG13" s="40" t="str">
        <f t="shared" si="9"/>
        <v>N/A</v>
      </c>
      <c r="AH13" s="40" t="str">
        <f t="shared" si="9"/>
        <v>N/A</v>
      </c>
      <c r="AI13" s="40" t="str">
        <f t="shared" si="9"/>
        <v>N/A</v>
      </c>
      <c r="AJ13" s="40" t="str">
        <f t="shared" si="9"/>
        <v>N/A</v>
      </c>
      <c r="AK13" s="40" t="str">
        <f t="shared" si="9"/>
        <v>N/A</v>
      </c>
      <c r="AL13" s="40" t="str">
        <f t="shared" si="9"/>
        <v>N/A</v>
      </c>
      <c r="AM13" s="40" t="str">
        <f t="shared" si="9"/>
        <v>N/A</v>
      </c>
      <c r="AN13" s="40" t="str">
        <f t="shared" si="9"/>
        <v>N/A</v>
      </c>
      <c r="AO13" s="40" t="str">
        <f t="shared" si="9"/>
        <v>N/A</v>
      </c>
      <c r="AP13" s="40" t="str">
        <f t="shared" si="9"/>
        <v>N/A</v>
      </c>
      <c r="AQ13" s="40" t="str">
        <f t="shared" si="9"/>
        <v>N/A</v>
      </c>
      <c r="AR13" s="40" t="str">
        <f t="shared" si="9"/>
        <v>N/A</v>
      </c>
      <c r="AS13" s="40" t="str">
        <f t="shared" si="9"/>
        <v>N/A</v>
      </c>
      <c r="AT13" s="40" t="str">
        <f t="shared" si="9"/>
        <v>N/A</v>
      </c>
      <c r="AU13" s="40" t="str">
        <f t="shared" si="9"/>
        <v>N/A</v>
      </c>
      <c r="AV13" s="40" t="str">
        <f t="shared" si="9"/>
        <v>N/A</v>
      </c>
      <c r="AW13" s="40" t="str">
        <f t="shared" si="9"/>
        <v>N/A</v>
      </c>
      <c r="AX13" s="40" t="str">
        <f t="shared" si="9"/>
        <v>N/A</v>
      </c>
      <c r="AY13" s="40" t="str">
        <f t="shared" si="9"/>
        <v>N/A</v>
      </c>
      <c r="AZ13" s="40" t="str">
        <f t="shared" si="9"/>
        <v>N/A</v>
      </c>
    </row>
    <row r="14" spans="1:52" x14ac:dyDescent="0.25">
      <c r="A14" s="33" t="s">
        <v>33</v>
      </c>
      <c r="B14" s="35">
        <f>SUMIF(C3:AZ3,"&lt;&gt;N/A",C13:AZ13)</f>
        <v>103.24867406797665</v>
      </c>
      <c r="C14" s="35"/>
      <c r="D14" s="33"/>
      <c r="E14" s="33"/>
      <c r="F14" s="33"/>
      <c r="G14" s="33"/>
      <c r="H14" s="37"/>
      <c r="I14" s="37"/>
      <c r="J14" s="37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</row>
    <row r="15" spans="1:52" x14ac:dyDescent="0.25">
      <c r="A15" s="33"/>
      <c r="B15" s="33"/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33"/>
    </row>
    <row r="16" spans="1:52" s="13" customFormat="1" x14ac:dyDescent="0.25">
      <c r="A16" s="35" t="s">
        <v>40</v>
      </c>
      <c r="B16" s="35"/>
      <c r="C16" s="40">
        <f>IF(C3&lt;&gt;"N/A",C13*C4,"N/A")</f>
        <v>1.1632192081980577</v>
      </c>
      <c r="D16" s="40">
        <f t="shared" ref="D16:AZ16" si="10">IF(D3&lt;&gt;"N/A",D13*D4,"N/A")</f>
        <v>3.6309095866301728</v>
      </c>
      <c r="E16" s="40">
        <f t="shared" si="10"/>
        <v>5.8755913183052018</v>
      </c>
      <c r="F16" s="40">
        <f t="shared" si="10"/>
        <v>7.8545901154452809</v>
      </c>
      <c r="G16" s="40">
        <f t="shared" si="10"/>
        <v>9.6307638963566067</v>
      </c>
      <c r="H16" s="40">
        <f t="shared" si="10"/>
        <v>11.17524323485776</v>
      </c>
      <c r="I16" s="40">
        <f t="shared" si="10"/>
        <v>12.555896303810444</v>
      </c>
      <c r="J16" s="40">
        <f t="shared" si="10"/>
        <v>13.74286107091754</v>
      </c>
      <c r="K16" s="40">
        <f t="shared" si="10"/>
        <v>14.7898820706615</v>
      </c>
      <c r="L16" s="40">
        <f t="shared" si="10"/>
        <v>15.675899608736275</v>
      </c>
      <c r="M16" s="40">
        <f t="shared" si="10"/>
        <v>16.442699006271013</v>
      </c>
      <c r="N16" s="40">
        <f t="shared" si="10"/>
        <v>17.079736216331717</v>
      </c>
      <c r="O16" s="40">
        <f t="shared" si="10"/>
        <v>17.611744154498925</v>
      </c>
      <c r="P16" s="40">
        <f t="shared" si="10"/>
        <v>18.03488230184378</v>
      </c>
      <c r="Q16" s="40">
        <f t="shared" si="10"/>
        <v>18.372352784289376</v>
      </c>
      <c r="R16" s="40">
        <f t="shared" si="10"/>
        <v>18.621464357369408</v>
      </c>
      <c r="S16" s="40">
        <f t="shared" si="10"/>
        <v>18.798340081549913</v>
      </c>
      <c r="T16" s="40">
        <f t="shared" si="10"/>
        <v>18.90433022261427</v>
      </c>
      <c r="U16" s="40">
        <f t="shared" si="10"/>
        <v>18.949674521596851</v>
      </c>
      <c r="V16" s="40">
        <f t="shared" si="10"/>
        <v>18.938772956781808</v>
      </c>
      <c r="W16" s="40">
        <f t="shared" si="10"/>
        <v>362.09802440585952</v>
      </c>
      <c r="X16" s="40" t="str">
        <f t="shared" si="10"/>
        <v>N/A</v>
      </c>
      <c r="Y16" s="40" t="str">
        <f t="shared" si="10"/>
        <v>N/A</v>
      </c>
      <c r="Z16" s="40" t="str">
        <f t="shared" si="10"/>
        <v>N/A</v>
      </c>
      <c r="AA16" s="40" t="str">
        <f t="shared" si="10"/>
        <v>N/A</v>
      </c>
      <c r="AB16" s="40" t="str">
        <f t="shared" si="10"/>
        <v>N/A</v>
      </c>
      <c r="AC16" s="40" t="str">
        <f t="shared" si="10"/>
        <v>N/A</v>
      </c>
      <c r="AD16" s="40" t="str">
        <f t="shared" si="10"/>
        <v>N/A</v>
      </c>
      <c r="AE16" s="40" t="str">
        <f t="shared" si="10"/>
        <v>N/A</v>
      </c>
      <c r="AF16" s="40" t="str">
        <f t="shared" si="10"/>
        <v>N/A</v>
      </c>
      <c r="AG16" s="40" t="str">
        <f t="shared" si="10"/>
        <v>N/A</v>
      </c>
      <c r="AH16" s="40" t="str">
        <f t="shared" si="10"/>
        <v>N/A</v>
      </c>
      <c r="AI16" s="40" t="str">
        <f t="shared" si="10"/>
        <v>N/A</v>
      </c>
      <c r="AJ16" s="40" t="str">
        <f t="shared" si="10"/>
        <v>N/A</v>
      </c>
      <c r="AK16" s="40" t="str">
        <f t="shared" si="10"/>
        <v>N/A</v>
      </c>
      <c r="AL16" s="40" t="str">
        <f t="shared" si="10"/>
        <v>N/A</v>
      </c>
      <c r="AM16" s="40" t="str">
        <f t="shared" si="10"/>
        <v>N/A</v>
      </c>
      <c r="AN16" s="40" t="str">
        <f t="shared" si="10"/>
        <v>N/A</v>
      </c>
      <c r="AO16" s="40" t="str">
        <f t="shared" si="10"/>
        <v>N/A</v>
      </c>
      <c r="AP16" s="40" t="str">
        <f t="shared" si="10"/>
        <v>N/A</v>
      </c>
      <c r="AQ16" s="40" t="str">
        <f t="shared" si="10"/>
        <v>N/A</v>
      </c>
      <c r="AR16" s="40" t="str">
        <f t="shared" si="10"/>
        <v>N/A</v>
      </c>
      <c r="AS16" s="40" t="str">
        <f t="shared" si="10"/>
        <v>N/A</v>
      </c>
      <c r="AT16" s="40" t="str">
        <f t="shared" si="10"/>
        <v>N/A</v>
      </c>
      <c r="AU16" s="40" t="str">
        <f t="shared" si="10"/>
        <v>N/A</v>
      </c>
      <c r="AV16" s="40" t="str">
        <f t="shared" si="10"/>
        <v>N/A</v>
      </c>
      <c r="AW16" s="40" t="str">
        <f t="shared" si="10"/>
        <v>N/A</v>
      </c>
      <c r="AX16" s="40" t="str">
        <f t="shared" si="10"/>
        <v>N/A</v>
      </c>
      <c r="AY16" s="40" t="str">
        <f t="shared" si="10"/>
        <v>N/A</v>
      </c>
      <c r="AZ16" s="40" t="str">
        <f t="shared" si="10"/>
        <v>N/A</v>
      </c>
    </row>
    <row r="17" spans="1:52" x14ac:dyDescent="0.25">
      <c r="A17" s="33" t="s">
        <v>41</v>
      </c>
      <c r="B17" s="35">
        <f>SUMIF(C3:AZ3,"&lt;&gt;N/A",C16:AZ16)</f>
        <v>639.94687742292547</v>
      </c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33"/>
      <c r="AH17" s="33"/>
      <c r="AI17" s="33"/>
      <c r="AJ17" s="33"/>
      <c r="AK17" s="33"/>
      <c r="AL17" s="33"/>
      <c r="AM17" s="33"/>
      <c r="AN17" s="33"/>
      <c r="AO17" s="33"/>
      <c r="AP17" s="33"/>
      <c r="AQ17" s="33"/>
      <c r="AR17" s="33"/>
      <c r="AS17" s="33"/>
      <c r="AT17" s="33"/>
      <c r="AU17" s="33"/>
      <c r="AV17" s="33"/>
      <c r="AW17" s="33"/>
      <c r="AX17" s="33"/>
      <c r="AY17" s="33"/>
      <c r="AZ17" s="33"/>
    </row>
    <row r="18" spans="1:52" x14ac:dyDescent="0.25">
      <c r="A18" s="33"/>
      <c r="B18" s="33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3"/>
    </row>
    <row r="19" spans="1:52" s="13" customFormat="1" x14ac:dyDescent="0.25">
      <c r="A19" s="35" t="s">
        <v>34</v>
      </c>
      <c r="B19" s="35">
        <f>B17/B14</f>
        <v>6.1981123070074347</v>
      </c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5"/>
      <c r="AD19" s="35"/>
      <c r="AE19" s="35"/>
      <c r="AF19" s="35"/>
      <c r="AG19" s="35"/>
      <c r="AH19" s="35"/>
      <c r="AI19" s="35"/>
      <c r="AJ19" s="35"/>
      <c r="AK19" s="35"/>
      <c r="AL19" s="35"/>
      <c r="AM19" s="35"/>
      <c r="AN19" s="35"/>
      <c r="AO19" s="35"/>
      <c r="AP19" s="35"/>
      <c r="AQ19" s="35"/>
      <c r="AR19" s="35"/>
      <c r="AS19" s="35"/>
      <c r="AT19" s="35"/>
      <c r="AU19" s="35"/>
      <c r="AV19" s="35"/>
      <c r="AW19" s="35"/>
      <c r="AX19" s="35"/>
      <c r="AY19" s="35"/>
      <c r="AZ19" s="35"/>
    </row>
    <row r="20" spans="1:52" s="13" customFormat="1" x14ac:dyDescent="0.25">
      <c r="A20" s="35" t="s">
        <v>36</v>
      </c>
      <c r="B20" s="35">
        <f>B19/(1+B11/$B9)</f>
        <v>5.8759285939970365</v>
      </c>
      <c r="C20" s="35"/>
      <c r="D20" s="35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5"/>
      <c r="AD20" s="35"/>
      <c r="AE20" s="35"/>
      <c r="AF20" s="35"/>
      <c r="AG20" s="35"/>
      <c r="AH20" s="35"/>
      <c r="AI20" s="35"/>
      <c r="AJ20" s="35"/>
      <c r="AK20" s="35"/>
      <c r="AL20" s="35"/>
      <c r="AM20" s="35"/>
      <c r="AN20" s="35"/>
      <c r="AO20" s="35"/>
      <c r="AP20" s="35"/>
      <c r="AQ20" s="35"/>
      <c r="AR20" s="35"/>
      <c r="AS20" s="35"/>
      <c r="AT20" s="35"/>
      <c r="AU20" s="35"/>
      <c r="AV20" s="35"/>
      <c r="AW20" s="35"/>
      <c r="AX20" s="35"/>
      <c r="AY20" s="35"/>
      <c r="AZ20" s="35"/>
    </row>
    <row r="21" spans="1:52" x14ac:dyDescent="0.25">
      <c r="A21" s="33"/>
      <c r="B21" s="33"/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3"/>
      <c r="AH21" s="33"/>
      <c r="AI21" s="33"/>
      <c r="AJ21" s="33"/>
      <c r="AK21" s="33"/>
      <c r="AL21" s="33"/>
      <c r="AM21" s="33"/>
      <c r="AN21" s="33"/>
      <c r="AO21" s="33"/>
      <c r="AP21" s="33"/>
      <c r="AQ21" s="33"/>
      <c r="AR21" s="33"/>
      <c r="AS21" s="33"/>
      <c r="AT21" s="33"/>
      <c r="AU21" s="33"/>
      <c r="AV21" s="33"/>
      <c r="AW21" s="33"/>
      <c r="AX21" s="33"/>
      <c r="AY21" s="33"/>
      <c r="AZ21" s="33"/>
    </row>
    <row r="22" spans="1:52" x14ac:dyDescent="0.25">
      <c r="A22" s="33" t="s">
        <v>35</v>
      </c>
      <c r="B22" s="33"/>
      <c r="C22" s="40">
        <f>IF(C3&lt;&gt;"N/A",C4*(C4+1),"N/A")</f>
        <v>0.26328391818352409</v>
      </c>
      <c r="D22" s="40">
        <f t="shared" ref="D22:AZ22" si="11">IF(D3&lt;&gt;"N/A",D4*(D4+1),"N/A")</f>
        <v>1.2197410395946706</v>
      </c>
      <c r="E22" s="40">
        <f t="shared" si="11"/>
        <v>2.6961606305122907</v>
      </c>
      <c r="F22" s="40">
        <f t="shared" si="11"/>
        <v>4.6565284293488451</v>
      </c>
      <c r="G22" s="40">
        <f t="shared" si="11"/>
        <v>7.1439294426721709</v>
      </c>
      <c r="H22" s="40">
        <f t="shared" si="11"/>
        <v>10.086665415650215</v>
      </c>
      <c r="I22" s="40">
        <f t="shared" si="11"/>
        <v>13.582285607055733</v>
      </c>
      <c r="J22" s="40">
        <f t="shared" si="11"/>
        <v>17.516802401951587</v>
      </c>
      <c r="K22" s="40">
        <f t="shared" si="11"/>
        <v>22.020641771439294</v>
      </c>
      <c r="L22" s="40">
        <f t="shared" si="11"/>
        <v>26.946939388252957</v>
      </c>
      <c r="M22" s="40">
        <f t="shared" si="11"/>
        <v>32.458997935822858</v>
      </c>
      <c r="N22" s="40">
        <f t="shared" si="11"/>
        <v>38.411139050478518</v>
      </c>
      <c r="O22" s="40">
        <f t="shared" si="11"/>
        <v>44.934179020454117</v>
      </c>
      <c r="P22" s="40">
        <f t="shared" si="11"/>
        <v>51.846755488834681</v>
      </c>
      <c r="Q22" s="40">
        <f t="shared" si="11"/>
        <v>59.378014636892473</v>
      </c>
      <c r="R22" s="40">
        <f t="shared" si="11"/>
        <v>67.282371927190837</v>
      </c>
      <c r="S22" s="40">
        <f t="shared" si="11"/>
        <v>75.821850253330837</v>
      </c>
      <c r="T22" s="40">
        <f t="shared" si="11"/>
        <v>84.717988365547001</v>
      </c>
      <c r="U22" s="40">
        <f t="shared" si="11"/>
        <v>94.265685869769186</v>
      </c>
      <c r="V22" s="40">
        <f t="shared" si="11"/>
        <v>104.20960030024396</v>
      </c>
      <c r="W22" s="40">
        <f t="shared" si="11"/>
        <v>114.76827922687185</v>
      </c>
      <c r="X22" s="40" t="str">
        <f t="shared" si="11"/>
        <v>N/A</v>
      </c>
      <c r="Y22" s="40" t="str">
        <f t="shared" si="11"/>
        <v>N/A</v>
      </c>
      <c r="Z22" s="40" t="str">
        <f t="shared" si="11"/>
        <v>N/A</v>
      </c>
      <c r="AA22" s="40" t="str">
        <f t="shared" si="11"/>
        <v>N/A</v>
      </c>
      <c r="AB22" s="40" t="str">
        <f t="shared" si="11"/>
        <v>N/A</v>
      </c>
      <c r="AC22" s="40" t="str">
        <f t="shared" si="11"/>
        <v>N/A</v>
      </c>
      <c r="AD22" s="40" t="str">
        <f t="shared" si="11"/>
        <v>N/A</v>
      </c>
      <c r="AE22" s="40" t="str">
        <f t="shared" si="11"/>
        <v>N/A</v>
      </c>
      <c r="AF22" s="40" t="str">
        <f t="shared" si="11"/>
        <v>N/A</v>
      </c>
      <c r="AG22" s="40" t="str">
        <f t="shared" si="11"/>
        <v>N/A</v>
      </c>
      <c r="AH22" s="40" t="str">
        <f t="shared" si="11"/>
        <v>N/A</v>
      </c>
      <c r="AI22" s="40" t="str">
        <f t="shared" si="11"/>
        <v>N/A</v>
      </c>
      <c r="AJ22" s="40" t="str">
        <f t="shared" si="11"/>
        <v>N/A</v>
      </c>
      <c r="AK22" s="40" t="str">
        <f t="shared" si="11"/>
        <v>N/A</v>
      </c>
      <c r="AL22" s="40" t="str">
        <f t="shared" si="11"/>
        <v>N/A</v>
      </c>
      <c r="AM22" s="40" t="str">
        <f t="shared" si="11"/>
        <v>N/A</v>
      </c>
      <c r="AN22" s="40" t="str">
        <f t="shared" si="11"/>
        <v>N/A</v>
      </c>
      <c r="AO22" s="40" t="str">
        <f t="shared" si="11"/>
        <v>N/A</v>
      </c>
      <c r="AP22" s="40" t="str">
        <f t="shared" si="11"/>
        <v>N/A</v>
      </c>
      <c r="AQ22" s="40" t="str">
        <f t="shared" si="11"/>
        <v>N/A</v>
      </c>
      <c r="AR22" s="40" t="str">
        <f t="shared" si="11"/>
        <v>N/A</v>
      </c>
      <c r="AS22" s="40" t="str">
        <f t="shared" si="11"/>
        <v>N/A</v>
      </c>
      <c r="AT22" s="40" t="str">
        <f t="shared" si="11"/>
        <v>N/A</v>
      </c>
      <c r="AU22" s="40" t="str">
        <f t="shared" si="11"/>
        <v>N/A</v>
      </c>
      <c r="AV22" s="40" t="str">
        <f t="shared" si="11"/>
        <v>N/A</v>
      </c>
      <c r="AW22" s="40" t="str">
        <f t="shared" si="11"/>
        <v>N/A</v>
      </c>
      <c r="AX22" s="40" t="str">
        <f t="shared" si="11"/>
        <v>N/A</v>
      </c>
      <c r="AY22" s="40" t="str">
        <f t="shared" si="11"/>
        <v>N/A</v>
      </c>
      <c r="AZ22" s="40" t="str">
        <f t="shared" si="11"/>
        <v>N/A</v>
      </c>
    </row>
    <row r="23" spans="1:52" x14ac:dyDescent="0.25">
      <c r="A23" s="38" t="s">
        <v>42</v>
      </c>
      <c r="B23" s="33"/>
      <c r="C23" s="40">
        <f>IF(C3&lt;&gt;"N/A",1/(1+$B11)^2,"N/A")</f>
        <v>0.81211660954554432</v>
      </c>
      <c r="D23" s="40">
        <f t="shared" ref="D23:AZ23" si="12">IF(D3&lt;&gt;"N/A",1/(1+$B11)^2,"N/A")</f>
        <v>0.81211660954554432</v>
      </c>
      <c r="E23" s="40">
        <f t="shared" si="12"/>
        <v>0.81211660954554432</v>
      </c>
      <c r="F23" s="40">
        <f t="shared" si="12"/>
        <v>0.81211660954554432</v>
      </c>
      <c r="G23" s="40">
        <f t="shared" si="12"/>
        <v>0.81211660954554432</v>
      </c>
      <c r="H23" s="40">
        <f t="shared" si="12"/>
        <v>0.81211660954554432</v>
      </c>
      <c r="I23" s="40">
        <f t="shared" si="12"/>
        <v>0.81211660954554432</v>
      </c>
      <c r="J23" s="40">
        <f t="shared" si="12"/>
        <v>0.81211660954554432</v>
      </c>
      <c r="K23" s="40">
        <f t="shared" si="12"/>
        <v>0.81211660954554432</v>
      </c>
      <c r="L23" s="40">
        <f t="shared" si="12"/>
        <v>0.81211660954554432</v>
      </c>
      <c r="M23" s="40">
        <f t="shared" si="12"/>
        <v>0.81211660954554432</v>
      </c>
      <c r="N23" s="40">
        <f t="shared" si="12"/>
        <v>0.81211660954554432</v>
      </c>
      <c r="O23" s="40">
        <f t="shared" si="12"/>
        <v>0.81211660954554432</v>
      </c>
      <c r="P23" s="40">
        <f t="shared" si="12"/>
        <v>0.81211660954554432</v>
      </c>
      <c r="Q23" s="40">
        <f t="shared" si="12"/>
        <v>0.81211660954554432</v>
      </c>
      <c r="R23" s="40">
        <f t="shared" si="12"/>
        <v>0.81211660954554432</v>
      </c>
      <c r="S23" s="40">
        <f t="shared" si="12"/>
        <v>0.81211660954554432</v>
      </c>
      <c r="T23" s="40">
        <f t="shared" si="12"/>
        <v>0.81211660954554432</v>
      </c>
      <c r="U23" s="40">
        <f t="shared" si="12"/>
        <v>0.81211660954554432</v>
      </c>
      <c r="V23" s="40">
        <f t="shared" si="12"/>
        <v>0.81211660954554432</v>
      </c>
      <c r="W23" s="40">
        <f t="shared" si="12"/>
        <v>0.81211660954554432</v>
      </c>
      <c r="X23" s="40" t="str">
        <f t="shared" si="12"/>
        <v>N/A</v>
      </c>
      <c r="Y23" s="40" t="str">
        <f t="shared" si="12"/>
        <v>N/A</v>
      </c>
      <c r="Z23" s="40" t="str">
        <f t="shared" si="12"/>
        <v>N/A</v>
      </c>
      <c r="AA23" s="40" t="str">
        <f t="shared" si="12"/>
        <v>N/A</v>
      </c>
      <c r="AB23" s="40" t="str">
        <f t="shared" si="12"/>
        <v>N/A</v>
      </c>
      <c r="AC23" s="40" t="str">
        <f t="shared" si="12"/>
        <v>N/A</v>
      </c>
      <c r="AD23" s="40" t="str">
        <f t="shared" si="12"/>
        <v>N/A</v>
      </c>
      <c r="AE23" s="40" t="str">
        <f t="shared" si="12"/>
        <v>N/A</v>
      </c>
      <c r="AF23" s="40" t="str">
        <f t="shared" si="12"/>
        <v>N/A</v>
      </c>
      <c r="AG23" s="40" t="str">
        <f t="shared" si="12"/>
        <v>N/A</v>
      </c>
      <c r="AH23" s="40" t="str">
        <f t="shared" si="12"/>
        <v>N/A</v>
      </c>
      <c r="AI23" s="40" t="str">
        <f t="shared" si="12"/>
        <v>N/A</v>
      </c>
      <c r="AJ23" s="40" t="str">
        <f t="shared" si="12"/>
        <v>N/A</v>
      </c>
      <c r="AK23" s="40" t="str">
        <f t="shared" si="12"/>
        <v>N/A</v>
      </c>
      <c r="AL23" s="40" t="str">
        <f t="shared" si="12"/>
        <v>N/A</v>
      </c>
      <c r="AM23" s="40" t="str">
        <f t="shared" si="12"/>
        <v>N/A</v>
      </c>
      <c r="AN23" s="40" t="str">
        <f t="shared" si="12"/>
        <v>N/A</v>
      </c>
      <c r="AO23" s="40" t="str">
        <f t="shared" si="12"/>
        <v>N/A</v>
      </c>
      <c r="AP23" s="40" t="str">
        <f t="shared" si="12"/>
        <v>N/A</v>
      </c>
      <c r="AQ23" s="40" t="str">
        <f t="shared" si="12"/>
        <v>N/A</v>
      </c>
      <c r="AR23" s="40" t="str">
        <f t="shared" si="12"/>
        <v>N/A</v>
      </c>
      <c r="AS23" s="40" t="str">
        <f t="shared" si="12"/>
        <v>N/A</v>
      </c>
      <c r="AT23" s="40" t="str">
        <f t="shared" si="12"/>
        <v>N/A</v>
      </c>
      <c r="AU23" s="40" t="str">
        <f t="shared" si="12"/>
        <v>N/A</v>
      </c>
      <c r="AV23" s="40" t="str">
        <f t="shared" si="12"/>
        <v>N/A</v>
      </c>
      <c r="AW23" s="40" t="str">
        <f t="shared" si="12"/>
        <v>N/A</v>
      </c>
      <c r="AX23" s="40" t="str">
        <f t="shared" si="12"/>
        <v>N/A</v>
      </c>
      <c r="AY23" s="40" t="str">
        <f t="shared" si="12"/>
        <v>N/A</v>
      </c>
      <c r="AZ23" s="40" t="str">
        <f t="shared" si="12"/>
        <v>N/A</v>
      </c>
    </row>
    <row r="24" spans="1:52" s="28" customFormat="1" x14ac:dyDescent="0.25">
      <c r="A24" s="52" t="s">
        <v>43</v>
      </c>
      <c r="B24" s="35"/>
      <c r="C24" s="40">
        <f>IF(C3&lt;&gt;"N/A",C13*C22*C23*1/$B9,"N/A")</f>
        <v>0.57456619170809065</v>
      </c>
      <c r="D24" s="40">
        <f t="shared" ref="D24:AZ24" si="13">IF(D3&lt;&gt;"N/A",D13*D22*D23*1/$B9,"N/A")</f>
        <v>2.5245907389216695</v>
      </c>
      <c r="E24" s="40">
        <f t="shared" si="13"/>
        <v>5.2880509974003829</v>
      </c>
      <c r="F24" s="40">
        <f t="shared" si="13"/>
        <v>8.6594979535342986</v>
      </c>
      <c r="G24" s="40">
        <f t="shared" si="13"/>
        <v>12.589084115534584</v>
      </c>
      <c r="H24" s="40">
        <f t="shared" si="13"/>
        <v>16.858239009559885</v>
      </c>
      <c r="I24" s="40">
        <f t="shared" si="13"/>
        <v>21.511167097981087</v>
      </c>
      <c r="J24" s="40">
        <f t="shared" si="13"/>
        <v>26.311981747579523</v>
      </c>
      <c r="K24" s="40">
        <f t="shared" si="13"/>
        <v>31.34405811197496</v>
      </c>
      <c r="L24" s="40">
        <f t="shared" si="13"/>
        <v>36.37829247896336</v>
      </c>
      <c r="M24" s="40">
        <f t="shared" si="13"/>
        <v>41.523551998717949</v>
      </c>
      <c r="N24" s="40">
        <f t="shared" si="13"/>
        <v>46.590477084092868</v>
      </c>
      <c r="O24" s="40">
        <f t="shared" si="13"/>
        <v>51.646786726938707</v>
      </c>
      <c r="P24" s="40">
        <f t="shared" si="13"/>
        <v>56.519159149094008</v>
      </c>
      <c r="Q24" s="40">
        <f t="shared" si="13"/>
        <v>61.337532945901017</v>
      </c>
      <c r="R24" s="40">
        <f t="shared" si="13"/>
        <v>65.918837242191628</v>
      </c>
      <c r="S24" s="40">
        <f t="shared" si="13"/>
        <v>70.39294687393209</v>
      </c>
      <c r="T24" s="40">
        <f t="shared" si="13"/>
        <v>74.596425271265232</v>
      </c>
      <c r="U24" s="40">
        <f t="shared" si="13"/>
        <v>78.654312025617301</v>
      </c>
      <c r="V24" s="40">
        <f t="shared" si="13"/>
        <v>82.443651396260947</v>
      </c>
      <c r="W24" s="40">
        <f t="shared" si="13"/>
        <v>1650.3940604728184</v>
      </c>
      <c r="X24" s="40" t="str">
        <f t="shared" si="13"/>
        <v>N/A</v>
      </c>
      <c r="Y24" s="40" t="str">
        <f t="shared" si="13"/>
        <v>N/A</v>
      </c>
      <c r="Z24" s="40" t="str">
        <f t="shared" si="13"/>
        <v>N/A</v>
      </c>
      <c r="AA24" s="40" t="str">
        <f t="shared" si="13"/>
        <v>N/A</v>
      </c>
      <c r="AB24" s="40" t="str">
        <f t="shared" si="13"/>
        <v>N/A</v>
      </c>
      <c r="AC24" s="40" t="str">
        <f t="shared" si="13"/>
        <v>N/A</v>
      </c>
      <c r="AD24" s="40" t="str">
        <f t="shared" si="13"/>
        <v>N/A</v>
      </c>
      <c r="AE24" s="40" t="str">
        <f t="shared" si="13"/>
        <v>N/A</v>
      </c>
      <c r="AF24" s="40" t="str">
        <f t="shared" si="13"/>
        <v>N/A</v>
      </c>
      <c r="AG24" s="40" t="str">
        <f t="shared" si="13"/>
        <v>N/A</v>
      </c>
      <c r="AH24" s="40" t="str">
        <f t="shared" si="13"/>
        <v>N/A</v>
      </c>
      <c r="AI24" s="40" t="str">
        <f t="shared" si="13"/>
        <v>N/A</v>
      </c>
      <c r="AJ24" s="40" t="str">
        <f t="shared" si="13"/>
        <v>N/A</v>
      </c>
      <c r="AK24" s="40" t="str">
        <f t="shared" si="13"/>
        <v>N/A</v>
      </c>
      <c r="AL24" s="40" t="str">
        <f t="shared" si="13"/>
        <v>N/A</v>
      </c>
      <c r="AM24" s="40" t="str">
        <f t="shared" si="13"/>
        <v>N/A</v>
      </c>
      <c r="AN24" s="40" t="str">
        <f t="shared" si="13"/>
        <v>N/A</v>
      </c>
      <c r="AO24" s="40" t="str">
        <f t="shared" si="13"/>
        <v>N/A</v>
      </c>
      <c r="AP24" s="40" t="str">
        <f t="shared" si="13"/>
        <v>N/A</v>
      </c>
      <c r="AQ24" s="40" t="str">
        <f t="shared" si="13"/>
        <v>N/A</v>
      </c>
      <c r="AR24" s="40" t="str">
        <f t="shared" si="13"/>
        <v>N/A</v>
      </c>
      <c r="AS24" s="40" t="str">
        <f t="shared" si="13"/>
        <v>N/A</v>
      </c>
      <c r="AT24" s="40" t="str">
        <f t="shared" si="13"/>
        <v>N/A</v>
      </c>
      <c r="AU24" s="40" t="str">
        <f t="shared" si="13"/>
        <v>N/A</v>
      </c>
      <c r="AV24" s="40" t="str">
        <f t="shared" si="13"/>
        <v>N/A</v>
      </c>
      <c r="AW24" s="40" t="str">
        <f t="shared" si="13"/>
        <v>N/A</v>
      </c>
      <c r="AX24" s="40" t="str">
        <f t="shared" si="13"/>
        <v>N/A</v>
      </c>
      <c r="AY24" s="40" t="str">
        <f t="shared" si="13"/>
        <v>N/A</v>
      </c>
      <c r="AZ24" s="40" t="str">
        <f t="shared" si="13"/>
        <v>N/A</v>
      </c>
    </row>
    <row r="25" spans="1:52" x14ac:dyDescent="0.25">
      <c r="A25" s="38" t="s">
        <v>45</v>
      </c>
      <c r="B25" s="35">
        <f>SUMIF(C3:AZ3,"&lt;&gt;N/A",C24:AZ24)</f>
        <v>2442.0572696299878</v>
      </c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3"/>
      <c r="AH25" s="33"/>
      <c r="AI25" s="33"/>
      <c r="AJ25" s="33"/>
      <c r="AK25" s="33"/>
      <c r="AL25" s="33"/>
      <c r="AM25" s="33"/>
      <c r="AN25" s="33"/>
      <c r="AO25" s="33"/>
      <c r="AP25" s="33"/>
      <c r="AQ25" s="33"/>
      <c r="AR25" s="33"/>
      <c r="AS25" s="33"/>
      <c r="AT25" s="33"/>
      <c r="AU25" s="33"/>
      <c r="AV25" s="33"/>
      <c r="AW25" s="33"/>
      <c r="AX25" s="33"/>
      <c r="AY25" s="33"/>
      <c r="AZ25" s="33"/>
    </row>
    <row r="26" spans="1:52" x14ac:dyDescent="0.25">
      <c r="A26" s="38" t="s">
        <v>44</v>
      </c>
      <c r="B26" s="33">
        <f>B25/B14</f>
        <v>23.652190129068302</v>
      </c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3"/>
      <c r="AI26" s="33"/>
      <c r="AJ26" s="33"/>
      <c r="AK26" s="33"/>
      <c r="AL26" s="33"/>
      <c r="AM26" s="33"/>
      <c r="AN26" s="33"/>
      <c r="AO26" s="33"/>
      <c r="AP26" s="33"/>
      <c r="AQ26" s="33"/>
      <c r="AR26" s="33"/>
      <c r="AS26" s="33"/>
      <c r="AT26" s="33"/>
      <c r="AU26" s="33"/>
      <c r="AV26" s="33"/>
      <c r="AW26" s="33"/>
      <c r="AX26" s="33"/>
      <c r="AY26" s="33"/>
      <c r="AZ26" s="33"/>
    </row>
    <row r="28" spans="1:52" x14ac:dyDescent="0.25">
      <c r="A28" s="31" t="s">
        <v>38</v>
      </c>
      <c r="B28" s="32">
        <v>0</v>
      </c>
      <c r="C28" s="32">
        <f>B28+1</f>
        <v>1</v>
      </c>
      <c r="D28" s="33">
        <f>C28+1</f>
        <v>2</v>
      </c>
      <c r="E28" s="33">
        <f t="shared" ref="E28" si="14">D28+1</f>
        <v>3</v>
      </c>
      <c r="F28" s="33">
        <f t="shared" ref="F28" si="15">E28+1</f>
        <v>4</v>
      </c>
      <c r="G28" s="33">
        <f t="shared" ref="G28" si="16">F28+1</f>
        <v>5</v>
      </c>
      <c r="H28" s="33">
        <f t="shared" ref="H28" si="17">G28+1</f>
        <v>6</v>
      </c>
      <c r="I28" s="33">
        <f t="shared" ref="I28" si="18">H28+1</f>
        <v>7</v>
      </c>
      <c r="J28" s="33">
        <f t="shared" ref="J28" si="19">I28+1</f>
        <v>8</v>
      </c>
      <c r="K28" s="33">
        <f t="shared" ref="K28" si="20">J28+1</f>
        <v>9</v>
      </c>
      <c r="L28" s="33">
        <f t="shared" ref="L28" si="21">K28+1</f>
        <v>10</v>
      </c>
      <c r="M28" s="33">
        <f t="shared" ref="M28" si="22">L28+1</f>
        <v>11</v>
      </c>
      <c r="N28" s="33">
        <f t="shared" ref="N28" si="23">M28+1</f>
        <v>12</v>
      </c>
      <c r="O28" s="33">
        <f t="shared" ref="O28" si="24">N28+1</f>
        <v>13</v>
      </c>
      <c r="P28" s="33">
        <f t="shared" ref="P28" si="25">O28+1</f>
        <v>14</v>
      </c>
      <c r="Q28" s="33">
        <f t="shared" ref="Q28" si="26">P28+1</f>
        <v>15</v>
      </c>
      <c r="R28" s="33">
        <f t="shared" ref="R28" si="27">Q28+1</f>
        <v>16</v>
      </c>
      <c r="S28" s="33">
        <f t="shared" ref="S28" si="28">R28+1</f>
        <v>17</v>
      </c>
      <c r="T28" s="33">
        <f t="shared" ref="T28" si="29">S28+1</f>
        <v>18</v>
      </c>
      <c r="U28" s="33">
        <f t="shared" ref="U28" si="30">T28+1</f>
        <v>19</v>
      </c>
      <c r="V28" s="33">
        <f t="shared" ref="V28" si="31">U28+1</f>
        <v>20</v>
      </c>
      <c r="W28" s="33">
        <f t="shared" ref="W28" si="32">V28+1</f>
        <v>21</v>
      </c>
      <c r="X28" s="33">
        <f t="shared" ref="X28" si="33">W28+1</f>
        <v>22</v>
      </c>
      <c r="Y28" s="33">
        <f t="shared" ref="Y28" si="34">X28+1</f>
        <v>23</v>
      </c>
      <c r="Z28" s="33">
        <f t="shared" ref="Z28" si="35">Y28+1</f>
        <v>24</v>
      </c>
      <c r="AA28" s="33">
        <f t="shared" ref="AA28" si="36">Z28+1</f>
        <v>25</v>
      </c>
      <c r="AB28" s="33">
        <f t="shared" ref="AB28" si="37">AA28+1</f>
        <v>26</v>
      </c>
      <c r="AC28" s="33">
        <f t="shared" ref="AC28" si="38">AB28+1</f>
        <v>27</v>
      </c>
      <c r="AD28" s="33">
        <f t="shared" ref="AD28" si="39">AC28+1</f>
        <v>28</v>
      </c>
      <c r="AE28" s="33">
        <f t="shared" ref="AE28" si="40">AD28+1</f>
        <v>29</v>
      </c>
      <c r="AF28" s="33">
        <f t="shared" ref="AF28" si="41">AE28+1</f>
        <v>30</v>
      </c>
      <c r="AG28" s="33">
        <f t="shared" ref="AG28" si="42">AF28+1</f>
        <v>31</v>
      </c>
      <c r="AH28" s="33">
        <f t="shared" ref="AH28" si="43">AG28+1</f>
        <v>32</v>
      </c>
      <c r="AI28" s="33">
        <f t="shared" ref="AI28" si="44">AH28+1</f>
        <v>33</v>
      </c>
      <c r="AJ28" s="33">
        <f t="shared" ref="AJ28" si="45">AI28+1</f>
        <v>34</v>
      </c>
      <c r="AK28" s="33">
        <f t="shared" ref="AK28" si="46">AJ28+1</f>
        <v>35</v>
      </c>
      <c r="AL28" s="33">
        <f t="shared" ref="AL28" si="47">AK28+1</f>
        <v>36</v>
      </c>
      <c r="AM28" s="33">
        <f t="shared" ref="AM28" si="48">AL28+1</f>
        <v>37</v>
      </c>
      <c r="AN28" s="33">
        <f t="shared" ref="AN28" si="49">AM28+1</f>
        <v>38</v>
      </c>
      <c r="AO28" s="33">
        <f t="shared" ref="AO28" si="50">AN28+1</f>
        <v>39</v>
      </c>
      <c r="AP28" s="33">
        <f t="shared" ref="AP28" si="51">AO28+1</f>
        <v>40</v>
      </c>
      <c r="AQ28" s="33">
        <f t="shared" ref="AQ28" si="52">AP28+1</f>
        <v>41</v>
      </c>
      <c r="AR28" s="33">
        <f t="shared" ref="AR28" si="53">AQ28+1</f>
        <v>42</v>
      </c>
      <c r="AS28" s="33">
        <f t="shared" ref="AS28" si="54">AR28+1</f>
        <v>43</v>
      </c>
      <c r="AT28" s="33">
        <f t="shared" ref="AT28" si="55">AS28+1</f>
        <v>44</v>
      </c>
      <c r="AU28" s="33">
        <f t="shared" ref="AU28" si="56">AT28+1</f>
        <v>45</v>
      </c>
      <c r="AV28" s="33">
        <f t="shared" ref="AV28" si="57">AU28+1</f>
        <v>46</v>
      </c>
      <c r="AW28" s="33">
        <f t="shared" ref="AW28" si="58">AV28+1</f>
        <v>47</v>
      </c>
      <c r="AX28" s="33">
        <f t="shared" ref="AX28" si="59">AW28+1</f>
        <v>48</v>
      </c>
      <c r="AY28" s="33">
        <f t="shared" ref="AY28" si="60">AX28+1</f>
        <v>49</v>
      </c>
      <c r="AZ28" s="33">
        <f t="shared" ref="AZ28" si="61">AY28+1</f>
        <v>50</v>
      </c>
    </row>
    <row r="29" spans="1:52" x14ac:dyDescent="0.25">
      <c r="A29" s="34"/>
      <c r="B29" s="54">
        <f>Data!G3</f>
        <v>40414</v>
      </c>
      <c r="C29" s="54">
        <f>Data!H3</f>
        <v>40709</v>
      </c>
      <c r="D29" s="39">
        <f>DATE(YEAR(C29),MONTH(C29)+12/$B36,DAY(C29))</f>
        <v>41075</v>
      </c>
      <c r="E29" s="39">
        <f t="shared" ref="E29" si="62">DATE(YEAR(D29),MONTH(D29)+12/$B36,DAY(D29))</f>
        <v>41440</v>
      </c>
      <c r="F29" s="39">
        <f t="shared" ref="F29" si="63">DATE(YEAR(E29),MONTH(E29)+12/$B36,DAY(E29))</f>
        <v>41805</v>
      </c>
      <c r="G29" s="39">
        <f t="shared" ref="G29" si="64">DATE(YEAR(F29),MONTH(F29)+12/$B36,DAY(F29))</f>
        <v>42170</v>
      </c>
      <c r="H29" s="39">
        <f t="shared" ref="H29" si="65">DATE(YEAR(G29),MONTH(G29)+12/$B36,DAY(G29))</f>
        <v>42536</v>
      </c>
      <c r="I29" s="39">
        <f t="shared" ref="I29" si="66">DATE(YEAR(H29),MONTH(H29)+12/$B36,DAY(H29))</f>
        <v>42901</v>
      </c>
      <c r="J29" s="39">
        <f t="shared" ref="J29" si="67">DATE(YEAR(I29),MONTH(I29)+12/$B36,DAY(I29))</f>
        <v>43266</v>
      </c>
      <c r="K29" s="39">
        <f t="shared" ref="K29" si="68">DATE(YEAR(J29),MONTH(J29)+12/$B36,DAY(J29))</f>
        <v>43631</v>
      </c>
      <c r="L29" s="39">
        <f t="shared" ref="L29" si="69">DATE(YEAR(K29),MONTH(K29)+12/$B36,DAY(K29))</f>
        <v>43997</v>
      </c>
      <c r="M29" s="39">
        <f t="shared" ref="M29" si="70">DATE(YEAR(L29),MONTH(L29)+12/$B36,DAY(L29))</f>
        <v>44362</v>
      </c>
      <c r="N29" s="39">
        <f t="shared" ref="N29" si="71">DATE(YEAR(M29),MONTH(M29)+12/$B36,DAY(M29))</f>
        <v>44727</v>
      </c>
      <c r="O29" s="39">
        <f t="shared" ref="O29" si="72">DATE(YEAR(N29),MONTH(N29)+12/$B36,DAY(N29))</f>
        <v>45092</v>
      </c>
      <c r="P29" s="39">
        <f t="shared" ref="P29" si="73">DATE(YEAR(O29),MONTH(O29)+12/$B36,DAY(O29))</f>
        <v>45458</v>
      </c>
      <c r="Q29" s="39">
        <f t="shared" ref="Q29" si="74">DATE(YEAR(P29),MONTH(P29)+12/$B36,DAY(P29))</f>
        <v>45823</v>
      </c>
      <c r="R29" s="39">
        <f t="shared" ref="R29" si="75">DATE(YEAR(Q29),MONTH(Q29)+12/$B36,DAY(Q29))</f>
        <v>46188</v>
      </c>
      <c r="S29" s="39">
        <f t="shared" ref="S29" si="76">DATE(YEAR(R29),MONTH(R29)+12/$B36,DAY(R29))</f>
        <v>46553</v>
      </c>
      <c r="T29" s="39">
        <f t="shared" ref="T29" si="77">DATE(YEAR(S29),MONTH(S29)+12/$B36,DAY(S29))</f>
        <v>46919</v>
      </c>
      <c r="U29" s="39">
        <f t="shared" ref="U29" si="78">DATE(YEAR(T29),MONTH(T29)+12/$B36,DAY(T29))</f>
        <v>47284</v>
      </c>
      <c r="V29" s="39">
        <f t="shared" ref="V29" si="79">DATE(YEAR(U29),MONTH(U29)+12/$B36,DAY(U29))</f>
        <v>47649</v>
      </c>
      <c r="W29" s="39">
        <f t="shared" ref="W29" si="80">DATE(YEAR(V29),MONTH(V29)+12/$B36,DAY(V29))</f>
        <v>48014</v>
      </c>
      <c r="X29" s="39">
        <f t="shared" ref="X29" si="81">DATE(YEAR(W29),MONTH(W29)+12/$B36,DAY(W29))</f>
        <v>48380</v>
      </c>
      <c r="Y29" s="39">
        <f t="shared" ref="Y29" si="82">DATE(YEAR(X29),MONTH(X29)+12/$B36,DAY(X29))</f>
        <v>48745</v>
      </c>
      <c r="Z29" s="39">
        <f t="shared" ref="Z29" si="83">DATE(YEAR(Y29),MONTH(Y29)+12/$B36,DAY(Y29))</f>
        <v>49110</v>
      </c>
      <c r="AA29" s="39">
        <f t="shared" ref="AA29" si="84">DATE(YEAR(Z29),MONTH(Z29)+12/$B36,DAY(Z29))</f>
        <v>49475</v>
      </c>
      <c r="AB29" s="39">
        <f t="shared" ref="AB29" si="85">DATE(YEAR(AA29),MONTH(AA29)+12/$B36,DAY(AA29))</f>
        <v>49841</v>
      </c>
      <c r="AC29" s="39">
        <f t="shared" ref="AC29" si="86">DATE(YEAR(AB29),MONTH(AB29)+12/$B36,DAY(AB29))</f>
        <v>50206</v>
      </c>
      <c r="AD29" s="39">
        <f t="shared" ref="AD29" si="87">DATE(YEAR(AC29),MONTH(AC29)+12/$B36,DAY(AC29))</f>
        <v>50571</v>
      </c>
      <c r="AE29" s="39">
        <f t="shared" ref="AE29" si="88">DATE(YEAR(AD29),MONTH(AD29)+12/$B36,DAY(AD29))</f>
        <v>50936</v>
      </c>
      <c r="AF29" s="39">
        <f t="shared" ref="AF29" si="89">DATE(YEAR(AE29),MONTH(AE29)+12/$B36,DAY(AE29))</f>
        <v>51302</v>
      </c>
      <c r="AG29" s="39">
        <f t="shared" ref="AG29" si="90">DATE(YEAR(AF29),MONTH(AF29)+12/$B36,DAY(AF29))</f>
        <v>51667</v>
      </c>
      <c r="AH29" s="39">
        <f t="shared" ref="AH29" si="91">DATE(YEAR(AG29),MONTH(AG29)+12/$B36,DAY(AG29))</f>
        <v>52032</v>
      </c>
      <c r="AI29" s="39">
        <f t="shared" ref="AI29" si="92">DATE(YEAR(AH29),MONTH(AH29)+12/$B36,DAY(AH29))</f>
        <v>52397</v>
      </c>
      <c r="AJ29" s="39">
        <f t="shared" ref="AJ29" si="93">DATE(YEAR(AI29),MONTH(AI29)+12/$B36,DAY(AI29))</f>
        <v>52763</v>
      </c>
      <c r="AK29" s="39">
        <f t="shared" ref="AK29" si="94">DATE(YEAR(AJ29),MONTH(AJ29)+12/$B36,DAY(AJ29))</f>
        <v>53128</v>
      </c>
      <c r="AL29" s="39">
        <f t="shared" ref="AL29" si="95">DATE(YEAR(AK29),MONTH(AK29)+12/$B36,DAY(AK29))</f>
        <v>53493</v>
      </c>
      <c r="AM29" s="39">
        <f t="shared" ref="AM29" si="96">DATE(YEAR(AL29),MONTH(AL29)+12/$B36,DAY(AL29))</f>
        <v>53858</v>
      </c>
      <c r="AN29" s="39">
        <f t="shared" ref="AN29" si="97">DATE(YEAR(AM29),MONTH(AM29)+12/$B36,DAY(AM29))</f>
        <v>54224</v>
      </c>
      <c r="AO29" s="39">
        <f t="shared" ref="AO29" si="98">DATE(YEAR(AN29),MONTH(AN29)+12/$B36,DAY(AN29))</f>
        <v>54589</v>
      </c>
      <c r="AP29" s="39">
        <f t="shared" ref="AP29" si="99">DATE(YEAR(AO29),MONTH(AO29)+12/$B36,DAY(AO29))</f>
        <v>54954</v>
      </c>
      <c r="AQ29" s="39">
        <f t="shared" ref="AQ29" si="100">DATE(YEAR(AP29),MONTH(AP29)+12/$B36,DAY(AP29))</f>
        <v>55319</v>
      </c>
      <c r="AR29" s="39">
        <f t="shared" ref="AR29" si="101">DATE(YEAR(AQ29),MONTH(AQ29)+12/$B36,DAY(AQ29))</f>
        <v>55685</v>
      </c>
      <c r="AS29" s="39">
        <f t="shared" ref="AS29" si="102">DATE(YEAR(AR29),MONTH(AR29)+12/$B36,DAY(AR29))</f>
        <v>56050</v>
      </c>
      <c r="AT29" s="39">
        <f t="shared" ref="AT29" si="103">DATE(YEAR(AS29),MONTH(AS29)+12/$B36,DAY(AS29))</f>
        <v>56415</v>
      </c>
      <c r="AU29" s="39">
        <f t="shared" ref="AU29" si="104">DATE(YEAR(AT29),MONTH(AT29)+12/$B36,DAY(AT29))</f>
        <v>56780</v>
      </c>
      <c r="AV29" s="39">
        <f t="shared" ref="AV29" si="105">DATE(YEAR(AU29),MONTH(AU29)+12/$B36,DAY(AU29))</f>
        <v>57146</v>
      </c>
      <c r="AW29" s="39">
        <f t="shared" ref="AW29" si="106">DATE(YEAR(AV29),MONTH(AV29)+12/$B36,DAY(AV29))</f>
        <v>57511</v>
      </c>
      <c r="AX29" s="39">
        <f t="shared" ref="AX29" si="107">DATE(YEAR(AW29),MONTH(AW29)+12/$B36,DAY(AW29))</f>
        <v>57876</v>
      </c>
      <c r="AY29" s="39">
        <f t="shared" ref="AY29" si="108">DATE(YEAR(AX29),MONTH(AX29)+12/$B36,DAY(AX29))</f>
        <v>58241</v>
      </c>
      <c r="AZ29" s="39">
        <f t="shared" ref="AZ29" si="109">DATE(YEAR(AY29),MONTH(AY29)+12/$B36,DAY(AY29))</f>
        <v>58607</v>
      </c>
    </row>
    <row r="30" spans="1:52" x14ac:dyDescent="0.25">
      <c r="A30" s="35" t="s">
        <v>46</v>
      </c>
      <c r="B30" s="35">
        <v>0</v>
      </c>
      <c r="C30" s="40">
        <f>IF(B30&lt;$B37,YEARFRAC(B29,C29,3)*$B36+B30,"N/A")</f>
        <v>0.80821917808219179</v>
      </c>
      <c r="D30" s="40">
        <f t="shared" ref="D30" si="110">IF(C30&lt;$B37,YEARFRAC(C29,D29,3)*$B36+C30,"N/A")</f>
        <v>1.8109589041095893</v>
      </c>
      <c r="E30" s="40">
        <f t="shared" ref="E30" si="111">IF(D30&lt;$B37,YEARFRAC(D29,E29,3)*$B36+D30,"N/A")</f>
        <v>2.8109589041095893</v>
      </c>
      <c r="F30" s="40">
        <f t="shared" ref="F30" si="112">IF(E30&lt;$B37,YEARFRAC(E29,F29,3)*$B36+E30,"N/A")</f>
        <v>3.8109589041095893</v>
      </c>
      <c r="G30" s="40">
        <f t="shared" ref="G30" si="113">IF(F30&lt;$B37,YEARFRAC(F29,G29,3)*$B36+F30,"N/A")</f>
        <v>4.8109589041095893</v>
      </c>
      <c r="H30" s="40">
        <f t="shared" ref="H30" si="114">IF(G30&lt;$B37,YEARFRAC(G29,H29,3)*$B36+G30,"N/A")</f>
        <v>5.8136986301369866</v>
      </c>
      <c r="I30" s="40" t="str">
        <f t="shared" ref="I30" si="115">IF(H30&lt;$B37,YEARFRAC(H29,I29,3)*$B36+H30,"N/A")</f>
        <v>N/A</v>
      </c>
      <c r="J30" s="40" t="str">
        <f t="shared" ref="J30" si="116">IF(I30&lt;$B37,YEARFRAC(I29,J29,3)*$B36+I30,"N/A")</f>
        <v>N/A</v>
      </c>
      <c r="K30" s="40" t="str">
        <f t="shared" ref="K30" si="117">IF(J30&lt;$B37,YEARFRAC(J29,K29,3)*$B36+J30,"N/A")</f>
        <v>N/A</v>
      </c>
      <c r="L30" s="40" t="str">
        <f t="shared" ref="L30" si="118">IF(K30&lt;$B37,YEARFRAC(K29,L29,3)*$B36+K30,"N/A")</f>
        <v>N/A</v>
      </c>
      <c r="M30" s="40" t="str">
        <f t="shared" ref="M30" si="119">IF(L30&lt;$B37,YEARFRAC(L29,M29,3)*$B36+L30,"N/A")</f>
        <v>N/A</v>
      </c>
      <c r="N30" s="40" t="str">
        <f t="shared" ref="N30" si="120">IF(M30&lt;$B37,YEARFRAC(M29,N29,3)*$B36+M30,"N/A")</f>
        <v>N/A</v>
      </c>
      <c r="O30" s="40" t="str">
        <f t="shared" ref="O30" si="121">IF(N30&lt;$B37,YEARFRAC(N29,O29,3)*$B36+N30,"N/A")</f>
        <v>N/A</v>
      </c>
      <c r="P30" s="40" t="str">
        <f t="shared" ref="P30" si="122">IF(O30&lt;$B37,YEARFRAC(O29,P29,3)*$B36+O30,"N/A")</f>
        <v>N/A</v>
      </c>
      <c r="Q30" s="40" t="str">
        <f t="shared" ref="Q30" si="123">IF(P30&lt;$B37,YEARFRAC(P29,Q29,3)*$B36+P30,"N/A")</f>
        <v>N/A</v>
      </c>
      <c r="R30" s="40" t="str">
        <f t="shared" ref="R30" si="124">IF(Q30&lt;$B37,YEARFRAC(Q29,R29,3)*$B36+Q30,"N/A")</f>
        <v>N/A</v>
      </c>
      <c r="S30" s="40" t="str">
        <f t="shared" ref="S30" si="125">IF(R30&lt;$B37,YEARFRAC(R29,S29,3)*$B36+R30,"N/A")</f>
        <v>N/A</v>
      </c>
      <c r="T30" s="40" t="str">
        <f t="shared" ref="T30" si="126">IF(S30&lt;$B37,YEARFRAC(S29,T29,3)*$B36+S30,"N/A")</f>
        <v>N/A</v>
      </c>
      <c r="U30" s="40" t="str">
        <f t="shared" ref="U30" si="127">IF(T30&lt;$B37,YEARFRAC(T29,U29,3)*$B36+T30,"N/A")</f>
        <v>N/A</v>
      </c>
      <c r="V30" s="40" t="str">
        <f t="shared" ref="V30" si="128">IF(U30&lt;$B37,YEARFRAC(U29,V29,3)*$B36+U30,"N/A")</f>
        <v>N/A</v>
      </c>
      <c r="W30" s="40" t="str">
        <f t="shared" ref="W30" si="129">IF(V30&lt;$B37,YEARFRAC(V29,W29,3)*$B36+V30,"N/A")</f>
        <v>N/A</v>
      </c>
      <c r="X30" s="40" t="str">
        <f t="shared" ref="X30" si="130">IF(W30&lt;$B37,YEARFRAC(W29,X29,3)*$B36+W30,"N/A")</f>
        <v>N/A</v>
      </c>
      <c r="Y30" s="40" t="str">
        <f t="shared" ref="Y30" si="131">IF(X30&lt;$B37,YEARFRAC(X29,Y29,3)*$B36+X30,"N/A")</f>
        <v>N/A</v>
      </c>
      <c r="Z30" s="40" t="str">
        <f t="shared" ref="Z30" si="132">IF(Y30&lt;$B37,YEARFRAC(Y29,Z29,3)*$B36+Y30,"N/A")</f>
        <v>N/A</v>
      </c>
      <c r="AA30" s="40" t="str">
        <f t="shared" ref="AA30" si="133">IF(Z30&lt;$B37,YEARFRAC(Z29,AA29,3)*$B36+Z30,"N/A")</f>
        <v>N/A</v>
      </c>
      <c r="AB30" s="40" t="str">
        <f t="shared" ref="AB30" si="134">IF(AA30&lt;$B37,YEARFRAC(AA29,AB29,3)*$B36+AA30,"N/A")</f>
        <v>N/A</v>
      </c>
      <c r="AC30" s="40" t="str">
        <f t="shared" ref="AC30" si="135">IF(AB30&lt;$B37,YEARFRAC(AB29,AC29,3)*$B36+AB30,"N/A")</f>
        <v>N/A</v>
      </c>
      <c r="AD30" s="40" t="str">
        <f t="shared" ref="AD30" si="136">IF(AC30&lt;$B37,YEARFRAC(AC29,AD29,3)*$B36+AC30,"N/A")</f>
        <v>N/A</v>
      </c>
      <c r="AE30" s="40" t="str">
        <f t="shared" ref="AE30" si="137">IF(AD30&lt;$B37,YEARFRAC(AD29,AE29,3)*$B36+AD30,"N/A")</f>
        <v>N/A</v>
      </c>
      <c r="AF30" s="40" t="str">
        <f t="shared" ref="AF30" si="138">IF(AE30&lt;$B37,YEARFRAC(AE29,AF29,3)*$B36+AE30,"N/A")</f>
        <v>N/A</v>
      </c>
      <c r="AG30" s="40" t="str">
        <f t="shared" ref="AG30" si="139">IF(AF30&lt;$B37,YEARFRAC(AF29,AG29,3)*$B36+AF30,"N/A")</f>
        <v>N/A</v>
      </c>
      <c r="AH30" s="40" t="str">
        <f t="shared" ref="AH30" si="140">IF(AG30&lt;$B37,YEARFRAC(AG29,AH29,3)*$B36+AG30,"N/A")</f>
        <v>N/A</v>
      </c>
      <c r="AI30" s="40" t="str">
        <f t="shared" ref="AI30" si="141">IF(AH30&lt;$B37,YEARFRAC(AH29,AI29,3)*$B36+AH30,"N/A")</f>
        <v>N/A</v>
      </c>
      <c r="AJ30" s="40" t="str">
        <f t="shared" ref="AJ30" si="142">IF(AI30&lt;$B37,YEARFRAC(AI29,AJ29,3)*$B36+AI30,"N/A")</f>
        <v>N/A</v>
      </c>
      <c r="AK30" s="40" t="str">
        <f t="shared" ref="AK30" si="143">IF(AJ30&lt;$B37,YEARFRAC(AJ29,AK29,3)*$B36+AJ30,"N/A")</f>
        <v>N/A</v>
      </c>
      <c r="AL30" s="40" t="str">
        <f t="shared" ref="AL30" si="144">IF(AK30&lt;$B37,YEARFRAC(AK29,AL29,3)*$B36+AK30,"N/A")</f>
        <v>N/A</v>
      </c>
      <c r="AM30" s="40" t="str">
        <f t="shared" ref="AM30" si="145">IF(AL30&lt;$B37,YEARFRAC(AL29,AM29,3)*$B36+AL30,"N/A")</f>
        <v>N/A</v>
      </c>
      <c r="AN30" s="40" t="str">
        <f t="shared" ref="AN30" si="146">IF(AM30&lt;$B37,YEARFRAC(AM29,AN29,3)*$B36+AM30,"N/A")</f>
        <v>N/A</v>
      </c>
      <c r="AO30" s="40" t="str">
        <f t="shared" ref="AO30" si="147">IF(AN30&lt;$B37,YEARFRAC(AN29,AO29,3)*$B36+AN30,"N/A")</f>
        <v>N/A</v>
      </c>
      <c r="AP30" s="40" t="str">
        <f t="shared" ref="AP30" si="148">IF(AO30&lt;$B37,YEARFRAC(AO29,AP29,3)*$B36+AO30,"N/A")</f>
        <v>N/A</v>
      </c>
      <c r="AQ30" s="40" t="str">
        <f t="shared" ref="AQ30" si="149">IF(AP30&lt;$B37,YEARFRAC(AP29,AQ29,3)*$B36+AP30,"N/A")</f>
        <v>N/A</v>
      </c>
      <c r="AR30" s="40" t="str">
        <f t="shared" ref="AR30" si="150">IF(AQ30&lt;$B37,YEARFRAC(AQ29,AR29,3)*$B36+AQ30,"N/A")</f>
        <v>N/A</v>
      </c>
      <c r="AS30" s="40" t="str">
        <f t="shared" ref="AS30" si="151">IF(AR30&lt;$B37,YEARFRAC(AR29,AS29,3)*$B36+AR30,"N/A")</f>
        <v>N/A</v>
      </c>
      <c r="AT30" s="40" t="str">
        <f t="shared" ref="AT30" si="152">IF(AS30&lt;$B37,YEARFRAC(AS29,AT29,3)*$B36+AS30,"N/A")</f>
        <v>N/A</v>
      </c>
      <c r="AU30" s="40" t="str">
        <f t="shared" ref="AU30" si="153">IF(AT30&lt;$B37,YEARFRAC(AT29,AU29,3)*$B36+AT30,"N/A")</f>
        <v>N/A</v>
      </c>
      <c r="AV30" s="40" t="str">
        <f t="shared" ref="AV30" si="154">IF(AU30&lt;$B37,YEARFRAC(AU29,AV29,3)*$B36+AU30,"N/A")</f>
        <v>N/A</v>
      </c>
      <c r="AW30" s="40" t="str">
        <f t="shared" ref="AW30" si="155">IF(AV30&lt;$B37,YEARFRAC(AV29,AW29,3)*$B36+AV30,"N/A")</f>
        <v>N/A</v>
      </c>
      <c r="AX30" s="40" t="str">
        <f t="shared" ref="AX30" si="156">IF(AW30&lt;$B37,YEARFRAC(AW29,AX29,3)*$B36+AW30,"N/A")</f>
        <v>N/A</v>
      </c>
      <c r="AY30" s="40" t="str">
        <f t="shared" ref="AY30" si="157">IF(AX30&lt;$B37,YEARFRAC(AX29,AY29,3)*$B36+AX30,"N/A")</f>
        <v>N/A</v>
      </c>
      <c r="AZ30" s="40" t="str">
        <f t="shared" ref="AZ30" si="158">IF(AY30&lt;$B37,YEARFRAC(AY29,AZ29,3)*$B36+AY30,"N/A")</f>
        <v>N/A</v>
      </c>
    </row>
    <row r="31" spans="1:52" x14ac:dyDescent="0.25">
      <c r="A31" s="35" t="s">
        <v>47</v>
      </c>
      <c r="B31" s="35">
        <v>0</v>
      </c>
      <c r="C31" s="40">
        <f>IF(B30&lt;$B37,YEARFRAC(B29,C29,3)+B31,"N/A")</f>
        <v>0.80821917808219179</v>
      </c>
      <c r="D31" s="40">
        <f t="shared" ref="D31" si="159">IF(C30&lt;$B37,YEARFRAC(C29,D29,3)+C31,"N/A")</f>
        <v>1.8109589041095893</v>
      </c>
      <c r="E31" s="40">
        <f t="shared" ref="E31" si="160">IF(D30&lt;$B37,YEARFRAC(D29,E29,3)+D31,"N/A")</f>
        <v>2.8109589041095893</v>
      </c>
      <c r="F31" s="40">
        <f t="shared" ref="F31" si="161">IF(E30&lt;$B37,YEARFRAC(E29,F29,3)+E31,"N/A")</f>
        <v>3.8109589041095893</v>
      </c>
      <c r="G31" s="40">
        <f t="shared" ref="G31" si="162">IF(F30&lt;$B37,YEARFRAC(F29,G29,3)+F31,"N/A")</f>
        <v>4.8109589041095893</v>
      </c>
      <c r="H31" s="40">
        <f t="shared" ref="H31" si="163">IF(G30&lt;$B37,YEARFRAC(G29,H29,3)+G31,"N/A")</f>
        <v>5.8136986301369866</v>
      </c>
      <c r="I31" s="40" t="str">
        <f t="shared" ref="I31" si="164">IF(H30&lt;$B37,YEARFRAC(H29,I29,3)+H31,"N/A")</f>
        <v>N/A</v>
      </c>
      <c r="J31" s="40" t="str">
        <f t="shared" ref="J31" si="165">IF(I30&lt;$B37,YEARFRAC(I29,J29,3)+I31,"N/A")</f>
        <v>N/A</v>
      </c>
      <c r="K31" s="40" t="str">
        <f t="shared" ref="K31" si="166">IF(J30&lt;$B37,YEARFRAC(J29,K29,3)+J31,"N/A")</f>
        <v>N/A</v>
      </c>
      <c r="L31" s="40" t="str">
        <f t="shared" ref="L31" si="167">IF(K30&lt;$B37,YEARFRAC(K29,L29,3)+K31,"N/A")</f>
        <v>N/A</v>
      </c>
      <c r="M31" s="40" t="str">
        <f t="shared" ref="M31" si="168">IF(L30&lt;$B37,YEARFRAC(L29,M29,3)+L31,"N/A")</f>
        <v>N/A</v>
      </c>
      <c r="N31" s="40" t="str">
        <f t="shared" ref="N31" si="169">IF(M30&lt;$B37,YEARFRAC(M29,N29,3)+M31,"N/A")</f>
        <v>N/A</v>
      </c>
      <c r="O31" s="40" t="str">
        <f t="shared" ref="O31" si="170">IF(N30&lt;$B37,YEARFRAC(N29,O29,3)+N31,"N/A")</f>
        <v>N/A</v>
      </c>
      <c r="P31" s="40" t="str">
        <f t="shared" ref="P31" si="171">IF(O30&lt;$B37,YEARFRAC(O29,P29,3)+O31,"N/A")</f>
        <v>N/A</v>
      </c>
      <c r="Q31" s="40" t="str">
        <f t="shared" ref="Q31" si="172">IF(P30&lt;$B37,YEARFRAC(P29,Q29,3)+P31,"N/A")</f>
        <v>N/A</v>
      </c>
      <c r="R31" s="40" t="str">
        <f t="shared" ref="R31" si="173">IF(Q30&lt;$B37,YEARFRAC(Q29,R29,3)+Q31,"N/A")</f>
        <v>N/A</v>
      </c>
      <c r="S31" s="40" t="str">
        <f t="shared" ref="S31" si="174">IF(R30&lt;$B37,YEARFRAC(R29,S29,3)+R31,"N/A")</f>
        <v>N/A</v>
      </c>
      <c r="T31" s="40" t="str">
        <f t="shared" ref="T31" si="175">IF(S30&lt;$B37,YEARFRAC(S29,T29,3)+S31,"N/A")</f>
        <v>N/A</v>
      </c>
      <c r="U31" s="40" t="str">
        <f t="shared" ref="U31" si="176">IF(T30&lt;$B37,YEARFRAC(T29,U29,3)+T31,"N/A")</f>
        <v>N/A</v>
      </c>
      <c r="V31" s="40" t="str">
        <f t="shared" ref="V31" si="177">IF(U30&lt;$B37,YEARFRAC(U29,V29,3)+U31,"N/A")</f>
        <v>N/A</v>
      </c>
      <c r="W31" s="40" t="str">
        <f t="shared" ref="W31" si="178">IF(V30&lt;$B37,YEARFRAC(V29,W29,3)+V31,"N/A")</f>
        <v>N/A</v>
      </c>
      <c r="X31" s="40" t="str">
        <f t="shared" ref="X31" si="179">IF(W30&lt;$B37,YEARFRAC(W29,X29,3)+W31,"N/A")</f>
        <v>N/A</v>
      </c>
      <c r="Y31" s="40" t="str">
        <f t="shared" ref="Y31" si="180">IF(X30&lt;$B37,YEARFRAC(X29,Y29,3)+X31,"N/A")</f>
        <v>N/A</v>
      </c>
      <c r="Z31" s="40" t="str">
        <f t="shared" ref="Z31" si="181">IF(Y30&lt;$B37,YEARFRAC(Y29,Z29,3)+Y31,"N/A")</f>
        <v>N/A</v>
      </c>
      <c r="AA31" s="40" t="str">
        <f t="shared" ref="AA31" si="182">IF(Z30&lt;$B37,YEARFRAC(Z29,AA29,3)+Z31,"N/A")</f>
        <v>N/A</v>
      </c>
      <c r="AB31" s="40" t="str">
        <f t="shared" ref="AB31" si="183">IF(AA30&lt;$B37,YEARFRAC(AA29,AB29,3)+AA31,"N/A")</f>
        <v>N/A</v>
      </c>
      <c r="AC31" s="40" t="str">
        <f t="shared" ref="AC31" si="184">IF(AB30&lt;$B37,YEARFRAC(AB29,AC29,3)+AB31,"N/A")</f>
        <v>N/A</v>
      </c>
      <c r="AD31" s="40" t="str">
        <f t="shared" ref="AD31" si="185">IF(AC30&lt;$B37,YEARFRAC(AC29,AD29,3)+AC31,"N/A")</f>
        <v>N/A</v>
      </c>
      <c r="AE31" s="40" t="str">
        <f t="shared" ref="AE31" si="186">IF(AD30&lt;$B37,YEARFRAC(AD29,AE29,3)+AD31,"N/A")</f>
        <v>N/A</v>
      </c>
      <c r="AF31" s="40" t="str">
        <f t="shared" ref="AF31" si="187">IF(AE30&lt;$B37,YEARFRAC(AE29,AF29,3)+AE31,"N/A")</f>
        <v>N/A</v>
      </c>
      <c r="AG31" s="40" t="str">
        <f t="shared" ref="AG31" si="188">IF(AF30&lt;$B37,YEARFRAC(AF29,AG29,3)+AF31,"N/A")</f>
        <v>N/A</v>
      </c>
      <c r="AH31" s="40" t="str">
        <f t="shared" ref="AH31" si="189">IF(AG30&lt;$B37,YEARFRAC(AG29,AH29,3)+AG31,"N/A")</f>
        <v>N/A</v>
      </c>
      <c r="AI31" s="40" t="str">
        <f t="shared" ref="AI31" si="190">IF(AH30&lt;$B37,YEARFRAC(AH29,AI29,3)+AH31,"N/A")</f>
        <v>N/A</v>
      </c>
      <c r="AJ31" s="40" t="str">
        <f t="shared" ref="AJ31" si="191">IF(AI30&lt;$B37,YEARFRAC(AI29,AJ29,3)+AI31,"N/A")</f>
        <v>N/A</v>
      </c>
      <c r="AK31" s="40" t="str">
        <f t="shared" ref="AK31" si="192">IF(AJ30&lt;$B37,YEARFRAC(AJ29,AK29,3)+AJ31,"N/A")</f>
        <v>N/A</v>
      </c>
      <c r="AL31" s="40" t="str">
        <f t="shared" ref="AL31" si="193">IF(AK30&lt;$B37,YEARFRAC(AK29,AL29,3)+AK31,"N/A")</f>
        <v>N/A</v>
      </c>
      <c r="AM31" s="40" t="str">
        <f t="shared" ref="AM31" si="194">IF(AL30&lt;$B37,YEARFRAC(AL29,AM29,3)+AL31,"N/A")</f>
        <v>N/A</v>
      </c>
      <c r="AN31" s="40" t="str">
        <f t="shared" ref="AN31" si="195">IF(AM30&lt;$B37,YEARFRAC(AM29,AN29,3)+AM31,"N/A")</f>
        <v>N/A</v>
      </c>
      <c r="AO31" s="40" t="str">
        <f t="shared" ref="AO31" si="196">IF(AN30&lt;$B37,YEARFRAC(AN29,AO29,3)+AN31,"N/A")</f>
        <v>N/A</v>
      </c>
      <c r="AP31" s="40" t="str">
        <f t="shared" ref="AP31" si="197">IF(AO30&lt;$B37,YEARFRAC(AO29,AP29,3)+AO31,"N/A")</f>
        <v>N/A</v>
      </c>
      <c r="AQ31" s="40" t="str">
        <f t="shared" ref="AQ31" si="198">IF(AP30&lt;$B37,YEARFRAC(AP29,AQ29,3)+AP31,"N/A")</f>
        <v>N/A</v>
      </c>
      <c r="AR31" s="40" t="str">
        <f t="shared" ref="AR31" si="199">IF(AQ30&lt;$B37,YEARFRAC(AQ29,AR29,3)+AQ31,"N/A")</f>
        <v>N/A</v>
      </c>
      <c r="AS31" s="40" t="str">
        <f t="shared" ref="AS31" si="200">IF(AR30&lt;$B37,YEARFRAC(AR29,AS29,3)+AR31,"N/A")</f>
        <v>N/A</v>
      </c>
      <c r="AT31" s="40" t="str">
        <f t="shared" ref="AT31" si="201">IF(AS30&lt;$B37,YEARFRAC(AS29,AT29,3)+AS31,"N/A")</f>
        <v>N/A</v>
      </c>
      <c r="AU31" s="40" t="str">
        <f t="shared" ref="AU31" si="202">IF(AT30&lt;$B37,YEARFRAC(AT29,AU29,3)+AT31,"N/A")</f>
        <v>N/A</v>
      </c>
      <c r="AV31" s="40" t="str">
        <f t="shared" ref="AV31" si="203">IF(AU30&lt;$B37,YEARFRAC(AU29,AV29,3)+AU31,"N/A")</f>
        <v>N/A</v>
      </c>
      <c r="AW31" s="40" t="str">
        <f t="shared" ref="AW31" si="204">IF(AV30&lt;$B37,YEARFRAC(AV29,AW29,3)+AV31,"N/A")</f>
        <v>N/A</v>
      </c>
      <c r="AX31" s="40" t="str">
        <f t="shared" ref="AX31" si="205">IF(AW30&lt;$B37,YEARFRAC(AW29,AX29,3)+AW31,"N/A")</f>
        <v>N/A</v>
      </c>
      <c r="AY31" s="40" t="str">
        <f t="shared" ref="AY31" si="206">IF(AX30&lt;$B37,YEARFRAC(AX29,AY29,3)+AX31,"N/A")</f>
        <v>N/A</v>
      </c>
      <c r="AZ31" s="40" t="str">
        <f t="shared" ref="AZ31" si="207">IF(AY30&lt;$B37,YEARFRAC(AY29,AZ29,3)+AY31,"N/A")</f>
        <v>N/A</v>
      </c>
    </row>
    <row r="32" spans="1:52" x14ac:dyDescent="0.25">
      <c r="A32" s="36" t="s">
        <v>1</v>
      </c>
      <c r="B32" s="53">
        <f>Data!E3</f>
        <v>0.1</v>
      </c>
      <c r="C32" s="40">
        <f>IF(B30&lt;$B37,($B32*$B33)/$B36,0)</f>
        <v>10</v>
      </c>
      <c r="D32" s="40">
        <f t="shared" ref="D32" si="208">IF(C30&lt;$B37,($B32*$B33)/$B36,0)</f>
        <v>10</v>
      </c>
      <c r="E32" s="40">
        <f t="shared" ref="E32" si="209">IF(D30&lt;$B37,($B32*$B33)/$B36,0)</f>
        <v>10</v>
      </c>
      <c r="F32" s="40">
        <f t="shared" ref="F32" si="210">IF(E30&lt;$B37,($B32*$B33)/$B36,0)</f>
        <v>10</v>
      </c>
      <c r="G32" s="40">
        <f t="shared" ref="G32" si="211">IF(F30&lt;$B37,($B32*$B33)/$B36,0)</f>
        <v>10</v>
      </c>
      <c r="H32" s="40">
        <f t="shared" ref="H32" si="212">IF(G30&lt;$B37,($B32*$B33)/$B36,0)</f>
        <v>10</v>
      </c>
      <c r="I32" s="40">
        <f t="shared" ref="I32" si="213">IF(H30&lt;$B37,($B32*$B33)/$B36,0)</f>
        <v>0</v>
      </c>
      <c r="J32" s="40">
        <f t="shared" ref="J32" si="214">IF(I30&lt;$B37,($B32*$B33)/$B36,0)</f>
        <v>0</v>
      </c>
      <c r="K32" s="40">
        <f t="shared" ref="K32" si="215">IF(J30&lt;$B37,($B32*$B33)/$B36,0)</f>
        <v>0</v>
      </c>
      <c r="L32" s="40">
        <f t="shared" ref="L32" si="216">IF(K30&lt;$B37,($B32*$B33)/$B36,0)</f>
        <v>0</v>
      </c>
      <c r="M32" s="40">
        <f t="shared" ref="M32" si="217">IF(L30&lt;$B37,($B32*$B33)/$B36,0)</f>
        <v>0</v>
      </c>
      <c r="N32" s="40">
        <f t="shared" ref="N32" si="218">IF(M30&lt;$B37,($B32*$B33)/$B36,0)</f>
        <v>0</v>
      </c>
      <c r="O32" s="40">
        <f t="shared" ref="O32" si="219">IF(N30&lt;$B37,($B32*$B33)/$B36,0)</f>
        <v>0</v>
      </c>
      <c r="P32" s="40">
        <f t="shared" ref="P32" si="220">IF(O30&lt;$B37,($B32*$B33)/$B36,0)</f>
        <v>0</v>
      </c>
      <c r="Q32" s="40">
        <f t="shared" ref="Q32" si="221">IF(P30&lt;$B37,($B32*$B33)/$B36,0)</f>
        <v>0</v>
      </c>
      <c r="R32" s="40">
        <f t="shared" ref="R32" si="222">IF(Q30&lt;$B37,($B32*$B33)/$B36,0)</f>
        <v>0</v>
      </c>
      <c r="S32" s="40">
        <f t="shared" ref="S32" si="223">IF(R30&lt;$B37,($B32*$B33)/$B36,0)</f>
        <v>0</v>
      </c>
      <c r="T32" s="40">
        <f t="shared" ref="T32" si="224">IF(S30&lt;$B37,($B32*$B33)/$B36,0)</f>
        <v>0</v>
      </c>
      <c r="U32" s="40">
        <f t="shared" ref="U32" si="225">IF(T30&lt;$B37,($B32*$B33)/$B36,0)</f>
        <v>0</v>
      </c>
      <c r="V32" s="40">
        <f t="shared" ref="V32" si="226">IF(U30&lt;$B37,($B32*$B33)/$B36,0)</f>
        <v>0</v>
      </c>
      <c r="W32" s="40">
        <f t="shared" ref="W32" si="227">IF(V30&lt;$B37,($B32*$B33)/$B36,0)</f>
        <v>0</v>
      </c>
      <c r="X32" s="40">
        <f t="shared" ref="X32" si="228">IF(W30&lt;$B37,($B32*$B33)/$B36,0)</f>
        <v>0</v>
      </c>
      <c r="Y32" s="40">
        <f t="shared" ref="Y32" si="229">IF(X30&lt;$B37,($B32*$B33)/$B36,0)</f>
        <v>0</v>
      </c>
      <c r="Z32" s="40">
        <f t="shared" ref="Z32" si="230">IF(Y30&lt;$B37,($B32*$B33)/$B36,0)</f>
        <v>0</v>
      </c>
      <c r="AA32" s="40">
        <f t="shared" ref="AA32" si="231">IF(Z30&lt;$B37,($B32*$B33)/$B36,0)</f>
        <v>0</v>
      </c>
      <c r="AB32" s="40">
        <f t="shared" ref="AB32" si="232">IF(AA30&lt;$B37,($B32*$B33)/$B36,0)</f>
        <v>0</v>
      </c>
      <c r="AC32" s="40">
        <f t="shared" ref="AC32" si="233">IF(AB30&lt;$B37,($B32*$B33)/$B36,0)</f>
        <v>0</v>
      </c>
      <c r="AD32" s="40">
        <f t="shared" ref="AD32" si="234">IF(AC30&lt;$B37,($B32*$B33)/$B36,0)</f>
        <v>0</v>
      </c>
      <c r="AE32" s="40">
        <f t="shared" ref="AE32" si="235">IF(AD30&lt;$B37,($B32*$B33)/$B36,0)</f>
        <v>0</v>
      </c>
      <c r="AF32" s="40">
        <f t="shared" ref="AF32" si="236">IF(AE30&lt;$B37,($B32*$B33)/$B36,0)</f>
        <v>0</v>
      </c>
      <c r="AG32" s="40">
        <f t="shared" ref="AG32" si="237">IF(AF30&lt;$B37,($B32*$B33)/$B36,0)</f>
        <v>0</v>
      </c>
      <c r="AH32" s="40">
        <f t="shared" ref="AH32" si="238">IF(AG30&lt;$B37,($B32*$B33)/$B36,0)</f>
        <v>0</v>
      </c>
      <c r="AI32" s="40">
        <f t="shared" ref="AI32" si="239">IF(AH30&lt;$B37,($B32*$B33)/$B36,0)</f>
        <v>0</v>
      </c>
      <c r="AJ32" s="40">
        <f t="shared" ref="AJ32" si="240">IF(AI30&lt;$B37,($B32*$B33)/$B36,0)</f>
        <v>0</v>
      </c>
      <c r="AK32" s="40">
        <f t="shared" ref="AK32" si="241">IF(AJ30&lt;$B37,($B32*$B33)/$B36,0)</f>
        <v>0</v>
      </c>
      <c r="AL32" s="40">
        <f t="shared" ref="AL32" si="242">IF(AK30&lt;$B37,($B32*$B33)/$B36,0)</f>
        <v>0</v>
      </c>
      <c r="AM32" s="40">
        <f t="shared" ref="AM32" si="243">IF(AL30&lt;$B37,($B32*$B33)/$B36,0)</f>
        <v>0</v>
      </c>
      <c r="AN32" s="40">
        <f t="shared" ref="AN32" si="244">IF(AM30&lt;$B37,($B32*$B33)/$B36,0)</f>
        <v>0</v>
      </c>
      <c r="AO32" s="40">
        <f t="shared" ref="AO32" si="245">IF(AN30&lt;$B37,($B32*$B33)/$B36,0)</f>
        <v>0</v>
      </c>
      <c r="AP32" s="40">
        <f t="shared" ref="AP32" si="246">IF(AO30&lt;$B37,($B32*$B33)/$B36,0)</f>
        <v>0</v>
      </c>
      <c r="AQ32" s="40">
        <f t="shared" ref="AQ32" si="247">IF(AP30&lt;$B37,($B32*$B33)/$B36,0)</f>
        <v>0</v>
      </c>
      <c r="AR32" s="40">
        <f t="shared" ref="AR32" si="248">IF(AQ30&lt;$B37,($B32*$B33)/$B36,0)</f>
        <v>0</v>
      </c>
      <c r="AS32" s="40">
        <f t="shared" ref="AS32" si="249">IF(AR30&lt;$B37,($B32*$B33)/$B36,0)</f>
        <v>0</v>
      </c>
      <c r="AT32" s="40">
        <f t="shared" ref="AT32" si="250">IF(AS30&lt;$B37,($B32*$B33)/$B36,0)</f>
        <v>0</v>
      </c>
      <c r="AU32" s="40">
        <f t="shared" ref="AU32" si="251">IF(AT30&lt;$B37,($B32*$B33)/$B36,0)</f>
        <v>0</v>
      </c>
      <c r="AV32" s="40">
        <f t="shared" ref="AV32" si="252">IF(AU30&lt;$B37,($B32*$B33)/$B36,0)</f>
        <v>0</v>
      </c>
      <c r="AW32" s="40">
        <f t="shared" ref="AW32" si="253">IF(AV30&lt;$B37,($B32*$B33)/$B36,0)</f>
        <v>0</v>
      </c>
      <c r="AX32" s="40">
        <f t="shared" ref="AX32" si="254">IF(AW30&lt;$B37,($B32*$B33)/$B36,0)</f>
        <v>0</v>
      </c>
      <c r="AY32" s="40">
        <f t="shared" ref="AY32" si="255">IF(AX30&lt;$B37,($B32*$B33)/$B36,0)</f>
        <v>0</v>
      </c>
      <c r="AZ32" s="40">
        <f t="shared" ref="AZ32" si="256">IF(AY30&lt;$B37,($B32*$B33)/$B36,0)</f>
        <v>0</v>
      </c>
    </row>
    <row r="33" spans="1:52" x14ac:dyDescent="0.25">
      <c r="A33" s="33" t="s">
        <v>29</v>
      </c>
      <c r="B33" s="56">
        <f>Data!C3</f>
        <v>100</v>
      </c>
      <c r="C33" s="41">
        <f t="shared" ref="C33:W33" si="257">IF(C30="N/A",0,IF(ROUNDDOWN(C30,0)=$B37,$B33,0))</f>
        <v>0</v>
      </c>
      <c r="D33" s="41">
        <f t="shared" si="257"/>
        <v>0</v>
      </c>
      <c r="E33" s="41">
        <f t="shared" si="257"/>
        <v>0</v>
      </c>
      <c r="F33" s="41">
        <f t="shared" si="257"/>
        <v>0</v>
      </c>
      <c r="G33" s="41">
        <f t="shared" si="257"/>
        <v>0</v>
      </c>
      <c r="H33" s="41">
        <f t="shared" si="257"/>
        <v>100</v>
      </c>
      <c r="I33" s="41">
        <f t="shared" si="257"/>
        <v>0</v>
      </c>
      <c r="J33" s="41">
        <f t="shared" si="257"/>
        <v>0</v>
      </c>
      <c r="K33" s="41">
        <f t="shared" si="257"/>
        <v>0</v>
      </c>
      <c r="L33" s="41">
        <f t="shared" si="257"/>
        <v>0</v>
      </c>
      <c r="M33" s="41">
        <f t="shared" si="257"/>
        <v>0</v>
      </c>
      <c r="N33" s="41">
        <f t="shared" si="257"/>
        <v>0</v>
      </c>
      <c r="O33" s="41">
        <f t="shared" si="257"/>
        <v>0</v>
      </c>
      <c r="P33" s="41">
        <f t="shared" si="257"/>
        <v>0</v>
      </c>
      <c r="Q33" s="41">
        <f t="shared" si="257"/>
        <v>0</v>
      </c>
      <c r="R33" s="41">
        <f t="shared" si="257"/>
        <v>0</v>
      </c>
      <c r="S33" s="41">
        <f t="shared" si="257"/>
        <v>0</v>
      </c>
      <c r="T33" s="41">
        <f t="shared" si="257"/>
        <v>0</v>
      </c>
      <c r="U33" s="41">
        <f t="shared" si="257"/>
        <v>0</v>
      </c>
      <c r="V33" s="41">
        <f t="shared" si="257"/>
        <v>0</v>
      </c>
      <c r="W33" s="41">
        <f t="shared" si="257"/>
        <v>0</v>
      </c>
      <c r="X33" s="41">
        <f>IF(X30="N/A",0,IF(ROUNDDOWN(X30,0)=$B37,$B33,0))</f>
        <v>0</v>
      </c>
      <c r="Y33" s="41">
        <f t="shared" ref="Y33:AZ33" si="258">IF(Y30="N/A",0,IF(ROUNDDOWN(Y30,0)=$B37,$B33,0))</f>
        <v>0</v>
      </c>
      <c r="Z33" s="41">
        <f t="shared" si="258"/>
        <v>0</v>
      </c>
      <c r="AA33" s="41">
        <f t="shared" si="258"/>
        <v>0</v>
      </c>
      <c r="AB33" s="41">
        <f t="shared" si="258"/>
        <v>0</v>
      </c>
      <c r="AC33" s="41">
        <f t="shared" si="258"/>
        <v>0</v>
      </c>
      <c r="AD33" s="41">
        <f t="shared" si="258"/>
        <v>0</v>
      </c>
      <c r="AE33" s="41">
        <f t="shared" si="258"/>
        <v>0</v>
      </c>
      <c r="AF33" s="41">
        <f t="shared" si="258"/>
        <v>0</v>
      </c>
      <c r="AG33" s="41">
        <f t="shared" si="258"/>
        <v>0</v>
      </c>
      <c r="AH33" s="41">
        <f t="shared" si="258"/>
        <v>0</v>
      </c>
      <c r="AI33" s="41">
        <f t="shared" si="258"/>
        <v>0</v>
      </c>
      <c r="AJ33" s="41">
        <f t="shared" si="258"/>
        <v>0</v>
      </c>
      <c r="AK33" s="41">
        <f t="shared" si="258"/>
        <v>0</v>
      </c>
      <c r="AL33" s="41">
        <f t="shared" si="258"/>
        <v>0</v>
      </c>
      <c r="AM33" s="41">
        <f t="shared" si="258"/>
        <v>0</v>
      </c>
      <c r="AN33" s="41">
        <f t="shared" si="258"/>
        <v>0</v>
      </c>
      <c r="AO33" s="41">
        <f t="shared" si="258"/>
        <v>0</v>
      </c>
      <c r="AP33" s="41">
        <f t="shared" si="258"/>
        <v>0</v>
      </c>
      <c r="AQ33" s="41">
        <f t="shared" si="258"/>
        <v>0</v>
      </c>
      <c r="AR33" s="41">
        <f t="shared" si="258"/>
        <v>0</v>
      </c>
      <c r="AS33" s="41">
        <f t="shared" si="258"/>
        <v>0</v>
      </c>
      <c r="AT33" s="41">
        <f t="shared" si="258"/>
        <v>0</v>
      </c>
      <c r="AU33" s="41">
        <f t="shared" si="258"/>
        <v>0</v>
      </c>
      <c r="AV33" s="41">
        <f t="shared" si="258"/>
        <v>0</v>
      </c>
      <c r="AW33" s="41">
        <f t="shared" si="258"/>
        <v>0</v>
      </c>
      <c r="AX33" s="41">
        <f t="shared" si="258"/>
        <v>0</v>
      </c>
      <c r="AY33" s="41">
        <f t="shared" si="258"/>
        <v>0</v>
      </c>
      <c r="AZ33" s="41">
        <f t="shared" si="258"/>
        <v>0</v>
      </c>
    </row>
    <row r="34" spans="1:52" x14ac:dyDescent="0.25">
      <c r="A34" s="33" t="s">
        <v>31</v>
      </c>
      <c r="B34" s="56">
        <f>-Data!D3</f>
        <v>-110</v>
      </c>
      <c r="C34" s="40">
        <f>SUM(C32:C33)</f>
        <v>10</v>
      </c>
      <c r="D34" s="40">
        <f>SUM(D32:D33)</f>
        <v>10</v>
      </c>
      <c r="E34" s="40">
        <f t="shared" ref="E34:AZ34" si="259">SUM(E32:E33)</f>
        <v>10</v>
      </c>
      <c r="F34" s="40">
        <f t="shared" si="259"/>
        <v>10</v>
      </c>
      <c r="G34" s="40">
        <f t="shared" si="259"/>
        <v>10</v>
      </c>
      <c r="H34" s="40">
        <f t="shared" si="259"/>
        <v>110</v>
      </c>
      <c r="I34" s="40">
        <f t="shared" si="259"/>
        <v>0</v>
      </c>
      <c r="J34" s="40">
        <f t="shared" si="259"/>
        <v>0</v>
      </c>
      <c r="K34" s="40">
        <f t="shared" si="259"/>
        <v>0</v>
      </c>
      <c r="L34" s="40">
        <f t="shared" si="259"/>
        <v>0</v>
      </c>
      <c r="M34" s="40">
        <f t="shared" si="259"/>
        <v>0</v>
      </c>
      <c r="N34" s="40">
        <f t="shared" si="259"/>
        <v>0</v>
      </c>
      <c r="O34" s="40">
        <f t="shared" si="259"/>
        <v>0</v>
      </c>
      <c r="P34" s="40">
        <f t="shared" si="259"/>
        <v>0</v>
      </c>
      <c r="Q34" s="40">
        <f t="shared" si="259"/>
        <v>0</v>
      </c>
      <c r="R34" s="40">
        <f t="shared" si="259"/>
        <v>0</v>
      </c>
      <c r="S34" s="40">
        <f t="shared" si="259"/>
        <v>0</v>
      </c>
      <c r="T34" s="40">
        <f t="shared" si="259"/>
        <v>0</v>
      </c>
      <c r="U34" s="40">
        <f t="shared" si="259"/>
        <v>0</v>
      </c>
      <c r="V34" s="40">
        <f t="shared" si="259"/>
        <v>0</v>
      </c>
      <c r="W34" s="40">
        <f t="shared" si="259"/>
        <v>0</v>
      </c>
      <c r="X34" s="40">
        <f t="shared" si="259"/>
        <v>0</v>
      </c>
      <c r="Y34" s="40">
        <f t="shared" si="259"/>
        <v>0</v>
      </c>
      <c r="Z34" s="40">
        <f t="shared" si="259"/>
        <v>0</v>
      </c>
      <c r="AA34" s="40">
        <f t="shared" si="259"/>
        <v>0</v>
      </c>
      <c r="AB34" s="40">
        <f t="shared" si="259"/>
        <v>0</v>
      </c>
      <c r="AC34" s="40">
        <f t="shared" si="259"/>
        <v>0</v>
      </c>
      <c r="AD34" s="40">
        <f t="shared" si="259"/>
        <v>0</v>
      </c>
      <c r="AE34" s="40">
        <f t="shared" si="259"/>
        <v>0</v>
      </c>
      <c r="AF34" s="40">
        <f t="shared" si="259"/>
        <v>0</v>
      </c>
      <c r="AG34" s="40">
        <f t="shared" si="259"/>
        <v>0</v>
      </c>
      <c r="AH34" s="40">
        <f t="shared" si="259"/>
        <v>0</v>
      </c>
      <c r="AI34" s="40">
        <f t="shared" si="259"/>
        <v>0</v>
      </c>
      <c r="AJ34" s="40">
        <f t="shared" si="259"/>
        <v>0</v>
      </c>
      <c r="AK34" s="40">
        <f t="shared" si="259"/>
        <v>0</v>
      </c>
      <c r="AL34" s="40">
        <f t="shared" si="259"/>
        <v>0</v>
      </c>
      <c r="AM34" s="40">
        <f t="shared" si="259"/>
        <v>0</v>
      </c>
      <c r="AN34" s="40">
        <f t="shared" si="259"/>
        <v>0</v>
      </c>
      <c r="AO34" s="40">
        <f t="shared" si="259"/>
        <v>0</v>
      </c>
      <c r="AP34" s="40">
        <f t="shared" si="259"/>
        <v>0</v>
      </c>
      <c r="AQ34" s="40">
        <f t="shared" si="259"/>
        <v>0</v>
      </c>
      <c r="AR34" s="40">
        <f t="shared" si="259"/>
        <v>0</v>
      </c>
      <c r="AS34" s="40">
        <f t="shared" si="259"/>
        <v>0</v>
      </c>
      <c r="AT34" s="40">
        <f t="shared" si="259"/>
        <v>0</v>
      </c>
      <c r="AU34" s="40">
        <f t="shared" si="259"/>
        <v>0</v>
      </c>
      <c r="AV34" s="40">
        <f t="shared" si="259"/>
        <v>0</v>
      </c>
      <c r="AW34" s="40">
        <f t="shared" si="259"/>
        <v>0</v>
      </c>
      <c r="AX34" s="40">
        <f t="shared" si="259"/>
        <v>0</v>
      </c>
      <c r="AY34" s="40">
        <f t="shared" si="259"/>
        <v>0</v>
      </c>
      <c r="AZ34" s="40">
        <f t="shared" si="259"/>
        <v>0</v>
      </c>
    </row>
    <row r="35" spans="1:52" x14ac:dyDescent="0.25">
      <c r="A35" s="33"/>
      <c r="B35" s="33"/>
      <c r="C35" s="32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  <c r="AI35" s="33"/>
      <c r="AJ35" s="33"/>
      <c r="AK35" s="33"/>
      <c r="AL35" s="33"/>
      <c r="AM35" s="33"/>
      <c r="AN35" s="33"/>
      <c r="AO35" s="33"/>
      <c r="AP35" s="33"/>
      <c r="AQ35" s="33"/>
      <c r="AR35" s="33"/>
      <c r="AS35" s="33"/>
      <c r="AT35" s="33"/>
      <c r="AU35" s="33"/>
      <c r="AV35" s="33"/>
      <c r="AW35" s="33"/>
      <c r="AX35" s="33"/>
      <c r="AY35" s="33"/>
      <c r="AZ35" s="33"/>
    </row>
    <row r="36" spans="1:52" x14ac:dyDescent="0.25">
      <c r="A36" s="33" t="s">
        <v>48</v>
      </c>
      <c r="B36" s="55">
        <v>1</v>
      </c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33"/>
      <c r="AJ36" s="33"/>
      <c r="AK36" s="33"/>
      <c r="AL36" s="33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  <c r="AX36" s="33"/>
      <c r="AY36" s="33"/>
      <c r="AZ36" s="33"/>
    </row>
    <row r="37" spans="1:52" x14ac:dyDescent="0.25">
      <c r="A37" s="33" t="s">
        <v>49</v>
      </c>
      <c r="B37" s="55">
        <f>ROUNDDOWN(YEARFRAC(B29,Data!I3,3)*B36,0)</f>
        <v>5</v>
      </c>
      <c r="C37" s="35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33"/>
      <c r="AH37" s="33"/>
      <c r="AI37" s="33"/>
      <c r="AJ37" s="33"/>
      <c r="AK37" s="33"/>
      <c r="AL37" s="33"/>
      <c r="AM37" s="33"/>
      <c r="AN37" s="33"/>
      <c r="AO37" s="33"/>
      <c r="AP37" s="33"/>
      <c r="AQ37" s="33"/>
      <c r="AR37" s="33"/>
      <c r="AS37" s="33"/>
      <c r="AT37" s="33"/>
      <c r="AU37" s="33"/>
      <c r="AV37" s="33"/>
      <c r="AW37" s="33"/>
      <c r="AX37" s="33"/>
      <c r="AY37" s="33"/>
      <c r="AZ37" s="33"/>
    </row>
    <row r="38" spans="1:52" x14ac:dyDescent="0.25">
      <c r="A38" s="36" t="s">
        <v>3</v>
      </c>
      <c r="B38" s="36">
        <f>XIRR(B34:AZ34,B29:AZ29,10%)</f>
        <v>8.1752839684486406E-2</v>
      </c>
      <c r="C38" s="36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  <c r="AA38" s="36"/>
      <c r="AB38" s="36"/>
      <c r="AC38" s="36"/>
      <c r="AD38" s="36"/>
      <c r="AE38" s="36"/>
      <c r="AF38" s="36"/>
      <c r="AG38" s="36"/>
      <c r="AH38" s="36"/>
      <c r="AI38" s="36"/>
      <c r="AJ38" s="36"/>
      <c r="AK38" s="36"/>
      <c r="AL38" s="36"/>
      <c r="AM38" s="36"/>
      <c r="AN38" s="36"/>
      <c r="AO38" s="36"/>
      <c r="AP38" s="36"/>
      <c r="AQ38" s="36"/>
      <c r="AR38" s="36"/>
      <c r="AS38" s="36"/>
      <c r="AT38" s="36"/>
      <c r="AU38" s="36"/>
      <c r="AV38" s="36"/>
      <c r="AW38" s="36"/>
      <c r="AX38" s="36"/>
      <c r="AY38" s="36"/>
      <c r="AZ38" s="36"/>
    </row>
    <row r="39" spans="1:52" x14ac:dyDescent="0.25">
      <c r="A39" s="36" t="s">
        <v>32</v>
      </c>
      <c r="B39" s="36">
        <f>B38/B36</f>
        <v>8.1752839684486406E-2</v>
      </c>
      <c r="C39" s="42">
        <f>IF(C30&lt;&gt;"N/A",1/(1+$B38/$B36)^C30,"N/A")</f>
        <v>0.93846279613885608</v>
      </c>
      <c r="D39" s="42">
        <f t="shared" ref="D39:AZ39" si="260">IF(D30&lt;&gt;"N/A",1/(1+$B38/$B36)^D30,"N/A")</f>
        <v>0.86735226106177332</v>
      </c>
      <c r="E39" s="42">
        <f t="shared" si="260"/>
        <v>0.80180262000953284</v>
      </c>
      <c r="F39" s="42">
        <f t="shared" si="260"/>
        <v>0.7412068548333034</v>
      </c>
      <c r="G39" s="42">
        <f t="shared" si="260"/>
        <v>0.68519057925421323</v>
      </c>
      <c r="H39" s="42">
        <f t="shared" si="260"/>
        <v>0.63327134609866254</v>
      </c>
      <c r="I39" s="42" t="str">
        <f t="shared" si="260"/>
        <v>N/A</v>
      </c>
      <c r="J39" s="42" t="str">
        <f t="shared" si="260"/>
        <v>N/A</v>
      </c>
      <c r="K39" s="42" t="str">
        <f t="shared" si="260"/>
        <v>N/A</v>
      </c>
      <c r="L39" s="42" t="str">
        <f t="shared" si="260"/>
        <v>N/A</v>
      </c>
      <c r="M39" s="42" t="str">
        <f t="shared" si="260"/>
        <v>N/A</v>
      </c>
      <c r="N39" s="42" t="str">
        <f t="shared" si="260"/>
        <v>N/A</v>
      </c>
      <c r="O39" s="42" t="str">
        <f t="shared" si="260"/>
        <v>N/A</v>
      </c>
      <c r="P39" s="42" t="str">
        <f t="shared" si="260"/>
        <v>N/A</v>
      </c>
      <c r="Q39" s="42" t="str">
        <f t="shared" si="260"/>
        <v>N/A</v>
      </c>
      <c r="R39" s="42" t="str">
        <f t="shared" si="260"/>
        <v>N/A</v>
      </c>
      <c r="S39" s="42" t="str">
        <f t="shared" si="260"/>
        <v>N/A</v>
      </c>
      <c r="T39" s="42" t="str">
        <f t="shared" si="260"/>
        <v>N/A</v>
      </c>
      <c r="U39" s="42" t="str">
        <f t="shared" si="260"/>
        <v>N/A</v>
      </c>
      <c r="V39" s="42" t="str">
        <f t="shared" si="260"/>
        <v>N/A</v>
      </c>
      <c r="W39" s="42" t="str">
        <f t="shared" si="260"/>
        <v>N/A</v>
      </c>
      <c r="X39" s="42" t="str">
        <f t="shared" si="260"/>
        <v>N/A</v>
      </c>
      <c r="Y39" s="42" t="str">
        <f t="shared" si="260"/>
        <v>N/A</v>
      </c>
      <c r="Z39" s="42" t="str">
        <f t="shared" si="260"/>
        <v>N/A</v>
      </c>
      <c r="AA39" s="42" t="str">
        <f t="shared" si="260"/>
        <v>N/A</v>
      </c>
      <c r="AB39" s="42" t="str">
        <f t="shared" si="260"/>
        <v>N/A</v>
      </c>
      <c r="AC39" s="42" t="str">
        <f t="shared" si="260"/>
        <v>N/A</v>
      </c>
      <c r="AD39" s="42" t="str">
        <f t="shared" si="260"/>
        <v>N/A</v>
      </c>
      <c r="AE39" s="42" t="str">
        <f t="shared" si="260"/>
        <v>N/A</v>
      </c>
      <c r="AF39" s="42" t="str">
        <f t="shared" si="260"/>
        <v>N/A</v>
      </c>
      <c r="AG39" s="42" t="str">
        <f t="shared" si="260"/>
        <v>N/A</v>
      </c>
      <c r="AH39" s="42" t="str">
        <f t="shared" si="260"/>
        <v>N/A</v>
      </c>
      <c r="AI39" s="42" t="str">
        <f t="shared" si="260"/>
        <v>N/A</v>
      </c>
      <c r="AJ39" s="42" t="str">
        <f t="shared" si="260"/>
        <v>N/A</v>
      </c>
      <c r="AK39" s="42" t="str">
        <f t="shared" si="260"/>
        <v>N/A</v>
      </c>
      <c r="AL39" s="42" t="str">
        <f t="shared" si="260"/>
        <v>N/A</v>
      </c>
      <c r="AM39" s="42" t="str">
        <f t="shared" si="260"/>
        <v>N/A</v>
      </c>
      <c r="AN39" s="42" t="str">
        <f t="shared" si="260"/>
        <v>N/A</v>
      </c>
      <c r="AO39" s="42" t="str">
        <f t="shared" si="260"/>
        <v>N/A</v>
      </c>
      <c r="AP39" s="42" t="str">
        <f t="shared" si="260"/>
        <v>N/A</v>
      </c>
      <c r="AQ39" s="42" t="str">
        <f t="shared" si="260"/>
        <v>N/A</v>
      </c>
      <c r="AR39" s="42" t="str">
        <f t="shared" si="260"/>
        <v>N/A</v>
      </c>
      <c r="AS39" s="42" t="str">
        <f t="shared" si="260"/>
        <v>N/A</v>
      </c>
      <c r="AT39" s="42" t="str">
        <f t="shared" si="260"/>
        <v>N/A</v>
      </c>
      <c r="AU39" s="42" t="str">
        <f t="shared" si="260"/>
        <v>N/A</v>
      </c>
      <c r="AV39" s="42" t="str">
        <f t="shared" si="260"/>
        <v>N/A</v>
      </c>
      <c r="AW39" s="42" t="str">
        <f t="shared" si="260"/>
        <v>N/A</v>
      </c>
      <c r="AX39" s="42" t="str">
        <f t="shared" si="260"/>
        <v>N/A</v>
      </c>
      <c r="AY39" s="42" t="str">
        <f t="shared" si="260"/>
        <v>N/A</v>
      </c>
      <c r="AZ39" s="42" t="str">
        <f t="shared" si="260"/>
        <v>N/A</v>
      </c>
    </row>
    <row r="40" spans="1:52" x14ac:dyDescent="0.25">
      <c r="A40" s="33" t="s">
        <v>39</v>
      </c>
      <c r="B40" s="35"/>
      <c r="C40" s="40">
        <f>IF(C30&lt;&gt;"N/A",C39*C34,"N/A")</f>
        <v>9.3846279613885599</v>
      </c>
      <c r="D40" s="40">
        <f t="shared" ref="D40:AZ40" si="261">IF(D30&lt;&gt;"N/A",D39*D34,"N/A")</f>
        <v>8.6735226106177326</v>
      </c>
      <c r="E40" s="40">
        <f t="shared" si="261"/>
        <v>8.0180262000953277</v>
      </c>
      <c r="F40" s="40">
        <f t="shared" si="261"/>
        <v>7.4120685483330337</v>
      </c>
      <c r="G40" s="40">
        <f t="shared" si="261"/>
        <v>6.8519057925421318</v>
      </c>
      <c r="H40" s="40">
        <f t="shared" si="261"/>
        <v>69.659848070852874</v>
      </c>
      <c r="I40" s="40" t="str">
        <f t="shared" si="261"/>
        <v>N/A</v>
      </c>
      <c r="J40" s="40" t="str">
        <f t="shared" si="261"/>
        <v>N/A</v>
      </c>
      <c r="K40" s="40" t="str">
        <f t="shared" si="261"/>
        <v>N/A</v>
      </c>
      <c r="L40" s="40" t="str">
        <f t="shared" si="261"/>
        <v>N/A</v>
      </c>
      <c r="M40" s="40" t="str">
        <f t="shared" si="261"/>
        <v>N/A</v>
      </c>
      <c r="N40" s="40" t="str">
        <f t="shared" si="261"/>
        <v>N/A</v>
      </c>
      <c r="O40" s="40" t="str">
        <f t="shared" si="261"/>
        <v>N/A</v>
      </c>
      <c r="P40" s="40" t="str">
        <f t="shared" si="261"/>
        <v>N/A</v>
      </c>
      <c r="Q40" s="40" t="str">
        <f t="shared" si="261"/>
        <v>N/A</v>
      </c>
      <c r="R40" s="40" t="str">
        <f t="shared" si="261"/>
        <v>N/A</v>
      </c>
      <c r="S40" s="40" t="str">
        <f t="shared" si="261"/>
        <v>N/A</v>
      </c>
      <c r="T40" s="40" t="str">
        <f t="shared" si="261"/>
        <v>N/A</v>
      </c>
      <c r="U40" s="40" t="str">
        <f t="shared" si="261"/>
        <v>N/A</v>
      </c>
      <c r="V40" s="40" t="str">
        <f t="shared" si="261"/>
        <v>N/A</v>
      </c>
      <c r="W40" s="40" t="str">
        <f t="shared" si="261"/>
        <v>N/A</v>
      </c>
      <c r="X40" s="40" t="str">
        <f t="shared" si="261"/>
        <v>N/A</v>
      </c>
      <c r="Y40" s="40" t="str">
        <f t="shared" si="261"/>
        <v>N/A</v>
      </c>
      <c r="Z40" s="40" t="str">
        <f t="shared" si="261"/>
        <v>N/A</v>
      </c>
      <c r="AA40" s="40" t="str">
        <f t="shared" si="261"/>
        <v>N/A</v>
      </c>
      <c r="AB40" s="40" t="str">
        <f t="shared" si="261"/>
        <v>N/A</v>
      </c>
      <c r="AC40" s="40" t="str">
        <f t="shared" si="261"/>
        <v>N/A</v>
      </c>
      <c r="AD40" s="40" t="str">
        <f t="shared" si="261"/>
        <v>N/A</v>
      </c>
      <c r="AE40" s="40" t="str">
        <f t="shared" si="261"/>
        <v>N/A</v>
      </c>
      <c r="AF40" s="40" t="str">
        <f t="shared" si="261"/>
        <v>N/A</v>
      </c>
      <c r="AG40" s="40" t="str">
        <f t="shared" si="261"/>
        <v>N/A</v>
      </c>
      <c r="AH40" s="40" t="str">
        <f t="shared" si="261"/>
        <v>N/A</v>
      </c>
      <c r="AI40" s="40" t="str">
        <f t="shared" si="261"/>
        <v>N/A</v>
      </c>
      <c r="AJ40" s="40" t="str">
        <f t="shared" si="261"/>
        <v>N/A</v>
      </c>
      <c r="AK40" s="40" t="str">
        <f t="shared" si="261"/>
        <v>N/A</v>
      </c>
      <c r="AL40" s="40" t="str">
        <f t="shared" si="261"/>
        <v>N/A</v>
      </c>
      <c r="AM40" s="40" t="str">
        <f t="shared" si="261"/>
        <v>N/A</v>
      </c>
      <c r="AN40" s="40" t="str">
        <f t="shared" si="261"/>
        <v>N/A</v>
      </c>
      <c r="AO40" s="40" t="str">
        <f t="shared" si="261"/>
        <v>N/A</v>
      </c>
      <c r="AP40" s="40" t="str">
        <f t="shared" si="261"/>
        <v>N/A</v>
      </c>
      <c r="AQ40" s="40" t="str">
        <f t="shared" si="261"/>
        <v>N/A</v>
      </c>
      <c r="AR40" s="40" t="str">
        <f t="shared" si="261"/>
        <v>N/A</v>
      </c>
      <c r="AS40" s="40" t="str">
        <f t="shared" si="261"/>
        <v>N/A</v>
      </c>
      <c r="AT40" s="40" t="str">
        <f t="shared" si="261"/>
        <v>N/A</v>
      </c>
      <c r="AU40" s="40" t="str">
        <f t="shared" si="261"/>
        <v>N/A</v>
      </c>
      <c r="AV40" s="40" t="str">
        <f t="shared" si="261"/>
        <v>N/A</v>
      </c>
      <c r="AW40" s="40" t="str">
        <f t="shared" si="261"/>
        <v>N/A</v>
      </c>
      <c r="AX40" s="40" t="str">
        <f t="shared" si="261"/>
        <v>N/A</v>
      </c>
      <c r="AY40" s="40" t="str">
        <f t="shared" si="261"/>
        <v>N/A</v>
      </c>
      <c r="AZ40" s="40" t="str">
        <f t="shared" si="261"/>
        <v>N/A</v>
      </c>
    </row>
    <row r="41" spans="1:52" x14ac:dyDescent="0.25">
      <c r="A41" s="33" t="s">
        <v>33</v>
      </c>
      <c r="B41" s="35">
        <f>SUMIF(C30:AZ30,"&lt;&gt;N/A",C40:AZ40)</f>
        <v>109.99999918382966</v>
      </c>
      <c r="C41" s="35"/>
      <c r="D41" s="33"/>
      <c r="E41" s="33"/>
      <c r="F41" s="33"/>
      <c r="G41" s="33"/>
      <c r="H41" s="37"/>
      <c r="I41" s="37"/>
      <c r="J41" s="37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3"/>
      <c r="AD41" s="33"/>
      <c r="AE41" s="33"/>
      <c r="AF41" s="33"/>
      <c r="AG41" s="33"/>
      <c r="AH41" s="33"/>
      <c r="AI41" s="33"/>
      <c r="AJ41" s="33"/>
      <c r="AK41" s="33"/>
      <c r="AL41" s="33"/>
      <c r="AM41" s="33"/>
      <c r="AN41" s="33"/>
      <c r="AO41" s="33"/>
      <c r="AP41" s="33"/>
      <c r="AQ41" s="33"/>
      <c r="AR41" s="33"/>
      <c r="AS41" s="33"/>
      <c r="AT41" s="33"/>
      <c r="AU41" s="33"/>
      <c r="AV41" s="33"/>
      <c r="AW41" s="33"/>
      <c r="AX41" s="33"/>
      <c r="AY41" s="33"/>
      <c r="AZ41" s="33"/>
    </row>
    <row r="42" spans="1:52" x14ac:dyDescent="0.25">
      <c r="A42" s="33"/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33"/>
      <c r="AF42" s="33"/>
      <c r="AG42" s="33"/>
      <c r="AH42" s="33"/>
      <c r="AI42" s="33"/>
      <c r="AJ42" s="33"/>
      <c r="AK42" s="33"/>
      <c r="AL42" s="33"/>
      <c r="AM42" s="33"/>
      <c r="AN42" s="33"/>
      <c r="AO42" s="33"/>
      <c r="AP42" s="33"/>
      <c r="AQ42" s="33"/>
      <c r="AR42" s="33"/>
      <c r="AS42" s="33"/>
      <c r="AT42" s="33"/>
      <c r="AU42" s="33"/>
      <c r="AV42" s="33"/>
      <c r="AW42" s="33"/>
      <c r="AX42" s="33"/>
      <c r="AY42" s="33"/>
      <c r="AZ42" s="33"/>
    </row>
    <row r="43" spans="1:52" x14ac:dyDescent="0.25">
      <c r="A43" s="35" t="s">
        <v>40</v>
      </c>
      <c r="B43" s="35"/>
      <c r="C43" s="40">
        <f>IF(C30&lt;&gt;"N/A",C40*C31,"N/A")</f>
        <v>7.5848362975606172</v>
      </c>
      <c r="D43" s="40">
        <f t="shared" ref="D43:AZ43" si="262">IF(D30&lt;&gt;"N/A",D40*D31,"N/A")</f>
        <v>15.707393001694033</v>
      </c>
      <c r="E43" s="40">
        <f t="shared" si="262"/>
        <v>22.538342140541936</v>
      </c>
      <c r="F43" s="40">
        <f t="shared" si="262"/>
        <v>28.247088632140411</v>
      </c>
      <c r="G43" s="40">
        <f t="shared" si="262"/>
        <v>32.964237182750644</v>
      </c>
      <c r="H43" s="40">
        <f t="shared" si="262"/>
        <v>404.98136330506799</v>
      </c>
      <c r="I43" s="40" t="str">
        <f t="shared" si="262"/>
        <v>N/A</v>
      </c>
      <c r="J43" s="40" t="str">
        <f t="shared" si="262"/>
        <v>N/A</v>
      </c>
      <c r="K43" s="40" t="str">
        <f t="shared" si="262"/>
        <v>N/A</v>
      </c>
      <c r="L43" s="40" t="str">
        <f t="shared" si="262"/>
        <v>N/A</v>
      </c>
      <c r="M43" s="40" t="str">
        <f t="shared" si="262"/>
        <v>N/A</v>
      </c>
      <c r="N43" s="40" t="str">
        <f t="shared" si="262"/>
        <v>N/A</v>
      </c>
      <c r="O43" s="40" t="str">
        <f t="shared" si="262"/>
        <v>N/A</v>
      </c>
      <c r="P43" s="40" t="str">
        <f t="shared" si="262"/>
        <v>N/A</v>
      </c>
      <c r="Q43" s="40" t="str">
        <f t="shared" si="262"/>
        <v>N/A</v>
      </c>
      <c r="R43" s="40" t="str">
        <f t="shared" si="262"/>
        <v>N/A</v>
      </c>
      <c r="S43" s="40" t="str">
        <f t="shared" si="262"/>
        <v>N/A</v>
      </c>
      <c r="T43" s="40" t="str">
        <f t="shared" si="262"/>
        <v>N/A</v>
      </c>
      <c r="U43" s="40" t="str">
        <f t="shared" si="262"/>
        <v>N/A</v>
      </c>
      <c r="V43" s="40" t="str">
        <f t="shared" si="262"/>
        <v>N/A</v>
      </c>
      <c r="W43" s="40" t="str">
        <f t="shared" si="262"/>
        <v>N/A</v>
      </c>
      <c r="X43" s="40" t="str">
        <f t="shared" si="262"/>
        <v>N/A</v>
      </c>
      <c r="Y43" s="40" t="str">
        <f t="shared" si="262"/>
        <v>N/A</v>
      </c>
      <c r="Z43" s="40" t="str">
        <f t="shared" si="262"/>
        <v>N/A</v>
      </c>
      <c r="AA43" s="40" t="str">
        <f t="shared" si="262"/>
        <v>N/A</v>
      </c>
      <c r="AB43" s="40" t="str">
        <f t="shared" si="262"/>
        <v>N/A</v>
      </c>
      <c r="AC43" s="40" t="str">
        <f t="shared" si="262"/>
        <v>N/A</v>
      </c>
      <c r="AD43" s="40" t="str">
        <f t="shared" si="262"/>
        <v>N/A</v>
      </c>
      <c r="AE43" s="40" t="str">
        <f t="shared" si="262"/>
        <v>N/A</v>
      </c>
      <c r="AF43" s="40" t="str">
        <f t="shared" si="262"/>
        <v>N/A</v>
      </c>
      <c r="AG43" s="40" t="str">
        <f t="shared" si="262"/>
        <v>N/A</v>
      </c>
      <c r="AH43" s="40" t="str">
        <f t="shared" si="262"/>
        <v>N/A</v>
      </c>
      <c r="AI43" s="40" t="str">
        <f t="shared" si="262"/>
        <v>N/A</v>
      </c>
      <c r="AJ43" s="40" t="str">
        <f t="shared" si="262"/>
        <v>N/A</v>
      </c>
      <c r="AK43" s="40" t="str">
        <f t="shared" si="262"/>
        <v>N/A</v>
      </c>
      <c r="AL43" s="40" t="str">
        <f t="shared" si="262"/>
        <v>N/A</v>
      </c>
      <c r="AM43" s="40" t="str">
        <f t="shared" si="262"/>
        <v>N/A</v>
      </c>
      <c r="AN43" s="40" t="str">
        <f t="shared" si="262"/>
        <v>N/A</v>
      </c>
      <c r="AO43" s="40" t="str">
        <f t="shared" si="262"/>
        <v>N/A</v>
      </c>
      <c r="AP43" s="40" t="str">
        <f t="shared" si="262"/>
        <v>N/A</v>
      </c>
      <c r="AQ43" s="40" t="str">
        <f t="shared" si="262"/>
        <v>N/A</v>
      </c>
      <c r="AR43" s="40" t="str">
        <f t="shared" si="262"/>
        <v>N/A</v>
      </c>
      <c r="AS43" s="40" t="str">
        <f t="shared" si="262"/>
        <v>N/A</v>
      </c>
      <c r="AT43" s="40" t="str">
        <f t="shared" si="262"/>
        <v>N/A</v>
      </c>
      <c r="AU43" s="40" t="str">
        <f t="shared" si="262"/>
        <v>N/A</v>
      </c>
      <c r="AV43" s="40" t="str">
        <f t="shared" si="262"/>
        <v>N/A</v>
      </c>
      <c r="AW43" s="40" t="str">
        <f t="shared" si="262"/>
        <v>N/A</v>
      </c>
      <c r="AX43" s="40" t="str">
        <f t="shared" si="262"/>
        <v>N/A</v>
      </c>
      <c r="AY43" s="40" t="str">
        <f t="shared" si="262"/>
        <v>N/A</v>
      </c>
      <c r="AZ43" s="40" t="str">
        <f t="shared" si="262"/>
        <v>N/A</v>
      </c>
    </row>
    <row r="44" spans="1:52" x14ac:dyDescent="0.25">
      <c r="A44" s="33" t="s">
        <v>41</v>
      </c>
      <c r="B44" s="35">
        <f>SUMIF(C30:AZ30,"&lt;&gt;N/A",C43:AZ43)</f>
        <v>512.02326055975561</v>
      </c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33"/>
      <c r="AF44" s="33"/>
      <c r="AG44" s="33"/>
      <c r="AH44" s="33"/>
      <c r="AI44" s="33"/>
      <c r="AJ44" s="33"/>
      <c r="AK44" s="33"/>
      <c r="AL44" s="33"/>
      <c r="AM44" s="33"/>
      <c r="AN44" s="33"/>
      <c r="AO44" s="33"/>
      <c r="AP44" s="33"/>
      <c r="AQ44" s="33"/>
      <c r="AR44" s="33"/>
      <c r="AS44" s="33"/>
      <c r="AT44" s="33"/>
      <c r="AU44" s="33"/>
      <c r="AV44" s="33"/>
      <c r="AW44" s="33"/>
      <c r="AX44" s="33"/>
      <c r="AY44" s="33"/>
      <c r="AZ44" s="33"/>
    </row>
    <row r="45" spans="1:52" x14ac:dyDescent="0.25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3"/>
      <c r="AD45" s="33"/>
      <c r="AE45" s="33"/>
      <c r="AF45" s="33"/>
      <c r="AG45" s="33"/>
      <c r="AH45" s="33"/>
      <c r="AI45" s="33"/>
      <c r="AJ45" s="33"/>
      <c r="AK45" s="33"/>
      <c r="AL45" s="33"/>
      <c r="AM45" s="33"/>
      <c r="AN45" s="33"/>
      <c r="AO45" s="33"/>
      <c r="AP45" s="33"/>
      <c r="AQ45" s="33"/>
      <c r="AR45" s="33"/>
      <c r="AS45" s="33"/>
      <c r="AT45" s="33"/>
      <c r="AU45" s="33"/>
      <c r="AV45" s="33"/>
      <c r="AW45" s="33"/>
      <c r="AX45" s="33"/>
      <c r="AY45" s="33"/>
      <c r="AZ45" s="33"/>
    </row>
    <row r="46" spans="1:52" x14ac:dyDescent="0.25">
      <c r="A46" s="35" t="s">
        <v>34</v>
      </c>
      <c r="B46" s="35">
        <f>B44/B41</f>
        <v>4.6547569487166385</v>
      </c>
      <c r="C46" s="35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5"/>
      <c r="AD46" s="35"/>
      <c r="AE46" s="35"/>
      <c r="AF46" s="35"/>
      <c r="AG46" s="35"/>
      <c r="AH46" s="35"/>
      <c r="AI46" s="35"/>
      <c r="AJ46" s="35"/>
      <c r="AK46" s="35"/>
      <c r="AL46" s="35"/>
      <c r="AM46" s="35"/>
      <c r="AN46" s="35"/>
      <c r="AO46" s="35"/>
      <c r="AP46" s="35"/>
      <c r="AQ46" s="35"/>
      <c r="AR46" s="35"/>
      <c r="AS46" s="35"/>
      <c r="AT46" s="35"/>
      <c r="AU46" s="35"/>
      <c r="AV46" s="35"/>
      <c r="AW46" s="35"/>
      <c r="AX46" s="35"/>
      <c r="AY46" s="35"/>
      <c r="AZ46" s="35"/>
    </row>
    <row r="47" spans="1:52" x14ac:dyDescent="0.25">
      <c r="A47" s="35" t="s">
        <v>36</v>
      </c>
      <c r="B47" s="35">
        <f>B46/(1+B38/$B36)</f>
        <v>4.3029764082470869</v>
      </c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5"/>
      <c r="AF47" s="35"/>
      <c r="AG47" s="35"/>
      <c r="AH47" s="35"/>
      <c r="AI47" s="35"/>
      <c r="AJ47" s="35"/>
      <c r="AK47" s="35"/>
      <c r="AL47" s="35"/>
      <c r="AM47" s="35"/>
      <c r="AN47" s="35"/>
      <c r="AO47" s="35"/>
      <c r="AP47" s="35"/>
      <c r="AQ47" s="35"/>
      <c r="AR47" s="35"/>
      <c r="AS47" s="35"/>
      <c r="AT47" s="35"/>
      <c r="AU47" s="35"/>
      <c r="AV47" s="35"/>
      <c r="AW47" s="35"/>
      <c r="AX47" s="35"/>
      <c r="AY47" s="35"/>
      <c r="AZ47" s="35"/>
    </row>
    <row r="48" spans="1:52" x14ac:dyDescent="0.25">
      <c r="A48" s="33"/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33"/>
      <c r="AD48" s="33"/>
      <c r="AE48" s="33"/>
      <c r="AF48" s="33"/>
      <c r="AG48" s="33"/>
      <c r="AH48" s="33"/>
      <c r="AI48" s="33"/>
      <c r="AJ48" s="33"/>
      <c r="AK48" s="33"/>
      <c r="AL48" s="33"/>
      <c r="AM48" s="33"/>
      <c r="AN48" s="33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3"/>
    </row>
    <row r="49" spans="1:52" x14ac:dyDescent="0.25">
      <c r="A49" s="33" t="s">
        <v>35</v>
      </c>
      <c r="B49" s="33"/>
      <c r="C49" s="40">
        <f>IF(C30&lt;&gt;"N/A",C31*(C31+1),"N/A")</f>
        <v>1.4614374179020455</v>
      </c>
      <c r="D49" s="40">
        <f t="shared" ref="D49:AZ49" si="263">IF(D30&lt;&gt;"N/A",D31*(D31+1),"N/A")</f>
        <v>5.0905310564833934</v>
      </c>
      <c r="E49" s="40">
        <f t="shared" si="263"/>
        <v>10.712448864702573</v>
      </c>
      <c r="F49" s="40">
        <f t="shared" si="263"/>
        <v>18.33436667292175</v>
      </c>
      <c r="G49" s="40">
        <f t="shared" si="263"/>
        <v>27.95628448114093</v>
      </c>
      <c r="H49" s="40">
        <f t="shared" si="263"/>
        <v>39.612790392193659</v>
      </c>
      <c r="I49" s="40" t="str">
        <f t="shared" si="263"/>
        <v>N/A</v>
      </c>
      <c r="J49" s="40" t="str">
        <f t="shared" si="263"/>
        <v>N/A</v>
      </c>
      <c r="K49" s="40" t="str">
        <f t="shared" si="263"/>
        <v>N/A</v>
      </c>
      <c r="L49" s="40" t="str">
        <f t="shared" si="263"/>
        <v>N/A</v>
      </c>
      <c r="M49" s="40" t="str">
        <f t="shared" si="263"/>
        <v>N/A</v>
      </c>
      <c r="N49" s="40" t="str">
        <f t="shared" si="263"/>
        <v>N/A</v>
      </c>
      <c r="O49" s="40" t="str">
        <f t="shared" si="263"/>
        <v>N/A</v>
      </c>
      <c r="P49" s="40" t="str">
        <f t="shared" si="263"/>
        <v>N/A</v>
      </c>
      <c r="Q49" s="40" t="str">
        <f t="shared" si="263"/>
        <v>N/A</v>
      </c>
      <c r="R49" s="40" t="str">
        <f t="shared" si="263"/>
        <v>N/A</v>
      </c>
      <c r="S49" s="40" t="str">
        <f t="shared" si="263"/>
        <v>N/A</v>
      </c>
      <c r="T49" s="40" t="str">
        <f t="shared" si="263"/>
        <v>N/A</v>
      </c>
      <c r="U49" s="40" t="str">
        <f t="shared" si="263"/>
        <v>N/A</v>
      </c>
      <c r="V49" s="40" t="str">
        <f t="shared" si="263"/>
        <v>N/A</v>
      </c>
      <c r="W49" s="40" t="str">
        <f t="shared" si="263"/>
        <v>N/A</v>
      </c>
      <c r="X49" s="40" t="str">
        <f t="shared" si="263"/>
        <v>N/A</v>
      </c>
      <c r="Y49" s="40" t="str">
        <f t="shared" si="263"/>
        <v>N/A</v>
      </c>
      <c r="Z49" s="40" t="str">
        <f t="shared" si="263"/>
        <v>N/A</v>
      </c>
      <c r="AA49" s="40" t="str">
        <f t="shared" si="263"/>
        <v>N/A</v>
      </c>
      <c r="AB49" s="40" t="str">
        <f t="shared" si="263"/>
        <v>N/A</v>
      </c>
      <c r="AC49" s="40" t="str">
        <f t="shared" si="263"/>
        <v>N/A</v>
      </c>
      <c r="AD49" s="40" t="str">
        <f t="shared" si="263"/>
        <v>N/A</v>
      </c>
      <c r="AE49" s="40" t="str">
        <f t="shared" si="263"/>
        <v>N/A</v>
      </c>
      <c r="AF49" s="40" t="str">
        <f t="shared" si="263"/>
        <v>N/A</v>
      </c>
      <c r="AG49" s="40" t="str">
        <f t="shared" si="263"/>
        <v>N/A</v>
      </c>
      <c r="AH49" s="40" t="str">
        <f t="shared" si="263"/>
        <v>N/A</v>
      </c>
      <c r="AI49" s="40" t="str">
        <f t="shared" si="263"/>
        <v>N/A</v>
      </c>
      <c r="AJ49" s="40" t="str">
        <f t="shared" si="263"/>
        <v>N/A</v>
      </c>
      <c r="AK49" s="40" t="str">
        <f t="shared" si="263"/>
        <v>N/A</v>
      </c>
      <c r="AL49" s="40" t="str">
        <f t="shared" si="263"/>
        <v>N/A</v>
      </c>
      <c r="AM49" s="40" t="str">
        <f t="shared" si="263"/>
        <v>N/A</v>
      </c>
      <c r="AN49" s="40" t="str">
        <f t="shared" si="263"/>
        <v>N/A</v>
      </c>
      <c r="AO49" s="40" t="str">
        <f t="shared" si="263"/>
        <v>N/A</v>
      </c>
      <c r="AP49" s="40" t="str">
        <f t="shared" si="263"/>
        <v>N/A</v>
      </c>
      <c r="AQ49" s="40" t="str">
        <f t="shared" si="263"/>
        <v>N/A</v>
      </c>
      <c r="AR49" s="40" t="str">
        <f t="shared" si="263"/>
        <v>N/A</v>
      </c>
      <c r="AS49" s="40" t="str">
        <f t="shared" si="263"/>
        <v>N/A</v>
      </c>
      <c r="AT49" s="40" t="str">
        <f t="shared" si="263"/>
        <v>N/A</v>
      </c>
      <c r="AU49" s="40" t="str">
        <f t="shared" si="263"/>
        <v>N/A</v>
      </c>
      <c r="AV49" s="40" t="str">
        <f t="shared" si="263"/>
        <v>N/A</v>
      </c>
      <c r="AW49" s="40" t="str">
        <f t="shared" si="263"/>
        <v>N/A</v>
      </c>
      <c r="AX49" s="40" t="str">
        <f t="shared" si="263"/>
        <v>N/A</v>
      </c>
      <c r="AY49" s="40" t="str">
        <f t="shared" si="263"/>
        <v>N/A</v>
      </c>
      <c r="AZ49" s="40" t="str">
        <f t="shared" si="263"/>
        <v>N/A</v>
      </c>
    </row>
    <row r="50" spans="1:52" x14ac:dyDescent="0.25">
      <c r="A50" s="38" t="s">
        <v>42</v>
      </c>
      <c r="B50" s="33"/>
      <c r="C50" s="40">
        <f>IF(C30&lt;&gt;"N/A",1/(1+$B38)^2,"N/A")</f>
        <v>0.8545626593812663</v>
      </c>
      <c r="D50" s="40">
        <f t="shared" ref="D50:AZ50" si="264">IF(D30&lt;&gt;"N/A",1/(1+$B38)^2,"N/A")</f>
        <v>0.8545626593812663</v>
      </c>
      <c r="E50" s="40">
        <f t="shared" si="264"/>
        <v>0.8545626593812663</v>
      </c>
      <c r="F50" s="40">
        <f t="shared" si="264"/>
        <v>0.8545626593812663</v>
      </c>
      <c r="G50" s="40">
        <f t="shared" si="264"/>
        <v>0.8545626593812663</v>
      </c>
      <c r="H50" s="40">
        <f t="shared" si="264"/>
        <v>0.8545626593812663</v>
      </c>
      <c r="I50" s="40" t="str">
        <f t="shared" si="264"/>
        <v>N/A</v>
      </c>
      <c r="J50" s="40" t="str">
        <f t="shared" si="264"/>
        <v>N/A</v>
      </c>
      <c r="K50" s="40" t="str">
        <f t="shared" si="264"/>
        <v>N/A</v>
      </c>
      <c r="L50" s="40" t="str">
        <f t="shared" si="264"/>
        <v>N/A</v>
      </c>
      <c r="M50" s="40" t="str">
        <f t="shared" si="264"/>
        <v>N/A</v>
      </c>
      <c r="N50" s="40" t="str">
        <f t="shared" si="264"/>
        <v>N/A</v>
      </c>
      <c r="O50" s="40" t="str">
        <f t="shared" si="264"/>
        <v>N/A</v>
      </c>
      <c r="P50" s="40" t="str">
        <f t="shared" si="264"/>
        <v>N/A</v>
      </c>
      <c r="Q50" s="40" t="str">
        <f t="shared" si="264"/>
        <v>N/A</v>
      </c>
      <c r="R50" s="40" t="str">
        <f t="shared" si="264"/>
        <v>N/A</v>
      </c>
      <c r="S50" s="40" t="str">
        <f t="shared" si="264"/>
        <v>N/A</v>
      </c>
      <c r="T50" s="40" t="str">
        <f t="shared" si="264"/>
        <v>N/A</v>
      </c>
      <c r="U50" s="40" t="str">
        <f t="shared" si="264"/>
        <v>N/A</v>
      </c>
      <c r="V50" s="40" t="str">
        <f t="shared" si="264"/>
        <v>N/A</v>
      </c>
      <c r="W50" s="40" t="str">
        <f t="shared" si="264"/>
        <v>N/A</v>
      </c>
      <c r="X50" s="40" t="str">
        <f t="shared" si="264"/>
        <v>N/A</v>
      </c>
      <c r="Y50" s="40" t="str">
        <f t="shared" si="264"/>
        <v>N/A</v>
      </c>
      <c r="Z50" s="40" t="str">
        <f t="shared" si="264"/>
        <v>N/A</v>
      </c>
      <c r="AA50" s="40" t="str">
        <f t="shared" si="264"/>
        <v>N/A</v>
      </c>
      <c r="AB50" s="40" t="str">
        <f t="shared" si="264"/>
        <v>N/A</v>
      </c>
      <c r="AC50" s="40" t="str">
        <f t="shared" si="264"/>
        <v>N/A</v>
      </c>
      <c r="AD50" s="40" t="str">
        <f t="shared" si="264"/>
        <v>N/A</v>
      </c>
      <c r="AE50" s="40" t="str">
        <f t="shared" si="264"/>
        <v>N/A</v>
      </c>
      <c r="AF50" s="40" t="str">
        <f t="shared" si="264"/>
        <v>N/A</v>
      </c>
      <c r="AG50" s="40" t="str">
        <f t="shared" si="264"/>
        <v>N/A</v>
      </c>
      <c r="AH50" s="40" t="str">
        <f t="shared" si="264"/>
        <v>N/A</v>
      </c>
      <c r="AI50" s="40" t="str">
        <f t="shared" si="264"/>
        <v>N/A</v>
      </c>
      <c r="AJ50" s="40" t="str">
        <f t="shared" si="264"/>
        <v>N/A</v>
      </c>
      <c r="AK50" s="40" t="str">
        <f t="shared" si="264"/>
        <v>N/A</v>
      </c>
      <c r="AL50" s="40" t="str">
        <f t="shared" si="264"/>
        <v>N/A</v>
      </c>
      <c r="AM50" s="40" t="str">
        <f t="shared" si="264"/>
        <v>N/A</v>
      </c>
      <c r="AN50" s="40" t="str">
        <f t="shared" si="264"/>
        <v>N/A</v>
      </c>
      <c r="AO50" s="40" t="str">
        <f t="shared" si="264"/>
        <v>N/A</v>
      </c>
      <c r="AP50" s="40" t="str">
        <f t="shared" si="264"/>
        <v>N/A</v>
      </c>
      <c r="AQ50" s="40" t="str">
        <f t="shared" si="264"/>
        <v>N/A</v>
      </c>
      <c r="AR50" s="40" t="str">
        <f t="shared" si="264"/>
        <v>N/A</v>
      </c>
      <c r="AS50" s="40" t="str">
        <f t="shared" si="264"/>
        <v>N/A</v>
      </c>
      <c r="AT50" s="40" t="str">
        <f t="shared" si="264"/>
        <v>N/A</v>
      </c>
      <c r="AU50" s="40" t="str">
        <f t="shared" si="264"/>
        <v>N/A</v>
      </c>
      <c r="AV50" s="40" t="str">
        <f t="shared" si="264"/>
        <v>N/A</v>
      </c>
      <c r="AW50" s="40" t="str">
        <f t="shared" si="264"/>
        <v>N/A</v>
      </c>
      <c r="AX50" s="40" t="str">
        <f t="shared" si="264"/>
        <v>N/A</v>
      </c>
      <c r="AY50" s="40" t="str">
        <f t="shared" si="264"/>
        <v>N/A</v>
      </c>
      <c r="AZ50" s="40" t="str">
        <f t="shared" si="264"/>
        <v>N/A</v>
      </c>
    </row>
    <row r="51" spans="1:52" x14ac:dyDescent="0.25">
      <c r="A51" s="52" t="s">
        <v>43</v>
      </c>
      <c r="B51" s="35"/>
      <c r="C51" s="40">
        <f t="shared" ref="C51:AZ51" si="265">IF(C30&lt;&gt;"N/A",C40*C49*C50*1/$B36,"N/A")</f>
        <v>11.720366572859925</v>
      </c>
      <c r="D51" s="40">
        <f t="shared" si="265"/>
        <v>37.731365138073087</v>
      </c>
      <c r="E51" s="40">
        <f t="shared" si="265"/>
        <v>73.400690428366957</v>
      </c>
      <c r="F51" s="40">
        <f t="shared" si="265"/>
        <v>116.13129043915889</v>
      </c>
      <c r="G51" s="40">
        <f t="shared" si="265"/>
        <v>163.69474830654173</v>
      </c>
      <c r="H51" s="40">
        <f t="shared" si="265"/>
        <v>2358.0981142570913</v>
      </c>
      <c r="I51" s="40" t="str">
        <f t="shared" si="265"/>
        <v>N/A</v>
      </c>
      <c r="J51" s="40" t="str">
        <f t="shared" si="265"/>
        <v>N/A</v>
      </c>
      <c r="K51" s="40" t="str">
        <f t="shared" si="265"/>
        <v>N/A</v>
      </c>
      <c r="L51" s="40" t="str">
        <f t="shared" si="265"/>
        <v>N/A</v>
      </c>
      <c r="M51" s="40" t="str">
        <f t="shared" si="265"/>
        <v>N/A</v>
      </c>
      <c r="N51" s="40" t="str">
        <f t="shared" si="265"/>
        <v>N/A</v>
      </c>
      <c r="O51" s="40" t="str">
        <f t="shared" si="265"/>
        <v>N/A</v>
      </c>
      <c r="P51" s="40" t="str">
        <f t="shared" si="265"/>
        <v>N/A</v>
      </c>
      <c r="Q51" s="40" t="str">
        <f t="shared" si="265"/>
        <v>N/A</v>
      </c>
      <c r="R51" s="40" t="str">
        <f t="shared" si="265"/>
        <v>N/A</v>
      </c>
      <c r="S51" s="40" t="str">
        <f t="shared" si="265"/>
        <v>N/A</v>
      </c>
      <c r="T51" s="40" t="str">
        <f t="shared" si="265"/>
        <v>N/A</v>
      </c>
      <c r="U51" s="40" t="str">
        <f t="shared" si="265"/>
        <v>N/A</v>
      </c>
      <c r="V51" s="40" t="str">
        <f t="shared" si="265"/>
        <v>N/A</v>
      </c>
      <c r="W51" s="40" t="str">
        <f t="shared" si="265"/>
        <v>N/A</v>
      </c>
      <c r="X51" s="40" t="str">
        <f t="shared" si="265"/>
        <v>N/A</v>
      </c>
      <c r="Y51" s="40" t="str">
        <f t="shared" si="265"/>
        <v>N/A</v>
      </c>
      <c r="Z51" s="40" t="str">
        <f t="shared" si="265"/>
        <v>N/A</v>
      </c>
      <c r="AA51" s="40" t="str">
        <f t="shared" si="265"/>
        <v>N/A</v>
      </c>
      <c r="AB51" s="40" t="str">
        <f t="shared" si="265"/>
        <v>N/A</v>
      </c>
      <c r="AC51" s="40" t="str">
        <f t="shared" si="265"/>
        <v>N/A</v>
      </c>
      <c r="AD51" s="40" t="str">
        <f t="shared" si="265"/>
        <v>N/A</v>
      </c>
      <c r="AE51" s="40" t="str">
        <f t="shared" si="265"/>
        <v>N/A</v>
      </c>
      <c r="AF51" s="40" t="str">
        <f t="shared" si="265"/>
        <v>N/A</v>
      </c>
      <c r="AG51" s="40" t="str">
        <f t="shared" si="265"/>
        <v>N/A</v>
      </c>
      <c r="AH51" s="40" t="str">
        <f t="shared" si="265"/>
        <v>N/A</v>
      </c>
      <c r="AI51" s="40" t="str">
        <f t="shared" si="265"/>
        <v>N/A</v>
      </c>
      <c r="AJ51" s="40" t="str">
        <f t="shared" si="265"/>
        <v>N/A</v>
      </c>
      <c r="AK51" s="40" t="str">
        <f t="shared" si="265"/>
        <v>N/A</v>
      </c>
      <c r="AL51" s="40" t="str">
        <f t="shared" si="265"/>
        <v>N/A</v>
      </c>
      <c r="AM51" s="40" t="str">
        <f t="shared" si="265"/>
        <v>N/A</v>
      </c>
      <c r="AN51" s="40" t="str">
        <f t="shared" si="265"/>
        <v>N/A</v>
      </c>
      <c r="AO51" s="40" t="str">
        <f t="shared" si="265"/>
        <v>N/A</v>
      </c>
      <c r="AP51" s="40" t="str">
        <f t="shared" si="265"/>
        <v>N/A</v>
      </c>
      <c r="AQ51" s="40" t="str">
        <f t="shared" si="265"/>
        <v>N/A</v>
      </c>
      <c r="AR51" s="40" t="str">
        <f t="shared" si="265"/>
        <v>N/A</v>
      </c>
      <c r="AS51" s="40" t="str">
        <f t="shared" si="265"/>
        <v>N/A</v>
      </c>
      <c r="AT51" s="40" t="str">
        <f t="shared" si="265"/>
        <v>N/A</v>
      </c>
      <c r="AU51" s="40" t="str">
        <f t="shared" si="265"/>
        <v>N/A</v>
      </c>
      <c r="AV51" s="40" t="str">
        <f t="shared" si="265"/>
        <v>N/A</v>
      </c>
      <c r="AW51" s="40" t="str">
        <f t="shared" si="265"/>
        <v>N/A</v>
      </c>
      <c r="AX51" s="40" t="str">
        <f t="shared" si="265"/>
        <v>N/A</v>
      </c>
      <c r="AY51" s="40" t="str">
        <f t="shared" si="265"/>
        <v>N/A</v>
      </c>
      <c r="AZ51" s="40" t="str">
        <f t="shared" si="265"/>
        <v>N/A</v>
      </c>
    </row>
    <row r="52" spans="1:52" x14ac:dyDescent="0.25">
      <c r="A52" s="38" t="s">
        <v>45</v>
      </c>
      <c r="B52" s="35">
        <f>SUMIF(C30:AZ30,"&lt;&gt;N/A",C51:AZ51)</f>
        <v>2760.776575142092</v>
      </c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/>
      <c r="AE52" s="33"/>
      <c r="AF52" s="33"/>
      <c r="AG52" s="33"/>
      <c r="AH52" s="33"/>
      <c r="AI52" s="33"/>
      <c r="AJ52" s="33"/>
      <c r="AK52" s="33"/>
      <c r="AL52" s="33"/>
      <c r="AM52" s="33"/>
      <c r="AN52" s="33"/>
      <c r="AO52" s="33"/>
      <c r="AP52" s="33"/>
      <c r="AQ52" s="33"/>
      <c r="AR52" s="33"/>
      <c r="AS52" s="33"/>
      <c r="AT52" s="33"/>
      <c r="AU52" s="33"/>
      <c r="AV52" s="33"/>
      <c r="AW52" s="33"/>
      <c r="AX52" s="33"/>
      <c r="AY52" s="33"/>
      <c r="AZ52" s="33"/>
    </row>
    <row r="53" spans="1:52" x14ac:dyDescent="0.25">
      <c r="A53" s="38" t="s">
        <v>44</v>
      </c>
      <c r="B53" s="33">
        <f>B52/B41</f>
        <v>25.097969051148272</v>
      </c>
      <c r="C53" s="33"/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3"/>
      <c r="AD53" s="33"/>
      <c r="AE53" s="33"/>
      <c r="AF53" s="33"/>
      <c r="AG53" s="33"/>
      <c r="AH53" s="33"/>
      <c r="AI53" s="33"/>
      <c r="AJ53" s="33"/>
      <c r="AK53" s="33"/>
      <c r="AL53" s="33"/>
      <c r="AM53" s="33"/>
      <c r="AN53" s="33"/>
      <c r="AO53" s="33"/>
      <c r="AP53" s="33"/>
      <c r="AQ53" s="33"/>
      <c r="AR53" s="33"/>
      <c r="AS53" s="33"/>
      <c r="AT53" s="33"/>
      <c r="AU53" s="33"/>
      <c r="AV53" s="33"/>
      <c r="AW53" s="33"/>
      <c r="AX53" s="33"/>
      <c r="AY53" s="33"/>
      <c r="AZ53" s="33"/>
    </row>
  </sheetData>
  <dataConsolidate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Calculation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2010-11-03T07:01:17Z</dcterms:created>
  <dcterms:modified xsi:type="dcterms:W3CDTF">2010-11-20T10:11:51Z</dcterms:modified>
</cp:coreProperties>
</file>