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5" windowWidth="15360" windowHeight="8970" firstSheet="1" activeTab="5"/>
  </bookViews>
  <sheets>
    <sheet name="IS" sheetId="1" r:id="rId1"/>
    <sheet name="CPM" sheetId="3" r:id="rId2"/>
    <sheet name="BS" sheetId="4" r:id="rId3"/>
    <sheet name="SPACE" sheetId="7" r:id="rId4"/>
    <sheet name="IFE &amp; EFE" sheetId="6" r:id="rId5"/>
    <sheet name="QSPM" sheetId="9" r:id="rId6"/>
    <sheet name="BCG" sheetId="11" r:id="rId7"/>
  </sheets>
  <calcPr calcId="145621"/>
</workbook>
</file>

<file path=xl/calcChain.xml><?xml version="1.0" encoding="utf-8"?>
<calcChain xmlns="http://schemas.openxmlformats.org/spreadsheetml/2006/main">
  <c r="O19" i="11" l="1"/>
  <c r="O20" i="11"/>
  <c r="O21" i="11"/>
  <c r="O18" i="11"/>
  <c r="C9" i="11"/>
  <c r="C8" i="11"/>
  <c r="C6" i="11"/>
  <c r="C7" i="11"/>
  <c r="C5" i="11"/>
  <c r="N19" i="11"/>
  <c r="N20" i="11"/>
  <c r="N21" i="11"/>
  <c r="N18" i="11"/>
  <c r="L21" i="11"/>
  <c r="L20" i="11"/>
  <c r="L19" i="11"/>
  <c r="L18" i="11"/>
  <c r="J21" i="11"/>
  <c r="J20" i="11"/>
  <c r="J19" i="11"/>
  <c r="J18" i="11"/>
  <c r="N22" i="11" l="1"/>
  <c r="L22" i="11"/>
  <c r="M20" i="11" s="1"/>
  <c r="J22" i="11"/>
  <c r="K18" i="11" s="1"/>
  <c r="M18" i="11" l="1"/>
  <c r="M19" i="11"/>
  <c r="M21" i="11"/>
  <c r="K19" i="11"/>
  <c r="K20" i="11"/>
  <c r="K21" i="11"/>
  <c r="I10" i="6"/>
  <c r="H21" i="3"/>
  <c r="B30" i="3"/>
  <c r="F25" i="9"/>
  <c r="F27" i="9"/>
  <c r="F28" i="9"/>
  <c r="F29" i="9"/>
  <c r="F30" i="9"/>
  <c r="F31" i="9"/>
  <c r="F33" i="9"/>
  <c r="F35" i="9"/>
  <c r="F34" i="9"/>
  <c r="F36" i="9"/>
  <c r="D25" i="9"/>
  <c r="D27" i="9"/>
  <c r="D28" i="9"/>
  <c r="D29" i="9"/>
  <c r="D30" i="9"/>
  <c r="D31" i="9"/>
  <c r="D33" i="9"/>
  <c r="D35" i="9"/>
  <c r="D34" i="9"/>
  <c r="D36" i="9"/>
  <c r="F26" i="9"/>
  <c r="D26" i="9"/>
  <c r="F5" i="9"/>
  <c r="F6" i="9"/>
  <c r="F7" i="9"/>
  <c r="F8" i="9"/>
  <c r="F9" i="9"/>
  <c r="F10" i="9"/>
  <c r="F12" i="9"/>
  <c r="F11" i="9"/>
  <c r="F14" i="9"/>
  <c r="F15" i="9"/>
  <c r="F16" i="9"/>
  <c r="F17" i="9"/>
  <c r="F18" i="9"/>
  <c r="F19" i="9"/>
  <c r="F20" i="9"/>
  <c r="F4" i="9"/>
  <c r="D5" i="9"/>
  <c r="D6" i="9"/>
  <c r="D7" i="9"/>
  <c r="D8" i="9"/>
  <c r="D9" i="9"/>
  <c r="D10" i="9"/>
  <c r="D12" i="9"/>
  <c r="D11" i="9"/>
  <c r="D14" i="9"/>
  <c r="D15" i="9"/>
  <c r="D16" i="9"/>
  <c r="D17" i="9"/>
  <c r="D18" i="9"/>
  <c r="D19" i="9"/>
  <c r="D20" i="9"/>
  <c r="D4" i="9"/>
  <c r="B21" i="9"/>
  <c r="D11" i="6"/>
  <c r="M22" i="11" l="1"/>
  <c r="K22" i="11"/>
  <c r="D21" i="9"/>
  <c r="F21" i="9"/>
  <c r="C21" i="7"/>
  <c r="F17" i="7"/>
  <c r="C20" i="7"/>
  <c r="F8" i="7"/>
  <c r="B37" i="9" l="1"/>
  <c r="F37" i="9"/>
  <c r="D37" i="9"/>
  <c r="F39" i="9"/>
  <c r="M6" i="9" s="1"/>
  <c r="D39" i="9" l="1"/>
  <c r="M3" i="9" s="1"/>
  <c r="E17" i="7"/>
  <c r="B17" i="7"/>
  <c r="E8" i="7"/>
  <c r="B8" i="7"/>
  <c r="J22" i="3"/>
  <c r="J23" i="3"/>
  <c r="J24" i="3"/>
  <c r="J25" i="3"/>
  <c r="J26" i="3"/>
  <c r="J27" i="3"/>
  <c r="J28" i="3"/>
  <c r="J29" i="3"/>
  <c r="J21" i="3"/>
  <c r="H22" i="3"/>
  <c r="H23" i="3"/>
  <c r="H24" i="3"/>
  <c r="H25" i="3"/>
  <c r="H26" i="3"/>
  <c r="H27" i="3"/>
  <c r="H28" i="3"/>
  <c r="H29" i="3"/>
  <c r="F22" i="3"/>
  <c r="F23" i="3"/>
  <c r="F24" i="3"/>
  <c r="F25" i="3"/>
  <c r="F26" i="3"/>
  <c r="F27" i="3"/>
  <c r="F28" i="3"/>
  <c r="F29" i="3"/>
  <c r="F21" i="3"/>
  <c r="D22" i="3"/>
  <c r="D23" i="3"/>
  <c r="D24" i="3"/>
  <c r="D25" i="3"/>
  <c r="D26" i="3"/>
  <c r="D27" i="3"/>
  <c r="D28" i="3"/>
  <c r="D29" i="3"/>
  <c r="D21" i="3"/>
  <c r="F30" i="3" l="1"/>
  <c r="J30" i="3"/>
  <c r="D30" i="3"/>
  <c r="H30" i="3"/>
  <c r="H17" i="6"/>
  <c r="G17" i="6"/>
  <c r="I16" i="6"/>
  <c r="I14" i="6"/>
  <c r="I13" i="6"/>
  <c r="I15" i="6"/>
  <c r="I4" i="6"/>
  <c r="I9" i="6"/>
  <c r="I5" i="6"/>
  <c r="I7" i="6"/>
  <c r="I6" i="6"/>
  <c r="I8" i="6"/>
  <c r="C22" i="6"/>
  <c r="D6" i="6"/>
  <c r="D7" i="6"/>
  <c r="D4" i="6"/>
  <c r="D9" i="6"/>
  <c r="D5" i="6"/>
  <c r="D10" i="6"/>
  <c r="D12" i="6"/>
  <c r="D15" i="6"/>
  <c r="D16" i="6"/>
  <c r="D20" i="6"/>
  <c r="D17" i="6"/>
  <c r="D18" i="6"/>
  <c r="D21" i="6"/>
  <c r="D19" i="6"/>
  <c r="D8" i="6"/>
  <c r="B22" i="6"/>
  <c r="D22" i="6" l="1"/>
  <c r="I17" i="6"/>
</calcChain>
</file>

<file path=xl/sharedStrings.xml><?xml version="1.0" encoding="utf-8"?>
<sst xmlns="http://schemas.openxmlformats.org/spreadsheetml/2006/main" count="327" uniqueCount="219">
  <si>
    <t xml:space="preserve">In millions, except per share data </t>
  </si>
  <si>
    <t xml:space="preserve"> </t>
  </si>
  <si>
    <t xml:space="preserve">REVENUES </t>
  </si>
  <si>
    <t xml:space="preserve">Sales by Company-operated restaurants </t>
  </si>
  <si>
    <t xml:space="preserve">Revenues from franchised restaurants </t>
  </si>
  <si>
    <t xml:space="preserve">Total revenues </t>
  </si>
  <si>
    <t xml:space="preserve">OPERATING COSTS AND EXPENSES </t>
  </si>
  <si>
    <t xml:space="preserve">Company-operated restaurant expenses </t>
  </si>
  <si>
    <t xml:space="preserve">Food &amp; paper </t>
  </si>
  <si>
    <t xml:space="preserve">Payroll &amp; employee benefits </t>
  </si>
  <si>
    <t xml:space="preserve">Occupancy &amp; other operating expenses </t>
  </si>
  <si>
    <t xml:space="preserve">Franchised restaurants–occupancy expenses </t>
  </si>
  <si>
    <t xml:space="preserve">Selling, general &amp; administrative expenses </t>
  </si>
  <si>
    <t xml:space="preserve">Impairment and other charges, net </t>
  </si>
  <si>
    <t xml:space="preserve">Other operating (income) expense, net </t>
  </si>
  <si>
    <t xml:space="preserve">Total operating costs and expenses </t>
  </si>
  <si>
    <t xml:space="preserve">Operating income </t>
  </si>
  <si>
    <t xml:space="preserve">Interest expense–net of capitalized interest of $12.3, $6.9 and $5.4 </t>
  </si>
  <si>
    <t xml:space="preserve">Nonoperating (income) expense, net </t>
  </si>
  <si>
    <t xml:space="preserve">Gain on sale of investment </t>
  </si>
  <si>
    <t xml:space="preserve">Income from continuing operations before provision for income taxes </t>
  </si>
  <si>
    <t xml:space="preserve">Provision for income taxes </t>
  </si>
  <si>
    <t xml:space="preserve">Income from continuing operations </t>
  </si>
  <si>
    <t xml:space="preserve">Income from discontinued operations (net of taxes of $34.5 and $101.9) </t>
  </si>
  <si>
    <t xml:space="preserve">Net income </t>
  </si>
  <si>
    <t xml:space="preserve">Per common share–basic: </t>
  </si>
  <si>
    <t xml:space="preserve">Continuing operations </t>
  </si>
  <si>
    <t xml:space="preserve">Discontinued operations </t>
  </si>
  <si>
    <t xml:space="preserve">Per common share–diluted: </t>
  </si>
  <si>
    <t xml:space="preserve">Dividends declared per common share </t>
  </si>
  <si>
    <t xml:space="preserve">Weighted-average shares outstanding–basic </t>
  </si>
  <si>
    <t xml:space="preserve">Weighted-average shares outstanding–diluted </t>
  </si>
  <si>
    <t xml:space="preserve">U.S. </t>
  </si>
  <si>
    <t xml:space="preserve">Europe </t>
  </si>
  <si>
    <t xml:space="preserve">APMEA (Asia/Pacific/Middle East/Africa) </t>
  </si>
  <si>
    <t xml:space="preserve">Other Countries &amp; Corporate </t>
  </si>
  <si>
    <t xml:space="preserve">MCD </t>
  </si>
  <si>
    <t xml:space="preserve">YUM </t>
  </si>
  <si>
    <t xml:space="preserve">BKC </t>
  </si>
  <si>
    <t xml:space="preserve">SBUX </t>
  </si>
  <si>
    <t xml:space="preserve">Market Cap </t>
  </si>
  <si>
    <t xml:space="preserve">Employees </t>
  </si>
  <si>
    <t xml:space="preserve">Revenue </t>
  </si>
  <si>
    <t xml:space="preserve">Gross Margin </t>
  </si>
  <si>
    <t xml:space="preserve">Net Income </t>
  </si>
  <si>
    <t xml:space="preserve">N/A </t>
  </si>
  <si>
    <t xml:space="preserve">EPS </t>
  </si>
  <si>
    <t xml:space="preserve">P/E </t>
  </si>
  <si>
    <t xml:space="preserve">(Fast) Food Service Industry </t>
  </si>
  <si>
    <t xml:space="preserve">Specialty Eateries Industry </t>
  </si>
  <si>
    <t>MCD = McDonald’s Corporation</t>
  </si>
  <si>
    <t>BKC = Burger King Holdings, Inc.</t>
  </si>
  <si>
    <t>SBUX = Starbucks</t>
  </si>
  <si>
    <t xml:space="preserve">PERIOD ENDING </t>
  </si>
  <si>
    <t xml:space="preserve">Assets </t>
  </si>
  <si>
    <t xml:space="preserve">Current Assets </t>
  </si>
  <si>
    <t xml:space="preserve">Cash and Cash Equivalents </t>
  </si>
  <si>
    <t xml:space="preserve">Short Term Investments </t>
  </si>
  <si>
    <t xml:space="preserve">— </t>
  </si>
  <si>
    <t xml:space="preserve">Net Receivables </t>
  </si>
  <si>
    <t xml:space="preserve">Inventory </t>
  </si>
  <si>
    <t xml:space="preserve">Other Current Assets </t>
  </si>
  <si>
    <t xml:space="preserve">Total Current Assets </t>
  </si>
  <si>
    <t xml:space="preserve">Long Term Investments </t>
  </si>
  <si>
    <t xml:space="preserve">Property Plant and Equipment </t>
  </si>
  <si>
    <t xml:space="preserve">Goodwill </t>
  </si>
  <si>
    <t xml:space="preserve">Intangible Assets </t>
  </si>
  <si>
    <t xml:space="preserve">Accumulated Amortization </t>
  </si>
  <si>
    <t xml:space="preserve">Other Assets </t>
  </si>
  <si>
    <t xml:space="preserve">Deferred Long Term Asset Charges </t>
  </si>
  <si>
    <t xml:space="preserve">Total Assets </t>
  </si>
  <si>
    <t xml:space="preserve">Liabilities </t>
  </si>
  <si>
    <t xml:space="preserve">Current Liabilities </t>
  </si>
  <si>
    <t xml:space="preserve">Accounts Payable </t>
  </si>
  <si>
    <t xml:space="preserve">Short/Current Long Term Debt </t>
  </si>
  <si>
    <t xml:space="preserve">Other Current Liabilities </t>
  </si>
  <si>
    <t xml:space="preserve">Total Current Liabilities </t>
  </si>
  <si>
    <t xml:space="preserve">Long Term Debt </t>
  </si>
  <si>
    <t xml:space="preserve">Other Liabilities </t>
  </si>
  <si>
    <t xml:space="preserve">Deferred Long Term Liability Charges </t>
  </si>
  <si>
    <t xml:space="preserve">Minority Interest </t>
  </si>
  <si>
    <t xml:space="preserve">Negative Goodwill </t>
  </si>
  <si>
    <t xml:space="preserve">Total Liabilities </t>
  </si>
  <si>
    <t xml:space="preserve">Stockholders’ Equity </t>
  </si>
  <si>
    <t xml:space="preserve">Misc. Stocks Options Warrants </t>
  </si>
  <si>
    <t xml:space="preserve">Redeemable Preferred Stock </t>
  </si>
  <si>
    <t xml:space="preserve">Preferred Stock </t>
  </si>
  <si>
    <t xml:space="preserve">Common Stock </t>
  </si>
  <si>
    <t xml:space="preserve">Retained Earnings </t>
  </si>
  <si>
    <t xml:space="preserve">Treasury Stock </t>
  </si>
  <si>
    <t xml:space="preserve">Capital Surplus </t>
  </si>
  <si>
    <t xml:space="preserve">Other Stockholders’ Equity </t>
  </si>
  <si>
    <t xml:space="preserve">Total Stockholders’ Equity Total Liabilities and SE </t>
  </si>
  <si>
    <t>Total Liabilities and SE</t>
  </si>
  <si>
    <t>Industry Sales Growth Rate</t>
  </si>
  <si>
    <t>Geography</t>
  </si>
  <si>
    <t>% Sales</t>
  </si>
  <si>
    <t>% Profit</t>
  </si>
  <si>
    <t>Key Internal Factor</t>
  </si>
  <si>
    <t>Strengths</t>
  </si>
  <si>
    <t>Weights</t>
  </si>
  <si>
    <t>Ratings</t>
  </si>
  <si>
    <t>Weight Score</t>
  </si>
  <si>
    <t>Plan to Win : people, products, place, price and promotion.</t>
  </si>
  <si>
    <t>Growing market share, especially on developing country.</t>
  </si>
  <si>
    <t>Strong global presence. brand name, image and reputation.</t>
  </si>
  <si>
    <t>Strong financial performance and position.</t>
  </si>
  <si>
    <t>Introduction of new products.</t>
  </si>
  <si>
    <t>Weakness</t>
  </si>
  <si>
    <t>High Staff Turnover including Top management.</t>
  </si>
  <si>
    <t>Ignoring breakfast from the menu.</t>
  </si>
  <si>
    <t>Customer losses due to fierce competition.</t>
  </si>
  <si>
    <t>Customer Service</t>
  </si>
  <si>
    <t>Healthy Product Development</t>
  </si>
  <si>
    <t>Local Menu Customization</t>
  </si>
  <si>
    <t>Deteriorating hygiene</t>
  </si>
  <si>
    <t>Deteriorating customer service</t>
  </si>
  <si>
    <t>Ambiguity on its positioning</t>
  </si>
  <si>
    <t>Key Exernal Factor</t>
  </si>
  <si>
    <t>Opportunities</t>
  </si>
  <si>
    <t>Threats</t>
  </si>
  <si>
    <t>Globalization</t>
  </si>
  <si>
    <t xml:space="preserve">Diversification &amp; Acquisition </t>
  </si>
  <si>
    <t>Industry Growth</t>
  </si>
  <si>
    <t>Deregulation</t>
  </si>
  <si>
    <t>Increasing Standard of Living</t>
  </si>
  <si>
    <t>Concern over product health effect</t>
  </si>
  <si>
    <t>Fierce competition</t>
  </si>
  <si>
    <t>Relationship with francisee</t>
  </si>
  <si>
    <t>Growing health trends</t>
  </si>
  <si>
    <t>Anti American Sentiments</t>
  </si>
  <si>
    <t>MCD</t>
  </si>
  <si>
    <t>Critical Success Factor</t>
  </si>
  <si>
    <t>Weight</t>
  </si>
  <si>
    <t>Rating</t>
  </si>
  <si>
    <t>YUM = Yum! Brands, Inc. :KFC, Pizza Hut, Taco Bell, A&amp;W, Long John Silver's</t>
  </si>
  <si>
    <t xml:space="preserve">Financial Position </t>
  </si>
  <si>
    <t xml:space="preserve">Consumer Loyalty </t>
  </si>
  <si>
    <t xml:space="preserve">Advertising </t>
  </si>
  <si>
    <t xml:space="preserve">Product Quality </t>
  </si>
  <si>
    <t xml:space="preserve">Innovation </t>
  </si>
  <si>
    <t xml:space="preserve">Market Share </t>
  </si>
  <si>
    <t xml:space="preserve">Management </t>
  </si>
  <si>
    <t xml:space="preserve">Global Expansion </t>
  </si>
  <si>
    <t xml:space="preserve">Rating </t>
  </si>
  <si>
    <t xml:space="preserve">Return on investment </t>
  </si>
  <si>
    <t xml:space="preserve">Rate of inflation </t>
  </si>
  <si>
    <t xml:space="preserve">Leverage </t>
  </si>
  <si>
    <t xml:space="preserve">Demand Changes </t>
  </si>
  <si>
    <t xml:space="preserve">Price Elasticity of demand </t>
  </si>
  <si>
    <t xml:space="preserve">Competitive pressure </t>
  </si>
  <si>
    <t xml:space="preserve">ROE </t>
  </si>
  <si>
    <t xml:space="preserve">Barriers to entry new markets </t>
  </si>
  <si>
    <t xml:space="preserve">Cash Flow </t>
  </si>
  <si>
    <t xml:space="preserve">Risk involved in business </t>
  </si>
  <si>
    <t xml:space="preserve">Average </t>
  </si>
  <si>
    <t xml:space="preserve">Competitive Advantage </t>
  </si>
  <si>
    <t xml:space="preserve">Market share </t>
  </si>
  <si>
    <t xml:space="preserve">Growth potential </t>
  </si>
  <si>
    <t xml:space="preserve">Financial stability </t>
  </si>
  <si>
    <t xml:space="preserve">Customer Loyalty </t>
  </si>
  <si>
    <t xml:space="preserve">Ease of entry new markets </t>
  </si>
  <si>
    <t xml:space="preserve">Control over other parties </t>
  </si>
  <si>
    <t xml:space="preserve">Resources utilization </t>
  </si>
  <si>
    <t xml:space="preserve">Profit potential </t>
  </si>
  <si>
    <t xml:space="preserve">Demand variability </t>
  </si>
  <si>
    <t>Average</t>
  </si>
  <si>
    <t xml:space="preserve">X-axis </t>
  </si>
  <si>
    <t xml:space="preserve">Y-axis </t>
  </si>
  <si>
    <t>RMSP</t>
  </si>
  <si>
    <t>RMSP: Relative Market Share Position</t>
  </si>
  <si>
    <t>IG Rate: Industry Growth Rate</t>
  </si>
  <si>
    <t>Sales</t>
  </si>
  <si>
    <t>Profit</t>
  </si>
  <si>
    <t>IG Rate</t>
  </si>
  <si>
    <t>Strat 1</t>
  </si>
  <si>
    <t>Strat 2</t>
  </si>
  <si>
    <t>AS</t>
  </si>
  <si>
    <t>TAS</t>
  </si>
  <si>
    <t>Total</t>
  </si>
  <si>
    <t>Sum Total</t>
  </si>
  <si>
    <t>Strategy 1</t>
  </si>
  <si>
    <t>Strategy 2</t>
  </si>
  <si>
    <t>Unhealthy food</t>
  </si>
  <si>
    <t>Industry Position</t>
  </si>
  <si>
    <t>Stability Position</t>
  </si>
  <si>
    <t>Financial Position</t>
  </si>
  <si>
    <t>RMSP is ratio of a division’s own market share (or revenues) in a particular industry to the market share (or revenues) held by the largest rival firm in that industry</t>
  </si>
  <si>
    <t>Industry Growth rate of each division relative to all other divisions in the organization</t>
  </si>
  <si>
    <t>Key External Factor</t>
  </si>
  <si>
    <t>KFC</t>
  </si>
  <si>
    <t>Wendys</t>
  </si>
  <si>
    <t>Burger King</t>
  </si>
  <si>
    <t>Relationship with francisee on service quality</t>
  </si>
  <si>
    <t>Low Cost Menu, Special Offer &amp; Discounts</t>
  </si>
  <si>
    <t>Price Competitiveness</t>
  </si>
  <si>
    <t>Sytemization and Duplication - Worldwide Consistency</t>
  </si>
  <si>
    <t>Diversification &amp; Acquisition of different line of product open new opportunities</t>
  </si>
  <si>
    <t>Balancing between customer loss from unhealthy food concern and growing market share from increasing standard of living (W1, O7)</t>
  </si>
  <si>
    <t>Europe</t>
  </si>
  <si>
    <t>APMEA</t>
  </si>
  <si>
    <t>Other Countries &amp; Corporate</t>
  </si>
  <si>
    <t>YUM Revenue</t>
  </si>
  <si>
    <t>McDonald's Notes to Consolidated Financial Statements</t>
  </si>
  <si>
    <t>Segment and Geographic Information</t>
  </si>
  <si>
    <t>In millions</t>
  </si>
  <si>
    <t>U.S.</t>
  </si>
  <si>
    <t xml:space="preserve">   Total revenues</t>
  </si>
  <si>
    <t xml:space="preserve">   Total assets</t>
  </si>
  <si>
    <t xml:space="preserve">   Total capital expenditures</t>
  </si>
  <si>
    <t xml:space="preserve">   Total depreciation and amortization</t>
  </si>
  <si>
    <t xml:space="preserve">(1)  Includes expense due to Impairment and other charges (credits), net of $39.3 million related to the Company's share </t>
  </si>
  <si>
    <t>of restaurant closings in McDonald's Japan (a 50%-owned affiliate).</t>
  </si>
  <si>
    <t xml:space="preserve">(2)  Includes income due to Impairment and other charges (credits), net of $21.0 million related to the resolution of certain </t>
  </si>
  <si>
    <t>liabilites retained in connection with the 2007 Latin America developmental license transaction.</t>
  </si>
  <si>
    <t xml:space="preserve">(3)  Includes income due to Impairment and other charges (credits), net of $65.2 million primarily related to the resolution of certain </t>
  </si>
  <si>
    <r>
      <t xml:space="preserve">   Total operating income</t>
    </r>
    <r>
      <rPr>
        <i/>
        <sz val="8"/>
        <rFont val="Arial"/>
        <family val="2"/>
      </rPr>
      <t xml:space="preserve"> </t>
    </r>
  </si>
  <si>
    <t>Growth</t>
  </si>
  <si>
    <t>Increasing cooperation with franchisee to uphold standard on hygiene and customer service (W4,T1)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</si>
</sst>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_);\(0\)"/>
    <numFmt numFmtId="165" formatCode="_(&quot;$&quot;* #,##0.0_);_(&quot;$&quot;* \(#,##0.0\);_(&quot;$&quot;* &quot;-&quot;??_);_(@_)"/>
    <numFmt numFmtId="166" formatCode="#,##0.0_);\(#,##0.0\)"/>
  </numFmts>
  <fonts count="35" x14ac:knownFonts="1">
    <font>
      <sz val="8"/>
      <color theme="1"/>
      <name val="Calibri"/>
      <family val="2"/>
    </font>
    <font>
      <sz val="8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8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2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sz val="8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vertAlign val="superscript"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44" fontId="1" fillId="0" borderId="0" applyFont="0" applyFill="0" applyBorder="0" applyAlignment="0" applyProtection="0"/>
    <xf numFmtId="0" fontId="29" fillId="0" borderId="19"/>
  </cellStyleXfs>
  <cellXfs count="164">
    <xf numFmtId="0" fontId="0" fillId="0" borderId="0" xfId="0"/>
    <xf numFmtId="0" fontId="20" fillId="0" borderId="0" xfId="2" applyFont="1"/>
    <xf numFmtId="0" fontId="1" fillId="0" borderId="0" xfId="0" applyFont="1"/>
    <xf numFmtId="0" fontId="21" fillId="0" borderId="0" xfId="2" applyFont="1"/>
    <xf numFmtId="0" fontId="21" fillId="0" borderId="10" xfId="2" applyFont="1" applyBorder="1"/>
    <xf numFmtId="0" fontId="22" fillId="0" borderId="0" xfId="2" applyFont="1"/>
    <xf numFmtId="0" fontId="22" fillId="0" borderId="0" xfId="2" applyFont="1" applyBorder="1"/>
    <xf numFmtId="0" fontId="20" fillId="0" borderId="0" xfId="2" applyFont="1" applyBorder="1"/>
    <xf numFmtId="8" fontId="0" fillId="0" borderId="0" xfId="0" applyNumberFormat="1"/>
    <xf numFmtId="4" fontId="0" fillId="0" borderId="0" xfId="0" applyNumberFormat="1"/>
    <xf numFmtId="0" fontId="21" fillId="0" borderId="11" xfId="2" applyFont="1" applyBorder="1"/>
    <xf numFmtId="0" fontId="21" fillId="0" borderId="12" xfId="2" applyFont="1" applyBorder="1"/>
    <xf numFmtId="0" fontId="21" fillId="0" borderId="13" xfId="2" applyFont="1" applyBorder="1"/>
    <xf numFmtId="0" fontId="21" fillId="0" borderId="14" xfId="2" applyFont="1" applyBorder="1"/>
    <xf numFmtId="0" fontId="21" fillId="0" borderId="15" xfId="2" applyFont="1" applyBorder="1"/>
    <xf numFmtId="0" fontId="21" fillId="0" borderId="16" xfId="2" applyFont="1" applyBorder="1"/>
    <xf numFmtId="0" fontId="21" fillId="0" borderId="17" xfId="2" applyFont="1" applyBorder="1"/>
    <xf numFmtId="0" fontId="20" fillId="0" borderId="15" xfId="2" applyFont="1" applyBorder="1"/>
    <xf numFmtId="0" fontId="20" fillId="0" borderId="16" xfId="2" applyFont="1" applyBorder="1"/>
    <xf numFmtId="0" fontId="20" fillId="0" borderId="17" xfId="2" applyFont="1" applyBorder="1"/>
    <xf numFmtId="8" fontId="20" fillId="0" borderId="15" xfId="2" applyNumberFormat="1" applyFont="1" applyBorder="1"/>
    <xf numFmtId="8" fontId="20" fillId="0" borderId="16" xfId="2" applyNumberFormat="1" applyFont="1" applyBorder="1"/>
    <xf numFmtId="8" fontId="20" fillId="0" borderId="17" xfId="2" applyNumberFormat="1" applyFont="1" applyBorder="1"/>
    <xf numFmtId="4" fontId="20" fillId="0" borderId="15" xfId="2" applyNumberFormat="1" applyFont="1" applyBorder="1"/>
    <xf numFmtId="4" fontId="20" fillId="0" borderId="16" xfId="2" applyNumberFormat="1" applyFont="1" applyBorder="1"/>
    <xf numFmtId="4" fontId="20" fillId="0" borderId="17" xfId="2" applyNumberFormat="1" applyFont="1" applyBorder="1"/>
    <xf numFmtId="4" fontId="21" fillId="0" borderId="18" xfId="2" applyNumberFormat="1" applyFont="1" applyBorder="1"/>
    <xf numFmtId="4" fontId="21" fillId="0" borderId="19" xfId="2" applyNumberFormat="1" applyFont="1" applyBorder="1"/>
    <xf numFmtId="4" fontId="21" fillId="0" borderId="20" xfId="2" applyNumberFormat="1" applyFont="1" applyBorder="1"/>
    <xf numFmtId="4" fontId="22" fillId="0" borderId="15" xfId="2" applyNumberFormat="1" applyFont="1" applyBorder="1"/>
    <xf numFmtId="4" fontId="22" fillId="0" borderId="16" xfId="2" applyNumberFormat="1" applyFont="1" applyBorder="1"/>
    <xf numFmtId="4" fontId="22" fillId="0" borderId="17" xfId="2" applyNumberFormat="1" applyFont="1" applyBorder="1"/>
    <xf numFmtId="8" fontId="21" fillId="0" borderId="18" xfId="2" applyNumberFormat="1" applyFont="1" applyBorder="1"/>
    <xf numFmtId="8" fontId="21" fillId="0" borderId="19" xfId="2" applyNumberFormat="1" applyFont="1" applyBorder="1"/>
    <xf numFmtId="8" fontId="21" fillId="0" borderId="20" xfId="2" applyNumberFormat="1" applyFont="1" applyBorder="1"/>
    <xf numFmtId="8" fontId="21" fillId="0" borderId="15" xfId="2" applyNumberFormat="1" applyFont="1" applyBorder="1"/>
    <xf numFmtId="8" fontId="21" fillId="0" borderId="16" xfId="2" applyNumberFormat="1" applyFont="1" applyBorder="1"/>
    <xf numFmtId="8" fontId="21" fillId="0" borderId="17" xfId="2" applyNumberFormat="1" applyFont="1" applyBorder="1"/>
    <xf numFmtId="4" fontId="21" fillId="0" borderId="15" xfId="2" applyNumberFormat="1" applyFont="1" applyBorder="1"/>
    <xf numFmtId="4" fontId="21" fillId="0" borderId="16" xfId="2" applyNumberFormat="1" applyFont="1" applyBorder="1"/>
    <xf numFmtId="4" fontId="21" fillId="0" borderId="17" xfId="2" applyNumberFormat="1" applyFont="1" applyBorder="1"/>
    <xf numFmtId="0" fontId="3" fillId="0" borderId="0" xfId="0" applyFont="1"/>
    <xf numFmtId="0" fontId="3" fillId="0" borderId="11" xfId="0" applyFont="1" applyBorder="1"/>
    <xf numFmtId="0" fontId="3" fillId="0" borderId="10" xfId="0" applyFont="1" applyBorder="1"/>
    <xf numFmtId="0" fontId="0" fillId="0" borderId="10" xfId="0" applyBorder="1"/>
    <xf numFmtId="3" fontId="0" fillId="0" borderId="0" xfId="0" applyNumberFormat="1"/>
    <xf numFmtId="10" fontId="0" fillId="0" borderId="0" xfId="0" applyNumberFormat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10" fontId="0" fillId="0" borderId="15" xfId="0" applyNumberFormat="1" applyBorder="1"/>
    <xf numFmtId="10" fontId="0" fillId="0" borderId="16" xfId="0" applyNumberFormat="1" applyBorder="1"/>
    <xf numFmtId="10" fontId="0" fillId="0" borderId="17" xfId="0" applyNumberFormat="1" applyBorder="1"/>
    <xf numFmtId="6" fontId="0" fillId="0" borderId="0" xfId="0" applyNumberFormat="1"/>
    <xf numFmtId="15" fontId="3" fillId="0" borderId="11" xfId="0" applyNumberFormat="1" applyFont="1" applyBorder="1"/>
    <xf numFmtId="3" fontId="3" fillId="0" borderId="0" xfId="0" applyNumberFormat="1" applyFont="1"/>
    <xf numFmtId="6" fontId="3" fillId="0" borderId="10" xfId="0" applyNumberFormat="1" applyFont="1" applyBorder="1"/>
    <xf numFmtId="0" fontId="3" fillId="0" borderId="21" xfId="0" applyFont="1" applyBorder="1"/>
    <xf numFmtId="3" fontId="3" fillId="0" borderId="21" xfId="0" applyNumberFormat="1" applyFont="1" applyBorder="1"/>
    <xf numFmtId="3" fontId="3" fillId="0" borderId="10" xfId="0" applyNumberFormat="1" applyFont="1" applyBorder="1"/>
    <xf numFmtId="0" fontId="3" fillId="0" borderId="0" xfId="0" applyFont="1" applyBorder="1"/>
    <xf numFmtId="3" fontId="3" fillId="0" borderId="0" xfId="0" applyNumberFormat="1" applyFont="1" applyBorder="1"/>
    <xf numFmtId="10" fontId="0" fillId="0" borderId="10" xfId="0" applyNumberFormat="1" applyBorder="1"/>
    <xf numFmtId="0" fontId="3" fillId="33" borderId="0" xfId="0" applyFont="1" applyFill="1"/>
    <xf numFmtId="0" fontId="0" fillId="33" borderId="0" xfId="0" applyFill="1"/>
    <xf numFmtId="0" fontId="3" fillId="34" borderId="0" xfId="0" applyFont="1" applyFill="1"/>
    <xf numFmtId="0" fontId="0" fillId="34" borderId="0" xfId="0" applyFill="1"/>
    <xf numFmtId="0" fontId="0" fillId="33" borderId="0" xfId="0" applyFont="1" applyFill="1"/>
    <xf numFmtId="0" fontId="0" fillId="0" borderId="0" xfId="0" applyFont="1"/>
    <xf numFmtId="0" fontId="0" fillId="34" borderId="0" xfId="0" applyFont="1" applyFill="1"/>
    <xf numFmtId="0" fontId="0" fillId="0" borderId="0" xfId="0" applyAlignment="1"/>
    <xf numFmtId="0" fontId="0" fillId="0" borderId="23" xfId="0" applyBorder="1"/>
    <xf numFmtId="0" fontId="0" fillId="0" borderId="14" xfId="0" applyBorder="1"/>
    <xf numFmtId="0" fontId="0" fillId="0" borderId="12" xfId="0" applyBorder="1"/>
    <xf numFmtId="0" fontId="0" fillId="0" borderId="20" xfId="0" applyBorder="1"/>
    <xf numFmtId="0" fontId="0" fillId="0" borderId="10" xfId="0" applyFill="1" applyBorder="1"/>
    <xf numFmtId="0" fontId="3" fillId="0" borderId="24" xfId="0" applyFont="1" applyBorder="1"/>
    <xf numFmtId="4" fontId="0" fillId="0" borderId="12" xfId="0" applyNumberFormat="1" applyBorder="1"/>
    <xf numFmtId="2" fontId="0" fillId="0" borderId="12" xfId="0" applyNumberFormat="1" applyBorder="1"/>
    <xf numFmtId="2" fontId="0" fillId="0" borderId="0" xfId="0" applyNumberFormat="1"/>
    <xf numFmtId="2" fontId="0" fillId="0" borderId="11" xfId="0" applyNumberFormat="1" applyBorder="1"/>
    <xf numFmtId="0" fontId="24" fillId="0" borderId="0" xfId="0" applyFont="1"/>
    <xf numFmtId="0" fontId="24" fillId="0" borderId="17" xfId="0" applyFont="1" applyBorder="1"/>
    <xf numFmtId="0" fontId="24" fillId="0" borderId="15" xfId="0" applyFont="1" applyBorder="1"/>
    <xf numFmtId="0" fontId="24" fillId="33" borderId="0" xfId="0" applyFont="1" applyFill="1"/>
    <xf numFmtId="0" fontId="25" fillId="34" borderId="15" xfId="0" applyFont="1" applyFill="1" applyBorder="1"/>
    <xf numFmtId="0" fontId="26" fillId="0" borderId="0" xfId="0" applyFont="1" applyAlignment="1">
      <alignment horizontal="left" vertical="center" readingOrder="1"/>
    </xf>
    <xf numFmtId="0" fontId="0" fillId="33" borderId="15" xfId="0" applyFont="1" applyFill="1" applyBorder="1"/>
    <xf numFmtId="0" fontId="0" fillId="33" borderId="16" xfId="0" applyFont="1" applyFill="1" applyBorder="1"/>
    <xf numFmtId="0" fontId="3" fillId="34" borderId="15" xfId="0" applyFont="1" applyFill="1" applyBorder="1"/>
    <xf numFmtId="0" fontId="25" fillId="0" borderId="21" xfId="0" applyFont="1" applyBorder="1"/>
    <xf numFmtId="0" fontId="25" fillId="0" borderId="24" xfId="0" applyFont="1" applyBorder="1"/>
    <xf numFmtId="0" fontId="25" fillId="0" borderId="23" xfId="0" applyFont="1" applyBorder="1"/>
    <xf numFmtId="0" fontId="25" fillId="35" borderId="15" xfId="0" applyFont="1" applyFill="1" applyBorder="1"/>
    <xf numFmtId="0" fontId="0" fillId="34" borderId="15" xfId="0" applyFill="1" applyBorder="1"/>
    <xf numFmtId="0" fontId="24" fillId="34" borderId="15" xfId="0" applyFont="1" applyFill="1" applyBorder="1"/>
    <xf numFmtId="0" fontId="0" fillId="33" borderId="17" xfId="0" applyFont="1" applyFill="1" applyBorder="1"/>
    <xf numFmtId="0" fontId="0" fillId="34" borderId="17" xfId="0" applyFont="1" applyFill="1" applyBorder="1"/>
    <xf numFmtId="0" fontId="0" fillId="34" borderId="15" xfId="0" applyFont="1" applyFill="1" applyBorder="1"/>
    <xf numFmtId="0" fontId="0" fillId="34" borderId="14" xfId="0" applyFont="1" applyFill="1" applyBorder="1"/>
    <xf numFmtId="0" fontId="0" fillId="34" borderId="16" xfId="0" applyFont="1" applyFill="1" applyBorder="1"/>
    <xf numFmtId="0" fontId="0" fillId="34" borderId="13" xfId="0" applyFont="1" applyFill="1" applyBorder="1"/>
    <xf numFmtId="0" fontId="0" fillId="34" borderId="11" xfId="0" applyFont="1" applyFill="1" applyBorder="1"/>
    <xf numFmtId="0" fontId="0" fillId="0" borderId="24" xfId="0" applyFont="1" applyBorder="1"/>
    <xf numFmtId="0" fontId="0" fillId="0" borderId="23" xfId="0" applyFont="1" applyBorder="1"/>
    <xf numFmtId="0" fontId="3" fillId="0" borderId="22" xfId="0" applyFont="1" applyBorder="1"/>
    <xf numFmtId="0" fontId="3" fillId="0" borderId="14" xfId="0" applyFont="1" applyBorder="1"/>
    <xf numFmtId="0" fontId="3" fillId="0" borderId="13" xfId="0" applyFont="1" applyBorder="1"/>
    <xf numFmtId="0" fontId="3" fillId="0" borderId="23" xfId="0" applyFont="1" applyBorder="1"/>
    <xf numFmtId="0" fontId="3" fillId="36" borderId="22" xfId="0" applyFont="1" applyFill="1" applyBorder="1"/>
    <xf numFmtId="0" fontId="0" fillId="36" borderId="17" xfId="0" applyFill="1" applyBorder="1"/>
    <xf numFmtId="0" fontId="0" fillId="36" borderId="15" xfId="0" applyFill="1" applyBorder="1"/>
    <xf numFmtId="0" fontId="0" fillId="36" borderId="14" xfId="0" applyFill="1" applyBorder="1"/>
    <xf numFmtId="0" fontId="0" fillId="36" borderId="12" xfId="0" applyFill="1" applyBorder="1"/>
    <xf numFmtId="0" fontId="0" fillId="36" borderId="10" xfId="0" applyFill="1" applyBorder="1"/>
    <xf numFmtId="0" fontId="0" fillId="37" borderId="10" xfId="0" applyFill="1" applyBorder="1"/>
    <xf numFmtId="0" fontId="27" fillId="0" borderId="0" xfId="0" applyFont="1" applyAlignment="1">
      <alignment horizontal="left" vertical="center" indent="4" readingOrder="1"/>
    </xf>
    <xf numFmtId="0" fontId="28" fillId="0" borderId="0" xfId="0" applyFont="1" applyFill="1" applyBorder="1"/>
    <xf numFmtId="0" fontId="32" fillId="0" borderId="0" xfId="0" applyFont="1" applyFill="1" applyBorder="1"/>
    <xf numFmtId="37" fontId="31" fillId="0" borderId="27" xfId="44" applyNumberFormat="1" applyFont="1" applyFill="1" applyBorder="1" applyAlignment="1" applyProtection="1">
      <alignment horizontal="left"/>
    </xf>
    <xf numFmtId="164" fontId="33" fillId="0" borderId="27" xfId="44" applyNumberFormat="1" applyFont="1" applyFill="1" applyBorder="1" applyAlignment="1" applyProtection="1">
      <alignment horizontal="right"/>
      <protection locked="0"/>
    </xf>
    <xf numFmtId="164" fontId="30" fillId="0" borderId="27" xfId="44" applyNumberFormat="1" applyFont="1" applyFill="1" applyBorder="1" applyAlignment="1" applyProtection="1">
      <alignment horizontal="right"/>
      <protection locked="0"/>
    </xf>
    <xf numFmtId="164" fontId="31" fillId="0" borderId="27" xfId="44" applyNumberFormat="1" applyFont="1" applyFill="1" applyBorder="1" applyAlignment="1" applyProtection="1">
      <alignment horizontal="right"/>
      <protection locked="0"/>
    </xf>
    <xf numFmtId="164" fontId="32" fillId="0" borderId="27" xfId="44" applyNumberFormat="1" applyFont="1" applyFill="1" applyBorder="1" applyAlignment="1" applyProtection="1">
      <alignment horizontal="right"/>
      <protection locked="0"/>
    </xf>
    <xf numFmtId="37" fontId="32" fillId="0" borderId="0" xfId="44" applyNumberFormat="1" applyFont="1" applyFill="1" applyBorder="1" applyAlignment="1" applyProtection="1"/>
    <xf numFmtId="165" fontId="30" fillId="0" borderId="0" xfId="43" applyNumberFormat="1" applyFont="1" applyFill="1" applyBorder="1" applyAlignment="1" applyProtection="1">
      <protection locked="0"/>
    </xf>
    <xf numFmtId="165" fontId="32" fillId="0" borderId="0" xfId="43" applyNumberFormat="1" applyFont="1" applyFill="1" applyBorder="1" applyAlignment="1" applyProtection="1">
      <protection locked="0"/>
    </xf>
    <xf numFmtId="166" fontId="30" fillId="0" borderId="0" xfId="44" applyNumberFormat="1" applyFont="1" applyFill="1" applyBorder="1" applyAlignment="1" applyProtection="1">
      <protection locked="0"/>
    </xf>
    <xf numFmtId="166" fontId="32" fillId="0" borderId="0" xfId="44" applyNumberFormat="1" applyFont="1" applyFill="1" applyBorder="1" applyAlignment="1" applyProtection="1">
      <protection locked="0"/>
    </xf>
    <xf numFmtId="0" fontId="32" fillId="0" borderId="0" xfId="44" applyFont="1" applyFill="1" applyBorder="1" applyAlignment="1" applyProtection="1"/>
    <xf numFmtId="37" fontId="32" fillId="0" borderId="26" xfId="44" applyNumberFormat="1" applyFont="1" applyFill="1" applyBorder="1" applyAlignment="1" applyProtection="1"/>
    <xf numFmtId="165" fontId="30" fillId="0" borderId="26" xfId="43" applyNumberFormat="1" applyFont="1" applyFill="1" applyBorder="1" applyAlignment="1" applyProtection="1">
      <protection locked="0"/>
    </xf>
    <xf numFmtId="165" fontId="32" fillId="0" borderId="26" xfId="43" applyNumberFormat="1" applyFont="1" applyFill="1" applyBorder="1" applyAlignment="1" applyProtection="1">
      <protection locked="0"/>
    </xf>
    <xf numFmtId="164" fontId="34" fillId="0" borderId="0" xfId="43" applyNumberFormat="1" applyFont="1" applyFill="1" applyBorder="1" applyAlignment="1" applyProtection="1">
      <alignment horizontal="left"/>
      <protection locked="0"/>
    </xf>
    <xf numFmtId="0" fontId="32" fillId="0" borderId="26" xfId="0" applyFont="1" applyFill="1" applyBorder="1"/>
    <xf numFmtId="164" fontId="34" fillId="0" borderId="26" xfId="43" applyNumberFormat="1" applyFont="1" applyFill="1" applyBorder="1" applyAlignment="1" applyProtection="1">
      <alignment horizontal="left"/>
      <protection locked="0"/>
    </xf>
    <xf numFmtId="37" fontId="32" fillId="0" borderId="26" xfId="44" applyNumberFormat="1" applyFont="1" applyFill="1" applyBorder="1" applyAlignment="1" applyProtection="1">
      <alignment horizontal="left"/>
    </xf>
    <xf numFmtId="0" fontId="31" fillId="0" borderId="0" xfId="0" applyFont="1" applyFill="1" applyAlignment="1"/>
    <xf numFmtId="0" fontId="32" fillId="0" borderId="0" xfId="0" applyFont="1" applyFill="1" applyAlignment="1"/>
    <xf numFmtId="0" fontId="31" fillId="0" borderId="0" xfId="0" applyFont="1" applyFill="1" applyAlignment="1">
      <alignment horizontal="left" indent="2"/>
    </xf>
    <xf numFmtId="165" fontId="0" fillId="0" borderId="0" xfId="0" applyNumberFormat="1"/>
    <xf numFmtId="165" fontId="0" fillId="0" borderId="11" xfId="0" applyNumberFormat="1" applyBorder="1"/>
    <xf numFmtId="165" fontId="0" fillId="0" borderId="14" xfId="0" applyNumberFormat="1" applyBorder="1"/>
    <xf numFmtId="3" fontId="0" fillId="0" borderId="0" xfId="0" applyNumberFormat="1" applyFont="1"/>
    <xf numFmtId="10" fontId="30" fillId="0" borderId="0" xfId="43" applyNumberFormat="1" applyFont="1" applyFill="1" applyBorder="1" applyAlignment="1" applyProtection="1">
      <protection locked="0"/>
    </xf>
    <xf numFmtId="10" fontId="30" fillId="0" borderId="0" xfId="44" applyNumberFormat="1" applyFont="1" applyFill="1" applyBorder="1" applyAlignment="1" applyProtection="1">
      <protection locked="0"/>
    </xf>
    <xf numFmtId="10" fontId="30" fillId="0" borderId="26" xfId="43" applyNumberFormat="1" applyFont="1" applyFill="1" applyBorder="1" applyAlignment="1" applyProtection="1">
      <protection locked="0"/>
    </xf>
    <xf numFmtId="10" fontId="32" fillId="0" borderId="0" xfId="0" applyNumberFormat="1" applyFont="1" applyFill="1" applyBorder="1"/>
    <xf numFmtId="10" fontId="32" fillId="0" borderId="11" xfId="0" applyNumberFormat="1" applyFont="1" applyFill="1" applyBorder="1"/>
    <xf numFmtId="0" fontId="3" fillId="36" borderId="22" xfId="0" applyFont="1" applyFill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30" fillId="38" borderId="21" xfId="0" applyFont="1" applyFill="1" applyBorder="1" applyAlignment="1"/>
    <xf numFmtId="0" fontId="32" fillId="38" borderId="21" xfId="0" applyFont="1" applyFill="1" applyBorder="1" applyAlignment="1"/>
    <xf numFmtId="0" fontId="30" fillId="0" borderId="10" xfId="0" applyFont="1" applyFill="1" applyBorder="1" applyAlignment="1">
      <alignment horizontal="center"/>
    </xf>
    <xf numFmtId="0" fontId="30" fillId="0" borderId="21" xfId="0" applyFont="1" applyFill="1" applyBorder="1" applyAlignment="1">
      <alignment horizontal="left"/>
    </xf>
    <xf numFmtId="37" fontId="32" fillId="0" borderId="25" xfId="44" quotePrefix="1" applyNumberFormat="1" applyFont="1" applyFill="1" applyBorder="1" applyAlignment="1" applyProtection="1">
      <alignment horizontal="center"/>
    </xf>
    <xf numFmtId="37" fontId="31" fillId="0" borderId="0" xfId="44" quotePrefix="1" applyNumberFormat="1" applyFont="1" applyFill="1" applyBorder="1" applyAlignment="1" applyProtection="1">
      <alignment horizontal="left"/>
    </xf>
  </cellXfs>
  <cellStyles count="45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Currency" xfId="43" builtinId="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2"/>
    <cellStyle name="Normal_MCDar.XLS" xfId="44"/>
    <cellStyle name="Note 2" xfId="16"/>
    <cellStyle name="Output 2" xfId="11"/>
    <cellStyle name="Title" xfId="1" builtinId="15" customBuiltin="1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Space Matrix</c:v>
          </c:tx>
          <c:marker>
            <c:symbol val="none"/>
          </c:marker>
          <c:xVal>
            <c:numRef>
              <c:f>SPACE!$B$20:$C$20</c:f>
              <c:numCache>
                <c:formatCode>#,##0.00</c:formatCode>
                <c:ptCount val="2"/>
                <c:pt idx="0" formatCode="General">
                  <c:v>0</c:v>
                </c:pt>
                <c:pt idx="1">
                  <c:v>1.0833333333333335</c:v>
                </c:pt>
              </c:numCache>
            </c:numRef>
          </c:xVal>
          <c:yVal>
            <c:numRef>
              <c:f>SPACE!$B$21:$C$21</c:f>
              <c:numCache>
                <c:formatCode>#,##0.00</c:formatCode>
                <c:ptCount val="2"/>
                <c:pt idx="0" formatCode="General">
                  <c:v>0</c:v>
                </c:pt>
                <c:pt idx="1">
                  <c:v>1.5416666666666665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86944"/>
        <c:axId val="71588480"/>
      </c:scatterChart>
      <c:valAx>
        <c:axId val="71586944"/>
        <c:scaling>
          <c:orientation val="minMax"/>
          <c:min val="-2"/>
        </c:scaling>
        <c:delete val="0"/>
        <c:axPos val="b"/>
        <c:numFmt formatCode="General" sourceLinked="1"/>
        <c:majorTickMark val="none"/>
        <c:minorTickMark val="none"/>
        <c:tickLblPos val="nextTo"/>
        <c:crossAx val="71588480"/>
        <c:crosses val="autoZero"/>
        <c:crossBetween val="midCat"/>
        <c:majorUnit val="0.5"/>
      </c:valAx>
      <c:valAx>
        <c:axId val="71588480"/>
        <c:scaling>
          <c:orientation val="minMax"/>
          <c:min val="-2.5"/>
        </c:scaling>
        <c:delete val="0"/>
        <c:axPos val="l"/>
        <c:numFmt formatCode="General" sourceLinked="1"/>
        <c:majorTickMark val="none"/>
        <c:minorTickMark val="none"/>
        <c:tickLblPos val="nextTo"/>
        <c:crossAx val="71586944"/>
        <c:crosses val="autoZero"/>
        <c:crossBetween val="midCat"/>
        <c:majorUnit val="0.5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7938</xdr:colOff>
      <xdr:row>8</xdr:row>
      <xdr:rowOff>84930</xdr:rowOff>
    </xdr:from>
    <xdr:to>
      <xdr:col>15</xdr:col>
      <xdr:colOff>325438</xdr:colOff>
      <xdr:row>27</xdr:row>
      <xdr:rowOff>113505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1</xdr:row>
      <xdr:rowOff>0</xdr:rowOff>
    </xdr:from>
    <xdr:to>
      <xdr:col>13</xdr:col>
      <xdr:colOff>485775</xdr:colOff>
      <xdr:row>12</xdr:row>
      <xdr:rowOff>34782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2875"/>
          <a:ext cx="4038600" cy="163498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16</xdr:col>
      <xdr:colOff>266699</xdr:colOff>
      <xdr:row>0</xdr:row>
      <xdr:rowOff>1</xdr:rowOff>
    </xdr:from>
    <xdr:to>
      <xdr:col>21</xdr:col>
      <xdr:colOff>238125</xdr:colOff>
      <xdr:row>12</xdr:row>
      <xdr:rowOff>74784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4" y="1"/>
          <a:ext cx="2895601" cy="181785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42" sqref="A42"/>
    </sheetView>
  </sheetViews>
  <sheetFormatPr defaultRowHeight="11.25" x14ac:dyDescent="0.2"/>
  <cols>
    <col min="1" max="1" width="59.33203125" bestFit="1" customWidth="1"/>
    <col min="2" max="4" width="10.6640625" bestFit="1" customWidth="1"/>
  </cols>
  <sheetData>
    <row r="1" spans="1:5" x14ac:dyDescent="0.2">
      <c r="A1" s="10" t="s">
        <v>0</v>
      </c>
      <c r="B1" s="11">
        <v>2008</v>
      </c>
      <c r="C1" s="12">
        <v>2007</v>
      </c>
      <c r="D1" s="13">
        <v>2006</v>
      </c>
      <c r="E1" s="1" t="s">
        <v>1</v>
      </c>
    </row>
    <row r="2" spans="1:5" x14ac:dyDescent="0.2">
      <c r="A2" s="3"/>
      <c r="B2" s="14"/>
      <c r="C2" s="15"/>
      <c r="D2" s="16"/>
      <c r="E2" s="1"/>
    </row>
    <row r="3" spans="1:5" x14ac:dyDescent="0.2">
      <c r="A3" s="3" t="s">
        <v>2</v>
      </c>
      <c r="B3" s="17"/>
      <c r="C3" s="18"/>
      <c r="D3" s="19" t="s">
        <v>1</v>
      </c>
      <c r="E3" s="1"/>
    </row>
    <row r="4" spans="1:5" x14ac:dyDescent="0.2">
      <c r="A4" s="1" t="s">
        <v>3</v>
      </c>
      <c r="B4" s="20">
        <v>16560.900000000001</v>
      </c>
      <c r="C4" s="21">
        <v>16611</v>
      </c>
      <c r="D4" s="22">
        <v>15402.4</v>
      </c>
      <c r="E4" s="1"/>
    </row>
    <row r="5" spans="1:5" x14ac:dyDescent="0.2">
      <c r="A5" s="1" t="s">
        <v>4</v>
      </c>
      <c r="B5" s="23">
        <v>6961.5</v>
      </c>
      <c r="C5" s="24">
        <v>6175.6</v>
      </c>
      <c r="D5" s="25">
        <v>5492.8</v>
      </c>
      <c r="E5" s="1"/>
    </row>
    <row r="6" spans="1:5" x14ac:dyDescent="0.2">
      <c r="A6" s="4" t="s">
        <v>5</v>
      </c>
      <c r="B6" s="26">
        <v>23522.400000000001</v>
      </c>
      <c r="C6" s="27">
        <v>22786.6</v>
      </c>
      <c r="D6" s="28">
        <v>20895.2</v>
      </c>
      <c r="E6" s="1"/>
    </row>
    <row r="7" spans="1:5" x14ac:dyDescent="0.2">
      <c r="A7" s="6"/>
      <c r="B7" s="23"/>
      <c r="C7" s="24"/>
      <c r="D7" s="25"/>
      <c r="E7" s="1"/>
    </row>
    <row r="8" spans="1:5" x14ac:dyDescent="0.2">
      <c r="A8" s="3" t="s">
        <v>6</v>
      </c>
      <c r="B8" s="17"/>
      <c r="C8" s="18"/>
      <c r="D8" s="19"/>
      <c r="E8" s="1"/>
    </row>
    <row r="9" spans="1:5" x14ac:dyDescent="0.2">
      <c r="A9" s="1" t="s">
        <v>7</v>
      </c>
      <c r="B9" s="17"/>
      <c r="C9" s="18"/>
      <c r="D9" s="19"/>
      <c r="E9" s="1"/>
    </row>
    <row r="10" spans="1:5" x14ac:dyDescent="0.2">
      <c r="A10" s="1" t="s">
        <v>8</v>
      </c>
      <c r="B10" s="23">
        <v>5586.1</v>
      </c>
      <c r="C10" s="24">
        <v>5487.4</v>
      </c>
      <c r="D10" s="25">
        <v>5111.8</v>
      </c>
      <c r="E10" s="1"/>
    </row>
    <row r="11" spans="1:5" x14ac:dyDescent="0.2">
      <c r="A11" s="1" t="s">
        <v>9</v>
      </c>
      <c r="B11" s="23">
        <v>4300.1000000000004</v>
      </c>
      <c r="C11" s="24">
        <v>4331.6000000000004</v>
      </c>
      <c r="D11" s="25">
        <v>3991.1</v>
      </c>
      <c r="E11" s="1"/>
    </row>
    <row r="12" spans="1:5" x14ac:dyDescent="0.2">
      <c r="A12" s="1" t="s">
        <v>10</v>
      </c>
      <c r="B12" s="23">
        <v>3766.7</v>
      </c>
      <c r="C12" s="24">
        <v>3922.7</v>
      </c>
      <c r="D12" s="25">
        <v>3802.2</v>
      </c>
      <c r="E12" s="1"/>
    </row>
    <row r="13" spans="1:5" x14ac:dyDescent="0.2">
      <c r="A13" s="1" t="s">
        <v>11</v>
      </c>
      <c r="B13" s="23">
        <v>1230.3</v>
      </c>
      <c r="C13" s="24">
        <v>1139.7</v>
      </c>
      <c r="D13" s="25">
        <v>1058.0999999999999</v>
      </c>
      <c r="E13" s="1"/>
    </row>
    <row r="14" spans="1:5" x14ac:dyDescent="0.2">
      <c r="A14" s="1" t="s">
        <v>12</v>
      </c>
      <c r="B14" s="23">
        <v>2355.5</v>
      </c>
      <c r="C14" s="24">
        <v>2367</v>
      </c>
      <c r="D14" s="25">
        <v>2295.6999999999998</v>
      </c>
      <c r="E14" s="1"/>
    </row>
    <row r="15" spans="1:5" x14ac:dyDescent="0.2">
      <c r="A15" s="1" t="s">
        <v>13</v>
      </c>
      <c r="B15" s="17">
        <v>6</v>
      </c>
      <c r="C15" s="24">
        <v>1670.3</v>
      </c>
      <c r="D15" s="19">
        <v>134.19999999999999</v>
      </c>
      <c r="E15" s="1"/>
    </row>
    <row r="16" spans="1:5" x14ac:dyDescent="0.2">
      <c r="A16" s="1" t="s">
        <v>14</v>
      </c>
      <c r="B16" s="17">
        <v>-165.2</v>
      </c>
      <c r="C16" s="18">
        <v>-11.1</v>
      </c>
      <c r="D16" s="19">
        <v>69.099999999999994</v>
      </c>
      <c r="E16" s="1"/>
    </row>
    <row r="17" spans="1:5" x14ac:dyDescent="0.2">
      <c r="A17" s="4" t="s">
        <v>15</v>
      </c>
      <c r="B17" s="26">
        <v>17079.5</v>
      </c>
      <c r="C17" s="27">
        <v>18907.599999999999</v>
      </c>
      <c r="D17" s="28">
        <v>16462.2</v>
      </c>
      <c r="E17" s="1"/>
    </row>
    <row r="18" spans="1:5" x14ac:dyDescent="0.2">
      <c r="A18" s="6"/>
      <c r="B18" s="29"/>
      <c r="C18" s="30"/>
      <c r="D18" s="31"/>
      <c r="E18" s="1"/>
    </row>
    <row r="19" spans="1:5" x14ac:dyDescent="0.2">
      <c r="A19" s="5" t="s">
        <v>16</v>
      </c>
      <c r="B19" s="29">
        <v>6442.9</v>
      </c>
      <c r="C19" s="30">
        <v>3879</v>
      </c>
      <c r="D19" s="31">
        <v>4433</v>
      </c>
      <c r="E19" s="1"/>
    </row>
    <row r="20" spans="1:5" x14ac:dyDescent="0.2">
      <c r="A20" s="1" t="s">
        <v>17</v>
      </c>
      <c r="B20" s="17">
        <v>522.6</v>
      </c>
      <c r="C20" s="18">
        <v>410.1</v>
      </c>
      <c r="D20" s="19">
        <v>401.9</v>
      </c>
      <c r="E20" s="1"/>
    </row>
    <row r="21" spans="1:5" x14ac:dyDescent="0.2">
      <c r="A21" s="1" t="s">
        <v>18</v>
      </c>
      <c r="B21" s="17">
        <v>-77.599999999999994</v>
      </c>
      <c r="C21" s="18">
        <v>-103.2</v>
      </c>
      <c r="D21" s="19">
        <v>-123.3</v>
      </c>
      <c r="E21" s="1"/>
    </row>
    <row r="22" spans="1:5" x14ac:dyDescent="0.2">
      <c r="A22" s="1" t="s">
        <v>19</v>
      </c>
      <c r="B22" s="17">
        <v>-160.1</v>
      </c>
      <c r="C22" s="18"/>
      <c r="D22" s="19"/>
      <c r="E22" s="1"/>
    </row>
    <row r="23" spans="1:5" x14ac:dyDescent="0.2">
      <c r="A23" s="1" t="s">
        <v>20</v>
      </c>
      <c r="B23" s="23">
        <v>6158</v>
      </c>
      <c r="C23" s="24">
        <v>3572.1</v>
      </c>
      <c r="D23" s="25">
        <v>4154.3999999999996</v>
      </c>
      <c r="E23" s="1"/>
    </row>
    <row r="24" spans="1:5" x14ac:dyDescent="0.2">
      <c r="A24" s="1" t="s">
        <v>21</v>
      </c>
      <c r="B24" s="23">
        <v>1844.8</v>
      </c>
      <c r="C24" s="24">
        <v>1237.0999999999999</v>
      </c>
      <c r="D24" s="25">
        <v>1288.3</v>
      </c>
      <c r="E24" s="1"/>
    </row>
    <row r="25" spans="1:5" x14ac:dyDescent="0.2">
      <c r="A25" s="1" t="s">
        <v>22</v>
      </c>
      <c r="B25" s="23">
        <v>4313.2</v>
      </c>
      <c r="C25" s="24">
        <v>2335</v>
      </c>
      <c r="D25" s="25">
        <v>2866.1</v>
      </c>
      <c r="E25" s="1"/>
    </row>
    <row r="26" spans="1:5" x14ac:dyDescent="0.2">
      <c r="A26" s="1" t="s">
        <v>23</v>
      </c>
      <c r="B26" s="17"/>
      <c r="C26" s="18">
        <v>60.1</v>
      </c>
      <c r="D26" s="19">
        <v>678.1</v>
      </c>
      <c r="E26" s="1"/>
    </row>
    <row r="27" spans="1:5" x14ac:dyDescent="0.2">
      <c r="A27" s="4" t="s">
        <v>24</v>
      </c>
      <c r="B27" s="32">
        <v>4313.2</v>
      </c>
      <c r="C27" s="33">
        <v>2395.1</v>
      </c>
      <c r="D27" s="34">
        <v>3544.2</v>
      </c>
      <c r="E27" s="1"/>
    </row>
    <row r="28" spans="1:5" x14ac:dyDescent="0.2">
      <c r="A28" s="7"/>
      <c r="B28" s="20"/>
      <c r="C28" s="21"/>
      <c r="D28" s="22"/>
      <c r="E28" s="1"/>
    </row>
    <row r="29" spans="1:5" x14ac:dyDescent="0.2">
      <c r="A29" s="1" t="s">
        <v>25</v>
      </c>
      <c r="B29" s="17"/>
      <c r="C29" s="18"/>
      <c r="D29" s="19"/>
      <c r="E29" s="1"/>
    </row>
    <row r="30" spans="1:5" x14ac:dyDescent="0.2">
      <c r="A30" s="1" t="s">
        <v>26</v>
      </c>
      <c r="B30" s="20">
        <v>3.83</v>
      </c>
      <c r="C30" s="21">
        <v>1.96</v>
      </c>
      <c r="D30" s="22">
        <v>2.3199999999999998</v>
      </c>
      <c r="E30" s="1"/>
    </row>
    <row r="31" spans="1:5" x14ac:dyDescent="0.2">
      <c r="A31" s="1" t="s">
        <v>27</v>
      </c>
      <c r="B31" s="17"/>
      <c r="C31" s="18">
        <v>0.05</v>
      </c>
      <c r="D31" s="19">
        <v>0.55000000000000004</v>
      </c>
      <c r="E31" s="1"/>
    </row>
    <row r="32" spans="1:5" x14ac:dyDescent="0.2">
      <c r="A32" s="4" t="s">
        <v>24</v>
      </c>
      <c r="B32" s="32">
        <v>3.83</v>
      </c>
      <c r="C32" s="33">
        <v>2.02</v>
      </c>
      <c r="D32" s="34">
        <v>2.87</v>
      </c>
      <c r="E32" s="1"/>
    </row>
    <row r="33" spans="1:5" x14ac:dyDescent="0.2">
      <c r="A33" s="1" t="s">
        <v>28</v>
      </c>
      <c r="B33" s="17"/>
      <c r="C33" s="18"/>
      <c r="D33" s="19"/>
      <c r="E33" s="1"/>
    </row>
    <row r="34" spans="1:5" x14ac:dyDescent="0.2">
      <c r="A34" s="1" t="s">
        <v>26</v>
      </c>
      <c r="B34" s="20">
        <v>3.76</v>
      </c>
      <c r="C34" s="21">
        <v>1.93</v>
      </c>
      <c r="D34" s="22">
        <v>2.29</v>
      </c>
      <c r="E34" s="1"/>
    </row>
    <row r="35" spans="1:5" x14ac:dyDescent="0.2">
      <c r="A35" s="1" t="s">
        <v>27</v>
      </c>
      <c r="B35" s="17"/>
      <c r="C35" s="18">
        <v>0.05</v>
      </c>
      <c r="D35" s="19">
        <v>0.54</v>
      </c>
      <c r="E35" s="1"/>
    </row>
    <row r="36" spans="1:5" x14ac:dyDescent="0.2">
      <c r="A36" s="4" t="s">
        <v>24</v>
      </c>
      <c r="B36" s="32">
        <v>3.76</v>
      </c>
      <c r="C36" s="33">
        <v>1.98</v>
      </c>
      <c r="D36" s="34">
        <v>2.83</v>
      </c>
      <c r="E36" s="2"/>
    </row>
    <row r="37" spans="1:5" x14ac:dyDescent="0.2">
      <c r="A37" s="3" t="s">
        <v>29</v>
      </c>
      <c r="B37" s="35">
        <v>1.625</v>
      </c>
      <c r="C37" s="36">
        <v>1.5</v>
      </c>
      <c r="D37" s="37">
        <v>1</v>
      </c>
      <c r="E37" s="2"/>
    </row>
    <row r="38" spans="1:5" x14ac:dyDescent="0.2">
      <c r="A38" s="3" t="s">
        <v>30</v>
      </c>
      <c r="B38" s="38">
        <v>1126.5999999999999</v>
      </c>
      <c r="C38" s="39">
        <v>1188.3</v>
      </c>
      <c r="D38" s="40">
        <v>1234</v>
      </c>
      <c r="E38" s="2"/>
    </row>
    <row r="39" spans="1:5" x14ac:dyDescent="0.2">
      <c r="A39" s="3" t="s">
        <v>31</v>
      </c>
      <c r="B39" s="38">
        <v>1146</v>
      </c>
      <c r="C39" s="39">
        <v>1211.8</v>
      </c>
      <c r="D39" s="40">
        <v>1251.7</v>
      </c>
      <c r="E39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Normal="100" workbookViewId="0">
      <selection activeCell="A31" sqref="A31"/>
    </sheetView>
  </sheetViews>
  <sheetFormatPr defaultRowHeight="11.25" x14ac:dyDescent="0.2"/>
  <cols>
    <col min="1" max="1" width="18.6640625" customWidth="1"/>
    <col min="2" max="2" width="7.6640625" bestFit="1" customWidth="1"/>
    <col min="3" max="3" width="7.33203125" bestFit="1" customWidth="1"/>
    <col min="4" max="4" width="11.1640625" customWidth="1"/>
    <col min="5" max="5" width="8.5" customWidth="1"/>
    <col min="6" max="6" width="11.6640625" customWidth="1"/>
    <col min="7" max="7" width="7.6640625" bestFit="1" customWidth="1"/>
    <col min="8" max="8" width="12.1640625" customWidth="1"/>
    <col min="10" max="10" width="11.5" bestFit="1" customWidth="1"/>
  </cols>
  <sheetData>
    <row r="1" spans="1:8" x14ac:dyDescent="0.2">
      <c r="A1" t="s">
        <v>50</v>
      </c>
    </row>
    <row r="2" spans="1:8" x14ac:dyDescent="0.2">
      <c r="A2" t="s">
        <v>51</v>
      </c>
    </row>
    <row r="3" spans="1:8" x14ac:dyDescent="0.2">
      <c r="A3" t="s">
        <v>135</v>
      </c>
    </row>
    <row r="4" spans="1:8" x14ac:dyDescent="0.2">
      <c r="A4" t="s">
        <v>52</v>
      </c>
    </row>
    <row r="6" spans="1:8" x14ac:dyDescent="0.2">
      <c r="B6" s="47" t="s">
        <v>36</v>
      </c>
      <c r="C6" s="48" t="s">
        <v>37</v>
      </c>
      <c r="D6" s="49" t="s">
        <v>38</v>
      </c>
      <c r="E6" s="49" t="s">
        <v>48</v>
      </c>
      <c r="F6" s="41"/>
      <c r="G6" s="47" t="s">
        <v>39</v>
      </c>
      <c r="H6" s="41" t="s">
        <v>49</v>
      </c>
    </row>
    <row r="7" spans="1:8" x14ac:dyDescent="0.2">
      <c r="A7" s="41" t="s">
        <v>40</v>
      </c>
      <c r="B7" s="50">
        <v>61170</v>
      </c>
      <c r="C7" s="51">
        <v>15570</v>
      </c>
      <c r="D7" s="52">
        <v>2450</v>
      </c>
      <c r="E7" s="52">
        <v>161.69</v>
      </c>
      <c r="G7" s="50">
        <v>10100</v>
      </c>
      <c r="H7">
        <v>1640</v>
      </c>
    </row>
    <row r="8" spans="1:8" x14ac:dyDescent="0.2">
      <c r="A8" s="41" t="s">
        <v>41</v>
      </c>
      <c r="B8" s="53">
        <v>400000</v>
      </c>
      <c r="C8" s="54">
        <v>50400</v>
      </c>
      <c r="D8" s="55">
        <v>41000</v>
      </c>
      <c r="E8" s="55">
        <v>5700</v>
      </c>
      <c r="F8" s="45"/>
      <c r="G8" s="53">
        <v>176000</v>
      </c>
      <c r="H8" s="45">
        <v>2140</v>
      </c>
    </row>
    <row r="9" spans="1:8" x14ac:dyDescent="0.2">
      <c r="A9" s="41" t="s">
        <v>42</v>
      </c>
      <c r="B9" s="50">
        <v>22990</v>
      </c>
      <c r="C9" s="51">
        <v>11080</v>
      </c>
      <c r="D9" s="52">
        <v>2550</v>
      </c>
      <c r="E9" s="52">
        <v>403.14</v>
      </c>
      <c r="G9" s="50">
        <v>10040</v>
      </c>
      <c r="H9">
        <v>1310</v>
      </c>
    </row>
    <row r="10" spans="1:8" x14ac:dyDescent="0.2">
      <c r="A10" s="41" t="s">
        <v>43</v>
      </c>
      <c r="B10" s="56">
        <v>0.37090000000000001</v>
      </c>
      <c r="C10" s="57">
        <v>0.24529999999999999</v>
      </c>
      <c r="D10" s="58">
        <v>0.33129999999999998</v>
      </c>
      <c r="E10" s="58">
        <v>0.21510000000000001</v>
      </c>
      <c r="F10" s="46"/>
      <c r="G10" s="56">
        <v>0.54239999999999999</v>
      </c>
      <c r="H10" s="46">
        <v>0.32200000000000001</v>
      </c>
    </row>
    <row r="11" spans="1:8" x14ac:dyDescent="0.2">
      <c r="A11" s="41" t="s">
        <v>44</v>
      </c>
      <c r="B11" s="50">
        <v>4350</v>
      </c>
      <c r="C11" s="51">
        <v>928</v>
      </c>
      <c r="D11" s="52">
        <v>192</v>
      </c>
      <c r="E11" s="52" t="s">
        <v>45</v>
      </c>
      <c r="G11" s="50">
        <v>88</v>
      </c>
      <c r="H11" t="s">
        <v>45</v>
      </c>
    </row>
    <row r="12" spans="1:8" x14ac:dyDescent="0.2">
      <c r="A12" s="41" t="s">
        <v>46</v>
      </c>
      <c r="B12" s="50">
        <v>3.827</v>
      </c>
      <c r="C12" s="51">
        <v>1.9139999999999999</v>
      </c>
      <c r="D12" s="52">
        <v>1.4019999999999999</v>
      </c>
      <c r="E12" s="52">
        <v>0.09</v>
      </c>
      <c r="G12" s="50">
        <v>0.11899999999999999</v>
      </c>
      <c r="H12">
        <v>0.12</v>
      </c>
    </row>
    <row r="13" spans="1:8" x14ac:dyDescent="0.2">
      <c r="A13" s="41" t="s">
        <v>47</v>
      </c>
      <c r="B13" s="50">
        <v>14.35</v>
      </c>
      <c r="C13" s="51">
        <v>17.649999999999999</v>
      </c>
      <c r="D13" s="52">
        <v>13.01</v>
      </c>
      <c r="E13" s="52">
        <v>17.91</v>
      </c>
      <c r="G13" s="50">
        <v>114.79</v>
      </c>
      <c r="H13">
        <v>22.33</v>
      </c>
    </row>
    <row r="15" spans="1:8" x14ac:dyDescent="0.2">
      <c r="A15" s="41" t="s">
        <v>94</v>
      </c>
    </row>
    <row r="16" spans="1:8" x14ac:dyDescent="0.2">
      <c r="A16" s="41"/>
    </row>
    <row r="19" spans="1:13" x14ac:dyDescent="0.2">
      <c r="C19" s="155" t="s">
        <v>131</v>
      </c>
      <c r="D19" s="155"/>
      <c r="E19" s="156" t="s">
        <v>192</v>
      </c>
      <c r="F19" s="156"/>
      <c r="G19" s="156" t="s">
        <v>190</v>
      </c>
      <c r="H19" s="156"/>
      <c r="I19" s="156" t="s">
        <v>191</v>
      </c>
      <c r="J19" s="156"/>
      <c r="K19" s="76"/>
      <c r="L19" s="76"/>
      <c r="M19" s="76"/>
    </row>
    <row r="20" spans="1:13" x14ac:dyDescent="0.2">
      <c r="A20" s="82" t="s">
        <v>132</v>
      </c>
      <c r="B20" s="111" t="s">
        <v>133</v>
      </c>
      <c r="C20" s="115" t="s">
        <v>134</v>
      </c>
      <c r="D20" s="115" t="s">
        <v>102</v>
      </c>
      <c r="E20" s="111" t="s">
        <v>134</v>
      </c>
      <c r="F20" s="111" t="s">
        <v>102</v>
      </c>
      <c r="G20" s="114" t="s">
        <v>134</v>
      </c>
      <c r="H20" s="111" t="s">
        <v>102</v>
      </c>
      <c r="I20" s="114" t="s">
        <v>134</v>
      </c>
      <c r="J20" s="111" t="s">
        <v>102</v>
      </c>
    </row>
    <row r="21" spans="1:13" x14ac:dyDescent="0.2">
      <c r="A21" s="49" t="s">
        <v>195</v>
      </c>
      <c r="B21" s="48">
        <v>0.3</v>
      </c>
      <c r="C21" s="116">
        <v>4</v>
      </c>
      <c r="D21" s="117">
        <f>$B21*C21</f>
        <v>1.2</v>
      </c>
      <c r="E21" s="52">
        <v>3</v>
      </c>
      <c r="F21" s="50">
        <f>$B21*E21</f>
        <v>0.89999999999999991</v>
      </c>
      <c r="G21" s="80">
        <v>4</v>
      </c>
      <c r="H21" s="50">
        <f>$B21*G21</f>
        <v>1.2</v>
      </c>
      <c r="I21" s="80">
        <v>2</v>
      </c>
      <c r="J21" s="50">
        <f>$B21*I21</f>
        <v>0.6</v>
      </c>
    </row>
    <row r="22" spans="1:13" x14ac:dyDescent="0.2">
      <c r="A22" s="49" t="s">
        <v>136</v>
      </c>
      <c r="B22" s="48">
        <v>0.05</v>
      </c>
      <c r="C22" s="116">
        <v>4</v>
      </c>
      <c r="D22" s="117">
        <f t="shared" ref="D22:D29" si="0">$B22*C22</f>
        <v>0.2</v>
      </c>
      <c r="E22" s="52">
        <v>3</v>
      </c>
      <c r="F22" s="50">
        <f t="shared" ref="F22:F29" si="1">$B22*E22</f>
        <v>0.15000000000000002</v>
      </c>
      <c r="G22" s="52">
        <v>3</v>
      </c>
      <c r="H22" s="50">
        <f t="shared" ref="H22:H29" si="2">$B22*G22</f>
        <v>0.15000000000000002</v>
      </c>
      <c r="I22" s="52">
        <v>2</v>
      </c>
      <c r="J22" s="50">
        <f t="shared" ref="J22:J29" si="3">$B22*I22</f>
        <v>0.1</v>
      </c>
    </row>
    <row r="23" spans="1:13" x14ac:dyDescent="0.2">
      <c r="A23" s="49" t="s">
        <v>137</v>
      </c>
      <c r="B23" s="48">
        <v>0.1</v>
      </c>
      <c r="C23" s="116">
        <v>4</v>
      </c>
      <c r="D23" s="117">
        <f t="shared" si="0"/>
        <v>0.4</v>
      </c>
      <c r="E23" s="52">
        <v>2</v>
      </c>
      <c r="F23" s="50">
        <f t="shared" si="1"/>
        <v>0.2</v>
      </c>
      <c r="G23" s="52">
        <v>3</v>
      </c>
      <c r="H23" s="50">
        <f t="shared" si="2"/>
        <v>0.30000000000000004</v>
      </c>
      <c r="I23" s="52">
        <v>2</v>
      </c>
      <c r="J23" s="50">
        <f t="shared" si="3"/>
        <v>0.2</v>
      </c>
    </row>
    <row r="24" spans="1:13" x14ac:dyDescent="0.2">
      <c r="A24" s="49" t="s">
        <v>138</v>
      </c>
      <c r="B24" s="48">
        <v>0.2</v>
      </c>
      <c r="C24" s="116">
        <v>3</v>
      </c>
      <c r="D24" s="117">
        <f t="shared" si="0"/>
        <v>0.60000000000000009</v>
      </c>
      <c r="E24" s="52">
        <v>1</v>
      </c>
      <c r="F24" s="50">
        <f t="shared" si="1"/>
        <v>0.2</v>
      </c>
      <c r="G24" s="52">
        <v>4</v>
      </c>
      <c r="H24" s="50">
        <f t="shared" si="2"/>
        <v>0.8</v>
      </c>
      <c r="I24" s="52">
        <v>2</v>
      </c>
      <c r="J24" s="50">
        <f t="shared" si="3"/>
        <v>0.4</v>
      </c>
    </row>
    <row r="25" spans="1:13" x14ac:dyDescent="0.2">
      <c r="A25" s="49" t="s">
        <v>139</v>
      </c>
      <c r="B25" s="48">
        <v>0.1</v>
      </c>
      <c r="C25" s="116">
        <v>3</v>
      </c>
      <c r="D25" s="117">
        <f t="shared" si="0"/>
        <v>0.30000000000000004</v>
      </c>
      <c r="E25" s="52">
        <v>3</v>
      </c>
      <c r="F25" s="50">
        <f t="shared" si="1"/>
        <v>0.30000000000000004</v>
      </c>
      <c r="G25" s="52">
        <v>4</v>
      </c>
      <c r="H25" s="50">
        <f t="shared" si="2"/>
        <v>0.4</v>
      </c>
      <c r="I25" s="52">
        <v>4</v>
      </c>
      <c r="J25" s="50">
        <f t="shared" si="3"/>
        <v>0.4</v>
      </c>
    </row>
    <row r="26" spans="1:13" x14ac:dyDescent="0.2">
      <c r="A26" s="49" t="s">
        <v>140</v>
      </c>
      <c r="B26" s="48">
        <v>0.1</v>
      </c>
      <c r="C26" s="116">
        <v>3</v>
      </c>
      <c r="D26" s="117">
        <f t="shared" si="0"/>
        <v>0.30000000000000004</v>
      </c>
      <c r="E26" s="52">
        <v>3</v>
      </c>
      <c r="F26" s="50">
        <f t="shared" si="1"/>
        <v>0.30000000000000004</v>
      </c>
      <c r="G26" s="52">
        <v>3</v>
      </c>
      <c r="H26" s="50">
        <f t="shared" si="2"/>
        <v>0.30000000000000004</v>
      </c>
      <c r="I26" s="52">
        <v>2</v>
      </c>
      <c r="J26" s="50">
        <f t="shared" si="3"/>
        <v>0.2</v>
      </c>
    </row>
    <row r="27" spans="1:13" x14ac:dyDescent="0.2">
      <c r="A27" s="49" t="s">
        <v>141</v>
      </c>
      <c r="B27" s="48">
        <v>0.1</v>
      </c>
      <c r="C27" s="116">
        <v>4</v>
      </c>
      <c r="D27" s="117">
        <f t="shared" si="0"/>
        <v>0.4</v>
      </c>
      <c r="E27" s="52">
        <v>2</v>
      </c>
      <c r="F27" s="50">
        <f t="shared" si="1"/>
        <v>0.2</v>
      </c>
      <c r="G27" s="52">
        <v>3</v>
      </c>
      <c r="H27" s="50">
        <f t="shared" si="2"/>
        <v>0.30000000000000004</v>
      </c>
      <c r="I27" s="52">
        <v>2</v>
      </c>
      <c r="J27" s="50">
        <f t="shared" si="3"/>
        <v>0.2</v>
      </c>
    </row>
    <row r="28" spans="1:13" x14ac:dyDescent="0.2">
      <c r="A28" s="49" t="s">
        <v>142</v>
      </c>
      <c r="B28" s="48">
        <v>0.05</v>
      </c>
      <c r="C28" s="116">
        <v>2</v>
      </c>
      <c r="D28" s="117">
        <f t="shared" si="0"/>
        <v>0.1</v>
      </c>
      <c r="E28" s="52">
        <v>3</v>
      </c>
      <c r="F28" s="50">
        <f t="shared" si="1"/>
        <v>0.15000000000000002</v>
      </c>
      <c r="G28" s="52">
        <v>3</v>
      </c>
      <c r="H28" s="50">
        <f t="shared" si="2"/>
        <v>0.15000000000000002</v>
      </c>
      <c r="I28" s="52">
        <v>3</v>
      </c>
      <c r="J28" s="50">
        <f t="shared" si="3"/>
        <v>0.15000000000000002</v>
      </c>
    </row>
    <row r="29" spans="1:13" x14ac:dyDescent="0.2">
      <c r="A29" s="112" t="s">
        <v>143</v>
      </c>
      <c r="B29" s="113">
        <v>0</v>
      </c>
      <c r="C29" s="118">
        <v>4</v>
      </c>
      <c r="D29" s="119">
        <f t="shared" si="0"/>
        <v>0</v>
      </c>
      <c r="E29" s="78">
        <v>2</v>
      </c>
      <c r="F29" s="79">
        <f t="shared" si="1"/>
        <v>0</v>
      </c>
      <c r="G29" s="78">
        <v>2</v>
      </c>
      <c r="H29" s="79">
        <f t="shared" si="2"/>
        <v>0</v>
      </c>
      <c r="I29" s="78">
        <v>2</v>
      </c>
      <c r="J29" s="79">
        <f t="shared" si="3"/>
        <v>0</v>
      </c>
    </row>
    <row r="30" spans="1:13" x14ac:dyDescent="0.2">
      <c r="B30">
        <f>SUM(B21:B29)</f>
        <v>0.99999999999999989</v>
      </c>
      <c r="D30" s="120">
        <f>SUM(D21:D29)</f>
        <v>3.5</v>
      </c>
      <c r="E30" s="81"/>
      <c r="F30" s="121">
        <f t="shared" ref="F30:J30" si="4">SUM(F21:F29)</f>
        <v>2.4</v>
      </c>
      <c r="G30" s="81"/>
      <c r="H30" s="121">
        <f t="shared" si="4"/>
        <v>3.6</v>
      </c>
      <c r="I30" s="81"/>
      <c r="J30" s="121">
        <f t="shared" si="4"/>
        <v>2.2499999999999996</v>
      </c>
    </row>
  </sheetData>
  <mergeCells count="4">
    <mergeCell ref="C19:D19"/>
    <mergeCell ref="E19:F19"/>
    <mergeCell ref="G19:H19"/>
    <mergeCell ref="I19:J19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A37" sqref="A37"/>
    </sheetView>
  </sheetViews>
  <sheetFormatPr defaultRowHeight="11.25" x14ac:dyDescent="0.2"/>
  <cols>
    <col min="1" max="1" width="40.6640625" bestFit="1" customWidth="1"/>
    <col min="2" max="4" width="11.6640625" bestFit="1" customWidth="1"/>
  </cols>
  <sheetData>
    <row r="1" spans="1:4" x14ac:dyDescent="0.2">
      <c r="A1" s="42" t="s">
        <v>53</v>
      </c>
      <c r="B1" s="60">
        <v>39813</v>
      </c>
      <c r="C1" s="60">
        <v>39447</v>
      </c>
      <c r="D1" s="60">
        <v>39082</v>
      </c>
    </row>
    <row r="2" spans="1:4" x14ac:dyDescent="0.2">
      <c r="A2" s="41" t="s">
        <v>54</v>
      </c>
    </row>
    <row r="3" spans="1:4" x14ac:dyDescent="0.2">
      <c r="A3" t="s">
        <v>55</v>
      </c>
    </row>
    <row r="4" spans="1:4" x14ac:dyDescent="0.2">
      <c r="A4" t="s">
        <v>56</v>
      </c>
      <c r="B4" s="59">
        <v>2063400</v>
      </c>
      <c r="C4" s="59">
        <v>1981300</v>
      </c>
      <c r="D4" s="59">
        <v>2136400</v>
      </c>
    </row>
    <row r="5" spans="1:4" x14ac:dyDescent="0.2">
      <c r="A5" t="s">
        <v>57</v>
      </c>
      <c r="B5" t="s">
        <v>58</v>
      </c>
      <c r="C5" t="s">
        <v>58</v>
      </c>
      <c r="D5" t="s">
        <v>58</v>
      </c>
    </row>
    <row r="6" spans="1:4" x14ac:dyDescent="0.2">
      <c r="A6" t="s">
        <v>59</v>
      </c>
      <c r="B6" s="45">
        <v>931200</v>
      </c>
      <c r="C6" s="45">
        <v>1053800</v>
      </c>
      <c r="D6" s="45">
        <v>904200</v>
      </c>
    </row>
    <row r="7" spans="1:4" x14ac:dyDescent="0.2">
      <c r="A7" t="s">
        <v>60</v>
      </c>
      <c r="B7" s="45">
        <v>111500</v>
      </c>
      <c r="C7" s="45">
        <v>125300</v>
      </c>
      <c r="D7" s="45">
        <v>149000</v>
      </c>
    </row>
    <row r="8" spans="1:4" x14ac:dyDescent="0.2">
      <c r="A8" t="s">
        <v>61</v>
      </c>
      <c r="B8" s="45">
        <v>411500</v>
      </c>
      <c r="C8" s="45">
        <v>421500</v>
      </c>
      <c r="D8" s="45">
        <v>435700</v>
      </c>
    </row>
    <row r="9" spans="1:4" x14ac:dyDescent="0.2">
      <c r="A9" s="43" t="s">
        <v>62</v>
      </c>
      <c r="B9" s="65">
        <v>3517600</v>
      </c>
      <c r="C9" s="65">
        <v>3581900</v>
      </c>
      <c r="D9" s="65">
        <v>3625300</v>
      </c>
    </row>
    <row r="10" spans="1:4" x14ac:dyDescent="0.2">
      <c r="A10" t="s">
        <v>63</v>
      </c>
      <c r="B10" s="45">
        <v>1222300</v>
      </c>
      <c r="C10" s="45">
        <v>1156400</v>
      </c>
      <c r="D10" s="45">
        <v>1036200</v>
      </c>
    </row>
    <row r="11" spans="1:4" x14ac:dyDescent="0.2">
      <c r="A11" t="s">
        <v>64</v>
      </c>
      <c r="B11" s="45">
        <v>20254500</v>
      </c>
      <c r="C11" s="45">
        <v>20984700</v>
      </c>
      <c r="D11" s="45">
        <v>20845700</v>
      </c>
    </row>
    <row r="12" spans="1:4" x14ac:dyDescent="0.2">
      <c r="A12" t="s">
        <v>65</v>
      </c>
      <c r="B12" s="45">
        <v>2237400</v>
      </c>
      <c r="C12" s="45">
        <v>2301300</v>
      </c>
      <c r="D12" s="45">
        <v>2209200</v>
      </c>
    </row>
    <row r="13" spans="1:4" x14ac:dyDescent="0.2">
      <c r="A13" t="s">
        <v>66</v>
      </c>
      <c r="B13" t="s">
        <v>58</v>
      </c>
      <c r="C13" t="s">
        <v>58</v>
      </c>
      <c r="D13" t="s">
        <v>58</v>
      </c>
    </row>
    <row r="14" spans="1:4" x14ac:dyDescent="0.2">
      <c r="A14" t="s">
        <v>67</v>
      </c>
      <c r="B14" t="s">
        <v>58</v>
      </c>
      <c r="C14" t="s">
        <v>58</v>
      </c>
      <c r="D14" t="s">
        <v>58</v>
      </c>
    </row>
    <row r="15" spans="1:4" x14ac:dyDescent="0.2">
      <c r="A15" t="s">
        <v>68</v>
      </c>
      <c r="B15" s="45">
        <v>1229700</v>
      </c>
      <c r="C15" s="45">
        <v>1367400</v>
      </c>
      <c r="D15" s="45">
        <v>1307400</v>
      </c>
    </row>
    <row r="16" spans="1:4" x14ac:dyDescent="0.2">
      <c r="A16" t="s">
        <v>69</v>
      </c>
      <c r="B16" t="s">
        <v>58</v>
      </c>
      <c r="C16" t="s">
        <v>58</v>
      </c>
      <c r="D16" t="s">
        <v>58</v>
      </c>
    </row>
    <row r="17" spans="1:4" x14ac:dyDescent="0.2">
      <c r="A17" s="43" t="s">
        <v>70</v>
      </c>
      <c r="B17" s="65">
        <v>28461500</v>
      </c>
      <c r="C17" s="65">
        <v>29391700</v>
      </c>
      <c r="D17" s="65">
        <v>29023800</v>
      </c>
    </row>
    <row r="18" spans="1:4" x14ac:dyDescent="0.2">
      <c r="A18" s="41"/>
      <c r="B18" s="61"/>
      <c r="C18" s="61"/>
      <c r="D18" s="61"/>
    </row>
    <row r="19" spans="1:4" x14ac:dyDescent="0.2">
      <c r="A19" s="41" t="s">
        <v>71</v>
      </c>
    </row>
    <row r="20" spans="1:4" x14ac:dyDescent="0.2">
      <c r="A20" t="s">
        <v>72</v>
      </c>
    </row>
    <row r="21" spans="1:4" x14ac:dyDescent="0.2">
      <c r="A21" t="s">
        <v>73</v>
      </c>
      <c r="B21" s="45">
        <v>2506100</v>
      </c>
      <c r="C21" s="45">
        <v>3634000</v>
      </c>
      <c r="D21" s="45">
        <v>2739000</v>
      </c>
    </row>
    <row r="22" spans="1:4" x14ac:dyDescent="0.2">
      <c r="A22" t="s">
        <v>74</v>
      </c>
      <c r="B22" s="45">
        <v>31800</v>
      </c>
      <c r="C22" s="45">
        <v>864500</v>
      </c>
      <c r="D22" s="45">
        <v>17700</v>
      </c>
    </row>
    <row r="23" spans="1:4" x14ac:dyDescent="0.2">
      <c r="A23" t="s">
        <v>75</v>
      </c>
      <c r="B23" t="s">
        <v>58</v>
      </c>
      <c r="C23" t="s">
        <v>58</v>
      </c>
      <c r="D23" s="45">
        <v>251400</v>
      </c>
    </row>
    <row r="24" spans="1:4" x14ac:dyDescent="0.2">
      <c r="A24" s="43" t="s">
        <v>76</v>
      </c>
      <c r="B24" s="65">
        <v>2537900</v>
      </c>
      <c r="C24" s="65">
        <v>4498500</v>
      </c>
      <c r="D24" s="65">
        <v>3008100</v>
      </c>
    </row>
    <row r="25" spans="1:4" x14ac:dyDescent="0.2">
      <c r="A25" t="s">
        <v>77</v>
      </c>
      <c r="B25" s="45">
        <v>10186000</v>
      </c>
      <c r="C25" s="45">
        <v>7310000</v>
      </c>
      <c r="D25" s="45">
        <v>8416500</v>
      </c>
    </row>
    <row r="26" spans="1:4" x14ac:dyDescent="0.2">
      <c r="A26" t="s">
        <v>78</v>
      </c>
      <c r="B26" s="45">
        <v>1410100</v>
      </c>
      <c r="C26" s="45">
        <v>1342500</v>
      </c>
      <c r="D26" s="45">
        <v>1074900</v>
      </c>
    </row>
    <row r="27" spans="1:4" x14ac:dyDescent="0.2">
      <c r="A27" t="s">
        <v>79</v>
      </c>
      <c r="B27" s="45">
        <v>944900</v>
      </c>
      <c r="C27" s="45">
        <v>960900</v>
      </c>
      <c r="D27" s="45">
        <v>1066000</v>
      </c>
    </row>
    <row r="28" spans="1:4" x14ac:dyDescent="0.2">
      <c r="A28" t="s">
        <v>80</v>
      </c>
      <c r="B28" t="s">
        <v>58</v>
      </c>
      <c r="C28" t="s">
        <v>58</v>
      </c>
      <c r="D28" t="s">
        <v>58</v>
      </c>
    </row>
    <row r="29" spans="1:4" x14ac:dyDescent="0.2">
      <c r="A29" t="s">
        <v>81</v>
      </c>
      <c r="B29" t="s">
        <v>58</v>
      </c>
      <c r="C29" t="s">
        <v>58</v>
      </c>
      <c r="D29" t="s">
        <v>58</v>
      </c>
    </row>
    <row r="30" spans="1:4" x14ac:dyDescent="0.2">
      <c r="A30" s="43" t="s">
        <v>82</v>
      </c>
      <c r="B30" s="65">
        <v>15078900</v>
      </c>
      <c r="C30" s="65">
        <v>14111900</v>
      </c>
      <c r="D30" s="65">
        <v>13565500</v>
      </c>
    </row>
    <row r="31" spans="1:4" x14ac:dyDescent="0.2">
      <c r="A31" s="66"/>
      <c r="B31" s="67"/>
      <c r="C31" s="67"/>
      <c r="D31" s="67"/>
    </row>
    <row r="32" spans="1:4" x14ac:dyDescent="0.2">
      <c r="A32" s="41" t="s">
        <v>83</v>
      </c>
    </row>
    <row r="33" spans="1:4" x14ac:dyDescent="0.2">
      <c r="A33" t="s">
        <v>84</v>
      </c>
      <c r="B33" t="s">
        <v>58</v>
      </c>
      <c r="C33" t="s">
        <v>58</v>
      </c>
      <c r="D33" t="s">
        <v>58</v>
      </c>
    </row>
    <row r="34" spans="1:4" x14ac:dyDescent="0.2">
      <c r="A34" t="s">
        <v>85</v>
      </c>
      <c r="B34" t="s">
        <v>58</v>
      </c>
      <c r="C34" t="s">
        <v>58</v>
      </c>
      <c r="D34" t="s">
        <v>58</v>
      </c>
    </row>
    <row r="35" spans="1:4" x14ac:dyDescent="0.2">
      <c r="A35" t="s">
        <v>86</v>
      </c>
      <c r="B35" t="s">
        <v>58</v>
      </c>
      <c r="C35" t="s">
        <v>58</v>
      </c>
      <c r="D35" t="s">
        <v>58</v>
      </c>
    </row>
    <row r="36" spans="1:4" x14ac:dyDescent="0.2">
      <c r="A36" t="s">
        <v>87</v>
      </c>
      <c r="B36" s="45">
        <v>16600</v>
      </c>
      <c r="C36" s="45">
        <v>16600</v>
      </c>
      <c r="D36" s="45">
        <v>16600</v>
      </c>
    </row>
    <row r="37" spans="1:4" x14ac:dyDescent="0.2">
      <c r="A37" t="s">
        <v>88</v>
      </c>
      <c r="B37" s="45">
        <v>28953900</v>
      </c>
      <c r="C37" s="45">
        <v>26461500</v>
      </c>
      <c r="D37" s="45">
        <v>25845600</v>
      </c>
    </row>
    <row r="38" spans="1:4" x14ac:dyDescent="0.2">
      <c r="A38" t="s">
        <v>89</v>
      </c>
      <c r="B38" s="45">
        <v>-20289400</v>
      </c>
      <c r="C38" s="45">
        <v>-16762400</v>
      </c>
      <c r="D38" s="45">
        <v>-13552200</v>
      </c>
    </row>
    <row r="39" spans="1:4" x14ac:dyDescent="0.2">
      <c r="A39" t="s">
        <v>90</v>
      </c>
      <c r="B39" s="45">
        <v>4600200</v>
      </c>
      <c r="C39" s="45">
        <v>4226700</v>
      </c>
      <c r="D39" s="45">
        <v>3445000</v>
      </c>
    </row>
    <row r="40" spans="1:4" x14ac:dyDescent="0.2">
      <c r="A40" t="s">
        <v>91</v>
      </c>
      <c r="B40" s="45">
        <v>101300</v>
      </c>
      <c r="C40" s="45">
        <v>1337400</v>
      </c>
      <c r="D40" s="45">
        <v>-296700</v>
      </c>
    </row>
    <row r="41" spans="1:4" x14ac:dyDescent="0.2">
      <c r="A41" s="63" t="s">
        <v>92</v>
      </c>
      <c r="B41" s="64">
        <v>13382600</v>
      </c>
      <c r="C41" s="64">
        <v>15279800</v>
      </c>
      <c r="D41" s="64">
        <v>15458300</v>
      </c>
    </row>
    <row r="42" spans="1:4" x14ac:dyDescent="0.2">
      <c r="A42" s="43" t="s">
        <v>93</v>
      </c>
      <c r="B42" s="62">
        <v>28461500</v>
      </c>
      <c r="C42" s="62">
        <v>29391700</v>
      </c>
      <c r="D42" s="62">
        <v>29023800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G1" zoomScale="80" zoomScaleNormal="80" workbookViewId="0">
      <selection activeCell="Q13" sqref="Q13"/>
    </sheetView>
  </sheetViews>
  <sheetFormatPr defaultRowHeight="11.25" x14ac:dyDescent="0.2"/>
  <cols>
    <col min="1" max="1" width="22.33203125" bestFit="1" customWidth="1"/>
    <col min="2" max="2" width="6.5" bestFit="1" customWidth="1"/>
    <col min="3" max="3" width="5.1640625" bestFit="1" customWidth="1"/>
    <col min="4" max="4" width="25.33203125" bestFit="1" customWidth="1"/>
  </cols>
  <sheetData>
    <row r="1" spans="1:6" x14ac:dyDescent="0.2">
      <c r="A1" s="82" t="s">
        <v>186</v>
      </c>
      <c r="B1" s="77" t="s">
        <v>144</v>
      </c>
      <c r="D1" s="82" t="s">
        <v>185</v>
      </c>
      <c r="E1" s="77" t="s">
        <v>144</v>
      </c>
    </row>
    <row r="2" spans="1:6" x14ac:dyDescent="0.2">
      <c r="A2" s="52" t="s">
        <v>145</v>
      </c>
      <c r="B2" s="50">
        <v>4</v>
      </c>
      <c r="D2" s="52" t="s">
        <v>146</v>
      </c>
      <c r="E2" s="50">
        <v>-3</v>
      </c>
    </row>
    <row r="3" spans="1:6" x14ac:dyDescent="0.2">
      <c r="A3" s="52" t="s">
        <v>147</v>
      </c>
      <c r="B3" s="50">
        <v>4</v>
      </c>
      <c r="D3" s="52" t="s">
        <v>148</v>
      </c>
      <c r="E3" s="50">
        <v>-3</v>
      </c>
    </row>
    <row r="4" spans="1:6" x14ac:dyDescent="0.2">
      <c r="A4" s="52" t="s">
        <v>44</v>
      </c>
      <c r="B4" s="50">
        <v>6</v>
      </c>
      <c r="D4" s="52" t="s">
        <v>149</v>
      </c>
      <c r="E4" s="50">
        <v>-1</v>
      </c>
    </row>
    <row r="5" spans="1:6" x14ac:dyDescent="0.2">
      <c r="A5" s="52" t="s">
        <v>46</v>
      </c>
      <c r="B5" s="50">
        <v>5</v>
      </c>
      <c r="D5" s="52" t="s">
        <v>150</v>
      </c>
      <c r="E5" s="50">
        <v>-3</v>
      </c>
    </row>
    <row r="6" spans="1:6" x14ac:dyDescent="0.2">
      <c r="A6" s="52" t="s">
        <v>151</v>
      </c>
      <c r="B6" s="50">
        <v>5</v>
      </c>
      <c r="D6" s="52" t="s">
        <v>152</v>
      </c>
      <c r="E6" s="50">
        <v>-3</v>
      </c>
    </row>
    <row r="7" spans="1:6" x14ac:dyDescent="0.2">
      <c r="A7" s="78" t="s">
        <v>153</v>
      </c>
      <c r="B7" s="79">
        <v>4</v>
      </c>
      <c r="D7" s="78" t="s">
        <v>154</v>
      </c>
      <c r="E7" s="79">
        <v>-2</v>
      </c>
    </row>
    <row r="8" spans="1:6" x14ac:dyDescent="0.2">
      <c r="A8" s="78" t="s">
        <v>155</v>
      </c>
      <c r="B8" s="83">
        <f>AVERAGE(B2:B7)</f>
        <v>4.666666666666667</v>
      </c>
      <c r="D8" s="78" t="s">
        <v>155</v>
      </c>
      <c r="E8" s="79">
        <f>AVERAGE(E2:E7)</f>
        <v>-2.5</v>
      </c>
      <c r="F8" s="9">
        <f>AVERAGE(B8,E8)</f>
        <v>1.0833333333333335</v>
      </c>
    </row>
    <row r="10" spans="1:6" x14ac:dyDescent="0.2">
      <c r="A10" s="82" t="s">
        <v>156</v>
      </c>
      <c r="B10" s="77" t="s">
        <v>144</v>
      </c>
      <c r="D10" s="82" t="s">
        <v>184</v>
      </c>
      <c r="E10" s="77" t="s">
        <v>144</v>
      </c>
    </row>
    <row r="11" spans="1:6" x14ac:dyDescent="0.2">
      <c r="A11" s="52" t="s">
        <v>157</v>
      </c>
      <c r="B11" s="50">
        <v>-1</v>
      </c>
      <c r="D11" s="52" t="s">
        <v>158</v>
      </c>
      <c r="E11" s="50">
        <v>5</v>
      </c>
    </row>
    <row r="12" spans="1:6" x14ac:dyDescent="0.2">
      <c r="A12" s="52" t="s">
        <v>139</v>
      </c>
      <c r="B12" s="50">
        <v>-1</v>
      </c>
      <c r="D12" s="52" t="s">
        <v>159</v>
      </c>
      <c r="E12" s="50">
        <v>5</v>
      </c>
    </row>
    <row r="13" spans="1:6" x14ac:dyDescent="0.2">
      <c r="A13" s="52" t="s">
        <v>160</v>
      </c>
      <c r="B13" s="50">
        <v>-1</v>
      </c>
      <c r="D13" s="52" t="s">
        <v>161</v>
      </c>
      <c r="E13" s="50">
        <v>4</v>
      </c>
    </row>
    <row r="14" spans="1:6" x14ac:dyDescent="0.2">
      <c r="A14" s="52" t="s">
        <v>162</v>
      </c>
      <c r="B14" s="50">
        <v>-2</v>
      </c>
      <c r="D14" s="52" t="s">
        <v>163</v>
      </c>
      <c r="E14" s="50">
        <v>4</v>
      </c>
    </row>
    <row r="15" spans="1:6" x14ac:dyDescent="0.2">
      <c r="A15" s="52"/>
      <c r="B15" s="50"/>
      <c r="D15" s="52" t="s">
        <v>164</v>
      </c>
      <c r="E15" s="50">
        <v>5</v>
      </c>
    </row>
    <row r="16" spans="1:6" x14ac:dyDescent="0.2">
      <c r="A16" s="78"/>
      <c r="B16" s="79"/>
      <c r="D16" s="78" t="s">
        <v>165</v>
      </c>
      <c r="E16" s="79">
        <v>3</v>
      </c>
    </row>
    <row r="17" spans="1:6" x14ac:dyDescent="0.2">
      <c r="A17" s="78" t="s">
        <v>166</v>
      </c>
      <c r="B17" s="79">
        <f>AVERAGE(B11:B16)</f>
        <v>-1.25</v>
      </c>
      <c r="D17" s="78" t="s">
        <v>166</v>
      </c>
      <c r="E17" s="84">
        <f>AVERAGE(E11:E16)</f>
        <v>4.333333333333333</v>
      </c>
      <c r="F17" s="9">
        <f>AVERAGE(B17,E17)</f>
        <v>1.5416666666666665</v>
      </c>
    </row>
    <row r="20" spans="1:6" x14ac:dyDescent="0.2">
      <c r="A20" t="s">
        <v>167</v>
      </c>
      <c r="B20">
        <v>0</v>
      </c>
      <c r="C20" s="9">
        <f>F8</f>
        <v>1.0833333333333335</v>
      </c>
    </row>
    <row r="21" spans="1:6" x14ac:dyDescent="0.2">
      <c r="A21" t="s">
        <v>168</v>
      </c>
      <c r="B21">
        <v>0</v>
      </c>
      <c r="C21" s="9">
        <f>F17</f>
        <v>1.5416666666666665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10" zoomScaleNormal="110" workbookViewId="0">
      <selection activeCell="H15" sqref="H15"/>
    </sheetView>
  </sheetViews>
  <sheetFormatPr defaultRowHeight="11.25" x14ac:dyDescent="0.2"/>
  <cols>
    <col min="1" max="1" width="25.1640625" customWidth="1"/>
    <col min="6" max="6" width="26.33203125" customWidth="1"/>
    <col min="7" max="7" width="7.5" bestFit="1" customWidth="1"/>
    <col min="8" max="8" width="6.6640625" bestFit="1" customWidth="1"/>
    <col min="9" max="9" width="7.5" customWidth="1"/>
  </cols>
  <sheetData>
    <row r="2" spans="1:9" x14ac:dyDescent="0.2">
      <c r="A2" s="41" t="s">
        <v>98</v>
      </c>
      <c r="B2" s="41" t="s">
        <v>100</v>
      </c>
      <c r="C2" s="41" t="s">
        <v>101</v>
      </c>
      <c r="D2" s="41" t="s">
        <v>102</v>
      </c>
      <c r="F2" s="41" t="s">
        <v>118</v>
      </c>
      <c r="G2" s="41" t="s">
        <v>100</v>
      </c>
      <c r="H2" s="41" t="s">
        <v>101</v>
      </c>
      <c r="I2" s="41" t="s">
        <v>102</v>
      </c>
    </row>
    <row r="3" spans="1:9" x14ac:dyDescent="0.2">
      <c r="A3" s="69" t="s">
        <v>99</v>
      </c>
      <c r="B3" s="70"/>
      <c r="C3" s="70"/>
      <c r="D3" s="70"/>
      <c r="F3" s="69" t="s">
        <v>119</v>
      </c>
      <c r="G3" s="70"/>
      <c r="H3" s="70"/>
      <c r="I3" s="70"/>
    </row>
    <row r="4" spans="1:9" x14ac:dyDescent="0.2">
      <c r="A4" s="73" t="s">
        <v>106</v>
      </c>
      <c r="B4" s="73">
        <v>0.15</v>
      </c>
      <c r="C4" s="73">
        <v>3</v>
      </c>
      <c r="D4" s="73">
        <f t="shared" ref="D4:D12" si="0">B4*C4</f>
        <v>0.44999999999999996</v>
      </c>
      <c r="F4" s="73" t="s">
        <v>194</v>
      </c>
      <c r="G4" s="94">
        <v>0.2</v>
      </c>
      <c r="H4" s="73">
        <v>4</v>
      </c>
      <c r="I4" s="73">
        <f t="shared" ref="I4:I10" si="1">G4*H4</f>
        <v>0.8</v>
      </c>
    </row>
    <row r="5" spans="1:9" x14ac:dyDescent="0.2">
      <c r="A5" s="73" t="s">
        <v>112</v>
      </c>
      <c r="B5" s="73">
        <v>0.15</v>
      </c>
      <c r="C5" s="73">
        <v>3</v>
      </c>
      <c r="D5" s="73">
        <f t="shared" si="0"/>
        <v>0.44999999999999996</v>
      </c>
      <c r="F5" s="73" t="s">
        <v>123</v>
      </c>
      <c r="G5" s="94">
        <v>0.15</v>
      </c>
      <c r="H5" s="73">
        <v>3</v>
      </c>
      <c r="I5" s="73">
        <f t="shared" si="1"/>
        <v>0.44999999999999996</v>
      </c>
    </row>
    <row r="6" spans="1:9" x14ac:dyDescent="0.2">
      <c r="A6" s="73" t="s">
        <v>104</v>
      </c>
      <c r="B6" s="73">
        <v>0.05</v>
      </c>
      <c r="C6" s="73">
        <v>3</v>
      </c>
      <c r="D6" s="73">
        <f t="shared" si="0"/>
        <v>0.15000000000000002</v>
      </c>
      <c r="F6" s="73" t="s">
        <v>121</v>
      </c>
      <c r="G6" s="94">
        <v>0.1</v>
      </c>
      <c r="H6" s="73">
        <v>3</v>
      </c>
      <c r="I6" s="73">
        <f t="shared" si="1"/>
        <v>0.30000000000000004</v>
      </c>
    </row>
    <row r="7" spans="1:9" x14ac:dyDescent="0.2">
      <c r="A7" s="73" t="s">
        <v>105</v>
      </c>
      <c r="B7" s="73">
        <v>0.05</v>
      </c>
      <c r="C7" s="73">
        <v>3</v>
      </c>
      <c r="D7" s="73">
        <f t="shared" si="0"/>
        <v>0.15000000000000002</v>
      </c>
      <c r="F7" s="73" t="s">
        <v>122</v>
      </c>
      <c r="G7" s="94">
        <v>0.05</v>
      </c>
      <c r="H7" s="73">
        <v>3</v>
      </c>
      <c r="I7" s="73">
        <f t="shared" si="1"/>
        <v>0.15000000000000002</v>
      </c>
    </row>
    <row r="8" spans="1:9" x14ac:dyDescent="0.2">
      <c r="A8" s="73" t="s">
        <v>103</v>
      </c>
      <c r="B8" s="73">
        <v>2.5000000000000001E-2</v>
      </c>
      <c r="C8" s="73">
        <v>3</v>
      </c>
      <c r="D8" s="73">
        <f t="shared" si="0"/>
        <v>7.5000000000000011E-2</v>
      </c>
      <c r="F8" s="73" t="s">
        <v>129</v>
      </c>
      <c r="G8" s="94">
        <v>2.5000000000000001E-2</v>
      </c>
      <c r="H8" s="73">
        <v>3</v>
      </c>
      <c r="I8" s="73">
        <f t="shared" si="1"/>
        <v>7.5000000000000011E-2</v>
      </c>
    </row>
    <row r="9" spans="1:9" x14ac:dyDescent="0.2">
      <c r="A9" s="73" t="s">
        <v>107</v>
      </c>
      <c r="B9" s="73">
        <v>2.5000000000000001E-2</v>
      </c>
      <c r="C9" s="73">
        <v>4</v>
      </c>
      <c r="D9" s="73">
        <f t="shared" si="0"/>
        <v>0.1</v>
      </c>
      <c r="F9" s="73" t="s">
        <v>124</v>
      </c>
      <c r="G9" s="94">
        <v>2.5000000000000001E-2</v>
      </c>
      <c r="H9" s="73">
        <v>4</v>
      </c>
      <c r="I9" s="73">
        <f t="shared" si="1"/>
        <v>0.1</v>
      </c>
    </row>
    <row r="10" spans="1:9" x14ac:dyDescent="0.2">
      <c r="A10" s="73" t="s">
        <v>113</v>
      </c>
      <c r="B10" s="73">
        <v>2.5000000000000001E-2</v>
      </c>
      <c r="C10" s="73">
        <v>3</v>
      </c>
      <c r="D10" s="73">
        <f t="shared" si="0"/>
        <v>7.5000000000000011E-2</v>
      </c>
      <c r="F10" s="73" t="s">
        <v>125</v>
      </c>
      <c r="G10" s="94">
        <v>2.5000000000000001E-2</v>
      </c>
      <c r="H10" s="73">
        <v>4</v>
      </c>
      <c r="I10" s="73">
        <f t="shared" si="1"/>
        <v>0.1</v>
      </c>
    </row>
    <row r="11" spans="1:9" x14ac:dyDescent="0.2">
      <c r="A11" s="73" t="s">
        <v>196</v>
      </c>
      <c r="B11" s="73">
        <v>0.02</v>
      </c>
      <c r="C11" s="73">
        <v>4</v>
      </c>
      <c r="D11" s="73">
        <f t="shared" si="0"/>
        <v>0.08</v>
      </c>
    </row>
    <row r="12" spans="1:9" x14ac:dyDescent="0.2">
      <c r="A12" s="73" t="s">
        <v>114</v>
      </c>
      <c r="B12" s="73">
        <v>1.4999999999999999E-2</v>
      </c>
      <c r="C12" s="73">
        <v>4</v>
      </c>
      <c r="D12" s="73">
        <f t="shared" si="0"/>
        <v>0.06</v>
      </c>
      <c r="F12" s="71" t="s">
        <v>120</v>
      </c>
      <c r="G12" s="72"/>
      <c r="H12" s="75"/>
      <c r="I12" s="72"/>
    </row>
    <row r="13" spans="1:9" x14ac:dyDescent="0.2">
      <c r="F13" s="75" t="s">
        <v>128</v>
      </c>
      <c r="G13" s="106">
        <v>0.2</v>
      </c>
      <c r="H13" s="75">
        <v>1</v>
      </c>
      <c r="I13" s="75">
        <f>G13*H13</f>
        <v>0.2</v>
      </c>
    </row>
    <row r="14" spans="1:9" x14ac:dyDescent="0.2">
      <c r="A14" s="71" t="s">
        <v>108</v>
      </c>
      <c r="B14" s="72"/>
      <c r="C14" s="72"/>
      <c r="D14" s="72"/>
      <c r="F14" s="75" t="s">
        <v>127</v>
      </c>
      <c r="G14" s="106">
        <v>0.125</v>
      </c>
      <c r="H14" s="75">
        <v>4</v>
      </c>
      <c r="I14" s="75">
        <f>G14*H14</f>
        <v>0.5</v>
      </c>
    </row>
    <row r="15" spans="1:9" x14ac:dyDescent="0.2">
      <c r="A15" s="75" t="s">
        <v>183</v>
      </c>
      <c r="B15" s="75">
        <v>0.1</v>
      </c>
      <c r="C15" s="75">
        <v>1</v>
      </c>
      <c r="D15" s="75">
        <f t="shared" ref="D15:D21" si="2">B15*C15</f>
        <v>0.1</v>
      </c>
      <c r="F15" s="75" t="s">
        <v>126</v>
      </c>
      <c r="G15" s="106">
        <v>0.05</v>
      </c>
      <c r="H15" s="75">
        <v>2</v>
      </c>
      <c r="I15" s="75">
        <f>G15*H15</f>
        <v>0.1</v>
      </c>
    </row>
    <row r="16" spans="1:9" x14ac:dyDescent="0.2">
      <c r="A16" s="75" t="s">
        <v>109</v>
      </c>
      <c r="B16" s="75">
        <v>0.1</v>
      </c>
      <c r="C16" s="75">
        <v>1</v>
      </c>
      <c r="D16" s="75">
        <f t="shared" si="2"/>
        <v>0.1</v>
      </c>
      <c r="F16" s="75" t="s">
        <v>130</v>
      </c>
      <c r="G16" s="107">
        <v>0.05</v>
      </c>
      <c r="H16" s="75">
        <v>1</v>
      </c>
      <c r="I16" s="75">
        <f>G16*H16</f>
        <v>0.05</v>
      </c>
    </row>
    <row r="17" spans="1:9" x14ac:dyDescent="0.2">
      <c r="A17" s="75" t="s">
        <v>111</v>
      </c>
      <c r="B17" s="75">
        <v>0.1</v>
      </c>
      <c r="C17" s="75">
        <v>1</v>
      </c>
      <c r="D17" s="75">
        <f t="shared" si="2"/>
        <v>0.1</v>
      </c>
      <c r="G17" s="44">
        <f>SUM(G3:G16)</f>
        <v>1</v>
      </c>
      <c r="H17" s="44">
        <f>SUM(H3:H16)</f>
        <v>32</v>
      </c>
      <c r="I17" s="44">
        <f>SUM(I3:I16)</f>
        <v>2.8250000000000002</v>
      </c>
    </row>
    <row r="18" spans="1:9" x14ac:dyDescent="0.2">
      <c r="A18" s="75" t="s">
        <v>115</v>
      </c>
      <c r="B18" s="75">
        <v>0.1</v>
      </c>
      <c r="C18" s="75">
        <v>1</v>
      </c>
      <c r="D18" s="75">
        <f t="shared" si="2"/>
        <v>0.1</v>
      </c>
    </row>
    <row r="19" spans="1:9" x14ac:dyDescent="0.2">
      <c r="A19" s="75" t="s">
        <v>117</v>
      </c>
      <c r="B19" s="75">
        <v>0.05</v>
      </c>
      <c r="C19" s="75">
        <v>2</v>
      </c>
      <c r="D19" s="75">
        <f t="shared" si="2"/>
        <v>0.1</v>
      </c>
    </row>
    <row r="20" spans="1:9" x14ac:dyDescent="0.2">
      <c r="A20" s="75" t="s">
        <v>110</v>
      </c>
      <c r="B20" s="75">
        <v>0.02</v>
      </c>
      <c r="C20" s="75">
        <v>2</v>
      </c>
      <c r="D20" s="75">
        <f t="shared" si="2"/>
        <v>0.04</v>
      </c>
    </row>
    <row r="21" spans="1:9" x14ac:dyDescent="0.2">
      <c r="A21" s="75" t="s">
        <v>116</v>
      </c>
      <c r="B21" s="75">
        <v>0.02</v>
      </c>
      <c r="C21" s="75">
        <v>2</v>
      </c>
      <c r="D21" s="75">
        <f t="shared" si="2"/>
        <v>0.04</v>
      </c>
    </row>
    <row r="22" spans="1:9" x14ac:dyDescent="0.2">
      <c r="B22" s="44">
        <f>SUM(B3:B21)</f>
        <v>1</v>
      </c>
      <c r="C22" s="44">
        <f>SUM(C3:C21)</f>
        <v>40</v>
      </c>
      <c r="D22" s="44">
        <f>SUM(D3:D21)</f>
        <v>2.1700000000000004</v>
      </c>
    </row>
  </sheetData>
  <sortState ref="F13:I16">
    <sortCondition descending="1" ref="G15:G18"/>
  </sortState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A11" sqref="A11"/>
    </sheetView>
  </sheetViews>
  <sheetFormatPr defaultRowHeight="11.25" x14ac:dyDescent="0.2"/>
  <cols>
    <col min="1" max="1" width="64.33203125" bestFit="1" customWidth="1"/>
    <col min="2" max="2" width="9.83203125" bestFit="1" customWidth="1"/>
    <col min="3" max="3" width="6.1640625" bestFit="1" customWidth="1"/>
    <col min="4" max="4" width="7" bestFit="1" customWidth="1"/>
    <col min="5" max="5" width="3.83203125" bestFit="1" customWidth="1"/>
    <col min="6" max="6" width="7" bestFit="1" customWidth="1"/>
    <col min="8" max="8" width="50.83203125" customWidth="1"/>
  </cols>
  <sheetData>
    <row r="1" spans="1:13" ht="15.75" x14ac:dyDescent="0.25">
      <c r="C1" s="157" t="s">
        <v>175</v>
      </c>
      <c r="D1" s="157"/>
      <c r="E1" s="157" t="s">
        <v>176</v>
      </c>
      <c r="F1" s="157"/>
    </row>
    <row r="2" spans="1:13" ht="15" x14ac:dyDescent="0.25">
      <c r="A2" s="87" t="s">
        <v>98</v>
      </c>
      <c r="B2" s="87" t="s">
        <v>100</v>
      </c>
      <c r="C2" s="88" t="s">
        <v>177</v>
      </c>
      <c r="D2" s="89" t="s">
        <v>178</v>
      </c>
      <c r="E2" s="88" t="s">
        <v>177</v>
      </c>
      <c r="F2" s="89" t="s">
        <v>178</v>
      </c>
      <c r="H2" s="92" t="s">
        <v>181</v>
      </c>
    </row>
    <row r="3" spans="1:13" ht="15" x14ac:dyDescent="0.25">
      <c r="A3" s="90" t="s">
        <v>99</v>
      </c>
      <c r="B3" s="94"/>
      <c r="C3" s="73"/>
      <c r="D3" s="93"/>
      <c r="E3" s="102"/>
      <c r="F3" s="93"/>
      <c r="H3" s="122" t="s">
        <v>218</v>
      </c>
      <c r="M3">
        <f>D39</f>
        <v>5.99</v>
      </c>
    </row>
    <row r="4" spans="1:13" x14ac:dyDescent="0.2">
      <c r="A4" s="73" t="s">
        <v>106</v>
      </c>
      <c r="B4" s="94">
        <v>0.15</v>
      </c>
      <c r="C4" s="73">
        <v>3</v>
      </c>
      <c r="D4" s="93">
        <f t="shared" ref="D4:D12" si="0">B4*C4</f>
        <v>0.44999999999999996</v>
      </c>
      <c r="E4" s="102">
        <v>3</v>
      </c>
      <c r="F4" s="93">
        <f t="shared" ref="F4:F12" si="1">B4*E4</f>
        <v>0.44999999999999996</v>
      </c>
    </row>
    <row r="5" spans="1:13" ht="15" x14ac:dyDescent="0.2">
      <c r="A5" s="73" t="s">
        <v>112</v>
      </c>
      <c r="B5" s="94">
        <v>0.15</v>
      </c>
      <c r="C5" s="73">
        <v>4</v>
      </c>
      <c r="D5" s="93">
        <f t="shared" si="0"/>
        <v>0.6</v>
      </c>
      <c r="E5" s="102">
        <v>3</v>
      </c>
      <c r="F5" s="93">
        <f t="shared" si="1"/>
        <v>0.44999999999999996</v>
      </c>
      <c r="H5" s="92" t="s">
        <v>182</v>
      </c>
    </row>
    <row r="6" spans="1:13" ht="14.25" x14ac:dyDescent="0.2">
      <c r="A6" s="73" t="s">
        <v>104</v>
      </c>
      <c r="B6" s="94">
        <v>0.05</v>
      </c>
      <c r="C6" s="73">
        <v>2</v>
      </c>
      <c r="D6" s="93">
        <f t="shared" si="0"/>
        <v>0.1</v>
      </c>
      <c r="E6" s="102">
        <v>4</v>
      </c>
      <c r="F6" s="93">
        <f t="shared" si="1"/>
        <v>0.2</v>
      </c>
      <c r="H6" s="122" t="s">
        <v>198</v>
      </c>
      <c r="M6">
        <f>F39</f>
        <v>5.62</v>
      </c>
    </row>
    <row r="7" spans="1:13" x14ac:dyDescent="0.2">
      <c r="A7" s="73" t="s">
        <v>105</v>
      </c>
      <c r="B7" s="94">
        <v>0.05</v>
      </c>
      <c r="C7" s="73">
        <v>3</v>
      </c>
      <c r="D7" s="93">
        <f t="shared" si="0"/>
        <v>0.15000000000000002</v>
      </c>
      <c r="E7" s="102">
        <v>3</v>
      </c>
      <c r="F7" s="93">
        <f t="shared" si="1"/>
        <v>0.15000000000000002</v>
      </c>
    </row>
    <row r="8" spans="1:13" x14ac:dyDescent="0.2">
      <c r="A8" s="70" t="s">
        <v>103</v>
      </c>
      <c r="B8" s="94">
        <v>2.5000000000000001E-2</v>
      </c>
      <c r="C8" s="73">
        <v>4</v>
      </c>
      <c r="D8" s="93">
        <f t="shared" si="0"/>
        <v>0.1</v>
      </c>
      <c r="E8" s="102">
        <v>2</v>
      </c>
      <c r="F8" s="93">
        <f t="shared" si="1"/>
        <v>0.05</v>
      </c>
    </row>
    <row r="9" spans="1:13" x14ac:dyDescent="0.2">
      <c r="A9" s="70" t="s">
        <v>107</v>
      </c>
      <c r="B9" s="94">
        <v>2.5000000000000001E-2</v>
      </c>
      <c r="C9" s="73">
        <v>4</v>
      </c>
      <c r="D9" s="93">
        <f t="shared" si="0"/>
        <v>0.1</v>
      </c>
      <c r="E9" s="102">
        <v>4</v>
      </c>
      <c r="F9" s="93">
        <f t="shared" si="1"/>
        <v>0.1</v>
      </c>
    </row>
    <row r="10" spans="1:13" x14ac:dyDescent="0.2">
      <c r="A10" s="73" t="s">
        <v>113</v>
      </c>
      <c r="B10" s="94">
        <v>2.5000000000000001E-2</v>
      </c>
      <c r="C10" s="73">
        <v>4</v>
      </c>
      <c r="D10" s="93">
        <f t="shared" si="0"/>
        <v>0.1</v>
      </c>
      <c r="E10" s="102">
        <v>1</v>
      </c>
      <c r="F10" s="93">
        <f t="shared" si="1"/>
        <v>2.5000000000000001E-2</v>
      </c>
    </row>
    <row r="11" spans="1:13" x14ac:dyDescent="0.2">
      <c r="A11" s="70" t="s">
        <v>196</v>
      </c>
      <c r="B11" s="94">
        <v>0.02</v>
      </c>
      <c r="C11" s="73">
        <v>4</v>
      </c>
      <c r="D11" s="93">
        <f t="shared" si="0"/>
        <v>0.08</v>
      </c>
      <c r="E11" s="102">
        <v>1</v>
      </c>
      <c r="F11" s="93">
        <f t="shared" si="1"/>
        <v>0.02</v>
      </c>
    </row>
    <row r="12" spans="1:13" x14ac:dyDescent="0.2">
      <c r="A12" s="70" t="s">
        <v>114</v>
      </c>
      <c r="B12" s="94">
        <v>1.4999999999999999E-2</v>
      </c>
      <c r="C12" s="73">
        <v>4</v>
      </c>
      <c r="D12" s="93">
        <f t="shared" si="0"/>
        <v>0.06</v>
      </c>
      <c r="E12" s="102">
        <v>4</v>
      </c>
      <c r="F12" s="93">
        <f t="shared" si="1"/>
        <v>0.06</v>
      </c>
    </row>
    <row r="13" spans="1:13" ht="15" x14ac:dyDescent="0.25">
      <c r="A13" s="101" t="s">
        <v>108</v>
      </c>
      <c r="B13" s="106"/>
      <c r="C13" s="75"/>
      <c r="D13" s="104"/>
      <c r="E13" s="103"/>
      <c r="F13" s="104"/>
    </row>
    <row r="14" spans="1:13" x14ac:dyDescent="0.2">
      <c r="A14" s="104" t="s">
        <v>183</v>
      </c>
      <c r="B14" s="106">
        <v>0.1</v>
      </c>
      <c r="C14" s="75">
        <v>2</v>
      </c>
      <c r="D14" s="104">
        <f t="shared" ref="D14:D20" si="2">B14*C14</f>
        <v>0.2</v>
      </c>
      <c r="E14" s="103">
        <v>1</v>
      </c>
      <c r="F14" s="104">
        <f t="shared" ref="F14:F20" si="3">B14*E14</f>
        <v>0.1</v>
      </c>
    </row>
    <row r="15" spans="1:13" x14ac:dyDescent="0.2">
      <c r="A15" s="104" t="s">
        <v>109</v>
      </c>
      <c r="B15" s="106">
        <v>0.1</v>
      </c>
      <c r="C15" s="75">
        <v>1</v>
      </c>
      <c r="D15" s="104">
        <f t="shared" si="2"/>
        <v>0.1</v>
      </c>
      <c r="E15" s="103">
        <v>1</v>
      </c>
      <c r="F15" s="104">
        <f t="shared" si="3"/>
        <v>0.1</v>
      </c>
    </row>
    <row r="16" spans="1:13" x14ac:dyDescent="0.2">
      <c r="A16" s="104" t="s">
        <v>111</v>
      </c>
      <c r="B16" s="106">
        <v>0.1</v>
      </c>
      <c r="C16" s="75">
        <v>3</v>
      </c>
      <c r="D16" s="104">
        <f t="shared" si="2"/>
        <v>0.30000000000000004</v>
      </c>
      <c r="E16" s="103">
        <v>3</v>
      </c>
      <c r="F16" s="104">
        <f t="shared" si="3"/>
        <v>0.30000000000000004</v>
      </c>
    </row>
    <row r="17" spans="1:6" x14ac:dyDescent="0.2">
      <c r="A17" s="104" t="s">
        <v>115</v>
      </c>
      <c r="B17" s="106">
        <v>0.1</v>
      </c>
      <c r="C17" s="75">
        <v>4</v>
      </c>
      <c r="D17" s="104">
        <f t="shared" si="2"/>
        <v>0.4</v>
      </c>
      <c r="E17" s="103">
        <v>2</v>
      </c>
      <c r="F17" s="104">
        <f t="shared" si="3"/>
        <v>0.2</v>
      </c>
    </row>
    <row r="18" spans="1:6" x14ac:dyDescent="0.2">
      <c r="A18" s="100" t="s">
        <v>117</v>
      </c>
      <c r="B18" s="106">
        <v>0.05</v>
      </c>
      <c r="C18" s="75">
        <v>1</v>
      </c>
      <c r="D18" s="104">
        <f t="shared" si="2"/>
        <v>0.05</v>
      </c>
      <c r="E18" s="103">
        <v>3</v>
      </c>
      <c r="F18" s="104">
        <f t="shared" si="3"/>
        <v>0.15000000000000002</v>
      </c>
    </row>
    <row r="19" spans="1:6" x14ac:dyDescent="0.2">
      <c r="A19" s="100" t="s">
        <v>110</v>
      </c>
      <c r="B19" s="106">
        <v>0.02</v>
      </c>
      <c r="C19" s="75">
        <v>1</v>
      </c>
      <c r="D19" s="104">
        <f t="shared" si="2"/>
        <v>0.02</v>
      </c>
      <c r="E19" s="103">
        <v>1</v>
      </c>
      <c r="F19" s="104">
        <f t="shared" si="3"/>
        <v>0.02</v>
      </c>
    </row>
    <row r="20" spans="1:6" x14ac:dyDescent="0.2">
      <c r="A20" s="100" t="s">
        <v>116</v>
      </c>
      <c r="B20" s="107">
        <v>0.02</v>
      </c>
      <c r="C20" s="108">
        <v>4</v>
      </c>
      <c r="D20" s="104">
        <f t="shared" si="2"/>
        <v>0.08</v>
      </c>
      <c r="E20" s="105">
        <v>1</v>
      </c>
      <c r="F20" s="104">
        <f t="shared" si="3"/>
        <v>0.02</v>
      </c>
    </row>
    <row r="21" spans="1:6" ht="15" x14ac:dyDescent="0.25">
      <c r="A21" s="99" t="s">
        <v>179</v>
      </c>
      <c r="B21" s="109">
        <f>SUM(B3:B20)</f>
        <v>1</v>
      </c>
      <c r="C21" s="109"/>
      <c r="D21" s="110">
        <f>SUM(D4:D20)</f>
        <v>2.8899999999999997</v>
      </c>
      <c r="E21" s="109"/>
      <c r="F21" s="110">
        <f>SUM(F4:F20)</f>
        <v>2.3950000000000005</v>
      </c>
    </row>
    <row r="22" spans="1:6" x14ac:dyDescent="0.2">
      <c r="B22" s="74"/>
      <c r="C22" s="74"/>
      <c r="D22" s="74"/>
    </row>
    <row r="23" spans="1:6" ht="15" x14ac:dyDescent="0.25">
      <c r="A23" s="89" t="s">
        <v>189</v>
      </c>
      <c r="B23" s="87" t="s">
        <v>100</v>
      </c>
      <c r="C23" s="88" t="s">
        <v>177</v>
      </c>
      <c r="D23" s="89" t="s">
        <v>178</v>
      </c>
      <c r="E23" s="88" t="s">
        <v>177</v>
      </c>
      <c r="F23" s="89" t="s">
        <v>178</v>
      </c>
    </row>
    <row r="24" spans="1:6" ht="15" x14ac:dyDescent="0.25">
      <c r="A24" s="90" t="s">
        <v>119</v>
      </c>
      <c r="B24" s="94"/>
      <c r="C24" s="102"/>
      <c r="D24" s="93"/>
      <c r="E24" s="102"/>
      <c r="F24" s="93"/>
    </row>
    <row r="25" spans="1:6" x14ac:dyDescent="0.2">
      <c r="A25" s="73" t="s">
        <v>194</v>
      </c>
      <c r="B25" s="94">
        <v>0.2</v>
      </c>
      <c r="C25" s="73">
        <v>4</v>
      </c>
      <c r="D25" s="93">
        <f t="shared" ref="D25:D31" si="4">B25*C25</f>
        <v>0.8</v>
      </c>
      <c r="E25" s="102">
        <v>4</v>
      </c>
      <c r="F25" s="93">
        <f t="shared" ref="F25:F31" si="5">B25*E25</f>
        <v>0.8</v>
      </c>
    </row>
    <row r="26" spans="1:6" x14ac:dyDescent="0.2">
      <c r="A26" s="73" t="s">
        <v>123</v>
      </c>
      <c r="B26" s="94">
        <v>0.15</v>
      </c>
      <c r="C26" s="73">
        <v>1</v>
      </c>
      <c r="D26" s="93">
        <f t="shared" si="4"/>
        <v>0.15</v>
      </c>
      <c r="E26" s="102">
        <v>4</v>
      </c>
      <c r="F26" s="93">
        <f t="shared" si="5"/>
        <v>0.6</v>
      </c>
    </row>
    <row r="27" spans="1:6" x14ac:dyDescent="0.2">
      <c r="A27" s="73" t="s">
        <v>121</v>
      </c>
      <c r="B27" s="94">
        <v>0.1</v>
      </c>
      <c r="C27" s="73">
        <v>2</v>
      </c>
      <c r="D27" s="93">
        <f t="shared" si="4"/>
        <v>0.2</v>
      </c>
      <c r="E27" s="102">
        <v>4</v>
      </c>
      <c r="F27" s="93">
        <f t="shared" si="5"/>
        <v>0.4</v>
      </c>
    </row>
    <row r="28" spans="1:6" x14ac:dyDescent="0.2">
      <c r="A28" s="73" t="s">
        <v>197</v>
      </c>
      <c r="B28" s="94">
        <v>0.05</v>
      </c>
      <c r="C28" s="73">
        <v>3</v>
      </c>
      <c r="D28" s="93">
        <f t="shared" si="4"/>
        <v>0.15000000000000002</v>
      </c>
      <c r="E28" s="102">
        <v>4</v>
      </c>
      <c r="F28" s="93">
        <f t="shared" si="5"/>
        <v>0.2</v>
      </c>
    </row>
    <row r="29" spans="1:6" x14ac:dyDescent="0.2">
      <c r="A29" s="73" t="s">
        <v>129</v>
      </c>
      <c r="B29" s="94">
        <v>2.5000000000000001E-2</v>
      </c>
      <c r="C29" s="73">
        <v>4</v>
      </c>
      <c r="D29" s="93">
        <f t="shared" si="4"/>
        <v>0.1</v>
      </c>
      <c r="E29" s="102">
        <v>1</v>
      </c>
      <c r="F29" s="93">
        <f t="shared" si="5"/>
        <v>2.5000000000000001E-2</v>
      </c>
    </row>
    <row r="30" spans="1:6" x14ac:dyDescent="0.2">
      <c r="A30" s="70" t="s">
        <v>124</v>
      </c>
      <c r="B30" s="94">
        <v>2.5000000000000001E-2</v>
      </c>
      <c r="C30" s="73">
        <v>2</v>
      </c>
      <c r="D30" s="93">
        <f t="shared" si="4"/>
        <v>0.05</v>
      </c>
      <c r="E30" s="102">
        <v>4</v>
      </c>
      <c r="F30" s="93">
        <f t="shared" si="5"/>
        <v>0.1</v>
      </c>
    </row>
    <row r="31" spans="1:6" x14ac:dyDescent="0.2">
      <c r="A31" s="70" t="s">
        <v>125</v>
      </c>
      <c r="B31" s="94">
        <v>2.5000000000000001E-2</v>
      </c>
      <c r="C31" s="73">
        <v>4</v>
      </c>
      <c r="D31" s="93">
        <f t="shared" si="4"/>
        <v>0.1</v>
      </c>
      <c r="E31" s="102">
        <v>4</v>
      </c>
      <c r="F31" s="93">
        <f t="shared" si="5"/>
        <v>0.1</v>
      </c>
    </row>
    <row r="32" spans="1:6" x14ac:dyDescent="0.2">
      <c r="A32" s="95" t="s">
        <v>120</v>
      </c>
      <c r="B32" s="75"/>
      <c r="C32" s="103"/>
      <c r="D32" s="104"/>
      <c r="E32" s="103"/>
      <c r="F32" s="104"/>
    </row>
    <row r="33" spans="1:6" x14ac:dyDescent="0.2">
      <c r="A33" s="104" t="s">
        <v>193</v>
      </c>
      <c r="B33" s="106">
        <v>0.2</v>
      </c>
      <c r="C33" s="75">
        <v>4</v>
      </c>
      <c r="D33" s="104">
        <f>B33*C33</f>
        <v>0.8</v>
      </c>
      <c r="E33" s="103">
        <v>2</v>
      </c>
      <c r="F33" s="104">
        <f>B33*E33</f>
        <v>0.4</v>
      </c>
    </row>
    <row r="34" spans="1:6" x14ac:dyDescent="0.2">
      <c r="A34" s="104" t="s">
        <v>127</v>
      </c>
      <c r="B34" s="106">
        <v>0.125</v>
      </c>
      <c r="C34" s="75">
        <v>4</v>
      </c>
      <c r="D34" s="104">
        <f>B34*C34</f>
        <v>0.5</v>
      </c>
      <c r="E34" s="103">
        <v>4</v>
      </c>
      <c r="F34" s="104">
        <f>B34*E34</f>
        <v>0.5</v>
      </c>
    </row>
    <row r="35" spans="1:6" x14ac:dyDescent="0.2">
      <c r="A35" s="104" t="s">
        <v>126</v>
      </c>
      <c r="B35" s="106">
        <v>0.05</v>
      </c>
      <c r="C35" s="75">
        <v>4</v>
      </c>
      <c r="D35" s="104">
        <f>B35*C35</f>
        <v>0.2</v>
      </c>
      <c r="E35" s="103">
        <v>1</v>
      </c>
      <c r="F35" s="104">
        <f>B35*E35</f>
        <v>0.05</v>
      </c>
    </row>
    <row r="36" spans="1:6" x14ac:dyDescent="0.2">
      <c r="A36" s="104" t="s">
        <v>130</v>
      </c>
      <c r="B36" s="107">
        <v>0.05</v>
      </c>
      <c r="C36" s="75">
        <v>1</v>
      </c>
      <c r="D36" s="104">
        <f>B36*C36</f>
        <v>0.05</v>
      </c>
      <c r="E36" s="105">
        <v>1</v>
      </c>
      <c r="F36" s="104">
        <f>B36*E36</f>
        <v>0.05</v>
      </c>
    </row>
    <row r="37" spans="1:6" ht="15" x14ac:dyDescent="0.25">
      <c r="A37" s="99" t="s">
        <v>179</v>
      </c>
      <c r="B37" s="96">
        <f>SUM(B24:B36)</f>
        <v>1</v>
      </c>
      <c r="C37" s="97"/>
      <c r="D37" s="98">
        <f>SUM(D25:D36)</f>
        <v>3.1000000000000005</v>
      </c>
      <c r="E37" s="97"/>
      <c r="F37" s="98">
        <f>SUM(F25:F36)</f>
        <v>3.2249999999999996</v>
      </c>
    </row>
    <row r="39" spans="1:6" ht="15" x14ac:dyDescent="0.25">
      <c r="A39" s="91" t="s">
        <v>180</v>
      </c>
      <c r="B39" s="97"/>
      <c r="C39" s="97"/>
      <c r="D39" s="98">
        <f>D21+D37</f>
        <v>5.99</v>
      </c>
      <c r="E39" s="97"/>
      <c r="F39" s="98">
        <f>F21+F37</f>
        <v>5.62</v>
      </c>
    </row>
  </sheetData>
  <sortState ref="A33:F36">
    <sortCondition descending="1" ref="B33:B36"/>
  </sortState>
  <mergeCells count="2">
    <mergeCell ref="C1:D1"/>
    <mergeCell ref="E1:F1"/>
  </mergeCells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G24" sqref="G24"/>
    </sheetView>
  </sheetViews>
  <sheetFormatPr defaultRowHeight="11.25" x14ac:dyDescent="0.2"/>
  <cols>
    <col min="1" max="1" width="30.6640625" customWidth="1"/>
    <col min="2" max="2" width="10.5" bestFit="1" customWidth="1"/>
    <col min="3" max="3" width="9.5" bestFit="1" customWidth="1"/>
    <col min="4" max="4" width="10.5" bestFit="1" customWidth="1"/>
    <col min="5" max="5" width="9.5" bestFit="1" customWidth="1"/>
    <col min="6" max="6" width="10.5" bestFit="1" customWidth="1"/>
    <col min="10" max="10" width="18" bestFit="1" customWidth="1"/>
    <col min="12" max="12" width="16.33203125" bestFit="1" customWidth="1"/>
    <col min="15" max="15" width="8.33203125" bestFit="1" customWidth="1"/>
    <col min="18" max="18" width="13.83203125" bestFit="1" customWidth="1"/>
  </cols>
  <sheetData>
    <row r="1" spans="1:18" x14ac:dyDescent="0.2">
      <c r="A1" s="158" t="s">
        <v>203</v>
      </c>
      <c r="B1" s="158"/>
      <c r="C1" s="158"/>
      <c r="D1" s="159"/>
      <c r="E1" s="159"/>
      <c r="F1" s="159"/>
      <c r="G1" s="159"/>
    </row>
    <row r="2" spans="1:18" x14ac:dyDescent="0.2">
      <c r="A2" s="160"/>
      <c r="B2" s="160"/>
      <c r="C2" s="160"/>
      <c r="D2" s="160"/>
      <c r="E2" s="160"/>
      <c r="F2" s="160"/>
      <c r="G2" s="160"/>
    </row>
    <row r="3" spans="1:18" x14ac:dyDescent="0.2">
      <c r="A3" s="161" t="s">
        <v>204</v>
      </c>
      <c r="B3" s="161"/>
      <c r="C3" s="161"/>
      <c r="D3" s="161"/>
      <c r="E3" s="161"/>
      <c r="F3" s="161"/>
      <c r="G3" s="161"/>
    </row>
    <row r="4" spans="1:18" ht="12" thickBot="1" x14ac:dyDescent="0.25">
      <c r="A4" s="125" t="s">
        <v>205</v>
      </c>
      <c r="B4" s="126">
        <v>2010</v>
      </c>
      <c r="C4" s="127" t="s">
        <v>217</v>
      </c>
      <c r="D4" s="128">
        <v>2009</v>
      </c>
      <c r="E4" s="129"/>
      <c r="F4" s="128">
        <v>2008</v>
      </c>
      <c r="G4" s="127"/>
    </row>
    <row r="5" spans="1:18" ht="12" thickTop="1" x14ac:dyDescent="0.2">
      <c r="A5" s="130" t="s">
        <v>206</v>
      </c>
      <c r="B5" s="131">
        <v>8111.6</v>
      </c>
      <c r="C5" s="150">
        <f>(B5-D5)/D5</f>
        <v>2.1123391827588833E-2</v>
      </c>
      <c r="D5" s="132">
        <v>7943.8</v>
      </c>
      <c r="E5" s="132"/>
      <c r="F5" s="132">
        <v>8078.3</v>
      </c>
      <c r="G5" s="131"/>
    </row>
    <row r="6" spans="1:18" x14ac:dyDescent="0.2">
      <c r="A6" s="130" t="s">
        <v>199</v>
      </c>
      <c r="B6" s="133">
        <v>9569.2000000000007</v>
      </c>
      <c r="C6" s="150">
        <f t="shared" ref="C6:C7" si="0">(B6-D6)/D6</f>
        <v>3.1853177769630731E-2</v>
      </c>
      <c r="D6" s="134">
        <v>9273.7999999999993</v>
      </c>
      <c r="E6" s="134"/>
      <c r="F6" s="134">
        <v>9922.9</v>
      </c>
      <c r="G6" s="133"/>
    </row>
    <row r="7" spans="1:18" x14ac:dyDescent="0.2">
      <c r="A7" s="135" t="s">
        <v>200</v>
      </c>
      <c r="B7" s="133">
        <v>5065.5</v>
      </c>
      <c r="C7" s="150">
        <f t="shared" si="0"/>
        <v>0.16797325340096841</v>
      </c>
      <c r="D7" s="134">
        <v>4337</v>
      </c>
      <c r="E7" s="134"/>
      <c r="F7" s="134">
        <v>4230.8</v>
      </c>
      <c r="G7" s="133"/>
    </row>
    <row r="8" spans="1:18" x14ac:dyDescent="0.2">
      <c r="A8" s="130" t="s">
        <v>201</v>
      </c>
      <c r="B8" s="133">
        <v>1328.3</v>
      </c>
      <c r="C8" s="151">
        <f>(B8-D8)/D8</f>
        <v>0.11612469540374763</v>
      </c>
      <c r="D8" s="134">
        <v>1190.0999999999999</v>
      </c>
      <c r="E8" s="134"/>
      <c r="F8" s="134">
        <v>1290.4000000000001</v>
      </c>
      <c r="G8" s="133"/>
    </row>
    <row r="9" spans="1:18" ht="12" thickBot="1" x14ac:dyDescent="0.25">
      <c r="A9" s="136" t="s">
        <v>207</v>
      </c>
      <c r="B9" s="137">
        <v>24074.6</v>
      </c>
      <c r="C9" s="152">
        <f>(B9-D9)/D9</f>
        <v>5.8470764617691059E-2</v>
      </c>
      <c r="D9" s="138">
        <v>22744.7</v>
      </c>
      <c r="E9" s="138"/>
      <c r="F9" s="138">
        <v>23522.400000000001</v>
      </c>
      <c r="G9" s="137"/>
    </row>
    <row r="10" spans="1:18" x14ac:dyDescent="0.2">
      <c r="A10" s="130" t="s">
        <v>206</v>
      </c>
      <c r="B10" s="131">
        <v>3446.5</v>
      </c>
      <c r="C10" s="131"/>
      <c r="D10" s="132">
        <v>3231.7</v>
      </c>
      <c r="E10" s="132"/>
      <c r="F10" s="132">
        <v>3059.7</v>
      </c>
      <c r="G10" s="131"/>
    </row>
    <row r="11" spans="1:18" x14ac:dyDescent="0.2">
      <c r="A11" s="130" t="s">
        <v>199</v>
      </c>
      <c r="B11" s="133">
        <v>2796.8</v>
      </c>
      <c r="C11" s="133"/>
      <c r="D11" s="134">
        <v>2588.1</v>
      </c>
      <c r="E11" s="134"/>
      <c r="F11" s="134">
        <v>2608</v>
      </c>
      <c r="G11" s="133"/>
    </row>
    <row r="12" spans="1:18" x14ac:dyDescent="0.2">
      <c r="A12" s="135" t="s">
        <v>200</v>
      </c>
      <c r="B12" s="133">
        <v>1199.9000000000001</v>
      </c>
      <c r="C12" s="139">
        <v>-1</v>
      </c>
      <c r="D12" s="134">
        <v>989.5</v>
      </c>
      <c r="E12" s="134"/>
      <c r="F12" s="134">
        <v>818.8</v>
      </c>
      <c r="G12" s="133"/>
    </row>
    <row r="13" spans="1:18" x14ac:dyDescent="0.2">
      <c r="A13" s="130" t="s">
        <v>201</v>
      </c>
      <c r="B13" s="133">
        <v>29.9</v>
      </c>
      <c r="C13" s="139">
        <v>-2</v>
      </c>
      <c r="D13" s="134">
        <v>31.7</v>
      </c>
      <c r="E13" s="139">
        <v>-3</v>
      </c>
      <c r="F13" s="134">
        <v>-43.6</v>
      </c>
      <c r="G13" s="139"/>
    </row>
    <row r="14" spans="1:18" ht="13.5" thickBot="1" x14ac:dyDescent="0.25">
      <c r="A14" s="140" t="s">
        <v>216</v>
      </c>
      <c r="B14" s="137">
        <v>7473.1</v>
      </c>
      <c r="C14" s="141"/>
      <c r="D14" s="138">
        <v>6841</v>
      </c>
      <c r="E14" s="141"/>
      <c r="F14" s="138">
        <v>6442.9</v>
      </c>
      <c r="G14" s="137"/>
      <c r="I14" t="s">
        <v>170</v>
      </c>
      <c r="M14" t="s">
        <v>187</v>
      </c>
      <c r="N14" s="123"/>
      <c r="O14" s="123"/>
      <c r="P14" s="123"/>
      <c r="Q14" s="123"/>
      <c r="R14" s="123"/>
    </row>
    <row r="15" spans="1:18" ht="12.75" x14ac:dyDescent="0.2">
      <c r="A15" s="130" t="s">
        <v>206</v>
      </c>
      <c r="B15" s="131">
        <v>10467.700000000001</v>
      </c>
      <c r="C15" s="131"/>
      <c r="D15" s="132">
        <v>10429.299999999999</v>
      </c>
      <c r="E15" s="132"/>
      <c r="F15" s="132">
        <v>10356.700000000001</v>
      </c>
      <c r="G15" s="131"/>
      <c r="I15" t="s">
        <v>171</v>
      </c>
      <c r="M15" t="s">
        <v>188</v>
      </c>
      <c r="N15" s="123"/>
      <c r="O15" s="123"/>
      <c r="P15" s="123"/>
      <c r="Q15" s="123"/>
      <c r="R15" s="123"/>
    </row>
    <row r="16" spans="1:18" ht="12.75" x14ac:dyDescent="0.2">
      <c r="A16" s="130" t="s">
        <v>199</v>
      </c>
      <c r="B16" s="133">
        <v>11360.7</v>
      </c>
      <c r="C16" s="133"/>
      <c r="D16" s="134">
        <v>11494.4</v>
      </c>
      <c r="E16" s="134"/>
      <c r="F16" s="134">
        <v>10532.7</v>
      </c>
      <c r="G16" s="133"/>
      <c r="I16" s="123"/>
      <c r="J16" s="123"/>
      <c r="K16" s="123"/>
      <c r="L16" s="123"/>
      <c r="M16" s="123"/>
      <c r="N16" s="123"/>
      <c r="O16" s="123"/>
      <c r="P16" s="123"/>
      <c r="Q16" s="123"/>
      <c r="R16" s="123"/>
    </row>
    <row r="17" spans="1:18" ht="12.75" x14ac:dyDescent="0.2">
      <c r="A17" s="135" t="s">
        <v>200</v>
      </c>
      <c r="B17" s="133">
        <v>5374</v>
      </c>
      <c r="C17" s="133"/>
      <c r="D17" s="134">
        <v>4409</v>
      </c>
      <c r="E17" s="134"/>
      <c r="F17" s="134">
        <v>4074.6</v>
      </c>
      <c r="G17" s="133"/>
      <c r="I17" s="42" t="s">
        <v>95</v>
      </c>
      <c r="J17" s="42" t="s">
        <v>172</v>
      </c>
      <c r="K17" s="42" t="s">
        <v>96</v>
      </c>
      <c r="L17" s="42" t="s">
        <v>173</v>
      </c>
      <c r="M17" s="42" t="s">
        <v>97</v>
      </c>
      <c r="N17" s="42" t="s">
        <v>169</v>
      </c>
      <c r="O17" s="42" t="s">
        <v>174</v>
      </c>
      <c r="P17" s="123"/>
      <c r="Q17" s="123"/>
      <c r="R17" s="123"/>
    </row>
    <row r="18" spans="1:18" ht="12.75" x14ac:dyDescent="0.2">
      <c r="A18" s="130" t="s">
        <v>201</v>
      </c>
      <c r="B18" s="133">
        <v>4772.8</v>
      </c>
      <c r="C18" s="133"/>
      <c r="D18" s="134">
        <v>3892.2</v>
      </c>
      <c r="E18" s="134"/>
      <c r="F18" s="134">
        <v>3497.5</v>
      </c>
      <c r="G18" s="133"/>
      <c r="I18" s="47" t="s">
        <v>32</v>
      </c>
      <c r="J18" s="146">
        <f>B5*1000000</f>
        <v>8111600000</v>
      </c>
      <c r="K18" s="46">
        <f>J18/$J$22</f>
        <v>0.3369360238591711</v>
      </c>
      <c r="L18" s="146">
        <f>B10*1000000</f>
        <v>3446500000</v>
      </c>
      <c r="M18" s="46">
        <f>L18/$L$22</f>
        <v>0.46118745901968394</v>
      </c>
      <c r="N18" s="85">
        <f>J18/$R$18</f>
        <v>0.71511945693379175</v>
      </c>
      <c r="O18" s="153">
        <f>C5/$C$9</f>
        <v>0.3612641627949173</v>
      </c>
      <c r="P18" s="123"/>
      <c r="Q18" s="124" t="s">
        <v>202</v>
      </c>
      <c r="R18" s="149">
        <v>11343000000</v>
      </c>
    </row>
    <row r="19" spans="1:18" ht="13.5" thickBot="1" x14ac:dyDescent="0.25">
      <c r="A19" s="140" t="s">
        <v>208</v>
      </c>
      <c r="B19" s="137">
        <v>31975.200000000001</v>
      </c>
      <c r="C19" s="137"/>
      <c r="D19" s="138">
        <v>30224.9</v>
      </c>
      <c r="E19" s="138"/>
      <c r="F19" s="138">
        <v>28461.5</v>
      </c>
      <c r="G19" s="137"/>
      <c r="I19" s="47" t="s">
        <v>33</v>
      </c>
      <c r="J19" s="146">
        <f>B6*1000000</f>
        <v>9569200000</v>
      </c>
      <c r="K19" s="46">
        <f t="shared" ref="K19:K21" si="1">J19/$J$22</f>
        <v>0.39748116271921446</v>
      </c>
      <c r="L19" s="146">
        <f>B11*1000000</f>
        <v>2796800000</v>
      </c>
      <c r="M19" s="46">
        <f t="shared" ref="M19:M21" si="2">L19/$L$22</f>
        <v>0.37424897298309939</v>
      </c>
      <c r="N19" s="85">
        <f t="shared" ref="N19:N21" si="3">J19/$R$18</f>
        <v>0.84362161685621084</v>
      </c>
      <c r="O19" s="153">
        <f t="shared" ref="O19:O21" si="4">C6/$C$9</f>
        <v>0.54477101467548028</v>
      </c>
      <c r="P19" s="123"/>
      <c r="Q19" s="123"/>
      <c r="R19" s="123"/>
    </row>
    <row r="20" spans="1:18" ht="12.75" x14ac:dyDescent="0.2">
      <c r="A20" s="130" t="s">
        <v>206</v>
      </c>
      <c r="B20" s="131">
        <v>530.5</v>
      </c>
      <c r="C20" s="131"/>
      <c r="D20" s="132">
        <v>659.4</v>
      </c>
      <c r="E20" s="132"/>
      <c r="F20" s="132">
        <v>837.4</v>
      </c>
      <c r="G20" s="131"/>
      <c r="I20" s="47" t="s">
        <v>34</v>
      </c>
      <c r="J20" s="146">
        <f>B7*1000000</f>
        <v>5065500000</v>
      </c>
      <c r="K20" s="46">
        <f t="shared" si="1"/>
        <v>0.21040848030704559</v>
      </c>
      <c r="L20" s="146">
        <f>B12*1000000</f>
        <v>1199900000</v>
      </c>
      <c r="M20" s="46">
        <f t="shared" si="2"/>
        <v>0.16056255101631184</v>
      </c>
      <c r="N20" s="85">
        <f t="shared" si="3"/>
        <v>0.44657498016397779</v>
      </c>
      <c r="O20" s="153">
        <f t="shared" si="4"/>
        <v>2.8727733338063106</v>
      </c>
      <c r="P20" s="123"/>
      <c r="Q20" s="123"/>
      <c r="R20" s="123"/>
    </row>
    <row r="21" spans="1:18" ht="12.75" x14ac:dyDescent="0.2">
      <c r="A21" s="130" t="s">
        <v>199</v>
      </c>
      <c r="B21" s="133">
        <v>978.5</v>
      </c>
      <c r="C21" s="133"/>
      <c r="D21" s="134">
        <v>859.3</v>
      </c>
      <c r="E21" s="134"/>
      <c r="F21" s="134">
        <v>864.1</v>
      </c>
      <c r="G21" s="133"/>
      <c r="I21" s="47" t="s">
        <v>35</v>
      </c>
      <c r="J21" s="148">
        <f>B8*1000000</f>
        <v>1328300000</v>
      </c>
      <c r="K21" s="46">
        <f t="shared" si="1"/>
        <v>5.5174333114568881E-2</v>
      </c>
      <c r="L21" s="147">
        <f>B13*1000000</f>
        <v>29900000</v>
      </c>
      <c r="M21" s="46">
        <f t="shared" si="2"/>
        <v>4.0010169809048457E-3</v>
      </c>
      <c r="N21" s="86">
        <f t="shared" si="3"/>
        <v>0.11710305915542625</v>
      </c>
      <c r="O21" s="154">
        <f t="shared" si="4"/>
        <v>1.9860300470333281</v>
      </c>
      <c r="P21" s="123"/>
      <c r="Q21" s="123"/>
      <c r="R21" s="123"/>
    </row>
    <row r="22" spans="1:18" ht="12.75" x14ac:dyDescent="0.2">
      <c r="A22" s="135" t="s">
        <v>200</v>
      </c>
      <c r="B22" s="133">
        <v>493.1</v>
      </c>
      <c r="C22" s="133"/>
      <c r="D22" s="134">
        <v>354.6</v>
      </c>
      <c r="E22" s="134"/>
      <c r="F22" s="134">
        <v>360.6</v>
      </c>
      <c r="G22" s="133"/>
      <c r="J22" s="8">
        <f>SUM(J18:J21)</f>
        <v>24074600000</v>
      </c>
      <c r="K22" s="68">
        <f>SUM(K18:K21)</f>
        <v>1</v>
      </c>
      <c r="L22" s="146">
        <f>SUM(L18:L21)</f>
        <v>7473100000</v>
      </c>
      <c r="M22" s="68">
        <f>SUM(M18:M21)</f>
        <v>1</v>
      </c>
      <c r="N22" s="85">
        <f>SUM(N18:N21)</f>
        <v>2.1224191131094066</v>
      </c>
      <c r="O22" s="123"/>
      <c r="P22" s="123"/>
      <c r="Q22" s="123"/>
      <c r="R22" s="123"/>
    </row>
    <row r="23" spans="1:18" x14ac:dyDescent="0.2">
      <c r="A23" s="130" t="s">
        <v>201</v>
      </c>
      <c r="B23" s="133">
        <v>133.4</v>
      </c>
      <c r="C23" s="133"/>
      <c r="D23" s="134">
        <v>78.8</v>
      </c>
      <c r="E23" s="134"/>
      <c r="F23" s="134">
        <v>73.599999999999994</v>
      </c>
      <c r="G23" s="133"/>
    </row>
    <row r="24" spans="1:18" ht="12" thickBot="1" x14ac:dyDescent="0.25">
      <c r="A24" s="142" t="s">
        <v>209</v>
      </c>
      <c r="B24" s="137">
        <v>2135.5</v>
      </c>
      <c r="C24" s="137"/>
      <c r="D24" s="138">
        <v>1952.1</v>
      </c>
      <c r="E24" s="138"/>
      <c r="F24" s="138">
        <v>2135.6999999999998</v>
      </c>
      <c r="G24" s="137"/>
    </row>
    <row r="25" spans="1:18" x14ac:dyDescent="0.2">
      <c r="A25" s="130" t="s">
        <v>206</v>
      </c>
      <c r="B25" s="131">
        <v>433</v>
      </c>
      <c r="C25" s="131"/>
      <c r="D25" s="132">
        <v>423.8</v>
      </c>
      <c r="E25" s="132"/>
      <c r="F25" s="132">
        <v>400.9</v>
      </c>
      <c r="G25" s="131"/>
    </row>
    <row r="26" spans="1:18" x14ac:dyDescent="0.2">
      <c r="A26" s="130" t="s">
        <v>199</v>
      </c>
      <c r="B26" s="133">
        <v>500.5</v>
      </c>
      <c r="C26" s="133"/>
      <c r="D26" s="134">
        <v>483.2</v>
      </c>
      <c r="E26" s="134"/>
      <c r="F26" s="134">
        <v>506.3</v>
      </c>
      <c r="G26" s="133"/>
    </row>
    <row r="27" spans="1:18" x14ac:dyDescent="0.2">
      <c r="A27" s="135" t="s">
        <v>200</v>
      </c>
      <c r="B27" s="133">
        <v>232.4</v>
      </c>
      <c r="C27" s="133"/>
      <c r="D27" s="134">
        <v>202.9</v>
      </c>
      <c r="E27" s="134"/>
      <c r="F27" s="134">
        <v>193.4</v>
      </c>
      <c r="G27" s="133"/>
    </row>
    <row r="28" spans="1:18" x14ac:dyDescent="0.2">
      <c r="A28" s="130" t="s">
        <v>201</v>
      </c>
      <c r="B28" s="133">
        <v>110.3</v>
      </c>
      <c r="C28" s="133"/>
      <c r="D28" s="134">
        <v>106.3</v>
      </c>
      <c r="E28" s="134"/>
      <c r="F28" s="134">
        <v>107.2</v>
      </c>
      <c r="G28" s="133"/>
    </row>
    <row r="29" spans="1:18" ht="12" thickBot="1" x14ac:dyDescent="0.25">
      <c r="A29" s="142" t="s">
        <v>210</v>
      </c>
      <c r="B29" s="137">
        <v>1276.2</v>
      </c>
      <c r="C29" s="137"/>
      <c r="D29" s="138">
        <v>1216.2</v>
      </c>
      <c r="E29" s="138"/>
      <c r="F29" s="138">
        <v>1207.8</v>
      </c>
      <c r="G29" s="137"/>
    </row>
    <row r="30" spans="1:18" x14ac:dyDescent="0.2">
      <c r="A30" s="162"/>
      <c r="B30" s="162"/>
      <c r="C30" s="162"/>
      <c r="D30" s="162"/>
      <c r="E30" s="162"/>
      <c r="F30" s="162"/>
      <c r="G30" s="162"/>
    </row>
    <row r="31" spans="1:18" x14ac:dyDescent="0.2">
      <c r="A31" s="163"/>
      <c r="B31" s="163"/>
      <c r="C31" s="163"/>
      <c r="D31" s="163"/>
      <c r="E31" s="163"/>
      <c r="F31" s="163"/>
      <c r="G31" s="163"/>
    </row>
    <row r="32" spans="1:18" x14ac:dyDescent="0.2">
      <c r="A32" s="143" t="s">
        <v>211</v>
      </c>
      <c r="B32" s="144"/>
      <c r="C32" s="144"/>
      <c r="D32" s="144"/>
      <c r="E32" s="144"/>
      <c r="F32" s="144"/>
      <c r="G32" s="144"/>
    </row>
    <row r="33" spans="1:7" x14ac:dyDescent="0.2">
      <c r="A33" s="145" t="s">
        <v>212</v>
      </c>
      <c r="B33" s="144"/>
      <c r="C33" s="144"/>
      <c r="D33" s="144"/>
      <c r="E33" s="144"/>
      <c r="F33" s="144"/>
      <c r="G33" s="144"/>
    </row>
    <row r="34" spans="1:7" x14ac:dyDescent="0.2">
      <c r="A34" s="143" t="s">
        <v>213</v>
      </c>
      <c r="B34" s="144"/>
      <c r="C34" s="144"/>
      <c r="D34" s="144"/>
      <c r="E34" s="144"/>
      <c r="F34" s="144"/>
      <c r="G34" s="144"/>
    </row>
    <row r="35" spans="1:7" x14ac:dyDescent="0.2">
      <c r="A35" s="145" t="s">
        <v>214</v>
      </c>
      <c r="B35" s="144"/>
      <c r="C35" s="144"/>
      <c r="D35" s="144"/>
      <c r="E35" s="144"/>
      <c r="F35" s="144"/>
      <c r="G35" s="144"/>
    </row>
    <row r="36" spans="1:7" x14ac:dyDescent="0.2">
      <c r="A36" s="143" t="s">
        <v>215</v>
      </c>
      <c r="B36" s="144"/>
      <c r="C36" s="144"/>
      <c r="D36" s="144"/>
      <c r="E36" s="144"/>
      <c r="F36" s="144"/>
      <c r="G36" s="144"/>
    </row>
    <row r="37" spans="1:7" x14ac:dyDescent="0.2">
      <c r="A37" s="145" t="s">
        <v>214</v>
      </c>
      <c r="B37" s="144"/>
      <c r="C37" s="144"/>
      <c r="D37" s="144"/>
      <c r="E37" s="144"/>
      <c r="F37" s="144"/>
      <c r="G37" s="144"/>
    </row>
  </sheetData>
  <mergeCells count="5">
    <mergeCell ref="A1:G1"/>
    <mergeCell ref="A2:G2"/>
    <mergeCell ref="A3:G3"/>
    <mergeCell ref="A30:G30"/>
    <mergeCell ref="A31:G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</vt:lpstr>
      <vt:lpstr>CPM</vt:lpstr>
      <vt:lpstr>BS</vt:lpstr>
      <vt:lpstr>SPACE</vt:lpstr>
      <vt:lpstr>IFE &amp; EFE</vt:lpstr>
      <vt:lpstr>QSPM</vt:lpstr>
      <vt:lpstr>BCG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ASUS</cp:lastModifiedBy>
  <dcterms:created xsi:type="dcterms:W3CDTF">2011-10-18T19:43:04Z</dcterms:created>
  <dcterms:modified xsi:type="dcterms:W3CDTF">2011-12-13T21:20:08Z</dcterms:modified>
</cp:coreProperties>
</file>