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ml.chartshapes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210" activeTab="1"/>
  </bookViews>
  <sheets>
    <sheet name="Sheet12" sheetId="12" r:id="rId1"/>
    <sheet name="Sheet1" sheetId="14" r:id="rId2"/>
    <sheet name="predicted Seq" sheetId="13" r:id="rId3"/>
    <sheet name="RAW PAR" sheetId="9" r:id="rId4"/>
    <sheet name="RAW SEQ" sheetId="3" r:id="rId5"/>
    <sheet name="modified Raw SEQ" sheetId="4" r:id="rId6"/>
    <sheet name="RAW PAR 4" sheetId="5" r:id="rId7"/>
    <sheet name="RAW PAR 9" sheetId="6" r:id="rId8"/>
    <sheet name="RAW PAR 16" sheetId="7" r:id="rId9"/>
    <sheet name="RAW PAR 25" sheetId="8" r:id="rId10"/>
    <sheet name="ANALYSIS OLD" sheetId="2" r:id="rId11"/>
    <sheet name="SEQ OLD" sheetId="1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0" i="12" l="1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E47" i="2"/>
  <c r="F47" i="2"/>
  <c r="D47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6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C25" i="2"/>
  <c r="D25" i="2"/>
  <c r="E25" i="2"/>
  <c r="F25" i="2"/>
  <c r="B25" i="2"/>
  <c r="M11" i="12" l="1"/>
  <c r="M15" i="12"/>
  <c r="L23" i="12"/>
  <c r="J1" i="12"/>
  <c r="K1" i="12"/>
  <c r="L1" i="12"/>
  <c r="M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1" i="12"/>
  <c r="F182" i="12"/>
  <c r="F209" i="12" s="1"/>
  <c r="G54" i="12"/>
  <c r="D138" i="12"/>
  <c r="E138" i="12" s="1"/>
  <c r="F174" i="12" s="1"/>
  <c r="F201" i="12" s="1"/>
  <c r="D139" i="12"/>
  <c r="E139" i="12" s="1"/>
  <c r="F175" i="12" s="1"/>
  <c r="F202" i="12" s="1"/>
  <c r="D110" i="12"/>
  <c r="E110" i="12" s="1"/>
  <c r="E182" i="12" s="1"/>
  <c r="E209" i="12" s="1"/>
  <c r="D111" i="12"/>
  <c r="E111" i="12" s="1"/>
  <c r="E183" i="12" s="1"/>
  <c r="E210" i="12" s="1"/>
  <c r="D64" i="12"/>
  <c r="E64" i="12" s="1"/>
  <c r="D172" i="12" s="1"/>
  <c r="D199" i="12" s="1"/>
  <c r="D80" i="12"/>
  <c r="E80" i="12" s="1"/>
  <c r="D188" i="12" s="1"/>
  <c r="D215" i="12" s="1"/>
  <c r="E26" i="12"/>
  <c r="C169" i="12" s="1"/>
  <c r="C196" i="12" s="1"/>
  <c r="D26" i="12"/>
  <c r="C134" i="12"/>
  <c r="C135" i="12"/>
  <c r="D135" i="12" s="1"/>
  <c r="E135" i="12" s="1"/>
  <c r="F171" i="12" s="1"/>
  <c r="F198" i="12" s="1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D151" i="12" s="1"/>
  <c r="E151" i="12" s="1"/>
  <c r="F187" i="12" s="1"/>
  <c r="F214" i="12" s="1"/>
  <c r="C152" i="12"/>
  <c r="C153" i="12"/>
  <c r="C154" i="12"/>
  <c r="C133" i="12"/>
  <c r="C98" i="12"/>
  <c r="C99" i="12"/>
  <c r="C100" i="12"/>
  <c r="D100" i="12" s="1"/>
  <c r="E100" i="12" s="1"/>
  <c r="E172" i="12" s="1"/>
  <c r="E199" i="12" s="1"/>
  <c r="C101" i="12"/>
  <c r="D101" i="12" s="1"/>
  <c r="E101" i="12" s="1"/>
  <c r="E173" i="12" s="1"/>
  <c r="E200" i="12" s="1"/>
  <c r="C102" i="12"/>
  <c r="D102" i="12" s="1"/>
  <c r="E102" i="12" s="1"/>
  <c r="E174" i="12" s="1"/>
  <c r="E201" i="12" s="1"/>
  <c r="C103" i="12"/>
  <c r="C104" i="12"/>
  <c r="C105" i="12"/>
  <c r="C106" i="12"/>
  <c r="C107" i="12"/>
  <c r="C108" i="12"/>
  <c r="D108" i="12" s="1"/>
  <c r="E108" i="12" s="1"/>
  <c r="E180" i="12" s="1"/>
  <c r="E207" i="12" s="1"/>
  <c r="C109" i="12"/>
  <c r="D109" i="12" s="1"/>
  <c r="E109" i="12" s="1"/>
  <c r="E181" i="12" s="1"/>
  <c r="E208" i="12" s="1"/>
  <c r="C110" i="12"/>
  <c r="C111" i="12"/>
  <c r="C112" i="12"/>
  <c r="C113" i="12"/>
  <c r="C114" i="12"/>
  <c r="C115" i="12"/>
  <c r="C116" i="12"/>
  <c r="D116" i="12" s="1"/>
  <c r="E116" i="12" s="1"/>
  <c r="E188" i="12" s="1"/>
  <c r="E215" i="12" s="1"/>
  <c r="C117" i="12"/>
  <c r="D117" i="12" s="1"/>
  <c r="E117" i="12" s="1"/>
  <c r="E189" i="12" s="1"/>
  <c r="E216" i="12" s="1"/>
  <c r="C118" i="12"/>
  <c r="C97" i="12"/>
  <c r="C62" i="12"/>
  <c r="C63" i="12"/>
  <c r="C64" i="12"/>
  <c r="C65" i="12"/>
  <c r="C66" i="12"/>
  <c r="D66" i="12" s="1"/>
  <c r="E66" i="12" s="1"/>
  <c r="D174" i="12" s="1"/>
  <c r="D201" i="12" s="1"/>
  <c r="C67" i="12"/>
  <c r="C68" i="12"/>
  <c r="C69" i="12"/>
  <c r="C70" i="12"/>
  <c r="C71" i="12"/>
  <c r="C72" i="12"/>
  <c r="D72" i="12" s="1"/>
  <c r="E72" i="12" s="1"/>
  <c r="D180" i="12" s="1"/>
  <c r="D207" i="12" s="1"/>
  <c r="C73" i="12"/>
  <c r="C74" i="12"/>
  <c r="C75" i="12"/>
  <c r="D75" i="12" s="1"/>
  <c r="E75" i="12" s="1"/>
  <c r="D183" i="12" s="1"/>
  <c r="D210" i="12" s="1"/>
  <c r="C76" i="12"/>
  <c r="C77" i="12"/>
  <c r="C78" i="12"/>
  <c r="C79" i="12"/>
  <c r="C80" i="12"/>
  <c r="C81" i="12"/>
  <c r="C82" i="12"/>
  <c r="D82" i="12" s="1"/>
  <c r="E82" i="12" s="1"/>
  <c r="D190" i="12" s="1"/>
  <c r="D217" i="12" s="1"/>
  <c r="C61" i="12"/>
  <c r="C27" i="12"/>
  <c r="C28" i="12"/>
  <c r="C29" i="12"/>
  <c r="C30" i="12"/>
  <c r="C31" i="12"/>
  <c r="D31" i="12" s="1"/>
  <c r="E31" i="12" s="1"/>
  <c r="C174" i="12" s="1"/>
  <c r="C201" i="12" s="1"/>
  <c r="C32" i="12"/>
  <c r="C33" i="12"/>
  <c r="C34" i="12"/>
  <c r="C35" i="12"/>
  <c r="C36" i="12"/>
  <c r="C37" i="12"/>
  <c r="G55" i="12" s="1"/>
  <c r="C38" i="12"/>
  <c r="C39" i="12"/>
  <c r="D39" i="12" s="1"/>
  <c r="E39" i="12" s="1"/>
  <c r="C182" i="12" s="1"/>
  <c r="C209" i="12" s="1"/>
  <c r="C40" i="12"/>
  <c r="C41" i="12"/>
  <c r="C42" i="12"/>
  <c r="D42" i="12" s="1"/>
  <c r="E42" i="12" s="1"/>
  <c r="C185" i="12" s="1"/>
  <c r="C212" i="12" s="1"/>
  <c r="C43" i="12"/>
  <c r="C44" i="12"/>
  <c r="C45" i="12"/>
  <c r="C46" i="12"/>
  <c r="C47" i="12"/>
  <c r="C26" i="12"/>
  <c r="A156" i="12"/>
  <c r="A157" i="12"/>
  <c r="A158" i="12" s="1"/>
  <c r="A159" i="12" s="1"/>
  <c r="A160" i="12" s="1"/>
  <c r="A161" i="12" s="1"/>
  <c r="A162" i="12" s="1"/>
  <c r="A163" i="12" s="1"/>
  <c r="A155" i="12"/>
  <c r="A119" i="12"/>
  <c r="A120" i="12" s="1"/>
  <c r="A121" i="12" s="1"/>
  <c r="A122" i="12" s="1"/>
  <c r="A123" i="12" s="1"/>
  <c r="A124" i="12" s="1"/>
  <c r="A125" i="12" s="1"/>
  <c r="A126" i="12" s="1"/>
  <c r="A127" i="12" s="1"/>
  <c r="A128" i="12" s="1"/>
  <c r="B161" i="12"/>
  <c r="B157" i="12"/>
  <c r="B135" i="12"/>
  <c r="B136" i="12"/>
  <c r="B143" i="12"/>
  <c r="B145" i="12"/>
  <c r="D145" i="12" s="1"/>
  <c r="E145" i="12" s="1"/>
  <c r="F181" i="12" s="1"/>
  <c r="F208" i="12" s="1"/>
  <c r="B100" i="12"/>
  <c r="B111" i="12"/>
  <c r="B122" i="12"/>
  <c r="B124" i="12"/>
  <c r="B126" i="12"/>
  <c r="B64" i="12"/>
  <c r="D5" i="12" s="1"/>
  <c r="K5" i="12" s="1"/>
  <c r="B74" i="12"/>
  <c r="D15" i="12" s="1"/>
  <c r="K15" i="12" s="1"/>
  <c r="B76" i="12"/>
  <c r="D17" i="12" s="1"/>
  <c r="K17" i="12" s="1"/>
  <c r="B77" i="12"/>
  <c r="D18" i="12" s="1"/>
  <c r="K18" i="12" s="1"/>
  <c r="B85" i="12"/>
  <c r="B34" i="12"/>
  <c r="C10" i="12" s="1"/>
  <c r="J10" i="12" s="1"/>
  <c r="B37" i="12"/>
  <c r="C13" i="12" s="1"/>
  <c r="J13" i="12" s="1"/>
  <c r="B45" i="12"/>
  <c r="C21" i="12" s="1"/>
  <c r="J21" i="12" s="1"/>
  <c r="B46" i="12"/>
  <c r="B53" i="12"/>
  <c r="B54" i="12"/>
  <c r="A116" i="9"/>
  <c r="B134" i="12" s="1"/>
  <c r="A117" i="9"/>
  <c r="A118" i="9"/>
  <c r="A119" i="9"/>
  <c r="B137" i="12" s="1"/>
  <c r="D137" i="12" s="1"/>
  <c r="E137" i="12" s="1"/>
  <c r="F173" i="12" s="1"/>
  <c r="F200" i="12" s="1"/>
  <c r="A120" i="9"/>
  <c r="B138" i="12" s="1"/>
  <c r="A121" i="9"/>
  <c r="B139" i="12" s="1"/>
  <c r="A122" i="9"/>
  <c r="B140" i="12" s="1"/>
  <c r="A123" i="9"/>
  <c r="B141" i="12" s="1"/>
  <c r="D141" i="12" s="1"/>
  <c r="E141" i="12" s="1"/>
  <c r="F177" i="12" s="1"/>
  <c r="F204" i="12" s="1"/>
  <c r="A124" i="9"/>
  <c r="B142" i="12" s="1"/>
  <c r="A125" i="9"/>
  <c r="A126" i="9"/>
  <c r="B144" i="12" s="1"/>
  <c r="A127" i="9"/>
  <c r="A128" i="9"/>
  <c r="B146" i="12" s="1"/>
  <c r="D146" i="12" s="1"/>
  <c r="E146" i="12" s="1"/>
  <c r="A129" i="9"/>
  <c r="B147" i="12" s="1"/>
  <c r="D147" i="12" s="1"/>
  <c r="E147" i="12" s="1"/>
  <c r="F183" i="12" s="1"/>
  <c r="F210" i="12" s="1"/>
  <c r="A130" i="9"/>
  <c r="B148" i="12" s="1"/>
  <c r="A131" i="9"/>
  <c r="B149" i="12" s="1"/>
  <c r="D149" i="12" s="1"/>
  <c r="E149" i="12" s="1"/>
  <c r="F185" i="12" s="1"/>
  <c r="F212" i="12" s="1"/>
  <c r="A132" i="9"/>
  <c r="B150" i="12" s="1"/>
  <c r="A133" i="9"/>
  <c r="B151" i="12" s="1"/>
  <c r="A134" i="9"/>
  <c r="B152" i="12" s="1"/>
  <c r="A135" i="9"/>
  <c r="B153" i="12" s="1"/>
  <c r="D153" i="12" s="1"/>
  <c r="E153" i="12" s="1"/>
  <c r="F189" i="12" s="1"/>
  <c r="F216" i="12" s="1"/>
  <c r="A136" i="9"/>
  <c r="B154" i="12" s="1"/>
  <c r="D154" i="12" s="1"/>
  <c r="E154" i="12" s="1"/>
  <c r="F190" i="12" s="1"/>
  <c r="F217" i="12" s="1"/>
  <c r="A137" i="9"/>
  <c r="B155" i="12" s="1"/>
  <c r="A138" i="9"/>
  <c r="B156" i="12" s="1"/>
  <c r="A139" i="9"/>
  <c r="A140" i="9"/>
  <c r="B158" i="12" s="1"/>
  <c r="A141" i="9"/>
  <c r="B159" i="12" s="1"/>
  <c r="A142" i="9"/>
  <c r="B160" i="12" s="1"/>
  <c r="A143" i="9"/>
  <c r="A144" i="9"/>
  <c r="B162" i="12" s="1"/>
  <c r="A145" i="9"/>
  <c r="B163" i="12" s="1"/>
  <c r="A115" i="9"/>
  <c r="B133" i="12" s="1"/>
  <c r="A79" i="9"/>
  <c r="B98" i="12" s="1"/>
  <c r="A80" i="9"/>
  <c r="B99" i="12" s="1"/>
  <c r="D99" i="12" s="1"/>
  <c r="E99" i="12" s="1"/>
  <c r="E171" i="12" s="1"/>
  <c r="E198" i="12" s="1"/>
  <c r="A81" i="9"/>
  <c r="A82" i="9"/>
  <c r="B101" i="12" s="1"/>
  <c r="A83" i="9"/>
  <c r="B102" i="12" s="1"/>
  <c r="A84" i="9"/>
  <c r="B103" i="12" s="1"/>
  <c r="D103" i="12" s="1"/>
  <c r="E103" i="12" s="1"/>
  <c r="E175" i="12" s="1"/>
  <c r="E202" i="12" s="1"/>
  <c r="A85" i="9"/>
  <c r="B104" i="12" s="1"/>
  <c r="D104" i="12" s="1"/>
  <c r="E104" i="12" s="1"/>
  <c r="E176" i="12" s="1"/>
  <c r="E203" i="12" s="1"/>
  <c r="A86" i="9"/>
  <c r="B105" i="12" s="1"/>
  <c r="A87" i="9"/>
  <c r="B106" i="12" s="1"/>
  <c r="A88" i="9"/>
  <c r="B107" i="12" s="1"/>
  <c r="D107" i="12" s="1"/>
  <c r="E107" i="12" s="1"/>
  <c r="E179" i="12" s="1"/>
  <c r="E206" i="12" s="1"/>
  <c r="A89" i="9"/>
  <c r="B108" i="12" s="1"/>
  <c r="A90" i="9"/>
  <c r="B109" i="12" s="1"/>
  <c r="A91" i="9"/>
  <c r="B110" i="12" s="1"/>
  <c r="A92" i="9"/>
  <c r="A93" i="9"/>
  <c r="B112" i="12" s="1"/>
  <c r="D112" i="12" s="1"/>
  <c r="E112" i="12" s="1"/>
  <c r="E184" i="12" s="1"/>
  <c r="E211" i="12" s="1"/>
  <c r="A94" i="9"/>
  <c r="B113" i="12" s="1"/>
  <c r="A95" i="9"/>
  <c r="B114" i="12" s="1"/>
  <c r="A96" i="9"/>
  <c r="B115" i="12" s="1"/>
  <c r="D115" i="12" s="1"/>
  <c r="E115" i="12" s="1"/>
  <c r="E187" i="12" s="1"/>
  <c r="E214" i="12" s="1"/>
  <c r="A97" i="9"/>
  <c r="B116" i="12" s="1"/>
  <c r="A98" i="9"/>
  <c r="B117" i="12" s="1"/>
  <c r="A99" i="9"/>
  <c r="B118" i="12" s="1"/>
  <c r="D118" i="12" s="1"/>
  <c r="E118" i="12" s="1"/>
  <c r="E190" i="12" s="1"/>
  <c r="E217" i="12" s="1"/>
  <c r="A100" i="9"/>
  <c r="B119" i="12" s="1"/>
  <c r="A101" i="9"/>
  <c r="B120" i="12" s="1"/>
  <c r="A102" i="9"/>
  <c r="B121" i="12" s="1"/>
  <c r="A103" i="9"/>
  <c r="A104" i="9"/>
  <c r="B123" i="12" s="1"/>
  <c r="A105" i="9"/>
  <c r="A106" i="9"/>
  <c r="B125" i="12" s="1"/>
  <c r="A107" i="9"/>
  <c r="A108" i="9"/>
  <c r="B127" i="12" s="1"/>
  <c r="A109" i="9"/>
  <c r="B128" i="12" s="1"/>
  <c r="A78" i="9"/>
  <c r="B97" i="12" s="1"/>
  <c r="A42" i="9"/>
  <c r="B62" i="12" s="1"/>
  <c r="D3" i="12" s="1"/>
  <c r="K3" i="12" s="1"/>
  <c r="A43" i="9"/>
  <c r="B63" i="12" s="1"/>
  <c r="D4" i="12" s="1"/>
  <c r="K4" i="12" s="1"/>
  <c r="A44" i="9"/>
  <c r="A45" i="9"/>
  <c r="B65" i="12" s="1"/>
  <c r="A46" i="9"/>
  <c r="B66" i="12" s="1"/>
  <c r="A47" i="9"/>
  <c r="B67" i="12" s="1"/>
  <c r="D8" i="12" s="1"/>
  <c r="K8" i="12" s="1"/>
  <c r="A48" i="9"/>
  <c r="B68" i="12" s="1"/>
  <c r="A49" i="9"/>
  <c r="B69" i="12" s="1"/>
  <c r="D10" i="12" s="1"/>
  <c r="K10" i="12" s="1"/>
  <c r="A50" i="9"/>
  <c r="B70" i="12" s="1"/>
  <c r="D11" i="12" s="1"/>
  <c r="K11" i="12" s="1"/>
  <c r="A51" i="9"/>
  <c r="B71" i="12" s="1"/>
  <c r="A52" i="9"/>
  <c r="B72" i="12" s="1"/>
  <c r="D13" i="12" s="1"/>
  <c r="K13" i="12" s="1"/>
  <c r="A53" i="9"/>
  <c r="B73" i="12" s="1"/>
  <c r="D14" i="12" s="1"/>
  <c r="K14" i="12" s="1"/>
  <c r="A54" i="9"/>
  <c r="A55" i="9"/>
  <c r="B75" i="12" s="1"/>
  <c r="A56" i="9"/>
  <c r="A57" i="9"/>
  <c r="A58" i="9"/>
  <c r="B78" i="12" s="1"/>
  <c r="D19" i="12" s="1"/>
  <c r="K19" i="12" s="1"/>
  <c r="A59" i="9"/>
  <c r="B79" i="12" s="1"/>
  <c r="D20" i="12" s="1"/>
  <c r="K20" i="12" s="1"/>
  <c r="A60" i="9"/>
  <c r="B80" i="12" s="1"/>
  <c r="A61" i="9"/>
  <c r="B81" i="12" s="1"/>
  <c r="D22" i="12" s="1"/>
  <c r="K22" i="12" s="1"/>
  <c r="A62" i="9"/>
  <c r="B82" i="12" s="1"/>
  <c r="D23" i="12" s="1"/>
  <c r="K23" i="12" s="1"/>
  <c r="A63" i="9"/>
  <c r="B83" i="12" s="1"/>
  <c r="A64" i="9"/>
  <c r="B84" i="12" s="1"/>
  <c r="A65" i="9"/>
  <c r="A66" i="9"/>
  <c r="B86" i="12" s="1"/>
  <c r="A67" i="9"/>
  <c r="B87" i="12" s="1"/>
  <c r="A68" i="9"/>
  <c r="B88" i="12" s="1"/>
  <c r="A69" i="9"/>
  <c r="B89" i="12" s="1"/>
  <c r="A70" i="9"/>
  <c r="B90" i="12" s="1"/>
  <c r="A71" i="9"/>
  <c r="B91" i="12" s="1"/>
  <c r="A72" i="9"/>
  <c r="B92" i="12" s="1"/>
  <c r="A41" i="9"/>
  <c r="B61" i="12" s="1"/>
  <c r="D2" i="12" s="1"/>
  <c r="K2" i="12" s="1"/>
  <c r="A7" i="9"/>
  <c r="B27" i="12" s="1"/>
  <c r="A8" i="9"/>
  <c r="B28" i="12" s="1"/>
  <c r="C4" i="12" s="1"/>
  <c r="J4" i="12" s="1"/>
  <c r="A9" i="9"/>
  <c r="B29" i="12" s="1"/>
  <c r="A10" i="9"/>
  <c r="B30" i="12" s="1"/>
  <c r="D30" i="12" s="1"/>
  <c r="E30" i="12" s="1"/>
  <c r="C173" i="12" s="1"/>
  <c r="C200" i="12" s="1"/>
  <c r="A11" i="9"/>
  <c r="B31" i="12" s="1"/>
  <c r="C7" i="12" s="1"/>
  <c r="J7" i="12" s="1"/>
  <c r="A12" i="9"/>
  <c r="B32" i="12" s="1"/>
  <c r="C8" i="12" s="1"/>
  <c r="J8" i="12" s="1"/>
  <c r="A13" i="9"/>
  <c r="B33" i="12" s="1"/>
  <c r="C9" i="12" s="1"/>
  <c r="J9" i="12" s="1"/>
  <c r="A14" i="9"/>
  <c r="A15" i="9"/>
  <c r="B35" i="12" s="1"/>
  <c r="C11" i="12" s="1"/>
  <c r="J11" i="12" s="1"/>
  <c r="A16" i="9"/>
  <c r="B36" i="12" s="1"/>
  <c r="C12" i="12" s="1"/>
  <c r="J12" i="12" s="1"/>
  <c r="A17" i="9"/>
  <c r="A18" i="9"/>
  <c r="B38" i="12" s="1"/>
  <c r="A19" i="9"/>
  <c r="B39" i="12" s="1"/>
  <c r="C15" i="12" s="1"/>
  <c r="J15" i="12" s="1"/>
  <c r="A20" i="9"/>
  <c r="B40" i="12" s="1"/>
  <c r="A21" i="9"/>
  <c r="B41" i="12" s="1"/>
  <c r="C17" i="12" s="1"/>
  <c r="J17" i="12" s="1"/>
  <c r="A22" i="9"/>
  <c r="B42" i="12" s="1"/>
  <c r="C18" i="12" s="1"/>
  <c r="J18" i="12" s="1"/>
  <c r="A23" i="9"/>
  <c r="B43" i="12" s="1"/>
  <c r="A24" i="9"/>
  <c r="B44" i="12" s="1"/>
  <c r="C20" i="12" s="1"/>
  <c r="J20" i="12" s="1"/>
  <c r="A25" i="9"/>
  <c r="A26" i="9"/>
  <c r="A27" i="9"/>
  <c r="B47" i="12" s="1"/>
  <c r="C23" i="12" s="1"/>
  <c r="J23" i="12" s="1"/>
  <c r="A28" i="9"/>
  <c r="B48" i="12" s="1"/>
  <c r="A29" i="9"/>
  <c r="B49" i="12" s="1"/>
  <c r="A30" i="9"/>
  <c r="B50" i="12" s="1"/>
  <c r="A31" i="9"/>
  <c r="B51" i="12" s="1"/>
  <c r="A32" i="9"/>
  <c r="B52" i="12" s="1"/>
  <c r="A33" i="9"/>
  <c r="A34" i="9"/>
  <c r="A35" i="9"/>
  <c r="B55" i="12" s="1"/>
  <c r="A6" i="9"/>
  <c r="B26" i="12" s="1"/>
  <c r="C2" i="12" s="1"/>
  <c r="J2" i="12" s="1"/>
  <c r="E2" i="12"/>
  <c r="L2" i="12" s="1"/>
  <c r="A83" i="12"/>
  <c r="A84" i="12" s="1"/>
  <c r="A85" i="12" s="1"/>
  <c r="A86" i="12" s="1"/>
  <c r="A87" i="12" s="1"/>
  <c r="A88" i="12" s="1"/>
  <c r="A89" i="12" s="1"/>
  <c r="A90" i="12" s="1"/>
  <c r="A91" i="12" s="1"/>
  <c r="A92" i="12" s="1"/>
  <c r="D12" i="12"/>
  <c r="K12" i="12" s="1"/>
  <c r="C5" i="12"/>
  <c r="J5" i="12" s="1"/>
  <c r="C6" i="12"/>
  <c r="J6" i="12" s="1"/>
  <c r="C14" i="12"/>
  <c r="J14" i="12" s="1"/>
  <c r="C16" i="12"/>
  <c r="J16" i="12" s="1"/>
  <c r="C22" i="12"/>
  <c r="J22" i="12" s="1"/>
  <c r="D6" i="12"/>
  <c r="K6" i="12" s="1"/>
  <c r="D7" i="12"/>
  <c r="K7" i="12" s="1"/>
  <c r="D16" i="12"/>
  <c r="K16" i="12" s="1"/>
  <c r="D21" i="12"/>
  <c r="K21" i="12" s="1"/>
  <c r="A48" i="12"/>
  <c r="A49" i="12" s="1"/>
  <c r="A50" i="12" s="1"/>
  <c r="A51" i="12" s="1"/>
  <c r="A52" i="12" s="1"/>
  <c r="A53" i="12" s="1"/>
  <c r="A54" i="12" s="1"/>
  <c r="A55" i="12" s="1"/>
  <c r="E3" i="12"/>
  <c r="L3" i="12" s="1"/>
  <c r="F3" i="12"/>
  <c r="M3" i="12" s="1"/>
  <c r="E4" i="12"/>
  <c r="L4" i="12" s="1"/>
  <c r="F4" i="12"/>
  <c r="M4" i="12" s="1"/>
  <c r="E5" i="12"/>
  <c r="L5" i="12" s="1"/>
  <c r="F5" i="12"/>
  <c r="M5" i="12" s="1"/>
  <c r="E6" i="12"/>
  <c r="L6" i="12" s="1"/>
  <c r="F6" i="12"/>
  <c r="M6" i="12" s="1"/>
  <c r="E7" i="12"/>
  <c r="L7" i="12" s="1"/>
  <c r="F7" i="12"/>
  <c r="M7" i="12" s="1"/>
  <c r="E8" i="12"/>
  <c r="L8" i="12" s="1"/>
  <c r="F8" i="12"/>
  <c r="M8" i="12" s="1"/>
  <c r="E9" i="12"/>
  <c r="L9" i="12" s="1"/>
  <c r="F9" i="12"/>
  <c r="M9" i="12" s="1"/>
  <c r="E10" i="12"/>
  <c r="L10" i="12" s="1"/>
  <c r="F10" i="12"/>
  <c r="M10" i="12" s="1"/>
  <c r="E11" i="12"/>
  <c r="L11" i="12" s="1"/>
  <c r="F11" i="12"/>
  <c r="E12" i="12"/>
  <c r="L12" i="12" s="1"/>
  <c r="F12" i="12"/>
  <c r="M12" i="12" s="1"/>
  <c r="E13" i="12"/>
  <c r="L13" i="12" s="1"/>
  <c r="F13" i="12"/>
  <c r="M13" i="12" s="1"/>
  <c r="E14" i="12"/>
  <c r="L14" i="12" s="1"/>
  <c r="F14" i="12"/>
  <c r="M14" i="12" s="1"/>
  <c r="E15" i="12"/>
  <c r="L15" i="12" s="1"/>
  <c r="F15" i="12"/>
  <c r="E16" i="12"/>
  <c r="L16" i="12" s="1"/>
  <c r="F16" i="12"/>
  <c r="M16" i="12" s="1"/>
  <c r="E17" i="12"/>
  <c r="L17" i="12" s="1"/>
  <c r="F17" i="12"/>
  <c r="M17" i="12" s="1"/>
  <c r="E18" i="12"/>
  <c r="L18" i="12" s="1"/>
  <c r="F18" i="12"/>
  <c r="M18" i="12" s="1"/>
  <c r="E19" i="12"/>
  <c r="L19" i="12" s="1"/>
  <c r="F19" i="12"/>
  <c r="M19" i="12" s="1"/>
  <c r="E20" i="12"/>
  <c r="L20" i="12" s="1"/>
  <c r="F20" i="12"/>
  <c r="M20" i="12" s="1"/>
  <c r="E21" i="12"/>
  <c r="L21" i="12" s="1"/>
  <c r="F21" i="12"/>
  <c r="M21" i="12" s="1"/>
  <c r="E22" i="12"/>
  <c r="L22" i="12" s="1"/>
  <c r="F22" i="12"/>
  <c r="M22" i="12" s="1"/>
  <c r="E23" i="12"/>
  <c r="F23" i="12"/>
  <c r="M23" i="12" s="1"/>
  <c r="F2" i="12"/>
  <c r="M2" i="12" s="1"/>
  <c r="B1" i="12"/>
  <c r="C64" i="13"/>
  <c r="C26" i="13"/>
  <c r="C35" i="13"/>
  <c r="C44" i="13"/>
  <c r="C53" i="13"/>
  <c r="C31" i="13"/>
  <c r="C41" i="13"/>
  <c r="C50" i="13"/>
  <c r="C59" i="13"/>
  <c r="C68" i="13"/>
  <c r="C30" i="13"/>
  <c r="C55" i="13"/>
  <c r="C32" i="13"/>
  <c r="C57" i="13"/>
  <c r="C66" i="13"/>
  <c r="H6" i="13"/>
  <c r="C29" i="13"/>
  <c r="C46" i="13"/>
  <c r="H2" i="13"/>
  <c r="C33" i="13"/>
  <c r="C27" i="13"/>
  <c r="H7" i="13"/>
  <c r="C39" i="13"/>
  <c r="C43" i="13"/>
  <c r="C37" i="13"/>
  <c r="C47" i="13"/>
  <c r="H4" i="13"/>
  <c r="C56" i="13"/>
  <c r="C24" i="13"/>
  <c r="C28" i="13"/>
  <c r="H3" i="13"/>
  <c r="C42" i="13"/>
  <c r="C52" i="13"/>
  <c r="C25" i="13"/>
  <c r="C60" i="13"/>
  <c r="C49" i="13"/>
  <c r="C67" i="13"/>
  <c r="C34" i="13"/>
  <c r="H8" i="13"/>
  <c r="C40" i="13"/>
  <c r="C38" i="13"/>
  <c r="C48" i="13"/>
  <c r="C54" i="13"/>
  <c r="H5" i="13"/>
  <c r="C65" i="13"/>
  <c r="C51" i="13"/>
  <c r="C45" i="13"/>
  <c r="C63" i="13"/>
  <c r="C61" i="13"/>
  <c r="C36" i="13"/>
  <c r="C58" i="13"/>
  <c r="C62" i="13"/>
  <c r="C161" i="12" l="1"/>
  <c r="D161" i="12" s="1"/>
  <c r="E161" i="12" s="1"/>
  <c r="C162" i="12"/>
  <c r="D162" i="12" s="1"/>
  <c r="E162" i="12" s="1"/>
  <c r="C128" i="12"/>
  <c r="D128" i="12" s="1"/>
  <c r="E128" i="12" s="1"/>
  <c r="C125" i="12"/>
  <c r="D125" i="12" s="1"/>
  <c r="E125" i="12" s="1"/>
  <c r="C159" i="12"/>
  <c r="D159" i="12" s="1"/>
  <c r="E159" i="12" s="1"/>
  <c r="C87" i="12"/>
  <c r="D87" i="12" s="1"/>
  <c r="E87" i="12" s="1"/>
  <c r="C157" i="12"/>
  <c r="D157" i="12" s="1"/>
  <c r="E157" i="12" s="1"/>
  <c r="C155" i="12"/>
  <c r="D155" i="12" s="1"/>
  <c r="E155" i="12" s="1"/>
  <c r="C90" i="12"/>
  <c r="D90" i="12" s="1"/>
  <c r="E90" i="12" s="1"/>
  <c r="C124" i="12"/>
  <c r="D124" i="12" s="1"/>
  <c r="E124" i="12" s="1"/>
  <c r="C123" i="12"/>
  <c r="D123" i="12" s="1"/>
  <c r="E123" i="12" s="1"/>
  <c r="C158" i="12"/>
  <c r="D158" i="12" s="1"/>
  <c r="E158" i="12" s="1"/>
  <c r="C122" i="12"/>
  <c r="D122" i="12" s="1"/>
  <c r="E122" i="12" s="1"/>
  <c r="C119" i="12"/>
  <c r="D119" i="12" s="1"/>
  <c r="E119" i="12" s="1"/>
  <c r="C156" i="12"/>
  <c r="D156" i="12" s="1"/>
  <c r="E156" i="12" s="1"/>
  <c r="C84" i="12"/>
  <c r="D84" i="12" s="1"/>
  <c r="E84" i="12" s="1"/>
  <c r="C85" i="12"/>
  <c r="D85" i="12" s="1"/>
  <c r="E85" i="12" s="1"/>
  <c r="C126" i="12"/>
  <c r="D126" i="12" s="1"/>
  <c r="E126" i="12" s="1"/>
  <c r="C163" i="12"/>
  <c r="D163" i="12" s="1"/>
  <c r="E163" i="12" s="1"/>
  <c r="C127" i="12"/>
  <c r="D127" i="12" s="1"/>
  <c r="E127" i="12" s="1"/>
  <c r="C91" i="12"/>
  <c r="D91" i="12" s="1"/>
  <c r="E91" i="12" s="1"/>
  <c r="C88" i="12"/>
  <c r="D88" i="12" s="1"/>
  <c r="E88" i="12" s="1"/>
  <c r="C120" i="12"/>
  <c r="D120" i="12" s="1"/>
  <c r="E120" i="12" s="1"/>
  <c r="C92" i="12"/>
  <c r="D92" i="12" s="1"/>
  <c r="E92" i="12" s="1"/>
  <c r="C160" i="12"/>
  <c r="D160" i="12" s="1"/>
  <c r="E160" i="12" s="1"/>
  <c r="C89" i="12"/>
  <c r="D89" i="12" s="1"/>
  <c r="E89" i="12" s="1"/>
  <c r="C121" i="12"/>
  <c r="D121" i="12" s="1"/>
  <c r="E121" i="12" s="1"/>
  <c r="C86" i="12"/>
  <c r="D86" i="12" s="1"/>
  <c r="E86" i="12" s="1"/>
  <c r="C83" i="12"/>
  <c r="D83" i="12" s="1"/>
  <c r="E83" i="12" s="1"/>
  <c r="D9" i="12"/>
  <c r="K9" i="12" s="1"/>
  <c r="D68" i="12"/>
  <c r="E68" i="12" s="1"/>
  <c r="D176" i="12" s="1"/>
  <c r="D203" i="12" s="1"/>
  <c r="C19" i="12"/>
  <c r="J19" i="12" s="1"/>
  <c r="D43" i="12"/>
  <c r="E43" i="12" s="1"/>
  <c r="C186" i="12" s="1"/>
  <c r="C213" i="12" s="1"/>
  <c r="D67" i="12"/>
  <c r="E67" i="12" s="1"/>
  <c r="D175" i="12" s="1"/>
  <c r="D202" i="12" s="1"/>
  <c r="C3" i="12"/>
  <c r="J3" i="12" s="1"/>
  <c r="D27" i="12"/>
  <c r="E27" i="12" s="1"/>
  <c r="C170" i="12" s="1"/>
  <c r="C197" i="12" s="1"/>
  <c r="D35" i="12"/>
  <c r="E35" i="12" s="1"/>
  <c r="C178" i="12" s="1"/>
  <c r="C205" i="12" s="1"/>
  <c r="D76" i="12"/>
  <c r="E76" i="12" s="1"/>
  <c r="D184" i="12" s="1"/>
  <c r="D211" i="12" s="1"/>
  <c r="D61" i="12"/>
  <c r="E61" i="12" s="1"/>
  <c r="D169" i="12" s="1"/>
  <c r="D196" i="12" s="1"/>
  <c r="D143" i="12"/>
  <c r="E143" i="12" s="1"/>
  <c r="F179" i="12" s="1"/>
  <c r="F206" i="12" s="1"/>
  <c r="D33" i="12"/>
  <c r="E33" i="12" s="1"/>
  <c r="C176" i="12" s="1"/>
  <c r="C203" i="12" s="1"/>
  <c r="D134" i="12"/>
  <c r="E134" i="12" s="1"/>
  <c r="F170" i="12" s="1"/>
  <c r="F197" i="12" s="1"/>
  <c r="D47" i="12"/>
  <c r="E47" i="12" s="1"/>
  <c r="C190" i="12" s="1"/>
  <c r="C217" i="12" s="1"/>
  <c r="D114" i="12"/>
  <c r="E114" i="12" s="1"/>
  <c r="E186" i="12" s="1"/>
  <c r="E213" i="12" s="1"/>
  <c r="D106" i="12"/>
  <c r="E106" i="12" s="1"/>
  <c r="E178" i="12" s="1"/>
  <c r="E205" i="12" s="1"/>
  <c r="D98" i="12"/>
  <c r="E98" i="12" s="1"/>
  <c r="E170" i="12" s="1"/>
  <c r="E197" i="12" s="1"/>
  <c r="D148" i="12"/>
  <c r="E148" i="12" s="1"/>
  <c r="F184" i="12" s="1"/>
  <c r="F211" i="12" s="1"/>
  <c r="D140" i="12"/>
  <c r="E140" i="12" s="1"/>
  <c r="F176" i="12" s="1"/>
  <c r="F203" i="12" s="1"/>
  <c r="D41" i="12"/>
  <c r="E41" i="12" s="1"/>
  <c r="C184" i="12" s="1"/>
  <c r="C211" i="12" s="1"/>
  <c r="D74" i="12"/>
  <c r="E74" i="12" s="1"/>
  <c r="D182" i="12" s="1"/>
  <c r="D209" i="12" s="1"/>
  <c r="D150" i="12"/>
  <c r="E150" i="12" s="1"/>
  <c r="F186" i="12" s="1"/>
  <c r="F213" i="12" s="1"/>
  <c r="D46" i="12"/>
  <c r="E46" i="12" s="1"/>
  <c r="C189" i="12" s="1"/>
  <c r="C216" i="12" s="1"/>
  <c r="D38" i="12"/>
  <c r="E38" i="12" s="1"/>
  <c r="C181" i="12" s="1"/>
  <c r="C208" i="12" s="1"/>
  <c r="D79" i="12"/>
  <c r="E79" i="12" s="1"/>
  <c r="D187" i="12" s="1"/>
  <c r="D214" i="12" s="1"/>
  <c r="D71" i="12"/>
  <c r="E71" i="12" s="1"/>
  <c r="D179" i="12" s="1"/>
  <c r="D206" i="12" s="1"/>
  <c r="D63" i="12"/>
  <c r="E63" i="12" s="1"/>
  <c r="D171" i="12" s="1"/>
  <c r="D198" i="12" s="1"/>
  <c r="D34" i="12"/>
  <c r="E34" i="12" s="1"/>
  <c r="C177" i="12" s="1"/>
  <c r="C204" i="12" s="1"/>
  <c r="D142" i="12"/>
  <c r="E142" i="12" s="1"/>
  <c r="F178" i="12" s="1"/>
  <c r="F205" i="12" s="1"/>
  <c r="D40" i="12"/>
  <c r="E40" i="12" s="1"/>
  <c r="C183" i="12" s="1"/>
  <c r="C210" i="12" s="1"/>
  <c r="D32" i="12"/>
  <c r="E32" i="12" s="1"/>
  <c r="C175" i="12" s="1"/>
  <c r="C202" i="12" s="1"/>
  <c r="D81" i="12"/>
  <c r="E81" i="12" s="1"/>
  <c r="D189" i="12" s="1"/>
  <c r="D216" i="12" s="1"/>
  <c r="D73" i="12"/>
  <c r="E73" i="12" s="1"/>
  <c r="D181" i="12" s="1"/>
  <c r="D208" i="12" s="1"/>
  <c r="D65" i="12"/>
  <c r="E65" i="12" s="1"/>
  <c r="D173" i="12" s="1"/>
  <c r="D200" i="12" s="1"/>
  <c r="D113" i="12"/>
  <c r="E113" i="12" s="1"/>
  <c r="E185" i="12" s="1"/>
  <c r="E212" i="12" s="1"/>
  <c r="D105" i="12"/>
  <c r="E105" i="12" s="1"/>
  <c r="E177" i="12" s="1"/>
  <c r="E204" i="12" s="1"/>
  <c r="D133" i="12"/>
  <c r="E133" i="12" s="1"/>
  <c r="F169" i="12" s="1"/>
  <c r="F196" i="12" s="1"/>
  <c r="D45" i="12"/>
  <c r="E45" i="12" s="1"/>
  <c r="C188" i="12" s="1"/>
  <c r="C215" i="12" s="1"/>
  <c r="H55" i="12"/>
  <c r="D29" i="12"/>
  <c r="E29" i="12" s="1"/>
  <c r="C172" i="12" s="1"/>
  <c r="C199" i="12" s="1"/>
  <c r="D78" i="12"/>
  <c r="E78" i="12" s="1"/>
  <c r="D186" i="12" s="1"/>
  <c r="D213" i="12" s="1"/>
  <c r="D70" i="12"/>
  <c r="E70" i="12" s="1"/>
  <c r="D178" i="12" s="1"/>
  <c r="D205" i="12" s="1"/>
  <c r="D62" i="12"/>
  <c r="E62" i="12" s="1"/>
  <c r="D170" i="12" s="1"/>
  <c r="D197" i="12" s="1"/>
  <c r="D44" i="12"/>
  <c r="E44" i="12" s="1"/>
  <c r="C187" i="12" s="1"/>
  <c r="C214" i="12" s="1"/>
  <c r="D36" i="12"/>
  <c r="E36" i="12" s="1"/>
  <c r="C179" i="12" s="1"/>
  <c r="C206" i="12" s="1"/>
  <c r="D28" i="12"/>
  <c r="E28" i="12" s="1"/>
  <c r="C171" i="12" s="1"/>
  <c r="C198" i="12" s="1"/>
  <c r="D77" i="12"/>
  <c r="E77" i="12" s="1"/>
  <c r="D185" i="12" s="1"/>
  <c r="D212" i="12" s="1"/>
  <c r="D69" i="12"/>
  <c r="E69" i="12" s="1"/>
  <c r="D177" i="12" s="1"/>
  <c r="D204" i="12" s="1"/>
  <c r="D97" i="12"/>
  <c r="E97" i="12" s="1"/>
  <c r="E169" i="12" s="1"/>
  <c r="E196" i="12" s="1"/>
  <c r="D152" i="12"/>
  <c r="E152" i="12" s="1"/>
  <c r="F188" i="12" s="1"/>
  <c r="F215" i="12" s="1"/>
  <c r="D144" i="12"/>
  <c r="E144" i="12" s="1"/>
  <c r="F180" i="12" s="1"/>
  <c r="F207" i="12" s="1"/>
  <c r="D136" i="12"/>
  <c r="E136" i="12" s="1"/>
  <c r="F172" i="12" s="1"/>
  <c r="F199" i="12" s="1"/>
  <c r="D37" i="12"/>
  <c r="E37" i="12" s="1"/>
  <c r="C180" i="12" s="1"/>
  <c r="C207" i="12" s="1"/>
  <c r="C50" i="4"/>
  <c r="B2" i="12" s="1"/>
  <c r="I2" i="12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4" i="5"/>
  <c r="B5" i="5"/>
  <c r="A2" i="6"/>
  <c r="A2" i="7"/>
  <c r="A2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3" i="4"/>
  <c r="C3" i="4"/>
  <c r="B4" i="4"/>
  <c r="B51" i="4" s="1"/>
  <c r="C51" i="4" s="1"/>
  <c r="B3" i="12" s="1"/>
  <c r="I3" i="12" s="1"/>
  <c r="C4" i="4"/>
  <c r="B5" i="4"/>
  <c r="C5" i="4"/>
  <c r="B6" i="4"/>
  <c r="B52" i="4" s="1"/>
  <c r="C52" i="4" s="1"/>
  <c r="B4" i="12" s="1"/>
  <c r="I4" i="12" s="1"/>
  <c r="C6" i="4"/>
  <c r="B7" i="4"/>
  <c r="C7" i="4"/>
  <c r="B8" i="4"/>
  <c r="B53" i="4" s="1"/>
  <c r="C53" i="4" s="1"/>
  <c r="B5" i="12" s="1"/>
  <c r="I5" i="12" s="1"/>
  <c r="C8" i="4"/>
  <c r="B9" i="4"/>
  <c r="C9" i="4"/>
  <c r="B10" i="4"/>
  <c r="B54" i="4" s="1"/>
  <c r="C54" i="4" s="1"/>
  <c r="B6" i="12" s="1"/>
  <c r="I6" i="12" s="1"/>
  <c r="C10" i="4"/>
  <c r="B11" i="4"/>
  <c r="C11" i="4"/>
  <c r="B12" i="4"/>
  <c r="B55" i="4" s="1"/>
  <c r="C55" i="4" s="1"/>
  <c r="B7" i="12" s="1"/>
  <c r="I7" i="12" s="1"/>
  <c r="C12" i="4"/>
  <c r="B13" i="4"/>
  <c r="C13" i="4"/>
  <c r="B14" i="4"/>
  <c r="B56" i="4" s="1"/>
  <c r="C56" i="4" s="1"/>
  <c r="B8" i="12" s="1"/>
  <c r="I8" i="12" s="1"/>
  <c r="C14" i="4"/>
  <c r="B15" i="4"/>
  <c r="C15" i="4"/>
  <c r="B16" i="4"/>
  <c r="B57" i="4" s="1"/>
  <c r="C57" i="4" s="1"/>
  <c r="B9" i="12" s="1"/>
  <c r="I9" i="12" s="1"/>
  <c r="C16" i="4"/>
  <c r="B17" i="4"/>
  <c r="C17" i="4"/>
  <c r="B18" i="4"/>
  <c r="B58" i="4" s="1"/>
  <c r="C58" i="4" s="1"/>
  <c r="C18" i="4"/>
  <c r="B19" i="4"/>
  <c r="C19" i="4"/>
  <c r="B20" i="4"/>
  <c r="B59" i="4" s="1"/>
  <c r="C59" i="4" s="1"/>
  <c r="B10" i="12" s="1"/>
  <c r="I10" i="12" s="1"/>
  <c r="C20" i="4"/>
  <c r="B21" i="4"/>
  <c r="C21" i="4"/>
  <c r="B22" i="4"/>
  <c r="B60" i="4" s="1"/>
  <c r="C60" i="4" s="1"/>
  <c r="B11" i="12" s="1"/>
  <c r="I11" i="12" s="1"/>
  <c r="C22" i="4"/>
  <c r="B23" i="4"/>
  <c r="C23" i="4"/>
  <c r="B24" i="4"/>
  <c r="B61" i="4" s="1"/>
  <c r="C61" i="4" s="1"/>
  <c r="B12" i="12" s="1"/>
  <c r="I12" i="12" s="1"/>
  <c r="C24" i="4"/>
  <c r="B25" i="4"/>
  <c r="C25" i="4"/>
  <c r="B26" i="4"/>
  <c r="B62" i="4" s="1"/>
  <c r="C62" i="4" s="1"/>
  <c r="B13" i="12" s="1"/>
  <c r="I13" i="12" s="1"/>
  <c r="C26" i="4"/>
  <c r="B27" i="4"/>
  <c r="C27" i="4"/>
  <c r="B28" i="4"/>
  <c r="B63" i="4" s="1"/>
  <c r="C63" i="4" s="1"/>
  <c r="B14" i="12" s="1"/>
  <c r="I14" i="12" s="1"/>
  <c r="C28" i="4"/>
  <c r="B29" i="4"/>
  <c r="C29" i="4"/>
  <c r="B30" i="4"/>
  <c r="B64" i="4" s="1"/>
  <c r="C64" i="4" s="1"/>
  <c r="B15" i="12" s="1"/>
  <c r="I15" i="12" s="1"/>
  <c r="C30" i="4"/>
  <c r="B31" i="4"/>
  <c r="C31" i="4"/>
  <c r="B32" i="4"/>
  <c r="B65" i="4" s="1"/>
  <c r="C65" i="4" s="1"/>
  <c r="B16" i="12" s="1"/>
  <c r="I16" i="12" s="1"/>
  <c r="C32" i="4"/>
  <c r="B33" i="4"/>
  <c r="C33" i="4"/>
  <c r="B34" i="4"/>
  <c r="B66" i="4" s="1"/>
  <c r="C66" i="4" s="1"/>
  <c r="B17" i="12" s="1"/>
  <c r="I17" i="12" s="1"/>
  <c r="C34" i="4"/>
  <c r="B35" i="4"/>
  <c r="C35" i="4"/>
  <c r="B36" i="4"/>
  <c r="B67" i="4" s="1"/>
  <c r="C67" i="4" s="1"/>
  <c r="B18" i="12" s="1"/>
  <c r="I18" i="12" s="1"/>
  <c r="C36" i="4"/>
  <c r="B37" i="4"/>
  <c r="C37" i="4"/>
  <c r="B38" i="4"/>
  <c r="B68" i="4" s="1"/>
  <c r="C68" i="4" s="1"/>
  <c r="B19" i="12" s="1"/>
  <c r="I19" i="12" s="1"/>
  <c r="C38" i="4"/>
  <c r="B39" i="4"/>
  <c r="C39" i="4"/>
  <c r="B40" i="4"/>
  <c r="B69" i="4" s="1"/>
  <c r="C69" i="4" s="1"/>
  <c r="B20" i="12" s="1"/>
  <c r="I20" i="12" s="1"/>
  <c r="C40" i="4"/>
  <c r="B41" i="4"/>
  <c r="C41" i="4"/>
  <c r="B42" i="4"/>
  <c r="B70" i="4" s="1"/>
  <c r="C70" i="4" s="1"/>
  <c r="B21" i="12" s="1"/>
  <c r="I21" i="12" s="1"/>
  <c r="C42" i="4"/>
  <c r="B43" i="4"/>
  <c r="C43" i="4"/>
  <c r="B44" i="4"/>
  <c r="B71" i="4" s="1"/>
  <c r="C71" i="4" s="1"/>
  <c r="B22" i="12" s="1"/>
  <c r="I22" i="12" s="1"/>
  <c r="C44" i="4"/>
  <c r="B45" i="4"/>
  <c r="C45" i="4"/>
  <c r="B46" i="4"/>
  <c r="B72" i="4" s="1"/>
  <c r="C72" i="4" s="1"/>
  <c r="B23" i="12" s="1"/>
  <c r="I23" i="12" s="1"/>
  <c r="C46" i="4"/>
  <c r="B47" i="4"/>
  <c r="C47" i="4"/>
  <c r="C2" i="4"/>
  <c r="B2" i="4"/>
  <c r="B50" i="4" s="1"/>
  <c r="D68" i="13"/>
  <c r="D56" i="13"/>
  <c r="D34" i="13"/>
  <c r="D58" i="13"/>
  <c r="E40" i="13"/>
  <c r="D61" i="13"/>
  <c r="E59" i="13"/>
  <c r="D28" i="13"/>
  <c r="E43" i="13"/>
  <c r="D30" i="13"/>
  <c r="E32" i="13"/>
  <c r="D36" i="13"/>
  <c r="D39" i="13"/>
  <c r="D49" i="13"/>
  <c r="E26" i="13"/>
  <c r="E62" i="13"/>
  <c r="D44" i="13"/>
  <c r="D42" i="13"/>
  <c r="D43" i="13"/>
  <c r="D41" i="13"/>
  <c r="D67" i="13"/>
  <c r="D47" i="13"/>
  <c r="E51" i="13"/>
  <c r="E46" i="13"/>
  <c r="D64" i="13"/>
  <c r="D48" i="13"/>
  <c r="E37" i="13"/>
  <c r="D59" i="13"/>
  <c r="D25" i="13"/>
  <c r="E58" i="13"/>
  <c r="E55" i="13"/>
  <c r="D50" i="13"/>
  <c r="E29" i="13"/>
  <c r="D51" i="13"/>
  <c r="D40" i="13"/>
  <c r="D45" i="13"/>
  <c r="E33" i="13"/>
  <c r="D53" i="13"/>
  <c r="D66" i="13"/>
  <c r="E65" i="13"/>
  <c r="E47" i="13"/>
  <c r="D60" i="13"/>
  <c r="D55" i="13"/>
  <c r="E66" i="13"/>
  <c r="E53" i="13"/>
  <c r="D24" i="13"/>
  <c r="D62" i="13"/>
  <c r="E52" i="13"/>
  <c r="E42" i="13"/>
  <c r="E63" i="13"/>
  <c r="D26" i="13"/>
  <c r="E30" i="13"/>
  <c r="D33" i="13"/>
  <c r="E27" i="13"/>
  <c r="E56" i="13"/>
  <c r="E34" i="13"/>
  <c r="E68" i="13"/>
  <c r="D63" i="13"/>
  <c r="D37" i="13"/>
  <c r="E35" i="13"/>
  <c r="E25" i="13"/>
  <c r="E31" i="13"/>
  <c r="E41" i="13"/>
  <c r="E67" i="13"/>
  <c r="E54" i="13"/>
  <c r="D57" i="13"/>
  <c r="E39" i="13"/>
  <c r="E49" i="13"/>
  <c r="E36" i="13"/>
  <c r="E38" i="13"/>
  <c r="D52" i="13"/>
  <c r="D65" i="13"/>
  <c r="D54" i="13"/>
  <c r="D38" i="13"/>
  <c r="E48" i="13"/>
  <c r="E50" i="13"/>
  <c r="D29" i="13"/>
  <c r="D32" i="13"/>
  <c r="D46" i="13"/>
  <c r="E64" i="13"/>
  <c r="E45" i="13"/>
  <c r="D35" i="13"/>
  <c r="E61" i="13"/>
  <c r="D31" i="13"/>
  <c r="D27" i="13"/>
  <c r="E24" i="13"/>
  <c r="E28" i="13"/>
  <c r="E44" i="13"/>
  <c r="E60" i="13"/>
  <c r="E57" i="13"/>
  <c r="C55" i="12" l="1"/>
  <c r="D55" i="12" s="1"/>
  <c r="E55" i="12" s="1"/>
  <c r="C51" i="12"/>
  <c r="D51" i="12" s="1"/>
  <c r="E51" i="12" s="1"/>
  <c r="C48" i="12"/>
  <c r="D48" i="12" s="1"/>
  <c r="E48" i="12" s="1"/>
  <c r="C53" i="12"/>
  <c r="D53" i="12" s="1"/>
  <c r="E53" i="12" s="1"/>
  <c r="C49" i="12"/>
  <c r="D49" i="12" s="1"/>
  <c r="E49" i="12" s="1"/>
  <c r="C52" i="12"/>
  <c r="D52" i="12" s="1"/>
  <c r="E52" i="12" s="1"/>
  <c r="C50" i="12"/>
  <c r="D50" i="12" s="1"/>
  <c r="E50" i="12" s="1"/>
  <c r="C54" i="12"/>
  <c r="D54" i="12" s="1"/>
  <c r="E54" i="12" s="1"/>
  <c r="N4" i="2"/>
  <c r="O4" i="2"/>
  <c r="P4" i="2"/>
  <c r="Q4" i="2"/>
  <c r="R4" i="2"/>
  <c r="S4" i="2"/>
  <c r="T4" i="2"/>
  <c r="U4" i="2"/>
  <c r="M4" i="2"/>
  <c r="B7" i="2"/>
  <c r="E7" i="2" s="1"/>
  <c r="E8" i="2"/>
  <c r="D8" i="2"/>
  <c r="D9" i="2"/>
  <c r="D10" i="2"/>
  <c r="D11" i="2"/>
  <c r="D16" i="2"/>
  <c r="B8" i="2"/>
  <c r="B9" i="2"/>
  <c r="E9" i="2" s="1"/>
  <c r="B14" i="2"/>
  <c r="E14" i="2" s="1"/>
  <c r="B16" i="2"/>
  <c r="E16" i="2" s="1"/>
  <c r="A7" i="2"/>
  <c r="D7" i="2" s="1"/>
  <c r="A8" i="2"/>
  <c r="A9" i="2"/>
  <c r="A10" i="2"/>
  <c r="A11" i="2"/>
  <c r="A12" i="2"/>
  <c r="D12" i="2" s="1"/>
  <c r="A13" i="2"/>
  <c r="D13" i="2" s="1"/>
  <c r="A14" i="2"/>
  <c r="D14" i="2" s="1"/>
  <c r="A15" i="2"/>
  <c r="D15" i="2" s="1"/>
  <c r="A16" i="2"/>
  <c r="G3" i="1"/>
  <c r="G4" i="1"/>
  <c r="B10" i="2" s="1"/>
  <c r="E10" i="2" s="1"/>
  <c r="G5" i="1"/>
  <c r="B11" i="2" s="1"/>
  <c r="E11" i="2" s="1"/>
  <c r="G6" i="1"/>
  <c r="B12" i="2" s="1"/>
  <c r="E12" i="2" s="1"/>
  <c r="G7" i="1"/>
  <c r="B13" i="2" s="1"/>
  <c r="E13" i="2" s="1"/>
  <c r="G8" i="1"/>
  <c r="G9" i="1"/>
  <c r="B15" i="2" s="1"/>
  <c r="E15" i="2" s="1"/>
  <c r="G10" i="1"/>
  <c r="G2" i="1"/>
</calcChain>
</file>

<file path=xl/sharedStrings.xml><?xml version="1.0" encoding="utf-8"?>
<sst xmlns="http://schemas.openxmlformats.org/spreadsheetml/2006/main" count="1154" uniqueCount="231">
  <si>
    <t>Size</t>
  </si>
  <si>
    <t>time</t>
  </si>
  <si>
    <t>Average</t>
  </si>
  <si>
    <t>Sequential matrix runtime(Secs)</t>
  </si>
  <si>
    <t>Length of square matrix</t>
  </si>
  <si>
    <t>==&gt;</t>
  </si>
  <si>
    <t>MSeqS1020_84131.out</t>
  </si>
  <si>
    <t xml:space="preserve">&lt;==		</t>
  </si>
  <si>
    <t xml:space="preserve">		</t>
  </si>
  <si>
    <t>MSeqS1020_84252.out</t>
  </si>
  <si>
    <t>MSeqS1020_84318.out</t>
  </si>
  <si>
    <t>MSeqS1020_84470.out</t>
  </si>
  <si>
    <t>MSeqS1020_84600.out</t>
  </si>
  <si>
    <t>MSeqS1080_114298.out</t>
  </si>
  <si>
    <t>MSeqS1080_114861.out</t>
  </si>
  <si>
    <t>MSeqS1080_115225.out</t>
  </si>
  <si>
    <t>MSeqS1080_115817.out</t>
  </si>
  <si>
    <t>MSeqS1080_116503.out</t>
  </si>
  <si>
    <t>MSeqS1080_116876.out</t>
  </si>
  <si>
    <t>MSeqS1200_114311.out</t>
  </si>
  <si>
    <t>MSeqS1200_114866.out</t>
  </si>
  <si>
    <t>MSeqS1200_115228.out</t>
  </si>
  <si>
    <t>MSeqS1200_115827.out</t>
  </si>
  <si>
    <t>MSeqS1200_116508.out</t>
  </si>
  <si>
    <t>MSeqS1200_116879.out</t>
  </si>
  <si>
    <t>MSeqS120_114306.out</t>
  </si>
  <si>
    <t>MSeqS120_114865.out</t>
  </si>
  <si>
    <t>MSeqS120_115227.out</t>
  </si>
  <si>
    <t>MSeqS120_115823.out</t>
  </si>
  <si>
    <t>MSeqS120_116506.out</t>
  </si>
  <si>
    <t>MSeqS120_116878.out</t>
  </si>
  <si>
    <t>MSeqS1320_114320.out</t>
  </si>
  <si>
    <t>MSeqS1320_114868.out</t>
  </si>
  <si>
    <t>MSeqS1320_115232.out</t>
  </si>
  <si>
    <t>MSeqS1320_115831.out</t>
  </si>
  <si>
    <t>MSeqS1320_116514.out</t>
  </si>
  <si>
    <t>MSeqS1320_116882.out</t>
  </si>
  <si>
    <t>MSeqS1440_114331.out</t>
  </si>
  <si>
    <t>MSeqS1440_114873.out</t>
  </si>
  <si>
    <t>MSeqS1440_115234.out</t>
  </si>
  <si>
    <t>MSeqS1440_115844.out</t>
  </si>
  <si>
    <t>MSeqS1440_116523.out</t>
  </si>
  <si>
    <t>MSeqS1440_116885.out</t>
  </si>
  <si>
    <t>MSeqS1560_114339.out</t>
  </si>
  <si>
    <t>MSeqS1560_114875.out</t>
  </si>
  <si>
    <t>MSeqS1560_115238.out</t>
  </si>
  <si>
    <t>MSeqS1560_115860.out</t>
  </si>
  <si>
    <t>MSeqS1560_116547.out</t>
  </si>
  <si>
    <t>MSeqS1560_116887.out</t>
  </si>
  <si>
    <t>MSeqS1680_114355.out</t>
  </si>
  <si>
    <t>MSeqS1680_114886.out</t>
  </si>
  <si>
    <t>MSeqS1680_115241.out</t>
  </si>
  <si>
    <t>MSeqS1680_115874.out</t>
  </si>
  <si>
    <t>MSeqS1680_116567.out</t>
  </si>
  <si>
    <t>MSeqS1680_116889.out</t>
  </si>
  <si>
    <t>MSeqS1800_114377.out</t>
  </si>
  <si>
    <t>MSeqS1800_114892.out</t>
  </si>
  <si>
    <t>MSeqS1800_115249.out</t>
  </si>
  <si>
    <t>MSeqS1800_115885.out</t>
  </si>
  <si>
    <t>MSeqS1800_116577.out</t>
  </si>
  <si>
    <t>MSeqS1800_116891.out</t>
  </si>
  <si>
    <t>MSeqS1920_114386.out</t>
  </si>
  <si>
    <t>MSeqS1920_114901.out</t>
  </si>
  <si>
    <t>MSeqS1920_115256.out</t>
  </si>
  <si>
    <t>MSeqS1920_115912.out</t>
  </si>
  <si>
    <t>MSeqS1920_116587.out</t>
  </si>
  <si>
    <t>MSeqS1920_116895.out</t>
  </si>
  <si>
    <t>MSeqS2040_114395.out</t>
  </si>
  <si>
    <t>MSeqS2040_114912.out</t>
  </si>
  <si>
    <t>MSeqS2040_115264.out</t>
  </si>
  <si>
    <t>MSeqS2040_115928.out</t>
  </si>
  <si>
    <t>MSeqS2040_116594.out</t>
  </si>
  <si>
    <t>MSeqS2040_116897.out</t>
  </si>
  <si>
    <t>MSeqS2040_84120.out</t>
  </si>
  <si>
    <t>srun:</t>
  </si>
  <si>
    <t>Job</t>
  </si>
  <si>
    <t>step</t>
  </si>
  <si>
    <t>aborted:</t>
  </si>
  <si>
    <t>Waiting</t>
  </si>
  <si>
    <t>up</t>
  </si>
  <si>
    <t>to</t>
  </si>
  <si>
    <t>job</t>
  </si>
  <si>
    <t xml:space="preserve">finish.		</t>
  </si>
  <si>
    <t>MSeqS2040_84133.out</t>
  </si>
  <si>
    <t>MSeqS2040_84254.out</t>
  </si>
  <si>
    <t>MSeqS2040_84319.out</t>
  </si>
  <si>
    <t>MSeqS2040_84474.out</t>
  </si>
  <si>
    <t>MSeqS2040_84604.out</t>
  </si>
  <si>
    <t>MSeqS2160_114407.out</t>
  </si>
  <si>
    <t>MSeqS2160_114924.out</t>
  </si>
  <si>
    <t>MSeqS2160_115272.out</t>
  </si>
  <si>
    <t>MSeqS2160_115940.out</t>
  </si>
  <si>
    <t>MSeqS2160_116605.out</t>
  </si>
  <si>
    <t>MSeqS2160_116903.out</t>
  </si>
  <si>
    <t>MSeqS2160_84121.out</t>
  </si>
  <si>
    <t>MSeqS2160_84140.out</t>
  </si>
  <si>
    <t>MSeqS2160_84259.out</t>
  </si>
  <si>
    <t>MSeqS2160_84331.out</t>
  </si>
  <si>
    <t>MSeqS2160_84489.out</t>
  </si>
  <si>
    <t>MSeqS2160_84608.out</t>
  </si>
  <si>
    <t>MSeqS2280_114426.out</t>
  </si>
  <si>
    <t>MSeqS2280_114936.out</t>
  </si>
  <si>
    <t>MSeqS2280_115287.out</t>
  </si>
  <si>
    <t>MSeqS2280_115956.out</t>
  </si>
  <si>
    <t>MSeqS2280_116617.out</t>
  </si>
  <si>
    <t>MSeqS2280_116907.out</t>
  </si>
  <si>
    <t>MSeqS2280_84149.out</t>
  </si>
  <si>
    <t>MSeqS2280_84264.out</t>
  </si>
  <si>
    <t>MSeqS2280_84342.out</t>
  </si>
  <si>
    <t>MSeqS2280_84516.out</t>
  </si>
  <si>
    <t>MSeqS2280_84629.out</t>
  </si>
  <si>
    <t>MSeqS2400_114447.out</t>
  </si>
  <si>
    <t>MSeqS2400_114947.out</t>
  </si>
  <si>
    <t>MSeqS2400_115306.out</t>
  </si>
  <si>
    <t>MSeqS2400_115977.out</t>
  </si>
  <si>
    <t>MSeqS2400_116631.out</t>
  </si>
  <si>
    <t>MSeqS2400_116913.out</t>
  </si>
  <si>
    <t>MSeqS2400_84158.out</t>
  </si>
  <si>
    <t>MSeqS2400_84269.out</t>
  </si>
  <si>
    <t>MSeqS2400_84359.out</t>
  </si>
  <si>
    <t>MSeqS2400_84531.out</t>
  </si>
  <si>
    <t>MSeqS2400_84646.out</t>
  </si>
  <si>
    <t>MSeqS240_114446.out</t>
  </si>
  <si>
    <t>MSeqS240_114946.out</t>
  </si>
  <si>
    <t>MSeqS240_115305.out</t>
  </si>
  <si>
    <t>MSeqS240_115971.out</t>
  </si>
  <si>
    <t>MSeqS240_116630.out</t>
  </si>
  <si>
    <t>MSeqS240_116911.out</t>
  </si>
  <si>
    <t>MSeqS2520_114483.out</t>
  </si>
  <si>
    <t>MSeqS2520_114971.out</t>
  </si>
  <si>
    <t>MSeqS2520_115325.out</t>
  </si>
  <si>
    <t>MSeqS2520_116004.out</t>
  </si>
  <si>
    <t>MSeqS2520_116640.out</t>
  </si>
  <si>
    <t>MSeqS2520_116921.out</t>
  </si>
  <si>
    <t>MSeqS2520_84182.out</t>
  </si>
  <si>
    <t>MSeqS2520_84286.out</t>
  </si>
  <si>
    <t>MSeqS2520_84377.out</t>
  </si>
  <si>
    <t>MSeqS2520_84560.out</t>
  </si>
  <si>
    <t>MSeqS2520_84664.out</t>
  </si>
  <si>
    <t>MSeqS2640_114526.out</t>
  </si>
  <si>
    <t>MSeqS2640_114998.out</t>
  </si>
  <si>
    <t>MSeqS2640_115351.out</t>
  </si>
  <si>
    <t>MSeqS2640_116026.out</t>
  </si>
  <si>
    <t>MSeqS2640_116655.out</t>
  </si>
  <si>
    <t>MSeqS2640_116925.out</t>
  </si>
  <si>
    <t>MSeqS2640_84223.out</t>
  </si>
  <si>
    <t>MSeqS2640_84301.out</t>
  </si>
  <si>
    <t>MSeqS2640_84407.out</t>
  </si>
  <si>
    <t>MSeqS2640_84577.out</t>
  </si>
  <si>
    <t>MSeqS2640_84671.out</t>
  </si>
  <si>
    <t>MSeqS360_114552.out</t>
  </si>
  <si>
    <t>MSeqS360_115020.out</t>
  </si>
  <si>
    <t>MSeqS360_115375.out</t>
  </si>
  <si>
    <t>MSeqS360_116049.out</t>
  </si>
  <si>
    <t>MSeqS360_116669.out</t>
  </si>
  <si>
    <t>MSeqS360_116933.out</t>
  </si>
  <si>
    <t>MSeqS360_84250.out</t>
  </si>
  <si>
    <t>MSeqS360_84313.out</t>
  </si>
  <si>
    <t>MSeqS360_84466.out</t>
  </si>
  <si>
    <t>MSeqS360_84597.out</t>
  </si>
  <si>
    <t>MSeqS360_84685.out</t>
  </si>
  <si>
    <t>MSeqS480_114553.out</t>
  </si>
  <si>
    <t>MSeqS480_115021.out</t>
  </si>
  <si>
    <t>MSeqS480_115377.out</t>
  </si>
  <si>
    <t>MSeqS480_116056.out</t>
  </si>
  <si>
    <t>MSeqS480_116674.out</t>
  </si>
  <si>
    <t>MSeqS480_116935.out</t>
  </si>
  <si>
    <t>MSeqS600_114557.out</t>
  </si>
  <si>
    <t>MSeqS600_115023.out</t>
  </si>
  <si>
    <t>MSeqS600_115378.out</t>
  </si>
  <si>
    <t>MSeqS600_116066.out</t>
  </si>
  <si>
    <t>MSeqS600_116675.out</t>
  </si>
  <si>
    <t>MSeqS600_116936.out</t>
  </si>
  <si>
    <t>MSeqS600_84251.out</t>
  </si>
  <si>
    <t>MSeqS600_84314.out</t>
  </si>
  <si>
    <t>MSeqS600_84467.out</t>
  </si>
  <si>
    <t>MSeqS600_84599.out</t>
  </si>
  <si>
    <t>MSeqS600_84686.out</t>
  </si>
  <si>
    <t>MSeqS720_114560.out</t>
  </si>
  <si>
    <t>MSeqS720_115025.out</t>
  </si>
  <si>
    <t>MSeqS720_115383.out</t>
  </si>
  <si>
    <t>MSeqS720_116075.out</t>
  </si>
  <si>
    <t>MSeqS720_116677.out</t>
  </si>
  <si>
    <t>MSeqS720_116937.out</t>
  </si>
  <si>
    <t>MSeqS840_114561.out</t>
  </si>
  <si>
    <t>MSeqS840_115027.out</t>
  </si>
  <si>
    <t>MSeqS840_115384.out</t>
  </si>
  <si>
    <t>MSeqS840_116080.out</t>
  </si>
  <si>
    <t>MSeqS840_116680.out</t>
  </si>
  <si>
    <t>MSeqS840_116939.out</t>
  </si>
  <si>
    <t>MSeqS960_114565.out</t>
  </si>
  <si>
    <t>MSeqS960_115030.out</t>
  </si>
  <si>
    <t>MSeqS960_115388.out</t>
  </si>
  <si>
    <t>MSeqS960_116090.out</t>
  </si>
  <si>
    <t>MSeqS960_116683.out</t>
  </si>
  <si>
    <t>MSeqS960_116940.out</t>
  </si>
  <si>
    <t>Row</t>
  </si>
  <si>
    <t>STDEV</t>
  </si>
  <si>
    <t>.</t>
  </si>
  <si>
    <t>SEQ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</si>
  <si>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</si>
  <si>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</si>
  <si>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</si>
  <si>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</si>
  <si>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</si>
  <si>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</si>
  <si>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</si>
  <si>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</si>
  <si>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</si>
  <si>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</si>
  <si>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</si>
  <si>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</si>
  <si>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</si>
  <si>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</si>
  <si>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seq</t>
  </si>
  <si>
    <t>speed up</t>
  </si>
  <si>
    <t>Efficency</t>
  </si>
  <si>
    <t>Sequential Matrix runtime(secs)</t>
  </si>
  <si>
    <t>Matrix Length</t>
  </si>
  <si>
    <t>Time(secs)</t>
  </si>
  <si>
    <t>Cores</t>
  </si>
  <si>
    <t>Time</t>
  </si>
  <si>
    <t>Time(Secs)</t>
  </si>
  <si>
    <t>Runtime of Matrix Multiplication for Multi-cores</t>
  </si>
  <si>
    <t>Speedup of Matrix Multiplication</t>
  </si>
  <si>
    <t>Efficiency of Matrix Multiplication</t>
  </si>
  <si>
    <t>4 Core Statistics</t>
  </si>
  <si>
    <t>Runtime</t>
  </si>
  <si>
    <t>9 Core Statistics</t>
  </si>
  <si>
    <t>16 Core Statistics</t>
  </si>
  <si>
    <t>25 Core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</si>
</sst>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"/>
    <numFmt numFmtId="165" formatCode="0.000000"/>
    <numFmt numFmtId="166" formatCode="0.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166" fontId="0" fillId="0" borderId="0" xfId="0" applyNumberFormat="1" applyFill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9" fontId="0" fillId="0" borderId="1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169" fontId="0" fillId="0" borderId="5" xfId="0" applyNumberFormat="1" applyBorder="1"/>
    <xf numFmtId="169" fontId="0" fillId="0" borderId="6" xfId="0" applyNumberFormat="1" applyBorder="1"/>
    <xf numFmtId="169" fontId="0" fillId="0" borderId="7" xfId="0" applyNumberFormat="1" applyBorder="1"/>
    <xf numFmtId="169" fontId="0" fillId="0" borderId="8" xfId="0" applyNumberFormat="1" applyBorder="1"/>
  </cellXfs>
  <cellStyles count="1">
    <cellStyle name="Normal" xfId="0" builtinId="0"/>
  </cellStyles>
  <dxfs count="5">
    <dxf>
      <numFmt numFmtId="4" formatCode="#,##0.00"/>
    </dxf>
    <dxf>
      <numFmt numFmtId="166" formatCode="0.0"/>
    </dxf>
    <dxf>
      <numFmt numFmtId="166" formatCode="0.0"/>
    </dxf>
    <dxf>
      <numFmt numFmtId="166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of</a:t>
            </a:r>
            <a:r>
              <a:rPr lang="en-US" baseline="0"/>
              <a:t> Matrix Multiplication on Multi-cores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40"/>
      <c:depthPercent val="1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170319335083114"/>
          <c:y val="0.13004629629629633"/>
          <c:w val="0.82217169728783901"/>
          <c:h val="0.67910797608632256"/>
        </c:manualLayout>
      </c:layout>
      <c:surface3DChart>
        <c:wireframe val="0"/>
        <c:ser>
          <c:idx val="0"/>
          <c:order val="0"/>
          <c:tx>
            <c:strRef>
              <c:f>Sheet12!$C$168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Sheet12!$A$169:$A$190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Sheet12!$C$169:$C$190</c:f>
              <c:numCache>
                <c:formatCode>0.00</c:formatCode>
                <c:ptCount val="22"/>
                <c:pt idx="0">
                  <c:v>0.79357209519365368</c:v>
                </c:pt>
                <c:pt idx="1">
                  <c:v>0.45817698439884158</c:v>
                </c:pt>
                <c:pt idx="2">
                  <c:v>1.6608746583365872</c:v>
                </c:pt>
                <c:pt idx="3">
                  <c:v>1.064267090896587</c:v>
                </c:pt>
                <c:pt idx="4">
                  <c:v>1.5545713579510463</c:v>
                </c:pt>
                <c:pt idx="5">
                  <c:v>0.7705379970799916</c:v>
                </c:pt>
                <c:pt idx="6">
                  <c:v>3.812562512303435</c:v>
                </c:pt>
                <c:pt idx="7">
                  <c:v>5.6625211951875398</c:v>
                </c:pt>
                <c:pt idx="8">
                  <c:v>4.7428539617963423</c:v>
                </c:pt>
                <c:pt idx="9">
                  <c:v>4.764678398319691</c:v>
                </c:pt>
                <c:pt idx="10">
                  <c:v>6.0838059764646397</c:v>
                </c:pt>
                <c:pt idx="11">
                  <c:v>6.1282775629462725</c:v>
                </c:pt>
                <c:pt idx="12">
                  <c:v>3.3335411477992687</c:v>
                </c:pt>
                <c:pt idx="13">
                  <c:v>2.1139951227032823</c:v>
                </c:pt>
                <c:pt idx="14">
                  <c:v>1.6781811302058431</c:v>
                </c:pt>
                <c:pt idx="15">
                  <c:v>1.304505048578801</c:v>
                </c:pt>
                <c:pt idx="16">
                  <c:v>1.0277139057622406</c:v>
                </c:pt>
                <c:pt idx="17">
                  <c:v>1.1041734173057272</c:v>
                </c:pt>
                <c:pt idx="18">
                  <c:v>1.1265908159589717</c:v>
                </c:pt>
                <c:pt idx="19">
                  <c:v>1.0593856291071544</c:v>
                </c:pt>
                <c:pt idx="20">
                  <c:v>1.0855106773896568</c:v>
                </c:pt>
                <c:pt idx="21">
                  <c:v>1.0183827445280662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D-43D0-8853-B954F6A61FDB}"/>
            </c:ext>
          </c:extLst>
        </c:ser>
        <c:ser>
          <c:idx val="1"/>
          <c:order val="1"/>
          <c:tx>
            <c:strRef>
              <c:f>Sheet12!$D$168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Sheet12!$A$169:$A$190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Sheet12!$D$169:$D$190</c:f>
              <c:numCache>
                <c:formatCode>0.00</c:formatCode>
                <c:ptCount val="22"/>
                <c:pt idx="0">
                  <c:v>0.22676417276079755</c:v>
                </c:pt>
                <c:pt idx="1">
                  <c:v>0.24960372367214298</c:v>
                </c:pt>
                <c:pt idx="2">
                  <c:v>0.98282553676967011</c:v>
                </c:pt>
                <c:pt idx="3">
                  <c:v>0.64810845766548109</c:v>
                </c:pt>
                <c:pt idx="4">
                  <c:v>1.1029052858446144</c:v>
                </c:pt>
                <c:pt idx="5">
                  <c:v>1.02117153872636</c:v>
                </c:pt>
                <c:pt idx="6">
                  <c:v>3.1546676936850346</c:v>
                </c:pt>
                <c:pt idx="7">
                  <c:v>4.5415691060904688</c:v>
                </c:pt>
                <c:pt idx="8">
                  <c:v>3.7705926840013197</c:v>
                </c:pt>
                <c:pt idx="9">
                  <c:v>4.9441458620233645</c:v>
                </c:pt>
                <c:pt idx="10">
                  <c:v>5.773036267206356</c:v>
                </c:pt>
                <c:pt idx="11">
                  <c:v>6.4517385098492364</c:v>
                </c:pt>
                <c:pt idx="12">
                  <c:v>6.482105907855237</c:v>
                </c:pt>
                <c:pt idx="13">
                  <c:v>6.3693981567262492</c:v>
                </c:pt>
                <c:pt idx="14">
                  <c:v>4.6870063590819608</c:v>
                </c:pt>
                <c:pt idx="15">
                  <c:v>6.087690706278007</c:v>
                </c:pt>
                <c:pt idx="16">
                  <c:v>6.021597366276616</c:v>
                </c:pt>
                <c:pt idx="17">
                  <c:v>5.8876026625151248</c:v>
                </c:pt>
                <c:pt idx="18">
                  <c:v>3.3383542102246611</c:v>
                </c:pt>
                <c:pt idx="19">
                  <c:v>2.5747764544385152</c:v>
                </c:pt>
                <c:pt idx="20">
                  <c:v>1.869660822756509</c:v>
                </c:pt>
                <c:pt idx="21">
                  <c:v>1.5995685495811047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D-43D0-8853-B954F6A61FDB}"/>
            </c:ext>
          </c:extLst>
        </c:ser>
        <c:ser>
          <c:idx val="2"/>
          <c:order val="2"/>
          <c:tx>
            <c:strRef>
              <c:f>Sheet12!$E$168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Sheet12!$A$169:$A$190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Sheet12!$E$169:$E$190</c:f>
              <c:numCache>
                <c:formatCode>0.00</c:formatCode>
                <c:ptCount val="22"/>
                <c:pt idx="0">
                  <c:v>0.18816386368665636</c:v>
                </c:pt>
                <c:pt idx="1">
                  <c:v>6.6491194573489273E-2</c:v>
                </c:pt>
                <c:pt idx="2">
                  <c:v>0.5174700114358014</c:v>
                </c:pt>
                <c:pt idx="3">
                  <c:v>0.71249654692391862</c:v>
                </c:pt>
                <c:pt idx="4">
                  <c:v>1.1452134563779552</c:v>
                </c:pt>
                <c:pt idx="5">
                  <c:v>0.97605505078182719</c:v>
                </c:pt>
                <c:pt idx="6">
                  <c:v>2.9536604918128382</c:v>
                </c:pt>
                <c:pt idx="7">
                  <c:v>4.9261109435897596</c:v>
                </c:pt>
                <c:pt idx="8">
                  <c:v>5.8049334512891742</c:v>
                </c:pt>
                <c:pt idx="9">
                  <c:v>6.4610031368270358</c:v>
                </c:pt>
                <c:pt idx="10">
                  <c:v>6.4282423534474145</c:v>
                </c:pt>
                <c:pt idx="11">
                  <c:v>4.3500272318078457</c:v>
                </c:pt>
                <c:pt idx="12">
                  <c:v>6.281895187317847</c:v>
                </c:pt>
                <c:pt idx="13">
                  <c:v>6.8777560912405402</c:v>
                </c:pt>
                <c:pt idx="14">
                  <c:v>4.7354309584256109</c:v>
                </c:pt>
                <c:pt idx="15">
                  <c:v>6.7115747900285898</c:v>
                </c:pt>
                <c:pt idx="16">
                  <c:v>1.9865138926561876</c:v>
                </c:pt>
                <c:pt idx="17">
                  <c:v>5.177204957977211</c:v>
                </c:pt>
                <c:pt idx="18">
                  <c:v>6.2554937933926551</c:v>
                </c:pt>
                <c:pt idx="19">
                  <c:v>4.8981278805924173</c:v>
                </c:pt>
                <c:pt idx="20">
                  <c:v>6.3254122035321876</c:v>
                </c:pt>
                <c:pt idx="21">
                  <c:v>5.4188111850484848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D-43D0-8853-B954F6A61FDB}"/>
            </c:ext>
          </c:extLst>
        </c:ser>
        <c:ser>
          <c:idx val="3"/>
          <c:order val="3"/>
          <c:tx>
            <c:strRef>
              <c:f>Sheet12!$F$168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Sheet12!$A$169:$A$190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Sheet12!$F$169:$F$190</c:f>
              <c:numCache>
                <c:formatCode>0.00</c:formatCode>
                <c:ptCount val="22"/>
                <c:pt idx="0">
                  <c:v>9.0507044010339072E-3</c:v>
                </c:pt>
                <c:pt idx="1">
                  <c:v>8.5205248077213108E-2</c:v>
                </c:pt>
                <c:pt idx="2">
                  <c:v>0.10354068805507483</c:v>
                </c:pt>
                <c:pt idx="3">
                  <c:v>7.8697434411326178E-2</c:v>
                </c:pt>
                <c:pt idx="4">
                  <c:v>0.21690723511605955</c:v>
                </c:pt>
                <c:pt idx="5">
                  <c:v>0.17985566563068189</c:v>
                </c:pt>
                <c:pt idx="6">
                  <c:v>1.0922352107763365</c:v>
                </c:pt>
                <c:pt idx="7">
                  <c:v>0.75878708962442787</c:v>
                </c:pt>
                <c:pt idx="8">
                  <c:v>1.3579106132980081</c:v>
                </c:pt>
                <c:pt idx="9">
                  <c:v>1.1138378592744465</c:v>
                </c:pt>
                <c:pt idx="10">
                  <c:v>1.8443754265520778</c:v>
                </c:pt>
                <c:pt idx="11">
                  <c:v>3.059280625991748</c:v>
                </c:pt>
                <c:pt idx="12">
                  <c:v>2.2845576151137648</c:v>
                </c:pt>
                <c:pt idx="13">
                  <c:v>2.9845778209618494</c:v>
                </c:pt>
                <c:pt idx="14">
                  <c:v>2.4081561421063267</c:v>
                </c:pt>
                <c:pt idx="15">
                  <c:v>3.0380319464481222</c:v>
                </c:pt>
                <c:pt idx="16">
                  <c:v>3.2120528846250846</c:v>
                </c:pt>
                <c:pt idx="17">
                  <c:v>3.6588271154833047</c:v>
                </c:pt>
                <c:pt idx="18">
                  <c:v>4.4716209300585117</c:v>
                </c:pt>
                <c:pt idx="19">
                  <c:v>4.1698047201483215</c:v>
                </c:pt>
                <c:pt idx="20">
                  <c:v>3.3133145473498318</c:v>
                </c:pt>
                <c:pt idx="21">
                  <c:v>3.3296088599622964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D-43D0-8853-B954F6A61FD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27372488"/>
        <c:axId val="427373144"/>
        <c:axId val="426775472"/>
      </c:surface3DChart>
      <c:catAx>
        <c:axId val="42737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6748337707786529"/>
              <c:y val="0.668709900845727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3144"/>
        <c:crosses val="autoZero"/>
        <c:auto val="1"/>
        <c:lblAlgn val="ctr"/>
        <c:lblOffset val="350"/>
        <c:noMultiLvlLbl val="0"/>
      </c:catAx>
      <c:valAx>
        <c:axId val="4273731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>
            <c:manualLayout>
              <c:xMode val="edge"/>
              <c:yMode val="edge"/>
              <c:x val="0.80948884514435693"/>
              <c:y val="0.45361913094196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2488"/>
        <c:crosses val="autoZero"/>
        <c:crossBetween val="midCat"/>
      </c:valAx>
      <c:serAx>
        <c:axId val="426775472"/>
        <c:scaling>
          <c:orientation val="minMax"/>
        </c:scaling>
        <c:delete val="0"/>
        <c:axPos val="b"/>
        <c:title>
          <c:tx>
            <c:rich>
              <a:bodyPr rot="-15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66195734908136483"/>
              <c:y val="0.7925707203266256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31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Multi-core</a:t>
            </a:r>
            <a:r>
              <a:rPr lang="en-US" baseline="0"/>
              <a:t> Matrix Multiplication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Sheet12!$H$2:$H$23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Sheet12!$I$2:$I$23</c:f>
              <c:numCache>
                <c:formatCode>General</c:formatCode>
                <c:ptCount val="22"/>
                <c:pt idx="0">
                  <c:v>5.4419999999999998E-3</c:v>
                </c:pt>
                <c:pt idx="1">
                  <c:v>2.35415E-2</c:v>
                </c:pt>
                <c:pt idx="2">
                  <c:v>0.13611200000000001</c:v>
                </c:pt>
                <c:pt idx="3">
                  <c:v>0.2104635</c:v>
                </c:pt>
                <c:pt idx="4">
                  <c:v>0.60043266666666661</c:v>
                </c:pt>
                <c:pt idx="5">
                  <c:v>0.89480666666666664</c:v>
                </c:pt>
                <c:pt idx="6">
                  <c:v>4.2143395000000003</c:v>
                </c:pt>
                <c:pt idx="7">
                  <c:v>10.076411166666666</c:v>
                </c:pt>
                <c:pt idx="8">
                  <c:v>16.742839833333335</c:v>
                </c:pt>
                <c:pt idx="9">
                  <c:v>24.388250333333332</c:v>
                </c:pt>
                <c:pt idx="10">
                  <c:v>34.929135333333335</c:v>
                </c:pt>
                <c:pt idx="11">
                  <c:v>45.805104666666665</c:v>
                </c:pt>
                <c:pt idx="12">
                  <c:v>58.153785333333339</c:v>
                </c:pt>
                <c:pt idx="13">
                  <c:v>73.323702666666676</c:v>
                </c:pt>
                <c:pt idx="14">
                  <c:v>91.173714666666669</c:v>
                </c:pt>
                <c:pt idx="15">
                  <c:v>112.60274266666667</c:v>
                </c:pt>
                <c:pt idx="16">
                  <c:v>132.66982933333333</c:v>
                </c:pt>
                <c:pt idx="17">
                  <c:v>161.63568533333336</c:v>
                </c:pt>
                <c:pt idx="18">
                  <c:v>189.95220266666666</c:v>
                </c:pt>
                <c:pt idx="19">
                  <c:v>221.61624266666666</c:v>
                </c:pt>
                <c:pt idx="20">
                  <c:v>258.05619200000001</c:v>
                </c:pt>
                <c:pt idx="21">
                  <c:v>297.45384000000001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E-452F-BB45-A9F10F3CA02F}"/>
            </c:ext>
          </c:extLst>
        </c:ser>
        <c:ser>
          <c:idx val="1"/>
          <c:order val="1"/>
          <c:tx>
            <c:strRef>
              <c:f>Sheet12!$J$1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Sheet12!$H$2:$H$23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Sheet12!$J$2:$J$23</c:f>
              <c:numCache>
                <c:formatCode>General</c:formatCode>
                <c:ptCount val="22"/>
                <c:pt idx="0">
                  <c:v>1.7144E-3</c:v>
                </c:pt>
                <c:pt idx="1">
                  <c:v>1.2845200000000001E-2</c:v>
                </c:pt>
                <c:pt idx="2">
                  <c:v>2.0487999999999999E-2</c:v>
                </c:pt>
                <c:pt idx="3">
                  <c:v>4.9438599999999999E-2</c:v>
                </c:pt>
                <c:pt idx="4">
                  <c:v>9.6559199999999998E-2</c:v>
                </c:pt>
                <c:pt idx="5">
                  <c:v>0.29031879999999999</c:v>
                </c:pt>
                <c:pt idx="6">
                  <c:v>0.27634559999999997</c:v>
                </c:pt>
                <c:pt idx="7">
                  <c:v>0.44487300000000002</c:v>
                </c:pt>
                <c:pt idx="8">
                  <c:v>0.88252980000000003</c:v>
                </c:pt>
                <c:pt idx="9">
                  <c:v>1.2796377999999999</c:v>
                </c:pt>
                <c:pt idx="10">
                  <c:v>1.4353323999999998</c:v>
                </c:pt>
                <c:pt idx="11">
                  <c:v>1.8685962</c:v>
                </c:pt>
                <c:pt idx="12">
                  <c:v>4.361262</c:v>
                </c:pt>
                <c:pt idx="13">
                  <c:v>8.6712241999999993</c:v>
                </c:pt>
                <c:pt idx="14">
                  <c:v>13.582222</c:v>
                </c:pt>
                <c:pt idx="15">
                  <c:v>21.579591199999999</c:v>
                </c:pt>
                <c:pt idx="16">
                  <c:v>32.273045199999999</c:v>
                </c:pt>
                <c:pt idx="17">
                  <c:v>36.596535200000005</c:v>
                </c:pt>
                <c:pt idx="18">
                  <c:v>42.151995200000002</c:v>
                </c:pt>
                <c:pt idx="19">
                  <c:v>52.298293600000001</c:v>
                </c:pt>
                <c:pt idx="20">
                  <c:v>59.431979200000001</c:v>
                </c:pt>
                <c:pt idx="21">
                  <c:v>73.021131199999999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E-452F-BB45-A9F10F3CA02F}"/>
            </c:ext>
          </c:extLst>
        </c:ser>
        <c:ser>
          <c:idx val="2"/>
          <c:order val="2"/>
          <c:tx>
            <c:strRef>
              <c:f>Sheet12!$K$1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Sheet12!$H$2:$H$23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Sheet12!$K$2:$K$23</c:f>
              <c:numCache>
                <c:formatCode>General</c:formatCode>
                <c:ptCount val="22"/>
                <c:pt idx="0">
                  <c:v>2.6665E-3</c:v>
                </c:pt>
                <c:pt idx="1">
                  <c:v>1.0479499999999999E-2</c:v>
                </c:pt>
                <c:pt idx="2">
                  <c:v>1.5387833333333333E-2</c:v>
                </c:pt>
                <c:pt idx="3">
                  <c:v>3.6081666666666665E-2</c:v>
                </c:pt>
                <c:pt idx="4">
                  <c:v>6.0490000000000002E-2</c:v>
                </c:pt>
                <c:pt idx="5">
                  <c:v>9.7361666666666666E-2</c:v>
                </c:pt>
                <c:pt idx="6">
                  <c:v>0.14843400000000001</c:v>
                </c:pt>
                <c:pt idx="7">
                  <c:v>0.24652299999999999</c:v>
                </c:pt>
                <c:pt idx="8">
                  <c:v>0.49337483333333332</c:v>
                </c:pt>
                <c:pt idx="9">
                  <c:v>0.54808366666666664</c:v>
                </c:pt>
                <c:pt idx="10">
                  <c:v>0.67226583333333334</c:v>
                </c:pt>
                <c:pt idx="11">
                  <c:v>0.78885033333333332</c:v>
                </c:pt>
                <c:pt idx="12">
                  <c:v>0.99682599999999999</c:v>
                </c:pt>
                <c:pt idx="13">
                  <c:v>1.2790969999999999</c:v>
                </c:pt>
                <c:pt idx="14">
                  <c:v>2.1613823333333335</c:v>
                </c:pt>
                <c:pt idx="15">
                  <c:v>2.055199</c:v>
                </c:pt>
                <c:pt idx="16">
                  <c:v>2.4480368333333336</c:v>
                </c:pt>
                <c:pt idx="17">
                  <c:v>3.0503961666666664</c:v>
                </c:pt>
                <c:pt idx="18">
                  <c:v>6.3222171666666673</c:v>
                </c:pt>
                <c:pt idx="19">
                  <c:v>9.5635591666666659</c:v>
                </c:pt>
                <c:pt idx="20">
                  <c:v>15.335888666666666</c:v>
                </c:pt>
                <c:pt idx="21">
                  <c:v>20.662088333333333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E-452F-BB45-A9F10F3CA02F}"/>
            </c:ext>
          </c:extLst>
        </c:ser>
        <c:ser>
          <c:idx val="3"/>
          <c:order val="3"/>
          <c:tx>
            <c:strRef>
              <c:f>Sheet12!$L$1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Sheet12!$H$2:$H$23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Sheet12!$L$2:$L$23</c:f>
              <c:numCache>
                <c:formatCode>General</c:formatCode>
                <c:ptCount val="22"/>
                <c:pt idx="0">
                  <c:v>1.5900999999999998E-2</c:v>
                </c:pt>
                <c:pt idx="1">
                  <c:v>1.5187000000000001E-2</c:v>
                </c:pt>
                <c:pt idx="2">
                  <c:v>0.22678999999999999</c:v>
                </c:pt>
                <c:pt idx="3">
                  <c:v>6.7359000000000002E-2</c:v>
                </c:pt>
                <c:pt idx="4">
                  <c:v>0.227939</c:v>
                </c:pt>
                <c:pt idx="5">
                  <c:v>5.7043999999999997E-2</c:v>
                </c:pt>
                <c:pt idx="6">
                  <c:v>0.275671</c:v>
                </c:pt>
                <c:pt idx="7">
                  <c:v>0.53558600000000001</c:v>
                </c:pt>
                <c:pt idx="8">
                  <c:v>0.34319300000000003</c:v>
                </c:pt>
                <c:pt idx="9">
                  <c:v>0.67249300000000001</c:v>
                </c:pt>
                <c:pt idx="10">
                  <c:v>0.668323</c:v>
                </c:pt>
                <c:pt idx="11">
                  <c:v>0.87162799999999996</c:v>
                </c:pt>
                <c:pt idx="12">
                  <c:v>1.7482569999999999</c:v>
                </c:pt>
                <c:pt idx="13">
                  <c:v>1.123936</c:v>
                </c:pt>
                <c:pt idx="14">
                  <c:v>1.536392</c:v>
                </c:pt>
                <c:pt idx="15">
                  <c:v>1.946261</c:v>
                </c:pt>
                <c:pt idx="16">
                  <c:v>1.3812169999999999</c:v>
                </c:pt>
                <c:pt idx="17">
                  <c:v>1.5029459999999999</c:v>
                </c:pt>
                <c:pt idx="18">
                  <c:v>1.7443930000000001</c:v>
                </c:pt>
                <c:pt idx="19">
                  <c:v>1.4999629999999999</c:v>
                </c:pt>
                <c:pt idx="20">
                  <c:v>2.9864090000000001</c:v>
                </c:pt>
                <c:pt idx="21">
                  <c:v>3.400372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E-452F-BB45-A9F10F3CA02F}"/>
            </c:ext>
          </c:extLst>
        </c:ser>
        <c:ser>
          <c:idx val="4"/>
          <c:order val="4"/>
          <c:tx>
            <c:strRef>
              <c:f>Sheet12!$M$1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Sheet12!$H$2:$H$23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Sheet12!$M$2:$M$23</c:f>
              <c:numCache>
                <c:formatCode>General</c:formatCode>
                <c:ptCount val="22"/>
                <c:pt idx="0">
                  <c:v>8.0102000000000007E-2</c:v>
                </c:pt>
                <c:pt idx="1">
                  <c:v>9.1599999999999997E-3</c:v>
                </c:pt>
                <c:pt idx="2">
                  <c:v>1.6192000000000002E-2</c:v>
                </c:pt>
                <c:pt idx="3">
                  <c:v>0.22133800000000001</c:v>
                </c:pt>
                <c:pt idx="4">
                  <c:v>7.9982999999999999E-2</c:v>
                </c:pt>
                <c:pt idx="5">
                  <c:v>0.25405800000000001</c:v>
                </c:pt>
                <c:pt idx="6">
                  <c:v>8.2274E-2</c:v>
                </c:pt>
                <c:pt idx="7">
                  <c:v>0.151945</c:v>
                </c:pt>
                <c:pt idx="8">
                  <c:v>0.43351099999999998</c:v>
                </c:pt>
                <c:pt idx="9">
                  <c:v>0.639374</c:v>
                </c:pt>
                <c:pt idx="10">
                  <c:v>0.50947799999999999</c:v>
                </c:pt>
                <c:pt idx="11">
                  <c:v>0.34777599999999997</c:v>
                </c:pt>
                <c:pt idx="12">
                  <c:v>0.76166400000000001</c:v>
                </c:pt>
                <c:pt idx="13">
                  <c:v>1.4662040000000001</c:v>
                </c:pt>
                <c:pt idx="14">
                  <c:v>1.6735640000000001</c:v>
                </c:pt>
                <c:pt idx="15">
                  <c:v>1.278869</c:v>
                </c:pt>
                <c:pt idx="16">
                  <c:v>2.5005480000000002</c:v>
                </c:pt>
                <c:pt idx="17">
                  <c:v>1.8594710000000001</c:v>
                </c:pt>
                <c:pt idx="18">
                  <c:v>1.869332</c:v>
                </c:pt>
                <c:pt idx="19">
                  <c:v>2.6225109999999998</c:v>
                </c:pt>
                <c:pt idx="20">
                  <c:v>3.6587800000000001</c:v>
                </c:pt>
                <c:pt idx="21">
                  <c:v>3.514513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E-452F-BB45-A9F10F3C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85408"/>
        <c:axId val="571682456"/>
      </c:lineChart>
      <c:catAx>
        <c:axId val="5716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82456"/>
        <c:crosses val="autoZero"/>
        <c:auto val="1"/>
        <c:lblAlgn val="ctr"/>
        <c:lblOffset val="100"/>
        <c:noMultiLvlLbl val="0"/>
      </c:catAx>
      <c:valAx>
        <c:axId val="5716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of Matrix Multiplication on 9 Cores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Sheet12!$A$61:$A$92</c:f>
              <c:numCache>
                <c:formatCode>General</c:formatCode>
                <c:ptCount val="3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3000</c:v>
                </c:pt>
                <c:pt idx="23">
                  <c:v>3360</c:v>
                </c:pt>
                <c:pt idx="24">
                  <c:v>3720</c:v>
                </c:pt>
                <c:pt idx="25">
                  <c:v>4080</c:v>
                </c:pt>
                <c:pt idx="26">
                  <c:v>4440</c:v>
                </c:pt>
                <c:pt idx="27">
                  <c:v>4800</c:v>
                </c:pt>
                <c:pt idx="28">
                  <c:v>5160</c:v>
                </c:pt>
                <c:pt idx="29">
                  <c:v>5520</c:v>
                </c:pt>
                <c:pt idx="30">
                  <c:v>5880</c:v>
                </c:pt>
                <c:pt idx="31">
                  <c:v>6240</c:v>
                </c:pt>
              </c:numCache>
            </c:numRef>
          </c:cat>
          <c:val>
            <c:numRef>
              <c:f>Sheet12!$E$61:$E$92</c:f>
              <c:numCache>
                <c:formatCode>0.00</c:formatCode>
                <c:ptCount val="32"/>
                <c:pt idx="0">
                  <c:v>0.22676417276079755</c:v>
                </c:pt>
                <c:pt idx="1">
                  <c:v>0.24960372367214298</c:v>
                </c:pt>
                <c:pt idx="2">
                  <c:v>0.98282553676967011</c:v>
                </c:pt>
                <c:pt idx="3">
                  <c:v>0.64810845766548109</c:v>
                </c:pt>
                <c:pt idx="4">
                  <c:v>1.1029052858446144</c:v>
                </c:pt>
                <c:pt idx="5">
                  <c:v>1.02117153872636</c:v>
                </c:pt>
                <c:pt idx="6">
                  <c:v>3.1546676936850346</c:v>
                </c:pt>
                <c:pt idx="7">
                  <c:v>4.5415691060904688</c:v>
                </c:pt>
                <c:pt idx="8">
                  <c:v>3.7705926840013197</c:v>
                </c:pt>
                <c:pt idx="9">
                  <c:v>4.9441458620233645</c:v>
                </c:pt>
                <c:pt idx="10">
                  <c:v>5.773036267206356</c:v>
                </c:pt>
                <c:pt idx="11">
                  <c:v>6.4517385098492364</c:v>
                </c:pt>
                <c:pt idx="12">
                  <c:v>6.482105907855237</c:v>
                </c:pt>
                <c:pt idx="13">
                  <c:v>6.3693981567262492</c:v>
                </c:pt>
                <c:pt idx="14">
                  <c:v>4.6870063590819608</c:v>
                </c:pt>
                <c:pt idx="15">
                  <c:v>6.087690706278007</c:v>
                </c:pt>
                <c:pt idx="16">
                  <c:v>6.021597366276616</c:v>
                </c:pt>
                <c:pt idx="17">
                  <c:v>5.8876026625151248</c:v>
                </c:pt>
                <c:pt idx="18">
                  <c:v>3.3383542102246611</c:v>
                </c:pt>
                <c:pt idx="19">
                  <c:v>2.5747764544385152</c:v>
                </c:pt>
                <c:pt idx="20">
                  <c:v>1.869660822756509</c:v>
                </c:pt>
                <c:pt idx="21">
                  <c:v>1.5995685495811047</c:v>
                </c:pt>
                <c:pt idx="22">
                  <c:v>1.0945216146442043</c:v>
                </c:pt>
                <c:pt idx="23">
                  <c:v>0.92898372635806992</c:v>
                </c:pt>
                <c:pt idx="24">
                  <c:v>0.80933261774780207</c:v>
                </c:pt>
                <c:pt idx="25">
                  <c:v>0.95849462903057514</c:v>
                </c:pt>
                <c:pt idx="26">
                  <c:v>0.83043296739489569</c:v>
                </c:pt>
                <c:pt idx="27">
                  <c:v>0.70258733377049154</c:v>
                </c:pt>
                <c:pt idx="28">
                  <c:v>0.61603432817285575</c:v>
                </c:pt>
                <c:pt idx="29">
                  <c:v>0.54494187203940625</c:v>
                </c:pt>
                <c:pt idx="30">
                  <c:v>0.47754213475466728</c:v>
                </c:pt>
                <c:pt idx="31">
                  <c:v>0.43191196227625911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E-4623-9712-C6348F66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18800"/>
        <c:axId val="643619128"/>
      </c:lineChart>
      <c:catAx>
        <c:axId val="64361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19128"/>
        <c:crosses val="autoZero"/>
        <c:auto val="1"/>
        <c:lblAlgn val="ctr"/>
        <c:lblOffset val="100"/>
        <c:noMultiLvlLbl val="0"/>
      </c:catAx>
      <c:valAx>
        <c:axId val="6436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of Matrix Multiplication on 16 Cores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Sheet12!$A$97:$A$128</c:f>
              <c:numCache>
                <c:formatCode>General</c:formatCode>
                <c:ptCount val="3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3120</c:v>
                </c:pt>
                <c:pt idx="23">
                  <c:v>3600</c:v>
                </c:pt>
                <c:pt idx="24">
                  <c:v>4080</c:v>
                </c:pt>
                <c:pt idx="25">
                  <c:v>4560</c:v>
                </c:pt>
                <c:pt idx="26">
                  <c:v>5040</c:v>
                </c:pt>
                <c:pt idx="27">
                  <c:v>5520</c:v>
                </c:pt>
                <c:pt idx="28">
                  <c:v>6000</c:v>
                </c:pt>
                <c:pt idx="29">
                  <c:v>6480</c:v>
                </c:pt>
                <c:pt idx="30">
                  <c:v>6960</c:v>
                </c:pt>
                <c:pt idx="31">
                  <c:v>7440</c:v>
                </c:pt>
              </c:numCache>
            </c:numRef>
          </c:cat>
          <c:val>
            <c:numRef>
              <c:f>Sheet12!$E$97:$E$128</c:f>
              <c:numCache>
                <c:formatCode>0.00</c:formatCode>
                <c:ptCount val="32"/>
                <c:pt idx="0">
                  <c:v>0.18816386368665636</c:v>
                </c:pt>
                <c:pt idx="1">
                  <c:v>6.6491194573489273E-2</c:v>
                </c:pt>
                <c:pt idx="2">
                  <c:v>0.5174700114358014</c:v>
                </c:pt>
                <c:pt idx="3">
                  <c:v>0.71249654692391862</c:v>
                </c:pt>
                <c:pt idx="4">
                  <c:v>1.1452134563779552</c:v>
                </c:pt>
                <c:pt idx="5">
                  <c:v>0.97605505078182719</c:v>
                </c:pt>
                <c:pt idx="6">
                  <c:v>2.9536604918128382</c:v>
                </c:pt>
                <c:pt idx="7">
                  <c:v>4.9261109435897596</c:v>
                </c:pt>
                <c:pt idx="8">
                  <c:v>5.8049334512891742</c:v>
                </c:pt>
                <c:pt idx="9">
                  <c:v>6.4610031368270358</c:v>
                </c:pt>
                <c:pt idx="10">
                  <c:v>6.4282423534474145</c:v>
                </c:pt>
                <c:pt idx="11">
                  <c:v>4.3500272318078457</c:v>
                </c:pt>
                <c:pt idx="12">
                  <c:v>6.281895187317847</c:v>
                </c:pt>
                <c:pt idx="13">
                  <c:v>6.8777560912405402</c:v>
                </c:pt>
                <c:pt idx="14">
                  <c:v>4.7354309584256109</c:v>
                </c:pt>
                <c:pt idx="15">
                  <c:v>6.7115747900285898</c:v>
                </c:pt>
                <c:pt idx="16">
                  <c:v>1.9865138926561876</c:v>
                </c:pt>
                <c:pt idx="17">
                  <c:v>5.177204957977211</c:v>
                </c:pt>
                <c:pt idx="18">
                  <c:v>6.2554937933926551</c:v>
                </c:pt>
                <c:pt idx="19">
                  <c:v>4.8981278805924173</c:v>
                </c:pt>
                <c:pt idx="20">
                  <c:v>6.3254122035321876</c:v>
                </c:pt>
                <c:pt idx="21">
                  <c:v>5.4188111850484848</c:v>
                </c:pt>
                <c:pt idx="22">
                  <c:v>2.6884499059992208</c:v>
                </c:pt>
                <c:pt idx="23">
                  <c:v>1.2576404036651647</c:v>
                </c:pt>
                <c:pt idx="24">
                  <c:v>0.62890139891286945</c:v>
                </c:pt>
                <c:pt idx="25">
                  <c:v>0.65923698854083068</c:v>
                </c:pt>
                <c:pt idx="26">
                  <c:v>0.55472848425115562</c:v>
                </c:pt>
                <c:pt idx="27">
                  <c:v>0.46723761411766879</c:v>
                </c:pt>
                <c:pt idx="28">
                  <c:v>0.41636089503825546</c:v>
                </c:pt>
                <c:pt idx="29">
                  <c:v>0.35809819321154573</c:v>
                </c:pt>
                <c:pt idx="30">
                  <c:v>0.31538079732082497</c:v>
                </c:pt>
                <c:pt idx="31">
                  <c:v>0.27544974155012275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F-4B2D-A7C6-A01C60D2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15992"/>
        <c:axId val="574099920"/>
      </c:lineChart>
      <c:catAx>
        <c:axId val="57411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99920"/>
        <c:crosses val="autoZero"/>
        <c:auto val="1"/>
        <c:lblAlgn val="ctr"/>
        <c:lblOffset val="100"/>
        <c:noMultiLvlLbl val="0"/>
      </c:catAx>
      <c:valAx>
        <c:axId val="5740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Efficency of Matrix Multiplication on 25 Cores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Sheet12!$A$133:$A$163</c:f>
              <c:numCache>
                <c:formatCode>General</c:formatCode>
                <c:ptCount val="31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3240</c:v>
                </c:pt>
                <c:pt idx="23">
                  <c:v>3840</c:v>
                </c:pt>
                <c:pt idx="24">
                  <c:v>4440</c:v>
                </c:pt>
                <c:pt idx="25">
                  <c:v>5040</c:v>
                </c:pt>
                <c:pt idx="26">
                  <c:v>5640</c:v>
                </c:pt>
                <c:pt idx="27">
                  <c:v>6240</c:v>
                </c:pt>
                <c:pt idx="28">
                  <c:v>6840</c:v>
                </c:pt>
                <c:pt idx="29">
                  <c:v>7440</c:v>
                </c:pt>
                <c:pt idx="30">
                  <c:v>8040</c:v>
                </c:pt>
              </c:numCache>
            </c:numRef>
          </c:cat>
          <c:val>
            <c:numRef>
              <c:f>Sheet12!$E$133:$E$163</c:f>
              <c:numCache>
                <c:formatCode>0.00</c:formatCode>
                <c:ptCount val="31"/>
                <c:pt idx="0">
                  <c:v>9.0507044010339072E-3</c:v>
                </c:pt>
                <c:pt idx="1">
                  <c:v>8.5205248077213108E-2</c:v>
                </c:pt>
                <c:pt idx="2">
                  <c:v>0.10354068805507483</c:v>
                </c:pt>
                <c:pt idx="3">
                  <c:v>7.8697434411326178E-2</c:v>
                </c:pt>
                <c:pt idx="4">
                  <c:v>0.21690723511605955</c:v>
                </c:pt>
                <c:pt idx="5">
                  <c:v>0.17985566563068189</c:v>
                </c:pt>
                <c:pt idx="6">
                  <c:v>1.0922352107763365</c:v>
                </c:pt>
                <c:pt idx="7">
                  <c:v>0.75878708962442787</c:v>
                </c:pt>
                <c:pt idx="8">
                  <c:v>1.3579106132980081</c:v>
                </c:pt>
                <c:pt idx="9">
                  <c:v>1.1138378592744465</c:v>
                </c:pt>
                <c:pt idx="10">
                  <c:v>1.8443754265520778</c:v>
                </c:pt>
                <c:pt idx="11">
                  <c:v>3.059280625991748</c:v>
                </c:pt>
                <c:pt idx="12">
                  <c:v>2.2845576151137648</c:v>
                </c:pt>
                <c:pt idx="13">
                  <c:v>2.9845778209618494</c:v>
                </c:pt>
                <c:pt idx="14">
                  <c:v>2.4081561421063267</c:v>
                </c:pt>
                <c:pt idx="15">
                  <c:v>3.0380319464481222</c:v>
                </c:pt>
                <c:pt idx="16">
                  <c:v>3.2120528846250846</c:v>
                </c:pt>
                <c:pt idx="17">
                  <c:v>3.6588271154833047</c:v>
                </c:pt>
                <c:pt idx="18">
                  <c:v>4.4716209300585117</c:v>
                </c:pt>
                <c:pt idx="19">
                  <c:v>4.1698047201483215</c:v>
                </c:pt>
                <c:pt idx="20">
                  <c:v>3.3133145473498318</c:v>
                </c:pt>
                <c:pt idx="21">
                  <c:v>3.3296088599622964</c:v>
                </c:pt>
                <c:pt idx="22">
                  <c:v>4.3654743447309166</c:v>
                </c:pt>
                <c:pt idx="23">
                  <c:v>1.8440380106817185</c:v>
                </c:pt>
                <c:pt idx="24">
                  <c:v>0.96452764337777919</c:v>
                </c:pt>
                <c:pt idx="25">
                  <c:v>0.59224337275459704</c:v>
                </c:pt>
                <c:pt idx="26">
                  <c:v>0.47910853471663228</c:v>
                </c:pt>
                <c:pt idx="27">
                  <c:v>0.3978384127466249</c:v>
                </c:pt>
                <c:pt idx="28">
                  <c:v>0.33072228812436621</c:v>
                </c:pt>
                <c:pt idx="29">
                  <c:v>0.2830424817594453</c:v>
                </c:pt>
                <c:pt idx="30">
                  <c:v>0.24545036934995867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3-4DD0-8F1E-EA13DBDC0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629448"/>
        <c:axId val="641629776"/>
      </c:lineChart>
      <c:catAx>
        <c:axId val="64162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29776"/>
        <c:crosses val="autoZero"/>
        <c:auto val="1"/>
        <c:lblAlgn val="ctr"/>
        <c:lblOffset val="100"/>
        <c:noMultiLvlLbl val="0"/>
      </c:catAx>
      <c:valAx>
        <c:axId val="6416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2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</a:t>
            </a:r>
            <a:r>
              <a:rPr lang="en-US"/>
              <a:t>of Matrix Multiplication on 9 Cores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Sheet12!$A$61:$A$92</c:f>
              <c:numCache>
                <c:formatCode>General</c:formatCode>
                <c:ptCount val="3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3000</c:v>
                </c:pt>
                <c:pt idx="23">
                  <c:v>3360</c:v>
                </c:pt>
                <c:pt idx="24">
                  <c:v>3720</c:v>
                </c:pt>
                <c:pt idx="25">
                  <c:v>4080</c:v>
                </c:pt>
                <c:pt idx="26">
                  <c:v>4440</c:v>
                </c:pt>
                <c:pt idx="27">
                  <c:v>4800</c:v>
                </c:pt>
                <c:pt idx="28">
                  <c:v>5160</c:v>
                </c:pt>
                <c:pt idx="29">
                  <c:v>5520</c:v>
                </c:pt>
                <c:pt idx="30">
                  <c:v>5880</c:v>
                </c:pt>
                <c:pt idx="31">
                  <c:v>6240</c:v>
                </c:pt>
              </c:numCache>
            </c:numRef>
          </c:cat>
          <c:val>
            <c:numRef>
              <c:f>Sheet12!$E$61:$E$92</c:f>
              <c:numCache>
                <c:formatCode>0.00</c:formatCode>
                <c:ptCount val="32"/>
                <c:pt idx="0">
                  <c:v>0.22676417276079755</c:v>
                </c:pt>
                <c:pt idx="1">
                  <c:v>0.24960372367214298</c:v>
                </c:pt>
                <c:pt idx="2">
                  <c:v>0.98282553676967011</c:v>
                </c:pt>
                <c:pt idx="3">
                  <c:v>0.64810845766548109</c:v>
                </c:pt>
                <c:pt idx="4">
                  <c:v>1.1029052858446144</c:v>
                </c:pt>
                <c:pt idx="5">
                  <c:v>1.02117153872636</c:v>
                </c:pt>
                <c:pt idx="6">
                  <c:v>3.1546676936850346</c:v>
                </c:pt>
                <c:pt idx="7">
                  <c:v>4.5415691060904688</c:v>
                </c:pt>
                <c:pt idx="8">
                  <c:v>3.7705926840013197</c:v>
                </c:pt>
                <c:pt idx="9">
                  <c:v>4.9441458620233645</c:v>
                </c:pt>
                <c:pt idx="10">
                  <c:v>5.773036267206356</c:v>
                </c:pt>
                <c:pt idx="11">
                  <c:v>6.4517385098492364</c:v>
                </c:pt>
                <c:pt idx="12">
                  <c:v>6.482105907855237</c:v>
                </c:pt>
                <c:pt idx="13">
                  <c:v>6.3693981567262492</c:v>
                </c:pt>
                <c:pt idx="14">
                  <c:v>4.6870063590819608</c:v>
                </c:pt>
                <c:pt idx="15">
                  <c:v>6.087690706278007</c:v>
                </c:pt>
                <c:pt idx="16">
                  <c:v>6.021597366276616</c:v>
                </c:pt>
                <c:pt idx="17">
                  <c:v>5.8876026625151248</c:v>
                </c:pt>
                <c:pt idx="18">
                  <c:v>3.3383542102246611</c:v>
                </c:pt>
                <c:pt idx="19">
                  <c:v>2.5747764544385152</c:v>
                </c:pt>
                <c:pt idx="20">
                  <c:v>1.869660822756509</c:v>
                </c:pt>
                <c:pt idx="21">
                  <c:v>1.5995685495811047</c:v>
                </c:pt>
                <c:pt idx="22">
                  <c:v>1.0945216146442043</c:v>
                </c:pt>
                <c:pt idx="23">
                  <c:v>0.92898372635806992</c:v>
                </c:pt>
                <c:pt idx="24">
                  <c:v>0.80933261774780207</c:v>
                </c:pt>
                <c:pt idx="25">
                  <c:v>0.95849462903057514</c:v>
                </c:pt>
                <c:pt idx="26">
                  <c:v>0.83043296739489569</c:v>
                </c:pt>
                <c:pt idx="27">
                  <c:v>0.70258733377049154</c:v>
                </c:pt>
                <c:pt idx="28">
                  <c:v>0.61603432817285575</c:v>
                </c:pt>
                <c:pt idx="29">
                  <c:v>0.54494187203940625</c:v>
                </c:pt>
                <c:pt idx="30">
                  <c:v>0.47754213475466728</c:v>
                </c:pt>
                <c:pt idx="31">
                  <c:v>0.43191196227625911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A-4717-A578-7FD0AA88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355520"/>
        <c:axId val="598356832"/>
      </c:lineChart>
      <c:catAx>
        <c:axId val="598355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6832"/>
        <c:crosses val="autoZero"/>
        <c:auto val="1"/>
        <c:lblAlgn val="ctr"/>
        <c:lblOffset val="100"/>
        <c:noMultiLvlLbl val="0"/>
      </c:catAx>
      <c:valAx>
        <c:axId val="59835683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Efficiency of Matrix Multiplication on 16 Cores (Zoomed)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Sheet12!$A$97:$A$128</c:f>
              <c:numCache>
                <c:formatCode>General</c:formatCode>
                <c:ptCount val="3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3120</c:v>
                </c:pt>
                <c:pt idx="23">
                  <c:v>3600</c:v>
                </c:pt>
                <c:pt idx="24">
                  <c:v>4080</c:v>
                </c:pt>
                <c:pt idx="25">
                  <c:v>4560</c:v>
                </c:pt>
                <c:pt idx="26">
                  <c:v>5040</c:v>
                </c:pt>
                <c:pt idx="27">
                  <c:v>5520</c:v>
                </c:pt>
                <c:pt idx="28">
                  <c:v>6000</c:v>
                </c:pt>
                <c:pt idx="29">
                  <c:v>6480</c:v>
                </c:pt>
                <c:pt idx="30">
                  <c:v>6960</c:v>
                </c:pt>
                <c:pt idx="31">
                  <c:v>7440</c:v>
                </c:pt>
              </c:numCache>
            </c:numRef>
          </c:cat>
          <c:val>
            <c:numRef>
              <c:f>Sheet12!$E$97:$E$128</c:f>
              <c:numCache>
                <c:formatCode>0.00</c:formatCode>
                <c:ptCount val="32"/>
                <c:pt idx="0">
                  <c:v>0.18816386368665636</c:v>
                </c:pt>
                <c:pt idx="1">
                  <c:v>6.6491194573489273E-2</c:v>
                </c:pt>
                <c:pt idx="2">
                  <c:v>0.5174700114358014</c:v>
                </c:pt>
                <c:pt idx="3">
                  <c:v>0.71249654692391862</c:v>
                </c:pt>
                <c:pt idx="4">
                  <c:v>1.1452134563779552</c:v>
                </c:pt>
                <c:pt idx="5">
                  <c:v>0.97605505078182719</c:v>
                </c:pt>
                <c:pt idx="6">
                  <c:v>2.9536604918128382</c:v>
                </c:pt>
                <c:pt idx="7">
                  <c:v>4.9261109435897596</c:v>
                </c:pt>
                <c:pt idx="8">
                  <c:v>5.8049334512891742</c:v>
                </c:pt>
                <c:pt idx="9">
                  <c:v>6.4610031368270358</c:v>
                </c:pt>
                <c:pt idx="10">
                  <c:v>6.4282423534474145</c:v>
                </c:pt>
                <c:pt idx="11">
                  <c:v>4.3500272318078457</c:v>
                </c:pt>
                <c:pt idx="12">
                  <c:v>6.281895187317847</c:v>
                </c:pt>
                <c:pt idx="13">
                  <c:v>6.8777560912405402</c:v>
                </c:pt>
                <c:pt idx="14">
                  <c:v>4.7354309584256109</c:v>
                </c:pt>
                <c:pt idx="15">
                  <c:v>6.7115747900285898</c:v>
                </c:pt>
                <c:pt idx="16">
                  <c:v>1.9865138926561876</c:v>
                </c:pt>
                <c:pt idx="17">
                  <c:v>5.177204957977211</c:v>
                </c:pt>
                <c:pt idx="18">
                  <c:v>6.2554937933926551</c:v>
                </c:pt>
                <c:pt idx="19">
                  <c:v>4.8981278805924173</c:v>
                </c:pt>
                <c:pt idx="20">
                  <c:v>6.3254122035321876</c:v>
                </c:pt>
                <c:pt idx="21">
                  <c:v>5.4188111850484848</c:v>
                </c:pt>
                <c:pt idx="22">
                  <c:v>2.6884499059992208</c:v>
                </c:pt>
                <c:pt idx="23">
                  <c:v>1.2576404036651647</c:v>
                </c:pt>
                <c:pt idx="24">
                  <c:v>0.62890139891286945</c:v>
                </c:pt>
                <c:pt idx="25">
                  <c:v>0.65923698854083068</c:v>
                </c:pt>
                <c:pt idx="26">
                  <c:v>0.55472848425115562</c:v>
                </c:pt>
                <c:pt idx="27">
                  <c:v>0.46723761411766879</c:v>
                </c:pt>
                <c:pt idx="28">
                  <c:v>0.41636089503825546</c:v>
                </c:pt>
                <c:pt idx="29">
                  <c:v>0.35809819321154573</c:v>
                </c:pt>
                <c:pt idx="30">
                  <c:v>0.31538079732082497</c:v>
                </c:pt>
                <c:pt idx="31">
                  <c:v>0.27544974155012275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3-4EF5-9213-7AA68BEB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75896"/>
        <c:axId val="645576880"/>
      </c:lineChart>
      <c:catAx>
        <c:axId val="64557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76880"/>
        <c:crosses val="autoZero"/>
        <c:auto val="1"/>
        <c:lblAlgn val="ctr"/>
        <c:lblOffset val="100"/>
        <c:noMultiLvlLbl val="0"/>
      </c:catAx>
      <c:valAx>
        <c:axId val="64557688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7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Efficency of Matrix Multiplication on 25 Cores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Sheet12!$A$133:$A$163</c:f>
              <c:numCache>
                <c:formatCode>General</c:formatCode>
                <c:ptCount val="31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3240</c:v>
                </c:pt>
                <c:pt idx="23">
                  <c:v>3840</c:v>
                </c:pt>
                <c:pt idx="24">
                  <c:v>4440</c:v>
                </c:pt>
                <c:pt idx="25">
                  <c:v>5040</c:v>
                </c:pt>
                <c:pt idx="26">
                  <c:v>5640</c:v>
                </c:pt>
                <c:pt idx="27">
                  <c:v>6240</c:v>
                </c:pt>
                <c:pt idx="28">
                  <c:v>6840</c:v>
                </c:pt>
                <c:pt idx="29">
                  <c:v>7440</c:v>
                </c:pt>
                <c:pt idx="30">
                  <c:v>8040</c:v>
                </c:pt>
              </c:numCache>
            </c:numRef>
          </c:cat>
          <c:val>
            <c:numRef>
              <c:f>Sheet12!$E$133:$E$163</c:f>
              <c:numCache>
                <c:formatCode>0.00</c:formatCode>
                <c:ptCount val="31"/>
                <c:pt idx="0">
                  <c:v>9.0507044010339072E-3</c:v>
                </c:pt>
                <c:pt idx="1">
                  <c:v>8.5205248077213108E-2</c:v>
                </c:pt>
                <c:pt idx="2">
                  <c:v>0.10354068805507483</c:v>
                </c:pt>
                <c:pt idx="3">
                  <c:v>7.8697434411326178E-2</c:v>
                </c:pt>
                <c:pt idx="4">
                  <c:v>0.21690723511605955</c:v>
                </c:pt>
                <c:pt idx="5">
                  <c:v>0.17985566563068189</c:v>
                </c:pt>
                <c:pt idx="6">
                  <c:v>1.0922352107763365</c:v>
                </c:pt>
                <c:pt idx="7">
                  <c:v>0.75878708962442787</c:v>
                </c:pt>
                <c:pt idx="8">
                  <c:v>1.3579106132980081</c:v>
                </c:pt>
                <c:pt idx="9">
                  <c:v>1.1138378592744465</c:v>
                </c:pt>
                <c:pt idx="10">
                  <c:v>1.8443754265520778</c:v>
                </c:pt>
                <c:pt idx="11">
                  <c:v>3.059280625991748</c:v>
                </c:pt>
                <c:pt idx="12">
                  <c:v>2.2845576151137648</c:v>
                </c:pt>
                <c:pt idx="13">
                  <c:v>2.9845778209618494</c:v>
                </c:pt>
                <c:pt idx="14">
                  <c:v>2.4081561421063267</c:v>
                </c:pt>
                <c:pt idx="15">
                  <c:v>3.0380319464481222</c:v>
                </c:pt>
                <c:pt idx="16">
                  <c:v>3.2120528846250846</c:v>
                </c:pt>
                <c:pt idx="17">
                  <c:v>3.6588271154833047</c:v>
                </c:pt>
                <c:pt idx="18">
                  <c:v>4.4716209300585117</c:v>
                </c:pt>
                <c:pt idx="19">
                  <c:v>4.1698047201483215</c:v>
                </c:pt>
                <c:pt idx="20">
                  <c:v>3.3133145473498318</c:v>
                </c:pt>
                <c:pt idx="21">
                  <c:v>3.3296088599622964</c:v>
                </c:pt>
                <c:pt idx="22">
                  <c:v>4.3654743447309166</c:v>
                </c:pt>
                <c:pt idx="23">
                  <c:v>1.8440380106817185</c:v>
                </c:pt>
                <c:pt idx="24">
                  <c:v>0.96452764337777919</c:v>
                </c:pt>
                <c:pt idx="25">
                  <c:v>0.59224337275459704</c:v>
                </c:pt>
                <c:pt idx="26">
                  <c:v>0.47910853471663228</c:v>
                </c:pt>
                <c:pt idx="27">
                  <c:v>0.3978384127466249</c:v>
                </c:pt>
                <c:pt idx="28">
                  <c:v>0.33072228812436621</c:v>
                </c:pt>
                <c:pt idx="29">
                  <c:v>0.2830424817594453</c:v>
                </c:pt>
                <c:pt idx="30">
                  <c:v>0.24545036934995867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A-47B1-B8BB-707C71B8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932616"/>
        <c:axId val="610944424"/>
      </c:lineChart>
      <c:catAx>
        <c:axId val="61093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44424"/>
        <c:crosses val="autoZero"/>
        <c:auto val="1"/>
        <c:lblAlgn val="ctr"/>
        <c:lblOffset val="100"/>
        <c:noMultiLvlLbl val="0"/>
      </c:catAx>
      <c:valAx>
        <c:axId val="61094442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3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  <a:r>
              <a:rPr lang="en-US" baseline="0"/>
              <a:t> </a:t>
            </a:r>
            <a:r>
              <a:rPr lang="en-US"/>
              <a:t>Sequential Time with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 Seq'!$B$1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'predicted Seq'!$B$2:$B$68</c:f>
              <c:numCache>
                <c:formatCode>0.0</c:formatCode>
                <c:ptCount val="67"/>
                <c:pt idx="0">
                  <c:v>5442</c:v>
                </c:pt>
                <c:pt idx="1">
                  <c:v>23541.5</c:v>
                </c:pt>
                <c:pt idx="2">
                  <c:v>136112</c:v>
                </c:pt>
                <c:pt idx="3">
                  <c:v>210463.5</c:v>
                </c:pt>
                <c:pt idx="4">
                  <c:v>600432.66666666663</c:v>
                </c:pt>
                <c:pt idx="5">
                  <c:v>894806.66666666663</c:v>
                </c:pt>
                <c:pt idx="6">
                  <c:v>4214339.5</c:v>
                </c:pt>
                <c:pt idx="7">
                  <c:v>10076411.166666666</c:v>
                </c:pt>
                <c:pt idx="8">
                  <c:v>16742839.833333334</c:v>
                </c:pt>
                <c:pt idx="9">
                  <c:v>24388250.333333332</c:v>
                </c:pt>
                <c:pt idx="10">
                  <c:v>34929135.333333336</c:v>
                </c:pt>
                <c:pt idx="11">
                  <c:v>45805104.666666664</c:v>
                </c:pt>
                <c:pt idx="12">
                  <c:v>58153785.333333336</c:v>
                </c:pt>
                <c:pt idx="13">
                  <c:v>73323702.666666672</c:v>
                </c:pt>
                <c:pt idx="14">
                  <c:v>91173714.666666672</c:v>
                </c:pt>
                <c:pt idx="15">
                  <c:v>112602742.66666667</c:v>
                </c:pt>
                <c:pt idx="16">
                  <c:v>132669829.33333333</c:v>
                </c:pt>
                <c:pt idx="17">
                  <c:v>161635685.33333334</c:v>
                </c:pt>
                <c:pt idx="18">
                  <c:v>189952202.66666666</c:v>
                </c:pt>
                <c:pt idx="19">
                  <c:v>221616242.66666666</c:v>
                </c:pt>
                <c:pt idx="20">
                  <c:v>258056192</c:v>
                </c:pt>
                <c:pt idx="21">
                  <c:v>297453840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C-4DC8-B718-CF9FA25A6952}"/>
            </c:ext>
          </c:extLst>
        </c:ser>
        <c:ser>
          <c:idx val="1"/>
          <c:order val="1"/>
          <c:tx>
            <c:strRef>
              <c:f>'predicted Seq'!$C$1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'predicted Seq'!$A$2:$A$68</c:f>
              <c:numCache>
                <c:formatCode>General</c:formatCode>
                <c:ptCount val="67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</c:numCache>
            </c:numRef>
          </c:cat>
          <c:val>
            <c:numRef>
              <c:f>'predicted Seq'!$C$2:$C$68</c:f>
              <c:numCache>
                <c:formatCode>General</c:formatCode>
                <c:ptCount val="67"/>
                <c:pt idx="21" formatCode="0.0">
                  <c:v>297453840</c:v>
                </c:pt>
                <c:pt idx="22" formatCode="0.0">
                  <c:v>323956625.86929786</c:v>
                </c:pt>
                <c:pt idx="23" formatCode="0.0">
                  <c:v>363093220.09134746</c:v>
                </c:pt>
                <c:pt idx="24" formatCode="0.0">
                  <c:v>402229814.31339705</c:v>
                </c:pt>
                <c:pt idx="25" formatCode="0.0">
                  <c:v>441366408.53544664</c:v>
                </c:pt>
                <c:pt idx="26" formatCode="0.0">
                  <c:v>480503002.75749624</c:v>
                </c:pt>
                <c:pt idx="27" formatCode="0.0">
                  <c:v>519639596.97954583</c:v>
                </c:pt>
                <c:pt idx="28" formatCode="0.0">
                  <c:v>558776191.20159543</c:v>
                </c:pt>
                <c:pt idx="29" formatCode="0.0">
                  <c:v>597912785.42364502</c:v>
                </c:pt>
                <c:pt idx="30" formatCode="0.0">
                  <c:v>637049379.64569461</c:v>
                </c:pt>
                <c:pt idx="31" formatCode="0.0">
                  <c:v>676185973.86774421</c:v>
                </c:pt>
                <c:pt idx="32" formatCode="0.0">
                  <c:v>715322568.0897938</c:v>
                </c:pt>
                <c:pt idx="33" formatCode="0.0">
                  <c:v>754459162.3118434</c:v>
                </c:pt>
                <c:pt idx="34" formatCode="0.0">
                  <c:v>793595756.53389299</c:v>
                </c:pt>
                <c:pt idx="35" formatCode="0.0">
                  <c:v>832732350.75594258</c:v>
                </c:pt>
                <c:pt idx="36" formatCode="0.0">
                  <c:v>871868944.97799218</c:v>
                </c:pt>
                <c:pt idx="37" formatCode="0.0">
                  <c:v>911005539.20004177</c:v>
                </c:pt>
                <c:pt idx="38" formatCode="0.0">
                  <c:v>950142133.42209136</c:v>
                </c:pt>
                <c:pt idx="39" formatCode="0.0">
                  <c:v>989278727.64414096</c:v>
                </c:pt>
                <c:pt idx="40" formatCode="0.0">
                  <c:v>1028415321.8661906</c:v>
                </c:pt>
                <c:pt idx="41" formatCode="0.0">
                  <c:v>1067551916.0882401</c:v>
                </c:pt>
                <c:pt idx="42" formatCode="0.0">
                  <c:v>1106688510.3102899</c:v>
                </c:pt>
                <c:pt idx="43" formatCode="0.0">
                  <c:v>1145825104.5323393</c:v>
                </c:pt>
                <c:pt idx="44" formatCode="0.0">
                  <c:v>1184961698.7543888</c:v>
                </c:pt>
                <c:pt idx="45" formatCode="0.0">
                  <c:v>1224098292.9764385</c:v>
                </c:pt>
                <c:pt idx="46" formatCode="0.0">
                  <c:v>1263234887.1984882</c:v>
                </c:pt>
                <c:pt idx="47" formatCode="0.0">
                  <c:v>1302371481.4205377</c:v>
                </c:pt>
                <c:pt idx="48" formatCode="0.0">
                  <c:v>1341508075.6425872</c:v>
                </c:pt>
                <c:pt idx="49" formatCode="0.0">
                  <c:v>1380644669.8646369</c:v>
                </c:pt>
                <c:pt idx="50" formatCode="0.0">
                  <c:v>1419781264.0866866</c:v>
                </c:pt>
                <c:pt idx="51" formatCode="0.0">
                  <c:v>1458917858.3087361</c:v>
                </c:pt>
                <c:pt idx="52" formatCode="0.0">
                  <c:v>1498054452.5307856</c:v>
                </c:pt>
                <c:pt idx="53" formatCode="0.0">
                  <c:v>1537191046.7528353</c:v>
                </c:pt>
                <c:pt idx="54" formatCode="0.0">
                  <c:v>1576327640.974885</c:v>
                </c:pt>
                <c:pt idx="55" formatCode="0.0">
                  <c:v>1615464235.1969345</c:v>
                </c:pt>
                <c:pt idx="56" formatCode="0.0">
                  <c:v>1654600829.4189839</c:v>
                </c:pt>
                <c:pt idx="57" formatCode="0.0">
                  <c:v>1693737423.6410336</c:v>
                </c:pt>
                <c:pt idx="58" formatCode="0.0">
                  <c:v>1732874017.8630834</c:v>
                </c:pt>
                <c:pt idx="59" formatCode="0.0">
                  <c:v>1772010612.0851328</c:v>
                </c:pt>
                <c:pt idx="60" formatCode="0.0">
                  <c:v>1811147206.3071823</c:v>
                </c:pt>
                <c:pt idx="61" formatCode="0.0">
                  <c:v>1850283800.529232</c:v>
                </c:pt>
                <c:pt idx="62" formatCode="0.0">
                  <c:v>1889420394.7512817</c:v>
                </c:pt>
                <c:pt idx="63" formatCode="0.0">
                  <c:v>1928556988.9733312</c:v>
                </c:pt>
                <c:pt idx="64" formatCode="0.0">
                  <c:v>1967693583.1953807</c:v>
                </c:pt>
                <c:pt idx="65" formatCode="0.0">
                  <c:v>2006830177.4174304</c:v>
                </c:pt>
                <c:pt idx="66" formatCode="0.0">
                  <c:v>2045966771.6394801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C-4DC8-B718-CF9FA25A6952}"/>
            </c:ext>
          </c:extLst>
        </c:ser>
        <c:ser>
          <c:idx val="2"/>
          <c:order val="2"/>
          <c:tx>
            <c:strRef>
              <c:f>'predicted Seq'!$D$1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'predicted Seq'!$A$2:$A$68</c:f>
              <c:numCache>
                <c:formatCode>General</c:formatCode>
                <c:ptCount val="67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</c:numCache>
            </c:numRef>
          </c:cat>
          <c:val>
            <c:numRef>
              <c:f>'predicted Seq'!$D$2:$D$68</c:f>
              <c:numCache>
                <c:formatCode>General</c:formatCode>
                <c:ptCount val="67"/>
                <c:pt idx="21" formatCode="0.0">
                  <c:v>297453840</c:v>
                </c:pt>
                <c:pt idx="22" formatCode="0.0">
                  <c:v>298826898.92899454</c:v>
                </c:pt>
                <c:pt idx="23" formatCode="0.0">
                  <c:v>335008560.60534263</c:v>
                </c:pt>
                <c:pt idx="24" formatCode="0.0">
                  <c:v>368435189.71891081</c:v>
                </c:pt>
                <c:pt idx="25" formatCode="0.0">
                  <c:v>399297459.27297419</c:v>
                </c:pt>
                <c:pt idx="26" formatCode="0.0">
                  <c:v>428060507.80363697</c:v>
                </c:pt>
                <c:pt idx="27" formatCode="0.0">
                  <c:v>455128817.54590774</c:v>
                </c:pt>
                <c:pt idx="28" formatCode="0.0">
                  <c:v>480786574.53796273</c:v>
                </c:pt>
                <c:pt idx="29" formatCode="0.0">
                  <c:v>505226530.42085516</c:v>
                </c:pt>
                <c:pt idx="30" formatCode="0.0">
                  <c:v>528582642.82152814</c:v>
                </c:pt>
                <c:pt idx="31" formatCode="0.0">
                  <c:v>550951947.51426148</c:v>
                </c:pt>
                <c:pt idx="32" formatCode="0.0">
                  <c:v>572407787.18330503</c:v>
                </c:pt>
                <c:pt idx="33" formatCode="0.0">
                  <c:v>593007744.26709652</c:v>
                </c:pt>
                <c:pt idx="34" formatCode="0.0">
                  <c:v>612798504.41186357</c:v>
                </c:pt>
                <c:pt idx="35" formatCode="0.0">
                  <c:v>631818936.02949154</c:v>
                </c:pt>
                <c:pt idx="36" formatCode="0.0">
                  <c:v>650102108.9271518</c:v>
                </c:pt>
                <c:pt idx="37" formatCode="0.0">
                  <c:v>667676662.78667617</c:v>
                </c:pt>
                <c:pt idx="38" formatCode="0.0">
                  <c:v>684567764.46368301</c:v>
                </c:pt>
                <c:pt idx="39" formatCode="0.0">
                  <c:v>700797797.10966015</c:v>
                </c:pt>
                <c:pt idx="40" formatCode="0.0">
                  <c:v>716386869.22671986</c:v>
                </c:pt>
                <c:pt idx="41" formatCode="0.0">
                  <c:v>731353199.51108503</c:v>
                </c:pt>
                <c:pt idx="42" formatCode="0.0">
                  <c:v>745713413.86523938</c:v>
                </c:pt>
                <c:pt idx="43" formatCode="0.0">
                  <c:v>759482778.88112855</c:v>
                </c:pt>
                <c:pt idx="44" formatCode="0.0">
                  <c:v>772675388.41509771</c:v>
                </c:pt>
                <c:pt idx="45" formatCode="0.0">
                  <c:v>785304314.87150168</c:v>
                </c:pt>
                <c:pt idx="46" formatCode="0.0">
                  <c:v>797381733.47906029</c:v>
                </c:pt>
                <c:pt idx="47" formatCode="0.0">
                  <c:v>808919025.5774529</c:v>
                </c:pt>
                <c:pt idx="48" formatCode="0.0">
                  <c:v>819926865.36014056</c:v>
                </c:pt>
                <c:pt idx="49" formatCode="0.0">
                  <c:v>830415293.41008067</c:v>
                </c:pt>
                <c:pt idx="50" formatCode="0.0">
                  <c:v>840393779.5687542</c:v>
                </c:pt>
                <c:pt idx="51" formatCode="0.0">
                  <c:v>849871277.09849179</c:v>
                </c:pt>
                <c:pt idx="52" formatCode="0.0">
                  <c:v>858856269.66883504</c:v>
                </c:pt>
                <c:pt idx="53" formatCode="0.0">
                  <c:v>867356812.37595725</c:v>
                </c:pt>
                <c:pt idx="54" formatCode="0.0">
                  <c:v>875380567.76004887</c:v>
                </c:pt>
                <c:pt idx="55" formatCode="0.0">
                  <c:v>882934837.59816146</c:v>
                </c:pt>
                <c:pt idx="56" formatCode="0.0">
                  <c:v>890026591.10459411</c:v>
                </c:pt>
                <c:pt idx="57" formatCode="0.0">
                  <c:v>896662490.05692494</c:v>
                </c:pt>
                <c:pt idx="58" formatCode="0.0">
                  <c:v>902848911.2756325</c:v>
                </c:pt>
                <c:pt idx="59" formatCode="0.0">
                  <c:v>908591966.8132894</c:v>
                </c:pt>
                <c:pt idx="60" formatCode="0.0">
                  <c:v>913897522.15141666</c:v>
                </c:pt>
                <c:pt idx="61" formatCode="0.0">
                  <c:v>918771212.65614283</c:v>
                </c:pt>
                <c:pt idx="62" formatCode="0.0">
                  <c:v>923218458.50549805</c:v>
                </c:pt>
                <c:pt idx="63" formatCode="0.0">
                  <c:v>927244478.26964998</c:v>
                </c:pt>
                <c:pt idx="64" formatCode="0.0">
                  <c:v>930854301.29934537</c:v>
                </c:pt>
                <c:pt idx="65" formatCode="0.0">
                  <c:v>934052779.05611491</c:v>
                </c:pt>
                <c:pt idx="66" formatCode="0.0">
                  <c:v>936844595.4996686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C-4DC8-B718-CF9FA25A6952}"/>
            </c:ext>
          </c:extLst>
        </c:ser>
        <c:ser>
          <c:idx val="3"/>
          <c:order val="3"/>
          <c:tx>
            <c:strRef>
              <c:f>'predicted Seq'!$E$1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'predicted Seq'!$A$2:$A$68</c:f>
              <c:numCache>
                <c:formatCode>General</c:formatCode>
                <c:ptCount val="67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</c:numCache>
            </c:numRef>
          </c:cat>
          <c:val>
            <c:numRef>
              <c:f>'predicted Seq'!$E$2:$E$68</c:f>
              <c:numCache>
                <c:formatCode>General</c:formatCode>
                <c:ptCount val="67"/>
                <c:pt idx="21" formatCode="0.0">
                  <c:v>297453840</c:v>
                </c:pt>
                <c:pt idx="22" formatCode="0.0">
                  <c:v>349086352.80960119</c:v>
                </c:pt>
                <c:pt idx="23" formatCode="0.0">
                  <c:v>391177879.57735229</c:v>
                </c:pt>
                <c:pt idx="24" formatCode="0.0">
                  <c:v>436024438.90788329</c:v>
                </c:pt>
                <c:pt idx="25" formatCode="0.0">
                  <c:v>483435357.79791909</c:v>
                </c:pt>
                <c:pt idx="26" formatCode="0.0">
                  <c:v>532945497.71135551</c:v>
                </c:pt>
                <c:pt idx="27" formatCode="0.0">
                  <c:v>584150376.41318393</c:v>
                </c:pt>
                <c:pt idx="28" formatCode="0.0">
                  <c:v>636765807.86522818</c:v>
                </c:pt>
                <c:pt idx="29" formatCode="0.0">
                  <c:v>690599040.42643487</c:v>
                </c:pt>
                <c:pt idx="30" formatCode="0.0">
                  <c:v>745516116.46986103</c:v>
                </c:pt>
                <c:pt idx="31" formatCode="0.0">
                  <c:v>801420000.22122693</c:v>
                </c:pt>
                <c:pt idx="32" formatCode="0.0">
                  <c:v>858237348.99628258</c:v>
                </c:pt>
                <c:pt idx="33" formatCode="0.0">
                  <c:v>915910580.35659027</c:v>
                </c:pt>
                <c:pt idx="34" formatCode="0.0">
                  <c:v>974393008.65592241</c:v>
                </c:pt>
                <c:pt idx="35" formatCode="0.0">
                  <c:v>1033645765.4823936</c:v>
                </c:pt>
                <c:pt idx="36" formatCode="0.0">
                  <c:v>1093635781.0288324</c:v>
                </c:pt>
                <c:pt idx="37" formatCode="0.0">
                  <c:v>1154334415.6134074</c:v>
                </c:pt>
                <c:pt idx="38" formatCode="0.0">
                  <c:v>1215716502.3804998</c:v>
                </c:pt>
                <c:pt idx="39" formatCode="0.0">
                  <c:v>1277759658.1786218</c:v>
                </c:pt>
                <c:pt idx="40" formatCode="0.0">
                  <c:v>1340443774.5056612</c:v>
                </c:pt>
                <c:pt idx="41" formatCode="0.0">
                  <c:v>1403750632.6653953</c:v>
                </c:pt>
                <c:pt idx="42" formatCode="0.0">
                  <c:v>1467663606.7553403</c:v>
                </c:pt>
                <c:pt idx="43" formatCode="0.0">
                  <c:v>1532167430.1835501</c:v>
                </c:pt>
                <c:pt idx="44" formatCode="0.0">
                  <c:v>1597248009.0936799</c:v>
                </c:pt>
                <c:pt idx="45" formatCode="0.0">
                  <c:v>1662892271.0813754</c:v>
                </c:pt>
                <c:pt idx="46" formatCode="0.0">
                  <c:v>1729088040.9179163</c:v>
                </c:pt>
                <c:pt idx="47" formatCode="0.0">
                  <c:v>1795823937.2636225</c:v>
                </c:pt>
                <c:pt idx="48" formatCode="0.0">
                  <c:v>1863089285.9250338</c:v>
                </c:pt>
                <c:pt idx="49" formatCode="0.0">
                  <c:v>1930874046.3191931</c:v>
                </c:pt>
                <c:pt idx="50" formatCode="0.0">
                  <c:v>1999168748.604619</c:v>
                </c:pt>
                <c:pt idx="51" formatCode="0.0">
                  <c:v>2067964439.5189805</c:v>
                </c:pt>
                <c:pt idx="52" formatCode="0.0">
                  <c:v>2137252635.392736</c:v>
                </c:pt>
                <c:pt idx="53" formatCode="0.0">
                  <c:v>2207025281.1297131</c:v>
                </c:pt>
                <c:pt idx="54" formatCode="0.0">
                  <c:v>2277274714.1897211</c:v>
                </c:pt>
                <c:pt idx="55" formatCode="0.0">
                  <c:v>2347993632.7957077</c:v>
                </c:pt>
                <c:pt idx="56" formatCode="0.0">
                  <c:v>2419175067.7333736</c:v>
                </c:pt>
                <c:pt idx="57" formatCode="0.0">
                  <c:v>2490812357.2251425</c:v>
                </c:pt>
                <c:pt idx="58" formatCode="0.0">
                  <c:v>2562899124.4505343</c:v>
                </c:pt>
                <c:pt idx="59" formatCode="0.0">
                  <c:v>2635429257.3569765</c:v>
                </c:pt>
                <c:pt idx="60" formatCode="0.0">
                  <c:v>2708396890.4629478</c:v>
                </c:pt>
                <c:pt idx="61" formatCode="0.0">
                  <c:v>2781796388.4023213</c:v>
                </c:pt>
                <c:pt idx="62" formatCode="0.0">
                  <c:v>2855622330.9970655</c:v>
                </c:pt>
                <c:pt idx="63" formatCode="0.0">
                  <c:v>2929869499.6770124</c:v>
                </c:pt>
                <c:pt idx="64" formatCode="0.0">
                  <c:v>3004532865.0914159</c:v>
                </c:pt>
                <c:pt idx="65" formatCode="0.0">
                  <c:v>3079607575.7787457</c:v>
                </c:pt>
                <c:pt idx="66" formatCode="0.0">
                  <c:v>3155088947.7792916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C-4DC8-B718-CF9FA25A6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84432"/>
        <c:axId val="506984760"/>
      </c:lineChart>
      <c:catAx>
        <c:axId val="50698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84760"/>
        <c:crosses val="autoZero"/>
        <c:auto val="1"/>
        <c:lblAlgn val="ctr"/>
        <c:lblOffset val="100"/>
        <c:noMultiLvlLbl val="0"/>
      </c:catAx>
      <c:valAx>
        <c:axId val="50698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8443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of Matrix Multiplication on 4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Sheet12!$A$26:$A$55</c:f>
              <c:numCache>
                <c:formatCode>General</c:formatCode>
                <c:ptCount val="3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2880</c:v>
                </c:pt>
                <c:pt idx="23">
                  <c:v>3120</c:v>
                </c:pt>
                <c:pt idx="24">
                  <c:v>3360</c:v>
                </c:pt>
                <c:pt idx="25">
                  <c:v>3600</c:v>
                </c:pt>
                <c:pt idx="26">
                  <c:v>3840</c:v>
                </c:pt>
                <c:pt idx="27">
                  <c:v>4080</c:v>
                </c:pt>
                <c:pt idx="28">
                  <c:v>4320</c:v>
                </c:pt>
                <c:pt idx="29">
                  <c:v>4560</c:v>
                </c:pt>
              </c:numCache>
            </c:numRef>
          </c:cat>
          <c:val>
            <c:numRef>
              <c:f>Sheet12!$E$26:$E$55</c:f>
              <c:numCache>
                <c:formatCode>0.00</c:formatCode>
                <c:ptCount val="30"/>
                <c:pt idx="0">
                  <c:v>0.79357209519365368</c:v>
                </c:pt>
                <c:pt idx="1">
                  <c:v>0.45817698439884158</c:v>
                </c:pt>
                <c:pt idx="2">
                  <c:v>1.6608746583365872</c:v>
                </c:pt>
                <c:pt idx="3">
                  <c:v>1.064267090896587</c:v>
                </c:pt>
                <c:pt idx="4">
                  <c:v>1.5545713579510463</c:v>
                </c:pt>
                <c:pt idx="5">
                  <c:v>0.7705379970799916</c:v>
                </c:pt>
                <c:pt idx="6">
                  <c:v>3.812562512303435</c:v>
                </c:pt>
                <c:pt idx="7">
                  <c:v>5.6625211951875398</c:v>
                </c:pt>
                <c:pt idx="8">
                  <c:v>4.7428539617963423</c:v>
                </c:pt>
                <c:pt idx="9">
                  <c:v>4.764678398319691</c:v>
                </c:pt>
                <c:pt idx="10">
                  <c:v>6.0838059764646397</c:v>
                </c:pt>
                <c:pt idx="11">
                  <c:v>6.1282775629462725</c:v>
                </c:pt>
                <c:pt idx="12">
                  <c:v>3.3335411477992687</c:v>
                </c:pt>
                <c:pt idx="13">
                  <c:v>2.1139951227032823</c:v>
                </c:pt>
                <c:pt idx="14">
                  <c:v>1.6781811302058431</c:v>
                </c:pt>
                <c:pt idx="15">
                  <c:v>1.304505048578801</c:v>
                </c:pt>
                <c:pt idx="16">
                  <c:v>1.0277139057622406</c:v>
                </c:pt>
                <c:pt idx="17">
                  <c:v>1.1041734173057272</c:v>
                </c:pt>
                <c:pt idx="18">
                  <c:v>1.1265908159589717</c:v>
                </c:pt>
                <c:pt idx="19">
                  <c:v>1.0593856291071544</c:v>
                </c:pt>
                <c:pt idx="20">
                  <c:v>1.0855106773896568</c:v>
                </c:pt>
                <c:pt idx="21">
                  <c:v>1.0183827445280662</c:v>
                </c:pt>
                <c:pt idx="22">
                  <c:v>1.0505203151216886</c:v>
                </c:pt>
                <c:pt idx="23">
                  <c:v>1.009569664997743</c:v>
                </c:pt>
                <c:pt idx="24">
                  <c:v>0.98855752286050524</c:v>
                </c:pt>
                <c:pt idx="25">
                  <c:v>0.9422909138786536</c:v>
                </c:pt>
                <c:pt idx="26">
                  <c:v>0.89693070699523458</c:v>
                </c:pt>
                <c:pt idx="27">
                  <c:v>0.85607810372385906</c:v>
                </c:pt>
                <c:pt idx="28">
                  <c:v>0.80125680548404499</c:v>
                </c:pt>
                <c:pt idx="29">
                  <c:v>0.76072057454566755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B-4BDF-A916-0CC37B1D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068312"/>
        <c:axId val="611069296"/>
      </c:lineChart>
      <c:catAx>
        <c:axId val="61106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69296"/>
        <c:crosses val="autoZero"/>
        <c:auto val="1"/>
        <c:lblAlgn val="ctr"/>
        <c:lblOffset val="100"/>
        <c:noMultiLvlLbl val="0"/>
      </c:catAx>
      <c:valAx>
        <c:axId val="6110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6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Length to Reach</a:t>
            </a:r>
            <a:r>
              <a:rPr lang="en-US" baseline="0"/>
              <a:t> 5 mins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Sheet12!$B$228</c:f>
              <c:strCache>
                <c:ptCount val="1"/>
                <c:pt idx="0">
                  <c:v>Cores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Sheet12!$B$229:$B$233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</c:numCache>
            </c:numRef>
          </c:cat>
          <c:val>
            <c:numRef>
              <c:f>Sheet12!$A$229:$A$233</c:f>
              <c:numCache>
                <c:formatCode>General</c:formatCode>
                <c:ptCount val="5"/>
                <c:pt idx="0">
                  <c:v>2640</c:v>
                </c:pt>
                <c:pt idx="1">
                  <c:v>2880</c:v>
                </c:pt>
                <c:pt idx="2">
                  <c:v>5880</c:v>
                </c:pt>
                <c:pt idx="3">
                  <c:v>6960</c:v>
                </c:pt>
                <c:pt idx="4">
                  <c:v>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0-43F4-BE32-9C18662E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57728"/>
        <c:axId val="480661008"/>
      </c:lineChart>
      <c:catAx>
        <c:axId val="48065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61008"/>
        <c:crosses val="autoZero"/>
        <c:auto val="1"/>
        <c:lblAlgn val="ctr"/>
        <c:lblOffset val="100"/>
        <c:noMultiLvlLbl val="0"/>
      </c:catAx>
      <c:valAx>
        <c:axId val="4806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Multi-core Multiplication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10"/>
      <c:depthPercent val="18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978937007874015"/>
          <c:y val="0.17171296296296296"/>
          <c:w val="0.6993702974628172"/>
          <c:h val="0.63281167979002628"/>
        </c:manualLayout>
      </c:layout>
      <c:surface3DChart>
        <c:wireframe val="0"/>
        <c:ser>
          <c:idx val="0"/>
          <c:order val="0"/>
          <c:tx>
            <c:strRef>
              <c:f>Sheet12!$C$195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Sheet12!$A$196:$A$217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Sheet12!$C$196:$C$217</c:f>
              <c:numCache>
                <c:formatCode>0.00</c:formatCode>
                <c:ptCount val="22"/>
                <c:pt idx="0">
                  <c:v>3.1742883807746147</c:v>
                </c:pt>
                <c:pt idx="1">
                  <c:v>1.8327079375953663</c:v>
                </c:pt>
                <c:pt idx="2">
                  <c:v>6.6434986333463488</c:v>
                </c:pt>
                <c:pt idx="3">
                  <c:v>4.257068363586348</c:v>
                </c:pt>
                <c:pt idx="4">
                  <c:v>6.2182854318041851</c:v>
                </c:pt>
                <c:pt idx="5">
                  <c:v>3.0821519883199664</c:v>
                </c:pt>
                <c:pt idx="6">
                  <c:v>15.25025004921374</c:v>
                </c:pt>
                <c:pt idx="7">
                  <c:v>22.650084780750159</c:v>
                </c:pt>
                <c:pt idx="8">
                  <c:v>18.971415847185369</c:v>
                </c:pt>
                <c:pt idx="9">
                  <c:v>19.058713593278764</c:v>
                </c:pt>
                <c:pt idx="10">
                  <c:v>24.335223905858559</c:v>
                </c:pt>
                <c:pt idx="11">
                  <c:v>24.51311025178509</c:v>
                </c:pt>
                <c:pt idx="12">
                  <c:v>13.334164591197075</c:v>
                </c:pt>
                <c:pt idx="13">
                  <c:v>8.4559804908131291</c:v>
                </c:pt>
                <c:pt idx="14">
                  <c:v>6.7127245208233726</c:v>
                </c:pt>
                <c:pt idx="15">
                  <c:v>5.218020194315204</c:v>
                </c:pt>
                <c:pt idx="16">
                  <c:v>4.1108556230489626</c:v>
                </c:pt>
                <c:pt idx="17">
                  <c:v>4.4166936692229086</c:v>
                </c:pt>
                <c:pt idx="18">
                  <c:v>4.5063632638358868</c:v>
                </c:pt>
                <c:pt idx="19">
                  <c:v>4.2375425164286176</c:v>
                </c:pt>
                <c:pt idx="20">
                  <c:v>4.3420427095586271</c:v>
                </c:pt>
                <c:pt idx="21">
                  <c:v>4.0735309781122648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C-4545-859E-6839B0393C00}"/>
            </c:ext>
          </c:extLst>
        </c:ser>
        <c:ser>
          <c:idx val="1"/>
          <c:order val="1"/>
          <c:tx>
            <c:strRef>
              <c:f>Sheet12!$D$195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Sheet12!$A$196:$A$217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Sheet12!$D$196:$D$217</c:f>
              <c:numCache>
                <c:formatCode>0.00</c:formatCode>
                <c:ptCount val="22"/>
                <c:pt idx="0">
                  <c:v>2.040877554847178</c:v>
                </c:pt>
                <c:pt idx="1">
                  <c:v>2.2464335130492867</c:v>
                </c:pt>
                <c:pt idx="2">
                  <c:v>8.8454298309270314</c:v>
                </c:pt>
                <c:pt idx="3">
                  <c:v>5.8329761189893299</c:v>
                </c:pt>
                <c:pt idx="4">
                  <c:v>9.9261475726015291</c:v>
                </c:pt>
                <c:pt idx="5">
                  <c:v>9.1905438485372404</c:v>
                </c:pt>
                <c:pt idx="6">
                  <c:v>28.392009243165312</c:v>
                </c:pt>
                <c:pt idx="7">
                  <c:v>40.874121954814221</c:v>
                </c:pt>
                <c:pt idx="8">
                  <c:v>33.935334156011876</c:v>
                </c:pt>
                <c:pt idx="9">
                  <c:v>44.497312758210278</c:v>
                </c:pt>
                <c:pt idx="10">
                  <c:v>51.957326404857206</c:v>
                </c:pt>
                <c:pt idx="11">
                  <c:v>58.065646588643126</c:v>
                </c:pt>
                <c:pt idx="12">
                  <c:v>58.338953170697131</c:v>
                </c:pt>
                <c:pt idx="13">
                  <c:v>57.324583410536242</c:v>
                </c:pt>
                <c:pt idx="14">
                  <c:v>42.183057231737649</c:v>
                </c:pt>
                <c:pt idx="15">
                  <c:v>54.789216356502067</c:v>
                </c:pt>
                <c:pt idx="16">
                  <c:v>54.194376296489544</c:v>
                </c:pt>
                <c:pt idx="17">
                  <c:v>52.988423962636119</c:v>
                </c:pt>
                <c:pt idx="18">
                  <c:v>30.04518789202195</c:v>
                </c:pt>
                <c:pt idx="19">
                  <c:v>23.172988089946635</c:v>
                </c:pt>
                <c:pt idx="20">
                  <c:v>16.826947404808582</c:v>
                </c:pt>
                <c:pt idx="21">
                  <c:v>14.396116946229942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C-4545-859E-6839B0393C00}"/>
            </c:ext>
          </c:extLst>
        </c:ser>
        <c:ser>
          <c:idx val="2"/>
          <c:order val="2"/>
          <c:tx>
            <c:strRef>
              <c:f>Sheet12!$E$195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Sheet12!$A$196:$A$217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Sheet12!$E$196:$E$217</c:f>
              <c:numCache>
                <c:formatCode>0.00</c:formatCode>
                <c:ptCount val="22"/>
                <c:pt idx="0">
                  <c:v>3.0106218189865017</c:v>
                </c:pt>
                <c:pt idx="1">
                  <c:v>1.0638591131758284</c:v>
                </c:pt>
                <c:pt idx="2">
                  <c:v>8.2795201829728224</c:v>
                </c:pt>
                <c:pt idx="3">
                  <c:v>11.399944750782698</c:v>
                </c:pt>
                <c:pt idx="4">
                  <c:v>18.323415302047284</c:v>
                </c:pt>
                <c:pt idx="5">
                  <c:v>15.616880812509235</c:v>
                </c:pt>
                <c:pt idx="6">
                  <c:v>47.258567869005411</c:v>
                </c:pt>
                <c:pt idx="7">
                  <c:v>78.817775097436154</c:v>
                </c:pt>
                <c:pt idx="8">
                  <c:v>92.878935220626786</c:v>
                </c:pt>
                <c:pt idx="9">
                  <c:v>103.37605018923257</c:v>
                </c:pt>
                <c:pt idx="10">
                  <c:v>102.85187765515863</c:v>
                </c:pt>
                <c:pt idx="11">
                  <c:v>69.600435708925531</c:v>
                </c:pt>
                <c:pt idx="12">
                  <c:v>100.51032299708555</c:v>
                </c:pt>
                <c:pt idx="13">
                  <c:v>110.04409745984864</c:v>
                </c:pt>
                <c:pt idx="14">
                  <c:v>75.766895334809774</c:v>
                </c:pt>
                <c:pt idx="15">
                  <c:v>107.38519664045744</c:v>
                </c:pt>
                <c:pt idx="16">
                  <c:v>31.784222282499002</c:v>
                </c:pt>
                <c:pt idx="17">
                  <c:v>82.835279327635376</c:v>
                </c:pt>
                <c:pt idx="18">
                  <c:v>100.08790069428248</c:v>
                </c:pt>
                <c:pt idx="19">
                  <c:v>78.370046089478677</c:v>
                </c:pt>
                <c:pt idx="20">
                  <c:v>101.206595256515</c:v>
                </c:pt>
                <c:pt idx="21">
                  <c:v>86.700978960775757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C-4545-859E-6839B0393C00}"/>
            </c:ext>
          </c:extLst>
        </c:ser>
        <c:ser>
          <c:idx val="3"/>
          <c:order val="3"/>
          <c:tx>
            <c:strRef>
              <c:f>Sheet12!$F$195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Sheet12!$A$196:$A$217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Sheet12!$F$196:$F$217</c:f>
              <c:numCache>
                <c:formatCode>0.00</c:formatCode>
                <c:ptCount val="22"/>
                <c:pt idx="0">
                  <c:v>0.22626761002584767</c:v>
                </c:pt>
                <c:pt idx="1">
                  <c:v>2.1301312019303276</c:v>
                </c:pt>
                <c:pt idx="2">
                  <c:v>2.5885172013768707</c:v>
                </c:pt>
                <c:pt idx="3">
                  <c:v>1.9674358602831545</c:v>
                </c:pt>
                <c:pt idx="4">
                  <c:v>5.422680877901489</c:v>
                </c:pt>
                <c:pt idx="5">
                  <c:v>4.4963916407670474</c:v>
                </c:pt>
                <c:pt idx="6">
                  <c:v>27.305880269408412</c:v>
                </c:pt>
                <c:pt idx="7">
                  <c:v>18.969677240610697</c:v>
                </c:pt>
                <c:pt idx="8">
                  <c:v>33.947765332450203</c:v>
                </c:pt>
                <c:pt idx="9">
                  <c:v>27.845946481861162</c:v>
                </c:pt>
                <c:pt idx="10">
                  <c:v>46.109385663801945</c:v>
                </c:pt>
                <c:pt idx="11">
                  <c:v>76.482015649793695</c:v>
                </c:pt>
                <c:pt idx="12">
                  <c:v>57.113940377844116</c:v>
                </c:pt>
                <c:pt idx="13">
                  <c:v>74.614445524046232</c:v>
                </c:pt>
                <c:pt idx="14">
                  <c:v>60.203903552658169</c:v>
                </c:pt>
                <c:pt idx="15">
                  <c:v>75.950798661203052</c:v>
                </c:pt>
                <c:pt idx="16">
                  <c:v>80.301322115627116</c:v>
                </c:pt>
                <c:pt idx="17">
                  <c:v>91.470677887082616</c:v>
                </c:pt>
                <c:pt idx="18">
                  <c:v>111.79052325146279</c:v>
                </c:pt>
                <c:pt idx="19">
                  <c:v>104.24511800370804</c:v>
                </c:pt>
                <c:pt idx="20">
                  <c:v>82.832863683745799</c:v>
                </c:pt>
                <c:pt idx="21">
                  <c:v>83.240221499057412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C-4545-859E-6839B0393C0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09012528"/>
        <c:axId val="609012200"/>
        <c:axId val="572535888"/>
      </c:surface3DChart>
      <c:catAx>
        <c:axId val="60901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12200"/>
        <c:crosses val="autoZero"/>
        <c:auto val="1"/>
        <c:lblAlgn val="ctr"/>
        <c:lblOffset val="100"/>
        <c:noMultiLvlLbl val="0"/>
      </c:catAx>
      <c:valAx>
        <c:axId val="60901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12528"/>
        <c:crosses val="autoZero"/>
        <c:crossBetween val="midCat"/>
      </c:valAx>
      <c:serAx>
        <c:axId val="57253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32017191601049871"/>
              <c:y val="0.802279819189268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122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of Matrix Multiplication with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2880</c:v>
                </c:pt>
                <c:pt idx="23">
                  <c:v>3120</c:v>
                </c:pt>
                <c:pt idx="24">
                  <c:v>3360</c:v>
                </c:pt>
                <c:pt idx="25">
                  <c:v>3600</c:v>
                </c:pt>
                <c:pt idx="26">
                  <c:v>3840</c:v>
                </c:pt>
                <c:pt idx="27">
                  <c:v>4080</c:v>
                </c:pt>
                <c:pt idx="28">
                  <c:v>4320</c:v>
                </c:pt>
                <c:pt idx="29">
                  <c:v>4560</c:v>
                </c:pt>
              </c:numCache>
            </c:numRef>
          </c:xVal>
          <c:yVal>
            <c:numRef>
              <c:f>Sheet1!$L$3:$L$32</c:f>
              <c:numCache>
                <c:formatCode>General</c:formatCode>
                <c:ptCount val="30"/>
                <c:pt idx="0">
                  <c:v>3.1742883807746147</c:v>
                </c:pt>
                <c:pt idx="1">
                  <c:v>1.8327079375953663</c:v>
                </c:pt>
                <c:pt idx="2">
                  <c:v>6.6434986333463488</c:v>
                </c:pt>
                <c:pt idx="3">
                  <c:v>4.257068363586348</c:v>
                </c:pt>
                <c:pt idx="4">
                  <c:v>6.2182854318041851</c:v>
                </c:pt>
                <c:pt idx="5">
                  <c:v>3.0821519883199664</c:v>
                </c:pt>
                <c:pt idx="6">
                  <c:v>15.25025004921374</c:v>
                </c:pt>
                <c:pt idx="7">
                  <c:v>22.650084780750159</c:v>
                </c:pt>
                <c:pt idx="8">
                  <c:v>18.971415847185369</c:v>
                </c:pt>
                <c:pt idx="9">
                  <c:v>19.058713593278764</c:v>
                </c:pt>
                <c:pt idx="10">
                  <c:v>24.335223905858559</c:v>
                </c:pt>
                <c:pt idx="11">
                  <c:v>24.51311025178509</c:v>
                </c:pt>
                <c:pt idx="12">
                  <c:v>13.334164591197075</c:v>
                </c:pt>
                <c:pt idx="13">
                  <c:v>8.4559804908131291</c:v>
                </c:pt>
                <c:pt idx="14">
                  <c:v>6.7127245208233726</c:v>
                </c:pt>
                <c:pt idx="15">
                  <c:v>5.218020194315204</c:v>
                </c:pt>
                <c:pt idx="16">
                  <c:v>4.1108556230489626</c:v>
                </c:pt>
                <c:pt idx="17">
                  <c:v>4.4166936692229086</c:v>
                </c:pt>
                <c:pt idx="18">
                  <c:v>4.5063632638358868</c:v>
                </c:pt>
                <c:pt idx="19">
                  <c:v>4.2375425164286176</c:v>
                </c:pt>
                <c:pt idx="20">
                  <c:v>4.3420427095586271</c:v>
                </c:pt>
                <c:pt idx="21">
                  <c:v>4.0735309781122648</c:v>
                </c:pt>
                <c:pt idx="22">
                  <c:v>4.2020812604867546</c:v>
                </c:pt>
                <c:pt idx="23">
                  <c:v>4.0382786599909721</c:v>
                </c:pt>
                <c:pt idx="24">
                  <c:v>3.954230091442021</c:v>
                </c:pt>
                <c:pt idx="25">
                  <c:v>3.7691636555146144</c:v>
                </c:pt>
                <c:pt idx="26">
                  <c:v>3.5877228279809383</c:v>
                </c:pt>
                <c:pt idx="27">
                  <c:v>3.4243124148954363</c:v>
                </c:pt>
                <c:pt idx="28">
                  <c:v>3.2050272219361799</c:v>
                </c:pt>
                <c:pt idx="29">
                  <c:v>3.0428822981826702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F-437B-B5B9-5DBF2171763C}"/>
            </c:ext>
          </c:extLst>
        </c:ser>
        <c:ser>
          <c:idx val="1"/>
          <c:order val="1"/>
          <c:tx>
            <c:strRef>
              <c:f>Sheet1!$I$34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Sheet1!$K$35:$K$66</c:f>
              <c:numCache>
                <c:formatCode>General</c:formatCode>
                <c:ptCount val="3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3000</c:v>
                </c:pt>
                <c:pt idx="23">
                  <c:v>3360</c:v>
                </c:pt>
                <c:pt idx="24">
                  <c:v>3720</c:v>
                </c:pt>
                <c:pt idx="25">
                  <c:v>4080</c:v>
                </c:pt>
                <c:pt idx="26">
                  <c:v>4440</c:v>
                </c:pt>
                <c:pt idx="27">
                  <c:v>4800</c:v>
                </c:pt>
                <c:pt idx="28">
                  <c:v>5160</c:v>
                </c:pt>
                <c:pt idx="29">
                  <c:v>5520</c:v>
                </c:pt>
                <c:pt idx="30">
                  <c:v>5880</c:v>
                </c:pt>
                <c:pt idx="31">
                  <c:v>6240</c:v>
                </c:pt>
              </c:numCache>
            </c:numRef>
          </c:xVal>
          <c:yVal>
            <c:numRef>
              <c:f>Sheet1!$L$35:$L$66</c:f>
              <c:numCache>
                <c:formatCode>General</c:formatCode>
                <c:ptCount val="32"/>
                <c:pt idx="0">
                  <c:v>2.040877554847178</c:v>
                </c:pt>
                <c:pt idx="1">
                  <c:v>2.2464335130492867</c:v>
                </c:pt>
                <c:pt idx="2">
                  <c:v>8.8454298309270314</c:v>
                </c:pt>
                <c:pt idx="3">
                  <c:v>5.8329761189893299</c:v>
                </c:pt>
                <c:pt idx="4">
                  <c:v>9.9261475726015309</c:v>
                </c:pt>
                <c:pt idx="5">
                  <c:v>9.1905438485372404</c:v>
                </c:pt>
                <c:pt idx="6">
                  <c:v>28.392009243165312</c:v>
                </c:pt>
                <c:pt idx="7">
                  <c:v>40.874121954814221</c:v>
                </c:pt>
                <c:pt idx="8">
                  <c:v>33.935334156011876</c:v>
                </c:pt>
                <c:pt idx="9">
                  <c:v>44.497312758210278</c:v>
                </c:pt>
                <c:pt idx="10">
                  <c:v>51.957326404857206</c:v>
                </c:pt>
                <c:pt idx="11">
                  <c:v>58.065646588643126</c:v>
                </c:pt>
                <c:pt idx="12">
                  <c:v>58.338953170697131</c:v>
                </c:pt>
                <c:pt idx="13">
                  <c:v>57.324583410536242</c:v>
                </c:pt>
                <c:pt idx="14">
                  <c:v>42.183057231737649</c:v>
                </c:pt>
                <c:pt idx="15">
                  <c:v>54.78921635650206</c:v>
                </c:pt>
                <c:pt idx="16">
                  <c:v>54.194376296489544</c:v>
                </c:pt>
                <c:pt idx="17">
                  <c:v>52.988423962636119</c:v>
                </c:pt>
                <c:pt idx="18">
                  <c:v>30.04518789202195</c:v>
                </c:pt>
                <c:pt idx="19">
                  <c:v>23.172988089946639</c:v>
                </c:pt>
                <c:pt idx="20">
                  <c:v>16.826947404808582</c:v>
                </c:pt>
                <c:pt idx="21">
                  <c:v>14.396116946229943</c:v>
                </c:pt>
                <c:pt idx="22">
                  <c:v>9.8506945317978385</c:v>
                </c:pt>
                <c:pt idx="23">
                  <c:v>8.3608535372226296</c:v>
                </c:pt>
                <c:pt idx="24">
                  <c:v>7.2839935597302183</c:v>
                </c:pt>
                <c:pt idx="25">
                  <c:v>8.6264516612751763</c:v>
                </c:pt>
                <c:pt idx="26">
                  <c:v>7.4738967065540614</c:v>
                </c:pt>
                <c:pt idx="27">
                  <c:v>6.3232860039344239</c:v>
                </c:pt>
                <c:pt idx="28">
                  <c:v>5.544308953555702</c:v>
                </c:pt>
                <c:pt idx="29">
                  <c:v>4.9044768483546566</c:v>
                </c:pt>
                <c:pt idx="30">
                  <c:v>4.2978792127920054</c:v>
                </c:pt>
                <c:pt idx="31">
                  <c:v>3.8872076604863319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F-437B-B5B9-5DBF2171763C}"/>
            </c:ext>
          </c:extLst>
        </c:ser>
        <c:ser>
          <c:idx val="2"/>
          <c:order val="2"/>
          <c:tx>
            <c:strRef>
              <c:f>Sheet1!$I$68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Sheet1!$K$69:$K$100</c:f>
              <c:numCache>
                <c:formatCode>General</c:formatCode>
                <c:ptCount val="3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3120</c:v>
                </c:pt>
                <c:pt idx="23">
                  <c:v>3600</c:v>
                </c:pt>
                <c:pt idx="24">
                  <c:v>4080</c:v>
                </c:pt>
                <c:pt idx="25">
                  <c:v>4560</c:v>
                </c:pt>
                <c:pt idx="26">
                  <c:v>5040</c:v>
                </c:pt>
                <c:pt idx="27">
                  <c:v>5520</c:v>
                </c:pt>
                <c:pt idx="28">
                  <c:v>6000</c:v>
                </c:pt>
                <c:pt idx="29">
                  <c:v>6480</c:v>
                </c:pt>
                <c:pt idx="30">
                  <c:v>6960</c:v>
                </c:pt>
                <c:pt idx="31">
                  <c:v>7440</c:v>
                </c:pt>
              </c:numCache>
            </c:numRef>
          </c:xVal>
          <c:yVal>
            <c:numRef>
              <c:f>Sheet1!$L$69:$L$100</c:f>
              <c:numCache>
                <c:formatCode>General</c:formatCode>
                <c:ptCount val="32"/>
                <c:pt idx="0">
                  <c:v>3.0106218189865017</c:v>
                </c:pt>
                <c:pt idx="1">
                  <c:v>1.0638591131758284</c:v>
                </c:pt>
                <c:pt idx="2">
                  <c:v>8.2795201829728224</c:v>
                </c:pt>
                <c:pt idx="3">
                  <c:v>11.399944750782698</c:v>
                </c:pt>
                <c:pt idx="4">
                  <c:v>18.323415302047284</c:v>
                </c:pt>
                <c:pt idx="5">
                  <c:v>15.616880812509235</c:v>
                </c:pt>
                <c:pt idx="6">
                  <c:v>47.258567869005411</c:v>
                </c:pt>
                <c:pt idx="7">
                  <c:v>78.817775097436154</c:v>
                </c:pt>
                <c:pt idx="8">
                  <c:v>92.878935220626786</c:v>
                </c:pt>
                <c:pt idx="9">
                  <c:v>103.37605018923257</c:v>
                </c:pt>
                <c:pt idx="10">
                  <c:v>102.85187765515863</c:v>
                </c:pt>
                <c:pt idx="11">
                  <c:v>69.600435708925531</c:v>
                </c:pt>
                <c:pt idx="12">
                  <c:v>100.51032299708555</c:v>
                </c:pt>
                <c:pt idx="13">
                  <c:v>110.04409745984864</c:v>
                </c:pt>
                <c:pt idx="14">
                  <c:v>75.766895334809774</c:v>
                </c:pt>
                <c:pt idx="15">
                  <c:v>107.38519664045744</c:v>
                </c:pt>
                <c:pt idx="16">
                  <c:v>31.784222282499002</c:v>
                </c:pt>
                <c:pt idx="17">
                  <c:v>82.835279327635376</c:v>
                </c:pt>
                <c:pt idx="18">
                  <c:v>100.08790069428248</c:v>
                </c:pt>
                <c:pt idx="19">
                  <c:v>78.370046089478677</c:v>
                </c:pt>
                <c:pt idx="20">
                  <c:v>101.206595256515</c:v>
                </c:pt>
                <c:pt idx="21">
                  <c:v>86.700978960775757</c:v>
                </c:pt>
                <c:pt idx="22">
                  <c:v>43.015198495987534</c:v>
                </c:pt>
                <c:pt idx="23">
                  <c:v>20.122246458642636</c:v>
                </c:pt>
                <c:pt idx="24">
                  <c:v>10.062422382605911</c:v>
                </c:pt>
                <c:pt idx="25">
                  <c:v>10.547791816653291</c:v>
                </c:pt>
                <c:pt idx="26">
                  <c:v>8.8756557480184899</c:v>
                </c:pt>
                <c:pt idx="27">
                  <c:v>7.4758018258827006</c:v>
                </c:pt>
                <c:pt idx="28">
                  <c:v>6.6617743206120874</c:v>
                </c:pt>
                <c:pt idx="29">
                  <c:v>5.7295710913847318</c:v>
                </c:pt>
                <c:pt idx="30">
                  <c:v>5.0460927571331995</c:v>
                </c:pt>
                <c:pt idx="31">
                  <c:v>4.407195864801964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F-437B-B5B9-5DBF2171763C}"/>
            </c:ext>
          </c:extLst>
        </c:ser>
        <c:ser>
          <c:idx val="3"/>
          <c:order val="3"/>
          <c:tx>
            <c:strRef>
              <c:f>Sheet1!$I$102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Sheet1!$K$103:$K$133</c:f>
              <c:numCache>
                <c:formatCode>General</c:formatCode>
                <c:ptCount val="31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3240</c:v>
                </c:pt>
                <c:pt idx="23">
                  <c:v>3840</c:v>
                </c:pt>
                <c:pt idx="24">
                  <c:v>4440</c:v>
                </c:pt>
                <c:pt idx="25">
                  <c:v>5040</c:v>
                </c:pt>
                <c:pt idx="26">
                  <c:v>5640</c:v>
                </c:pt>
                <c:pt idx="27">
                  <c:v>6240</c:v>
                </c:pt>
                <c:pt idx="28">
                  <c:v>6840</c:v>
                </c:pt>
                <c:pt idx="29">
                  <c:v>7440</c:v>
                </c:pt>
                <c:pt idx="30">
                  <c:v>8040</c:v>
                </c:pt>
              </c:numCache>
            </c:numRef>
          </c:xVal>
          <c:yVal>
            <c:numRef>
              <c:f>Sheet1!$L$103:$L$133</c:f>
              <c:numCache>
                <c:formatCode>General</c:formatCode>
                <c:ptCount val="31"/>
                <c:pt idx="0">
                  <c:v>0.22626761002584767</c:v>
                </c:pt>
                <c:pt idx="1">
                  <c:v>2.1301312019303276</c:v>
                </c:pt>
                <c:pt idx="2">
                  <c:v>2.5885172013768707</c:v>
                </c:pt>
                <c:pt idx="3">
                  <c:v>1.9674358602831543</c:v>
                </c:pt>
                <c:pt idx="4">
                  <c:v>5.422680877901489</c:v>
                </c:pt>
                <c:pt idx="5">
                  <c:v>4.4963916407670474</c:v>
                </c:pt>
                <c:pt idx="6">
                  <c:v>27.305880269408412</c:v>
                </c:pt>
                <c:pt idx="7">
                  <c:v>18.969677240610697</c:v>
                </c:pt>
                <c:pt idx="8">
                  <c:v>33.947765332450203</c:v>
                </c:pt>
                <c:pt idx="9">
                  <c:v>27.845946481861159</c:v>
                </c:pt>
                <c:pt idx="10">
                  <c:v>46.109385663801945</c:v>
                </c:pt>
                <c:pt idx="11">
                  <c:v>76.482015649793695</c:v>
                </c:pt>
                <c:pt idx="12">
                  <c:v>57.113940377844116</c:v>
                </c:pt>
                <c:pt idx="13">
                  <c:v>74.614445524046232</c:v>
                </c:pt>
                <c:pt idx="14">
                  <c:v>60.203903552658169</c:v>
                </c:pt>
                <c:pt idx="15">
                  <c:v>75.950798661203052</c:v>
                </c:pt>
                <c:pt idx="16">
                  <c:v>80.301322115627116</c:v>
                </c:pt>
                <c:pt idx="17">
                  <c:v>91.470677887082616</c:v>
                </c:pt>
                <c:pt idx="18">
                  <c:v>111.79052325146279</c:v>
                </c:pt>
                <c:pt idx="19">
                  <c:v>104.24511800370804</c:v>
                </c:pt>
                <c:pt idx="20">
                  <c:v>82.832863683745799</c:v>
                </c:pt>
                <c:pt idx="21">
                  <c:v>83.240221499057412</c:v>
                </c:pt>
                <c:pt idx="22">
                  <c:v>109.13685861827291</c:v>
                </c:pt>
                <c:pt idx="23">
                  <c:v>46.100950267042961</c:v>
                </c:pt>
                <c:pt idx="24">
                  <c:v>24.11319108444448</c:v>
                </c:pt>
                <c:pt idx="25">
                  <c:v>14.806084318864926</c:v>
                </c:pt>
                <c:pt idx="26">
                  <c:v>11.977713367915808</c:v>
                </c:pt>
                <c:pt idx="27">
                  <c:v>9.9459603186656231</c:v>
                </c:pt>
                <c:pt idx="28">
                  <c:v>8.268057203109155</c:v>
                </c:pt>
                <c:pt idx="29">
                  <c:v>7.0760620439861324</c:v>
                </c:pt>
                <c:pt idx="30">
                  <c:v>6.1362592337489668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F-437B-B5B9-5DBF2171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53792"/>
        <c:axId val="480639360"/>
      </c:scatterChart>
      <c:valAx>
        <c:axId val="4806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12379702537186"/>
              <c:y val="0.85669504355433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39360"/>
        <c:crosses val="autoZero"/>
        <c:crossBetween val="midCat"/>
      </c:valAx>
      <c:valAx>
        <c:axId val="4806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5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of Matrix Multiplication with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Sheet1!$M$5:$M$32</c:f>
              <c:numCache>
                <c:formatCode>General</c:formatCode>
                <c:ptCount val="28"/>
                <c:pt idx="0">
                  <c:v>360</c:v>
                </c:pt>
                <c:pt idx="1">
                  <c:v>480</c:v>
                </c:pt>
                <c:pt idx="2">
                  <c:v>600</c:v>
                </c:pt>
                <c:pt idx="3">
                  <c:v>720</c:v>
                </c:pt>
                <c:pt idx="4">
                  <c:v>840</c:v>
                </c:pt>
                <c:pt idx="5">
                  <c:v>960</c:v>
                </c:pt>
                <c:pt idx="6">
                  <c:v>1080</c:v>
                </c:pt>
                <c:pt idx="7">
                  <c:v>1200</c:v>
                </c:pt>
                <c:pt idx="8">
                  <c:v>1320</c:v>
                </c:pt>
                <c:pt idx="9">
                  <c:v>1440</c:v>
                </c:pt>
                <c:pt idx="10">
                  <c:v>1560</c:v>
                </c:pt>
                <c:pt idx="11">
                  <c:v>1680</c:v>
                </c:pt>
                <c:pt idx="12">
                  <c:v>1800</c:v>
                </c:pt>
                <c:pt idx="13">
                  <c:v>1920</c:v>
                </c:pt>
                <c:pt idx="14">
                  <c:v>2040</c:v>
                </c:pt>
                <c:pt idx="15">
                  <c:v>2160</c:v>
                </c:pt>
                <c:pt idx="16">
                  <c:v>2280</c:v>
                </c:pt>
                <c:pt idx="17">
                  <c:v>2400</c:v>
                </c:pt>
                <c:pt idx="18">
                  <c:v>2520</c:v>
                </c:pt>
                <c:pt idx="19">
                  <c:v>2640</c:v>
                </c:pt>
                <c:pt idx="20">
                  <c:v>2880</c:v>
                </c:pt>
                <c:pt idx="21">
                  <c:v>3120</c:v>
                </c:pt>
                <c:pt idx="22">
                  <c:v>3360</c:v>
                </c:pt>
                <c:pt idx="23">
                  <c:v>3600</c:v>
                </c:pt>
                <c:pt idx="24">
                  <c:v>3840</c:v>
                </c:pt>
                <c:pt idx="25">
                  <c:v>4080</c:v>
                </c:pt>
                <c:pt idx="26">
                  <c:v>4320</c:v>
                </c:pt>
                <c:pt idx="27">
                  <c:v>4560</c:v>
                </c:pt>
              </c:numCache>
            </c:numRef>
          </c:xVal>
          <c:yVal>
            <c:numRef>
              <c:f>Sheet1!$N$5:$N$32</c:f>
              <c:numCache>
                <c:formatCode>General</c:formatCode>
                <c:ptCount val="28"/>
                <c:pt idx="0">
                  <c:v>1.6608746583365872</c:v>
                </c:pt>
                <c:pt idx="1">
                  <c:v>1.064267090896587</c:v>
                </c:pt>
                <c:pt idx="2">
                  <c:v>1.5545713579510463</c:v>
                </c:pt>
                <c:pt idx="3">
                  <c:v>0.7705379970799916</c:v>
                </c:pt>
                <c:pt idx="4">
                  <c:v>3.812562512303435</c:v>
                </c:pt>
                <c:pt idx="5">
                  <c:v>5.6625211951875398</c:v>
                </c:pt>
                <c:pt idx="6">
                  <c:v>4.7428539617963423</c:v>
                </c:pt>
                <c:pt idx="7">
                  <c:v>4.764678398319691</c:v>
                </c:pt>
                <c:pt idx="8">
                  <c:v>6.0838059764646397</c:v>
                </c:pt>
                <c:pt idx="9">
                  <c:v>6.1282775629462725</c:v>
                </c:pt>
                <c:pt idx="10">
                  <c:v>3.3335411477992687</c:v>
                </c:pt>
                <c:pt idx="11">
                  <c:v>2.1139951227032823</c:v>
                </c:pt>
                <c:pt idx="12">
                  <c:v>1.6781811302058431</c:v>
                </c:pt>
                <c:pt idx="13">
                  <c:v>1.304505048578801</c:v>
                </c:pt>
                <c:pt idx="14">
                  <c:v>1.0277139057622406</c:v>
                </c:pt>
                <c:pt idx="15">
                  <c:v>1.1041734173057272</c:v>
                </c:pt>
                <c:pt idx="16">
                  <c:v>1.1265908159589717</c:v>
                </c:pt>
                <c:pt idx="17">
                  <c:v>1.0593856291071544</c:v>
                </c:pt>
                <c:pt idx="18">
                  <c:v>1.0855106773896568</c:v>
                </c:pt>
                <c:pt idx="19">
                  <c:v>1.0183827445280662</c:v>
                </c:pt>
                <c:pt idx="20">
                  <c:v>1.0505203151216886</c:v>
                </c:pt>
                <c:pt idx="21">
                  <c:v>1.009569664997743</c:v>
                </c:pt>
                <c:pt idx="22">
                  <c:v>0.98855752286050524</c:v>
                </c:pt>
                <c:pt idx="23">
                  <c:v>0.9422909138786536</c:v>
                </c:pt>
                <c:pt idx="24">
                  <c:v>0.89693070699523458</c:v>
                </c:pt>
                <c:pt idx="25">
                  <c:v>0.85607810372385906</c:v>
                </c:pt>
                <c:pt idx="26">
                  <c:v>0.80125680548404499</c:v>
                </c:pt>
                <c:pt idx="27">
                  <c:v>0.76072057454566755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A06-8048-B1D11A1E29E0}"/>
            </c:ext>
          </c:extLst>
        </c:ser>
        <c:ser>
          <c:idx val="1"/>
          <c:order val="1"/>
          <c:tx>
            <c:strRef>
              <c:f>Sheet1!$I$34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Sheet1!$M$35:$M$66</c:f>
              <c:numCache>
                <c:formatCode>General</c:formatCode>
                <c:ptCount val="3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3000</c:v>
                </c:pt>
                <c:pt idx="23">
                  <c:v>3360</c:v>
                </c:pt>
                <c:pt idx="24">
                  <c:v>3720</c:v>
                </c:pt>
                <c:pt idx="25">
                  <c:v>4080</c:v>
                </c:pt>
                <c:pt idx="26">
                  <c:v>4440</c:v>
                </c:pt>
                <c:pt idx="27">
                  <c:v>4800</c:v>
                </c:pt>
                <c:pt idx="28">
                  <c:v>5160</c:v>
                </c:pt>
                <c:pt idx="29">
                  <c:v>5520</c:v>
                </c:pt>
                <c:pt idx="30">
                  <c:v>5880</c:v>
                </c:pt>
                <c:pt idx="31">
                  <c:v>6240</c:v>
                </c:pt>
              </c:numCache>
            </c:numRef>
          </c:xVal>
          <c:yVal>
            <c:numRef>
              <c:f>Sheet1!$N$35:$N$66</c:f>
              <c:numCache>
                <c:formatCode>General</c:formatCode>
                <c:ptCount val="32"/>
                <c:pt idx="0">
                  <c:v>0.22676417276079755</c:v>
                </c:pt>
                <c:pt idx="1">
                  <c:v>0.24960372367214298</c:v>
                </c:pt>
                <c:pt idx="2">
                  <c:v>0.98282553676967011</c:v>
                </c:pt>
                <c:pt idx="3">
                  <c:v>0.64810845766548109</c:v>
                </c:pt>
                <c:pt idx="4">
                  <c:v>1.1029052858446144</c:v>
                </c:pt>
                <c:pt idx="5">
                  <c:v>1.02117153872636</c:v>
                </c:pt>
                <c:pt idx="6">
                  <c:v>3.1546676936850346</c:v>
                </c:pt>
                <c:pt idx="7">
                  <c:v>4.5415691060904688</c:v>
                </c:pt>
                <c:pt idx="8">
                  <c:v>3.7705926840013197</c:v>
                </c:pt>
                <c:pt idx="9">
                  <c:v>4.9441458620233645</c:v>
                </c:pt>
                <c:pt idx="10">
                  <c:v>5.773036267206356</c:v>
                </c:pt>
                <c:pt idx="11">
                  <c:v>6.4517385098492364</c:v>
                </c:pt>
                <c:pt idx="12">
                  <c:v>6.482105907855237</c:v>
                </c:pt>
                <c:pt idx="13">
                  <c:v>6.3693981567262492</c:v>
                </c:pt>
                <c:pt idx="14">
                  <c:v>4.6870063590819608</c:v>
                </c:pt>
                <c:pt idx="15">
                  <c:v>6.087690706278007</c:v>
                </c:pt>
                <c:pt idx="16">
                  <c:v>6.021597366276616</c:v>
                </c:pt>
                <c:pt idx="17">
                  <c:v>5.8876026625151248</c:v>
                </c:pt>
                <c:pt idx="18">
                  <c:v>3.3383542102246611</c:v>
                </c:pt>
                <c:pt idx="19">
                  <c:v>2.5747764544385152</c:v>
                </c:pt>
                <c:pt idx="20">
                  <c:v>1.869660822756509</c:v>
                </c:pt>
                <c:pt idx="21">
                  <c:v>1.5995685495811047</c:v>
                </c:pt>
                <c:pt idx="22">
                  <c:v>1.0945216146442043</c:v>
                </c:pt>
                <c:pt idx="23">
                  <c:v>0.92898372635806992</c:v>
                </c:pt>
                <c:pt idx="24">
                  <c:v>0.80933261774780207</c:v>
                </c:pt>
                <c:pt idx="25">
                  <c:v>0.95849462903057514</c:v>
                </c:pt>
                <c:pt idx="26">
                  <c:v>0.83043296739489569</c:v>
                </c:pt>
                <c:pt idx="27">
                  <c:v>0.70258733377049154</c:v>
                </c:pt>
                <c:pt idx="28">
                  <c:v>0.61603432817285575</c:v>
                </c:pt>
                <c:pt idx="29">
                  <c:v>0.54494187203940625</c:v>
                </c:pt>
                <c:pt idx="30">
                  <c:v>0.47754213475466728</c:v>
                </c:pt>
                <c:pt idx="31">
                  <c:v>0.43191196227625911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3-4A06-8048-B1D11A1E29E0}"/>
            </c:ext>
          </c:extLst>
        </c:ser>
        <c:ser>
          <c:idx val="2"/>
          <c:order val="2"/>
          <c:tx>
            <c:strRef>
              <c:f>Sheet1!$I$68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Sheet1!$M$69:$M$100</c:f>
              <c:numCache>
                <c:formatCode>General</c:formatCode>
                <c:ptCount val="3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3120</c:v>
                </c:pt>
                <c:pt idx="23">
                  <c:v>3600</c:v>
                </c:pt>
                <c:pt idx="24">
                  <c:v>4080</c:v>
                </c:pt>
                <c:pt idx="25">
                  <c:v>4560</c:v>
                </c:pt>
                <c:pt idx="26">
                  <c:v>5040</c:v>
                </c:pt>
                <c:pt idx="27">
                  <c:v>5520</c:v>
                </c:pt>
                <c:pt idx="28">
                  <c:v>6000</c:v>
                </c:pt>
                <c:pt idx="29">
                  <c:v>6480</c:v>
                </c:pt>
                <c:pt idx="30">
                  <c:v>6960</c:v>
                </c:pt>
                <c:pt idx="31">
                  <c:v>7440</c:v>
                </c:pt>
              </c:numCache>
            </c:numRef>
          </c:xVal>
          <c:yVal>
            <c:numRef>
              <c:f>Sheet1!$N$69:$N$100</c:f>
              <c:numCache>
                <c:formatCode>General</c:formatCode>
                <c:ptCount val="32"/>
                <c:pt idx="0">
                  <c:v>0.18816386368665636</c:v>
                </c:pt>
                <c:pt idx="1">
                  <c:v>6.6491194573489273E-2</c:v>
                </c:pt>
                <c:pt idx="2">
                  <c:v>0.5174700114358014</c:v>
                </c:pt>
                <c:pt idx="3">
                  <c:v>0.71249654692391862</c:v>
                </c:pt>
                <c:pt idx="4">
                  <c:v>1.1452134563779552</c:v>
                </c:pt>
                <c:pt idx="5">
                  <c:v>0.97605505078182719</c:v>
                </c:pt>
                <c:pt idx="6">
                  <c:v>2.9536604918128382</c:v>
                </c:pt>
                <c:pt idx="7">
                  <c:v>4.9261109435897596</c:v>
                </c:pt>
                <c:pt idx="8">
                  <c:v>5.8049334512891742</c:v>
                </c:pt>
                <c:pt idx="9">
                  <c:v>6.4610031368270358</c:v>
                </c:pt>
                <c:pt idx="10">
                  <c:v>6.4282423534474145</c:v>
                </c:pt>
                <c:pt idx="11">
                  <c:v>4.3500272318078457</c:v>
                </c:pt>
                <c:pt idx="12">
                  <c:v>6.281895187317847</c:v>
                </c:pt>
                <c:pt idx="13">
                  <c:v>6.8777560912405402</c:v>
                </c:pt>
                <c:pt idx="14">
                  <c:v>4.7354309584256109</c:v>
                </c:pt>
                <c:pt idx="15">
                  <c:v>6.7115747900285898</c:v>
                </c:pt>
                <c:pt idx="16">
                  <c:v>1.9865138926561876</c:v>
                </c:pt>
                <c:pt idx="17">
                  <c:v>5.177204957977211</c:v>
                </c:pt>
                <c:pt idx="18">
                  <c:v>6.2554937933926551</c:v>
                </c:pt>
                <c:pt idx="19">
                  <c:v>4.8981278805924173</c:v>
                </c:pt>
                <c:pt idx="20">
                  <c:v>6.3254122035321876</c:v>
                </c:pt>
                <c:pt idx="21">
                  <c:v>5.4188111850484848</c:v>
                </c:pt>
                <c:pt idx="22">
                  <c:v>2.6884499059992208</c:v>
                </c:pt>
                <c:pt idx="23">
                  <c:v>1.2576404036651647</c:v>
                </c:pt>
                <c:pt idx="24">
                  <c:v>0.62890139891286945</c:v>
                </c:pt>
                <c:pt idx="25">
                  <c:v>0.65923698854083068</c:v>
                </c:pt>
                <c:pt idx="26">
                  <c:v>0.55472848425115562</c:v>
                </c:pt>
                <c:pt idx="27">
                  <c:v>0.46723761411766879</c:v>
                </c:pt>
                <c:pt idx="28">
                  <c:v>0.41636089503825546</c:v>
                </c:pt>
                <c:pt idx="29">
                  <c:v>0.35809819321154573</c:v>
                </c:pt>
                <c:pt idx="30">
                  <c:v>0.31538079732082497</c:v>
                </c:pt>
                <c:pt idx="31">
                  <c:v>0.27544974155012275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33-4A06-8048-B1D11A1E29E0}"/>
            </c:ext>
          </c:extLst>
        </c:ser>
        <c:ser>
          <c:idx val="3"/>
          <c:order val="3"/>
          <c:tx>
            <c:strRef>
              <c:f>Sheet1!$I$102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Sheet1!$M$103:$M$133</c:f>
              <c:numCache>
                <c:formatCode>General</c:formatCode>
                <c:ptCount val="31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3240</c:v>
                </c:pt>
                <c:pt idx="23">
                  <c:v>3840</c:v>
                </c:pt>
                <c:pt idx="24">
                  <c:v>4440</c:v>
                </c:pt>
                <c:pt idx="25">
                  <c:v>5040</c:v>
                </c:pt>
                <c:pt idx="26">
                  <c:v>5640</c:v>
                </c:pt>
                <c:pt idx="27">
                  <c:v>6240</c:v>
                </c:pt>
                <c:pt idx="28">
                  <c:v>6840</c:v>
                </c:pt>
                <c:pt idx="29">
                  <c:v>7440</c:v>
                </c:pt>
                <c:pt idx="30">
                  <c:v>8040</c:v>
                </c:pt>
              </c:numCache>
            </c:numRef>
          </c:xVal>
          <c:yVal>
            <c:numRef>
              <c:f>Sheet1!$N$103:$N$133</c:f>
              <c:numCache>
                <c:formatCode>General</c:formatCode>
                <c:ptCount val="31"/>
                <c:pt idx="0">
                  <c:v>9.0507044010339072E-3</c:v>
                </c:pt>
                <c:pt idx="1">
                  <c:v>8.5205248077213108E-2</c:v>
                </c:pt>
                <c:pt idx="2">
                  <c:v>0.10354068805507483</c:v>
                </c:pt>
                <c:pt idx="3">
                  <c:v>7.8697434411326178E-2</c:v>
                </c:pt>
                <c:pt idx="4">
                  <c:v>0.21690723511605955</c:v>
                </c:pt>
                <c:pt idx="5">
                  <c:v>0.17985566563068189</c:v>
                </c:pt>
                <c:pt idx="6">
                  <c:v>1.0922352107763365</c:v>
                </c:pt>
                <c:pt idx="7">
                  <c:v>0.75878708962442787</c:v>
                </c:pt>
                <c:pt idx="8">
                  <c:v>1.3579106132980081</c:v>
                </c:pt>
                <c:pt idx="9">
                  <c:v>1.1138378592744465</c:v>
                </c:pt>
                <c:pt idx="10">
                  <c:v>1.8443754265520778</c:v>
                </c:pt>
                <c:pt idx="11">
                  <c:v>3.059280625991748</c:v>
                </c:pt>
                <c:pt idx="12">
                  <c:v>2.2845576151137648</c:v>
                </c:pt>
                <c:pt idx="13">
                  <c:v>2.9845778209618494</c:v>
                </c:pt>
                <c:pt idx="14">
                  <c:v>2.4081561421063267</c:v>
                </c:pt>
                <c:pt idx="15">
                  <c:v>3.0380319464481222</c:v>
                </c:pt>
                <c:pt idx="16">
                  <c:v>3.2120528846250846</c:v>
                </c:pt>
                <c:pt idx="17">
                  <c:v>3.6588271154833047</c:v>
                </c:pt>
                <c:pt idx="18">
                  <c:v>4.4716209300585117</c:v>
                </c:pt>
                <c:pt idx="19">
                  <c:v>4.1698047201483215</c:v>
                </c:pt>
                <c:pt idx="20">
                  <c:v>3.3133145473498318</c:v>
                </c:pt>
                <c:pt idx="21">
                  <c:v>3.3296088599622964</c:v>
                </c:pt>
                <c:pt idx="22">
                  <c:v>4.3654743447309166</c:v>
                </c:pt>
                <c:pt idx="23">
                  <c:v>1.8440380106817185</c:v>
                </c:pt>
                <c:pt idx="24">
                  <c:v>0.96452764337777919</c:v>
                </c:pt>
                <c:pt idx="25">
                  <c:v>0.59224337275459704</c:v>
                </c:pt>
                <c:pt idx="26">
                  <c:v>0.47910853471663228</c:v>
                </c:pt>
                <c:pt idx="27">
                  <c:v>0.3978384127466249</c:v>
                </c:pt>
                <c:pt idx="28">
                  <c:v>0.33072228812436621</c:v>
                </c:pt>
                <c:pt idx="29">
                  <c:v>0.2830424817594453</c:v>
                </c:pt>
                <c:pt idx="30">
                  <c:v>0.24545036934995867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33-4A06-8048-B1D11A1E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42624"/>
        <c:axId val="445218680"/>
      </c:scatterChart>
      <c:valAx>
        <c:axId val="4452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layout>
            <c:manualLayout>
              <c:xMode val="edge"/>
              <c:yMode val="edge"/>
              <c:x val="0.4301237970253719"/>
              <c:y val="0.85153090097971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18680"/>
        <c:crosses val="autoZero"/>
        <c:crossBetween val="midCat"/>
      </c:valAx>
      <c:valAx>
        <c:axId val="44521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of Matrix Multiplication with Forecast (Zoomed)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Sheet1!$M$5:$M$32</c:f>
              <c:numCache>
                <c:formatCode>General</c:formatCode>
                <c:ptCount val="28"/>
                <c:pt idx="0">
                  <c:v>360</c:v>
                </c:pt>
                <c:pt idx="1">
                  <c:v>480</c:v>
                </c:pt>
                <c:pt idx="2">
                  <c:v>600</c:v>
                </c:pt>
                <c:pt idx="3">
                  <c:v>720</c:v>
                </c:pt>
                <c:pt idx="4">
                  <c:v>840</c:v>
                </c:pt>
                <c:pt idx="5">
                  <c:v>960</c:v>
                </c:pt>
                <c:pt idx="6">
                  <c:v>1080</c:v>
                </c:pt>
                <c:pt idx="7">
                  <c:v>1200</c:v>
                </c:pt>
                <c:pt idx="8">
                  <c:v>1320</c:v>
                </c:pt>
                <c:pt idx="9">
                  <c:v>1440</c:v>
                </c:pt>
                <c:pt idx="10">
                  <c:v>1560</c:v>
                </c:pt>
                <c:pt idx="11">
                  <c:v>1680</c:v>
                </c:pt>
                <c:pt idx="12">
                  <c:v>1800</c:v>
                </c:pt>
                <c:pt idx="13">
                  <c:v>1920</c:v>
                </c:pt>
                <c:pt idx="14">
                  <c:v>2040</c:v>
                </c:pt>
                <c:pt idx="15">
                  <c:v>2160</c:v>
                </c:pt>
                <c:pt idx="16">
                  <c:v>2280</c:v>
                </c:pt>
                <c:pt idx="17">
                  <c:v>2400</c:v>
                </c:pt>
                <c:pt idx="18">
                  <c:v>2520</c:v>
                </c:pt>
                <c:pt idx="19">
                  <c:v>2640</c:v>
                </c:pt>
                <c:pt idx="20">
                  <c:v>2880</c:v>
                </c:pt>
                <c:pt idx="21">
                  <c:v>3120</c:v>
                </c:pt>
                <c:pt idx="22">
                  <c:v>3360</c:v>
                </c:pt>
                <c:pt idx="23">
                  <c:v>3600</c:v>
                </c:pt>
                <c:pt idx="24">
                  <c:v>3840</c:v>
                </c:pt>
                <c:pt idx="25">
                  <c:v>4080</c:v>
                </c:pt>
                <c:pt idx="26">
                  <c:v>4320</c:v>
                </c:pt>
                <c:pt idx="27">
                  <c:v>4560</c:v>
                </c:pt>
              </c:numCache>
            </c:numRef>
          </c:xVal>
          <c:yVal>
            <c:numRef>
              <c:f>Sheet1!$N$5:$N$32</c:f>
              <c:numCache>
                <c:formatCode>General</c:formatCode>
                <c:ptCount val="28"/>
                <c:pt idx="0">
                  <c:v>1.6608746583365872</c:v>
                </c:pt>
                <c:pt idx="1">
                  <c:v>1.064267090896587</c:v>
                </c:pt>
                <c:pt idx="2">
                  <c:v>1.5545713579510463</c:v>
                </c:pt>
                <c:pt idx="3">
                  <c:v>0.7705379970799916</c:v>
                </c:pt>
                <c:pt idx="4">
                  <c:v>3.812562512303435</c:v>
                </c:pt>
                <c:pt idx="5">
                  <c:v>5.6625211951875398</c:v>
                </c:pt>
                <c:pt idx="6">
                  <c:v>4.7428539617963423</c:v>
                </c:pt>
                <c:pt idx="7">
                  <c:v>4.764678398319691</c:v>
                </c:pt>
                <c:pt idx="8">
                  <c:v>6.0838059764646397</c:v>
                </c:pt>
                <c:pt idx="9">
                  <c:v>6.1282775629462725</c:v>
                </c:pt>
                <c:pt idx="10">
                  <c:v>3.3335411477992687</c:v>
                </c:pt>
                <c:pt idx="11">
                  <c:v>2.1139951227032823</c:v>
                </c:pt>
                <c:pt idx="12">
                  <c:v>1.6781811302058431</c:v>
                </c:pt>
                <c:pt idx="13">
                  <c:v>1.304505048578801</c:v>
                </c:pt>
                <c:pt idx="14">
                  <c:v>1.0277139057622406</c:v>
                </c:pt>
                <c:pt idx="15">
                  <c:v>1.1041734173057272</c:v>
                </c:pt>
                <c:pt idx="16">
                  <c:v>1.1265908159589717</c:v>
                </c:pt>
                <c:pt idx="17">
                  <c:v>1.0593856291071544</c:v>
                </c:pt>
                <c:pt idx="18">
                  <c:v>1.0855106773896568</c:v>
                </c:pt>
                <c:pt idx="19">
                  <c:v>1.0183827445280662</c:v>
                </c:pt>
                <c:pt idx="20">
                  <c:v>1.0505203151216886</c:v>
                </c:pt>
                <c:pt idx="21">
                  <c:v>1.009569664997743</c:v>
                </c:pt>
                <c:pt idx="22">
                  <c:v>0.98855752286050524</c:v>
                </c:pt>
                <c:pt idx="23">
                  <c:v>0.9422909138786536</c:v>
                </c:pt>
                <c:pt idx="24">
                  <c:v>0.89693070699523458</c:v>
                </c:pt>
                <c:pt idx="25">
                  <c:v>0.85607810372385906</c:v>
                </c:pt>
                <c:pt idx="26">
                  <c:v>0.80125680548404499</c:v>
                </c:pt>
                <c:pt idx="27">
                  <c:v>0.76072057454566755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6-49D6-B2FA-665869F405C8}"/>
            </c:ext>
          </c:extLst>
        </c:ser>
        <c:ser>
          <c:idx val="1"/>
          <c:order val="1"/>
          <c:tx>
            <c:strRef>
              <c:f>Sheet1!$I$34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Sheet1!$M$35:$M$66</c:f>
              <c:numCache>
                <c:formatCode>General</c:formatCode>
                <c:ptCount val="3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3000</c:v>
                </c:pt>
                <c:pt idx="23">
                  <c:v>3360</c:v>
                </c:pt>
                <c:pt idx="24">
                  <c:v>3720</c:v>
                </c:pt>
                <c:pt idx="25">
                  <c:v>4080</c:v>
                </c:pt>
                <c:pt idx="26">
                  <c:v>4440</c:v>
                </c:pt>
                <c:pt idx="27">
                  <c:v>4800</c:v>
                </c:pt>
                <c:pt idx="28">
                  <c:v>5160</c:v>
                </c:pt>
                <c:pt idx="29">
                  <c:v>5520</c:v>
                </c:pt>
                <c:pt idx="30">
                  <c:v>5880</c:v>
                </c:pt>
                <c:pt idx="31">
                  <c:v>6240</c:v>
                </c:pt>
              </c:numCache>
            </c:numRef>
          </c:xVal>
          <c:yVal>
            <c:numRef>
              <c:f>Sheet1!$N$35:$N$66</c:f>
              <c:numCache>
                <c:formatCode>General</c:formatCode>
                <c:ptCount val="32"/>
                <c:pt idx="0">
                  <c:v>0.22676417276079755</c:v>
                </c:pt>
                <c:pt idx="1">
                  <c:v>0.24960372367214298</c:v>
                </c:pt>
                <c:pt idx="2">
                  <c:v>0.98282553676967011</c:v>
                </c:pt>
                <c:pt idx="3">
                  <c:v>0.64810845766548109</c:v>
                </c:pt>
                <c:pt idx="4">
                  <c:v>1.1029052858446144</c:v>
                </c:pt>
                <c:pt idx="5">
                  <c:v>1.02117153872636</c:v>
                </c:pt>
                <c:pt idx="6">
                  <c:v>3.1546676936850346</c:v>
                </c:pt>
                <c:pt idx="7">
                  <c:v>4.5415691060904688</c:v>
                </c:pt>
                <c:pt idx="8">
                  <c:v>3.7705926840013197</c:v>
                </c:pt>
                <c:pt idx="9">
                  <c:v>4.9441458620233645</c:v>
                </c:pt>
                <c:pt idx="10">
                  <c:v>5.773036267206356</c:v>
                </c:pt>
                <c:pt idx="11">
                  <c:v>6.4517385098492364</c:v>
                </c:pt>
                <c:pt idx="12">
                  <c:v>6.482105907855237</c:v>
                </c:pt>
                <c:pt idx="13">
                  <c:v>6.3693981567262492</c:v>
                </c:pt>
                <c:pt idx="14">
                  <c:v>4.6870063590819608</c:v>
                </c:pt>
                <c:pt idx="15">
                  <c:v>6.087690706278007</c:v>
                </c:pt>
                <c:pt idx="16">
                  <c:v>6.021597366276616</c:v>
                </c:pt>
                <c:pt idx="17">
                  <c:v>5.8876026625151248</c:v>
                </c:pt>
                <c:pt idx="18">
                  <c:v>3.3383542102246611</c:v>
                </c:pt>
                <c:pt idx="19">
                  <c:v>2.5747764544385152</c:v>
                </c:pt>
                <c:pt idx="20">
                  <c:v>1.869660822756509</c:v>
                </c:pt>
                <c:pt idx="21">
                  <c:v>1.5995685495811047</c:v>
                </c:pt>
                <c:pt idx="22">
                  <c:v>1.0945216146442043</c:v>
                </c:pt>
                <c:pt idx="23">
                  <c:v>0.92898372635806992</c:v>
                </c:pt>
                <c:pt idx="24">
                  <c:v>0.80933261774780207</c:v>
                </c:pt>
                <c:pt idx="25">
                  <c:v>0.95849462903057514</c:v>
                </c:pt>
                <c:pt idx="26">
                  <c:v>0.83043296739489569</c:v>
                </c:pt>
                <c:pt idx="27">
                  <c:v>0.70258733377049154</c:v>
                </c:pt>
                <c:pt idx="28">
                  <c:v>0.61603432817285575</c:v>
                </c:pt>
                <c:pt idx="29">
                  <c:v>0.54494187203940625</c:v>
                </c:pt>
                <c:pt idx="30">
                  <c:v>0.47754213475466728</c:v>
                </c:pt>
                <c:pt idx="31">
                  <c:v>0.43191196227625911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6-49D6-B2FA-665869F405C8}"/>
            </c:ext>
          </c:extLst>
        </c:ser>
        <c:ser>
          <c:idx val="2"/>
          <c:order val="2"/>
          <c:tx>
            <c:strRef>
              <c:f>Sheet1!$I$68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Sheet1!$M$69:$M$100</c:f>
              <c:numCache>
                <c:formatCode>General</c:formatCode>
                <c:ptCount val="3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3120</c:v>
                </c:pt>
                <c:pt idx="23">
                  <c:v>3600</c:v>
                </c:pt>
                <c:pt idx="24">
                  <c:v>4080</c:v>
                </c:pt>
                <c:pt idx="25">
                  <c:v>4560</c:v>
                </c:pt>
                <c:pt idx="26">
                  <c:v>5040</c:v>
                </c:pt>
                <c:pt idx="27">
                  <c:v>5520</c:v>
                </c:pt>
                <c:pt idx="28">
                  <c:v>6000</c:v>
                </c:pt>
                <c:pt idx="29">
                  <c:v>6480</c:v>
                </c:pt>
                <c:pt idx="30">
                  <c:v>6960</c:v>
                </c:pt>
                <c:pt idx="31">
                  <c:v>7440</c:v>
                </c:pt>
              </c:numCache>
            </c:numRef>
          </c:xVal>
          <c:yVal>
            <c:numRef>
              <c:f>Sheet1!$N$69:$N$100</c:f>
              <c:numCache>
                <c:formatCode>General</c:formatCode>
                <c:ptCount val="32"/>
                <c:pt idx="0">
                  <c:v>0.18816386368665636</c:v>
                </c:pt>
                <c:pt idx="1">
                  <c:v>6.6491194573489273E-2</c:v>
                </c:pt>
                <c:pt idx="2">
                  <c:v>0.5174700114358014</c:v>
                </c:pt>
                <c:pt idx="3">
                  <c:v>0.71249654692391862</c:v>
                </c:pt>
                <c:pt idx="4">
                  <c:v>1.1452134563779552</c:v>
                </c:pt>
                <c:pt idx="5">
                  <c:v>0.97605505078182719</c:v>
                </c:pt>
                <c:pt idx="6">
                  <c:v>2.9536604918128382</c:v>
                </c:pt>
                <c:pt idx="7">
                  <c:v>4.9261109435897596</c:v>
                </c:pt>
                <c:pt idx="8">
                  <c:v>5.8049334512891742</c:v>
                </c:pt>
                <c:pt idx="9">
                  <c:v>6.4610031368270358</c:v>
                </c:pt>
                <c:pt idx="10">
                  <c:v>6.4282423534474145</c:v>
                </c:pt>
                <c:pt idx="11">
                  <c:v>4.3500272318078457</c:v>
                </c:pt>
                <c:pt idx="12">
                  <c:v>6.281895187317847</c:v>
                </c:pt>
                <c:pt idx="13">
                  <c:v>6.8777560912405402</c:v>
                </c:pt>
                <c:pt idx="14">
                  <c:v>4.7354309584256109</c:v>
                </c:pt>
                <c:pt idx="15">
                  <c:v>6.7115747900285898</c:v>
                </c:pt>
                <c:pt idx="16">
                  <c:v>1.9865138926561876</c:v>
                </c:pt>
                <c:pt idx="17">
                  <c:v>5.177204957977211</c:v>
                </c:pt>
                <c:pt idx="18">
                  <c:v>6.2554937933926551</c:v>
                </c:pt>
                <c:pt idx="19">
                  <c:v>4.8981278805924173</c:v>
                </c:pt>
                <c:pt idx="20">
                  <c:v>6.3254122035321876</c:v>
                </c:pt>
                <c:pt idx="21">
                  <c:v>5.4188111850484848</c:v>
                </c:pt>
                <c:pt idx="22">
                  <c:v>2.6884499059992208</c:v>
                </c:pt>
                <c:pt idx="23">
                  <c:v>1.2576404036651647</c:v>
                </c:pt>
                <c:pt idx="24">
                  <c:v>0.62890139891286945</c:v>
                </c:pt>
                <c:pt idx="25">
                  <c:v>0.65923698854083068</c:v>
                </c:pt>
                <c:pt idx="26">
                  <c:v>0.55472848425115562</c:v>
                </c:pt>
                <c:pt idx="27">
                  <c:v>0.46723761411766879</c:v>
                </c:pt>
                <c:pt idx="28">
                  <c:v>0.41636089503825546</c:v>
                </c:pt>
                <c:pt idx="29">
                  <c:v>0.35809819321154573</c:v>
                </c:pt>
                <c:pt idx="30">
                  <c:v>0.31538079732082497</c:v>
                </c:pt>
                <c:pt idx="31">
                  <c:v>0.27544974155012275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6-49D6-B2FA-665869F405C8}"/>
            </c:ext>
          </c:extLst>
        </c:ser>
        <c:ser>
          <c:idx val="3"/>
          <c:order val="3"/>
          <c:tx>
            <c:strRef>
              <c:f>Sheet1!$I$102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Sheet1!$M$103:$M$133</c:f>
              <c:numCache>
                <c:formatCode>General</c:formatCode>
                <c:ptCount val="31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3240</c:v>
                </c:pt>
                <c:pt idx="23">
                  <c:v>3840</c:v>
                </c:pt>
                <c:pt idx="24">
                  <c:v>4440</c:v>
                </c:pt>
                <c:pt idx="25">
                  <c:v>5040</c:v>
                </c:pt>
                <c:pt idx="26">
                  <c:v>5640</c:v>
                </c:pt>
                <c:pt idx="27">
                  <c:v>6240</c:v>
                </c:pt>
                <c:pt idx="28">
                  <c:v>6840</c:v>
                </c:pt>
                <c:pt idx="29">
                  <c:v>7440</c:v>
                </c:pt>
                <c:pt idx="30">
                  <c:v>8040</c:v>
                </c:pt>
              </c:numCache>
            </c:numRef>
          </c:xVal>
          <c:yVal>
            <c:numRef>
              <c:f>Sheet1!$N$103:$N$133</c:f>
              <c:numCache>
                <c:formatCode>General</c:formatCode>
                <c:ptCount val="31"/>
                <c:pt idx="0">
                  <c:v>9.0507044010339072E-3</c:v>
                </c:pt>
                <c:pt idx="1">
                  <c:v>8.5205248077213108E-2</c:v>
                </c:pt>
                <c:pt idx="2">
                  <c:v>0.10354068805507483</c:v>
                </c:pt>
                <c:pt idx="3">
                  <c:v>7.8697434411326178E-2</c:v>
                </c:pt>
                <c:pt idx="4">
                  <c:v>0.21690723511605955</c:v>
                </c:pt>
                <c:pt idx="5">
                  <c:v>0.17985566563068189</c:v>
                </c:pt>
                <c:pt idx="6">
                  <c:v>1.0922352107763365</c:v>
                </c:pt>
                <c:pt idx="7">
                  <c:v>0.75878708962442787</c:v>
                </c:pt>
                <c:pt idx="8">
                  <c:v>1.3579106132980081</c:v>
                </c:pt>
                <c:pt idx="9">
                  <c:v>1.1138378592744465</c:v>
                </c:pt>
                <c:pt idx="10">
                  <c:v>1.8443754265520778</c:v>
                </c:pt>
                <c:pt idx="11">
                  <c:v>3.059280625991748</c:v>
                </c:pt>
                <c:pt idx="12">
                  <c:v>2.2845576151137648</c:v>
                </c:pt>
                <c:pt idx="13">
                  <c:v>2.9845778209618494</c:v>
                </c:pt>
                <c:pt idx="14">
                  <c:v>2.4081561421063267</c:v>
                </c:pt>
                <c:pt idx="15">
                  <c:v>3.0380319464481222</c:v>
                </c:pt>
                <c:pt idx="16">
                  <c:v>3.2120528846250846</c:v>
                </c:pt>
                <c:pt idx="17">
                  <c:v>3.6588271154833047</c:v>
                </c:pt>
                <c:pt idx="18">
                  <c:v>4.4716209300585117</c:v>
                </c:pt>
                <c:pt idx="19">
                  <c:v>4.1698047201483215</c:v>
                </c:pt>
                <c:pt idx="20">
                  <c:v>3.3133145473498318</c:v>
                </c:pt>
                <c:pt idx="21">
                  <c:v>3.3296088599622964</c:v>
                </c:pt>
                <c:pt idx="22">
                  <c:v>4.3654743447309166</c:v>
                </c:pt>
                <c:pt idx="23">
                  <c:v>1.8440380106817185</c:v>
                </c:pt>
                <c:pt idx="24">
                  <c:v>0.96452764337777919</c:v>
                </c:pt>
                <c:pt idx="25">
                  <c:v>0.59224337275459704</c:v>
                </c:pt>
                <c:pt idx="26">
                  <c:v>0.47910853471663228</c:v>
                </c:pt>
                <c:pt idx="27">
                  <c:v>0.3978384127466249</c:v>
                </c:pt>
                <c:pt idx="28">
                  <c:v>0.33072228812436621</c:v>
                </c:pt>
                <c:pt idx="29">
                  <c:v>0.2830424817594453</c:v>
                </c:pt>
                <c:pt idx="30">
                  <c:v>0.24545036934995867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66-49D6-B2FA-665869F4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42624"/>
        <c:axId val="445218680"/>
      </c:scatterChart>
      <c:valAx>
        <c:axId val="4452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layout>
            <c:manualLayout>
              <c:xMode val="edge"/>
              <c:yMode val="edge"/>
              <c:x val="0.4301237970253719"/>
              <c:y val="0.85153090097971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18680"/>
        <c:crosses val="autoZero"/>
        <c:crossBetween val="midCat"/>
      </c:valAx>
      <c:valAx>
        <c:axId val="44521868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'predicted Seq'!$B$1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'predicted Seq'!$B$2:$B$68</c:f>
              <c:numCache>
                <c:formatCode>0.0</c:formatCode>
                <c:ptCount val="67"/>
                <c:pt idx="0">
                  <c:v>5442</c:v>
                </c:pt>
                <c:pt idx="1">
                  <c:v>23541.5</c:v>
                </c:pt>
                <c:pt idx="2">
                  <c:v>136112</c:v>
                </c:pt>
                <c:pt idx="3">
                  <c:v>210463.5</c:v>
                </c:pt>
                <c:pt idx="4">
                  <c:v>600432.66666666663</c:v>
                </c:pt>
                <c:pt idx="5">
                  <c:v>894806.66666666663</c:v>
                </c:pt>
                <c:pt idx="6">
                  <c:v>4214339.5</c:v>
                </c:pt>
                <c:pt idx="7">
                  <c:v>10076411.166666666</c:v>
                </c:pt>
                <c:pt idx="8">
                  <c:v>16742839.833333334</c:v>
                </c:pt>
                <c:pt idx="9">
                  <c:v>24388250.333333332</c:v>
                </c:pt>
                <c:pt idx="10">
                  <c:v>34929135.333333336</c:v>
                </c:pt>
                <c:pt idx="11">
                  <c:v>45805104.666666664</c:v>
                </c:pt>
                <c:pt idx="12">
                  <c:v>58153785.333333336</c:v>
                </c:pt>
                <c:pt idx="13">
                  <c:v>73323702.666666672</c:v>
                </c:pt>
                <c:pt idx="14">
                  <c:v>91173714.666666672</c:v>
                </c:pt>
                <c:pt idx="15">
                  <c:v>112602742.66666667</c:v>
                </c:pt>
                <c:pt idx="16">
                  <c:v>132669829.33333333</c:v>
                </c:pt>
                <c:pt idx="17">
                  <c:v>161635685.33333334</c:v>
                </c:pt>
                <c:pt idx="18">
                  <c:v>189952202.66666666</c:v>
                </c:pt>
                <c:pt idx="19">
                  <c:v>221616242.66666666</c:v>
                </c:pt>
                <c:pt idx="20">
                  <c:v>258056192</c:v>
                </c:pt>
                <c:pt idx="21">
                  <c:v>297453840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C-488A-852D-B2A200665BE6}"/>
            </c:ext>
          </c:extLst>
        </c:ser>
        <c:ser>
          <c:idx val="1"/>
          <c:order val="1"/>
          <c:tx>
            <c:strRef>
              <c:f>'predicted Seq'!$C$1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'predicted Seq'!$A$2:$A$68</c:f>
              <c:numCache>
                <c:formatCode>General</c:formatCode>
                <c:ptCount val="67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</c:numCache>
            </c:numRef>
          </c:cat>
          <c:val>
            <c:numRef>
              <c:f>'predicted Seq'!$C$2:$C$68</c:f>
              <c:numCache>
                <c:formatCode>General</c:formatCode>
                <c:ptCount val="67"/>
                <c:pt idx="21" formatCode="0.0">
                  <c:v>297453840</c:v>
                </c:pt>
                <c:pt idx="22" formatCode="0.0">
                  <c:v>323956625.86929786</c:v>
                </c:pt>
                <c:pt idx="23" formatCode="0.0">
                  <c:v>363093220.09134746</c:v>
                </c:pt>
                <c:pt idx="24" formatCode="0.0">
                  <c:v>402229814.31339705</c:v>
                </c:pt>
                <c:pt idx="25" formatCode="0.0">
                  <c:v>441366408.53544664</c:v>
                </c:pt>
                <c:pt idx="26" formatCode="0.0">
                  <c:v>480503002.75749624</c:v>
                </c:pt>
                <c:pt idx="27" formatCode="0.0">
                  <c:v>519639596.97954583</c:v>
                </c:pt>
                <c:pt idx="28" formatCode="0.0">
                  <c:v>558776191.20159543</c:v>
                </c:pt>
                <c:pt idx="29" formatCode="0.0">
                  <c:v>597912785.42364502</c:v>
                </c:pt>
                <c:pt idx="30" formatCode="0.0">
                  <c:v>637049379.64569461</c:v>
                </c:pt>
                <c:pt idx="31" formatCode="0.0">
                  <c:v>676185973.86774421</c:v>
                </c:pt>
                <c:pt idx="32" formatCode="0.0">
                  <c:v>715322568.0897938</c:v>
                </c:pt>
                <c:pt idx="33" formatCode="0.0">
                  <c:v>754459162.3118434</c:v>
                </c:pt>
                <c:pt idx="34" formatCode="0.0">
                  <c:v>793595756.53389299</c:v>
                </c:pt>
                <c:pt idx="35" formatCode="0.0">
                  <c:v>832732350.75594258</c:v>
                </c:pt>
                <c:pt idx="36" formatCode="0.0">
                  <c:v>871868944.97799218</c:v>
                </c:pt>
                <c:pt idx="37" formatCode="0.0">
                  <c:v>911005539.20004177</c:v>
                </c:pt>
                <c:pt idx="38" formatCode="0.0">
                  <c:v>950142133.42209136</c:v>
                </c:pt>
                <c:pt idx="39" formatCode="0.0">
                  <c:v>989278727.64414096</c:v>
                </c:pt>
                <c:pt idx="40" formatCode="0.0">
                  <c:v>1028415321.8661906</c:v>
                </c:pt>
                <c:pt idx="41" formatCode="0.0">
                  <c:v>1067551916.0882401</c:v>
                </c:pt>
                <c:pt idx="42" formatCode="0.0">
                  <c:v>1106688510.3102899</c:v>
                </c:pt>
                <c:pt idx="43" formatCode="0.0">
                  <c:v>1145825104.5323393</c:v>
                </c:pt>
                <c:pt idx="44" formatCode="0.0">
                  <c:v>1184961698.7543888</c:v>
                </c:pt>
                <c:pt idx="45" formatCode="0.0">
                  <c:v>1224098292.9764385</c:v>
                </c:pt>
                <c:pt idx="46" formatCode="0.0">
                  <c:v>1263234887.1984882</c:v>
                </c:pt>
                <c:pt idx="47" formatCode="0.0">
                  <c:v>1302371481.4205377</c:v>
                </c:pt>
                <c:pt idx="48" formatCode="0.0">
                  <c:v>1341508075.6425872</c:v>
                </c:pt>
                <c:pt idx="49" formatCode="0.0">
                  <c:v>1380644669.8646369</c:v>
                </c:pt>
                <c:pt idx="50" formatCode="0.0">
                  <c:v>1419781264.0866866</c:v>
                </c:pt>
                <c:pt idx="51" formatCode="0.0">
                  <c:v>1458917858.3087361</c:v>
                </c:pt>
                <c:pt idx="52" formatCode="0.0">
                  <c:v>1498054452.5307856</c:v>
                </c:pt>
                <c:pt idx="53" formatCode="0.0">
                  <c:v>1537191046.7528353</c:v>
                </c:pt>
                <c:pt idx="54" formatCode="0.0">
                  <c:v>1576327640.974885</c:v>
                </c:pt>
                <c:pt idx="55" formatCode="0.0">
                  <c:v>1615464235.1969345</c:v>
                </c:pt>
                <c:pt idx="56" formatCode="0.0">
                  <c:v>1654600829.4189839</c:v>
                </c:pt>
                <c:pt idx="57" formatCode="0.0">
                  <c:v>1693737423.6410336</c:v>
                </c:pt>
                <c:pt idx="58" formatCode="0.0">
                  <c:v>1732874017.8630834</c:v>
                </c:pt>
                <c:pt idx="59" formatCode="0.0">
                  <c:v>1772010612.0851328</c:v>
                </c:pt>
                <c:pt idx="60" formatCode="0.0">
                  <c:v>1811147206.3071823</c:v>
                </c:pt>
                <c:pt idx="61" formatCode="0.0">
                  <c:v>1850283800.529232</c:v>
                </c:pt>
                <c:pt idx="62" formatCode="0.0">
                  <c:v>1889420394.7512817</c:v>
                </c:pt>
                <c:pt idx="63" formatCode="0.0">
                  <c:v>1928556988.9733312</c:v>
                </c:pt>
                <c:pt idx="64" formatCode="0.0">
                  <c:v>1967693583.1953807</c:v>
                </c:pt>
                <c:pt idx="65" formatCode="0.0">
                  <c:v>2006830177.4174304</c:v>
                </c:pt>
                <c:pt idx="66" formatCode="0.0">
                  <c:v>2045966771.6394801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C-488A-852D-B2A200665BE6}"/>
            </c:ext>
          </c:extLst>
        </c:ser>
        <c:ser>
          <c:idx val="2"/>
          <c:order val="2"/>
          <c:tx>
            <c:strRef>
              <c:f>'predicted Seq'!$D$1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'predicted Seq'!$A$2:$A$68</c:f>
              <c:numCache>
                <c:formatCode>General</c:formatCode>
                <c:ptCount val="67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</c:numCache>
            </c:numRef>
          </c:cat>
          <c:val>
            <c:numRef>
              <c:f>'predicted Seq'!$D$2:$D$68</c:f>
              <c:numCache>
                <c:formatCode>General</c:formatCode>
                <c:ptCount val="67"/>
                <c:pt idx="21" formatCode="0.0">
                  <c:v>297453840</c:v>
                </c:pt>
                <c:pt idx="22" formatCode="0.0">
                  <c:v>298826898.92899454</c:v>
                </c:pt>
                <c:pt idx="23" formatCode="0.0">
                  <c:v>335008560.60534263</c:v>
                </c:pt>
                <c:pt idx="24" formatCode="0.0">
                  <c:v>368435189.71891081</c:v>
                </c:pt>
                <c:pt idx="25" formatCode="0.0">
                  <c:v>399297459.27297419</c:v>
                </c:pt>
                <c:pt idx="26" formatCode="0.0">
                  <c:v>428060507.80363697</c:v>
                </c:pt>
                <c:pt idx="27" formatCode="0.0">
                  <c:v>455128817.54590774</c:v>
                </c:pt>
                <c:pt idx="28" formatCode="0.0">
                  <c:v>480786574.53796273</c:v>
                </c:pt>
                <c:pt idx="29" formatCode="0.0">
                  <c:v>505226530.42085516</c:v>
                </c:pt>
                <c:pt idx="30" formatCode="0.0">
                  <c:v>528582642.82152814</c:v>
                </c:pt>
                <c:pt idx="31" formatCode="0.0">
                  <c:v>550951947.51426148</c:v>
                </c:pt>
                <c:pt idx="32" formatCode="0.0">
                  <c:v>572407787.18330503</c:v>
                </c:pt>
                <c:pt idx="33" formatCode="0.0">
                  <c:v>593007744.26709652</c:v>
                </c:pt>
                <c:pt idx="34" formatCode="0.0">
                  <c:v>612798504.41186357</c:v>
                </c:pt>
                <c:pt idx="35" formatCode="0.0">
                  <c:v>631818936.02949154</c:v>
                </c:pt>
                <c:pt idx="36" formatCode="0.0">
                  <c:v>650102108.9271518</c:v>
                </c:pt>
                <c:pt idx="37" formatCode="0.0">
                  <c:v>667676662.78667617</c:v>
                </c:pt>
                <c:pt idx="38" formatCode="0.0">
                  <c:v>684567764.46368301</c:v>
                </c:pt>
                <c:pt idx="39" formatCode="0.0">
                  <c:v>700797797.10966015</c:v>
                </c:pt>
                <c:pt idx="40" formatCode="0.0">
                  <c:v>716386869.22671986</c:v>
                </c:pt>
                <c:pt idx="41" formatCode="0.0">
                  <c:v>731353199.51108503</c:v>
                </c:pt>
                <c:pt idx="42" formatCode="0.0">
                  <c:v>745713413.86523938</c:v>
                </c:pt>
                <c:pt idx="43" formatCode="0.0">
                  <c:v>759482778.88112855</c:v>
                </c:pt>
                <c:pt idx="44" formatCode="0.0">
                  <c:v>772675388.41509771</c:v>
                </c:pt>
                <c:pt idx="45" formatCode="0.0">
                  <c:v>785304314.87150168</c:v>
                </c:pt>
                <c:pt idx="46" formatCode="0.0">
                  <c:v>797381733.47906029</c:v>
                </c:pt>
                <c:pt idx="47" formatCode="0.0">
                  <c:v>808919025.5774529</c:v>
                </c:pt>
                <c:pt idx="48" formatCode="0.0">
                  <c:v>819926865.36014056</c:v>
                </c:pt>
                <c:pt idx="49" formatCode="0.0">
                  <c:v>830415293.41008067</c:v>
                </c:pt>
                <c:pt idx="50" formatCode="0.0">
                  <c:v>840393779.5687542</c:v>
                </c:pt>
                <c:pt idx="51" formatCode="0.0">
                  <c:v>849871277.09849179</c:v>
                </c:pt>
                <c:pt idx="52" formatCode="0.0">
                  <c:v>858856269.66883504</c:v>
                </c:pt>
                <c:pt idx="53" formatCode="0.0">
                  <c:v>867356812.37595725</c:v>
                </c:pt>
                <c:pt idx="54" formatCode="0.0">
                  <c:v>875380567.76004887</c:v>
                </c:pt>
                <c:pt idx="55" formatCode="0.0">
                  <c:v>882934837.59816146</c:v>
                </c:pt>
                <c:pt idx="56" formatCode="0.0">
                  <c:v>890026591.10459411</c:v>
                </c:pt>
                <c:pt idx="57" formatCode="0.0">
                  <c:v>896662490.05692494</c:v>
                </c:pt>
                <c:pt idx="58" formatCode="0.0">
                  <c:v>902848911.2756325</c:v>
                </c:pt>
                <c:pt idx="59" formatCode="0.0">
                  <c:v>908591966.8132894</c:v>
                </c:pt>
                <c:pt idx="60" formatCode="0.0">
                  <c:v>913897522.15141666</c:v>
                </c:pt>
                <c:pt idx="61" formatCode="0.0">
                  <c:v>918771212.65614283</c:v>
                </c:pt>
                <c:pt idx="62" formatCode="0.0">
                  <c:v>923218458.50549805</c:v>
                </c:pt>
                <c:pt idx="63" formatCode="0.0">
                  <c:v>927244478.26964998</c:v>
                </c:pt>
                <c:pt idx="64" formatCode="0.0">
                  <c:v>930854301.29934537</c:v>
                </c:pt>
                <c:pt idx="65" formatCode="0.0">
                  <c:v>934052779.05611491</c:v>
                </c:pt>
                <c:pt idx="66" formatCode="0.0">
                  <c:v>936844595.4996686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C-488A-852D-B2A200665BE6}"/>
            </c:ext>
          </c:extLst>
        </c:ser>
        <c:ser>
          <c:idx val="3"/>
          <c:order val="3"/>
          <c:tx>
            <c:strRef>
              <c:f>'predicted Seq'!$E$1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'predicted Seq'!$A$2:$A$68</c:f>
              <c:numCache>
                <c:formatCode>General</c:formatCode>
                <c:ptCount val="67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</c:numCache>
            </c:numRef>
          </c:cat>
          <c:val>
            <c:numRef>
              <c:f>'predicted Seq'!$E$2:$E$68</c:f>
              <c:numCache>
                <c:formatCode>General</c:formatCode>
                <c:ptCount val="67"/>
                <c:pt idx="21" formatCode="0.0">
                  <c:v>297453840</c:v>
                </c:pt>
                <c:pt idx="22" formatCode="0.0">
                  <c:v>349086352.80960119</c:v>
                </c:pt>
                <c:pt idx="23" formatCode="0.0">
                  <c:v>391177879.57735229</c:v>
                </c:pt>
                <c:pt idx="24" formatCode="0.0">
                  <c:v>436024438.90788329</c:v>
                </c:pt>
                <c:pt idx="25" formatCode="0.0">
                  <c:v>483435357.79791909</c:v>
                </c:pt>
                <c:pt idx="26" formatCode="0.0">
                  <c:v>532945497.71135551</c:v>
                </c:pt>
                <c:pt idx="27" formatCode="0.0">
                  <c:v>584150376.41318393</c:v>
                </c:pt>
                <c:pt idx="28" formatCode="0.0">
                  <c:v>636765807.86522818</c:v>
                </c:pt>
                <c:pt idx="29" formatCode="0.0">
                  <c:v>690599040.42643487</c:v>
                </c:pt>
                <c:pt idx="30" formatCode="0.0">
                  <c:v>745516116.46986103</c:v>
                </c:pt>
                <c:pt idx="31" formatCode="0.0">
                  <c:v>801420000.22122693</c:v>
                </c:pt>
                <c:pt idx="32" formatCode="0.0">
                  <c:v>858237348.99628258</c:v>
                </c:pt>
                <c:pt idx="33" formatCode="0.0">
                  <c:v>915910580.35659027</c:v>
                </c:pt>
                <c:pt idx="34" formatCode="0.0">
                  <c:v>974393008.65592241</c:v>
                </c:pt>
                <c:pt idx="35" formatCode="0.0">
                  <c:v>1033645765.4823936</c:v>
                </c:pt>
                <c:pt idx="36" formatCode="0.0">
                  <c:v>1093635781.0288324</c:v>
                </c:pt>
                <c:pt idx="37" formatCode="0.0">
                  <c:v>1154334415.6134074</c:v>
                </c:pt>
                <c:pt idx="38" formatCode="0.0">
                  <c:v>1215716502.3804998</c:v>
                </c:pt>
                <c:pt idx="39" formatCode="0.0">
                  <c:v>1277759658.1786218</c:v>
                </c:pt>
                <c:pt idx="40" formatCode="0.0">
                  <c:v>1340443774.5056612</c:v>
                </c:pt>
                <c:pt idx="41" formatCode="0.0">
                  <c:v>1403750632.6653953</c:v>
                </c:pt>
                <c:pt idx="42" formatCode="0.0">
                  <c:v>1467663606.7553403</c:v>
                </c:pt>
                <c:pt idx="43" formatCode="0.0">
                  <c:v>1532167430.1835501</c:v>
                </c:pt>
                <c:pt idx="44" formatCode="0.0">
                  <c:v>1597248009.0936799</c:v>
                </c:pt>
                <c:pt idx="45" formatCode="0.0">
                  <c:v>1662892271.0813754</c:v>
                </c:pt>
                <c:pt idx="46" formatCode="0.0">
                  <c:v>1729088040.9179163</c:v>
                </c:pt>
                <c:pt idx="47" formatCode="0.0">
                  <c:v>1795823937.2636225</c:v>
                </c:pt>
                <c:pt idx="48" formatCode="0.0">
                  <c:v>1863089285.9250338</c:v>
                </c:pt>
                <c:pt idx="49" formatCode="0.0">
                  <c:v>1930874046.3191931</c:v>
                </c:pt>
                <c:pt idx="50" formatCode="0.0">
                  <c:v>1999168748.604619</c:v>
                </c:pt>
                <c:pt idx="51" formatCode="0.0">
                  <c:v>2067964439.5189805</c:v>
                </c:pt>
                <c:pt idx="52" formatCode="0.0">
                  <c:v>2137252635.392736</c:v>
                </c:pt>
                <c:pt idx="53" formatCode="0.0">
                  <c:v>2207025281.1297131</c:v>
                </c:pt>
                <c:pt idx="54" formatCode="0.0">
                  <c:v>2277274714.1897211</c:v>
                </c:pt>
                <c:pt idx="55" formatCode="0.0">
                  <c:v>2347993632.7957077</c:v>
                </c:pt>
                <c:pt idx="56" formatCode="0.0">
                  <c:v>2419175067.7333736</c:v>
                </c:pt>
                <c:pt idx="57" formatCode="0.0">
                  <c:v>2490812357.2251425</c:v>
                </c:pt>
                <c:pt idx="58" formatCode="0.0">
                  <c:v>2562899124.4505343</c:v>
                </c:pt>
                <c:pt idx="59" formatCode="0.0">
                  <c:v>2635429257.3569765</c:v>
                </c:pt>
                <c:pt idx="60" formatCode="0.0">
                  <c:v>2708396890.4629478</c:v>
                </c:pt>
                <c:pt idx="61" formatCode="0.0">
                  <c:v>2781796388.4023213</c:v>
                </c:pt>
                <c:pt idx="62" formatCode="0.0">
                  <c:v>2855622330.9970655</c:v>
                </c:pt>
                <c:pt idx="63" formatCode="0.0">
                  <c:v>2929869499.6770124</c:v>
                </c:pt>
                <c:pt idx="64" formatCode="0.0">
                  <c:v>3004532865.0914159</c:v>
                </c:pt>
                <c:pt idx="65" formatCode="0.0">
                  <c:v>3079607575.7787457</c:v>
                </c:pt>
                <c:pt idx="66" formatCode="0.0">
                  <c:v>3155088947.7792916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C-488A-852D-B2A20066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84432"/>
        <c:axId val="506984760"/>
      </c:lineChart>
      <c:catAx>
        <c:axId val="5069844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84760"/>
        <c:crosses val="autoZero"/>
        <c:auto val="1"/>
        <c:lblAlgn val="ctr"/>
        <c:lblOffset val="100"/>
        <c:noMultiLvlLbl val="0"/>
      </c:catAx>
      <c:valAx>
        <c:axId val="50698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84432"/>
        <c:crosses val="autoZero"/>
        <c:crossBetween val="between"/>
        <c:dispUnits>
          <c:builtInUnit val="ten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'modified Raw SEQ'!$B$50:$B$72</c:f>
              <c:numCache>
                <c:formatCode>0.0000000</c:formatCode>
                <c:ptCount val="23"/>
                <c:pt idx="0">
                  <c:v>5.4419999999999998E-3</c:v>
                </c:pt>
                <c:pt idx="1">
                  <c:v>2.35415E-2</c:v>
                </c:pt>
                <c:pt idx="2">
                  <c:v>0.13611200000000001</c:v>
                </c:pt>
                <c:pt idx="3">
                  <c:v>0.2104635</c:v>
                </c:pt>
                <c:pt idx="4">
                  <c:v>0.60043266666666661</c:v>
                </c:pt>
                <c:pt idx="5">
                  <c:v>0.89480666666666664</c:v>
                </c:pt>
                <c:pt idx="6">
                  <c:v>4.2143395000000003</c:v>
                </c:pt>
                <c:pt idx="7">
                  <c:v>10.076411166666666</c:v>
                </c:pt>
                <c:pt idx="8">
                  <c:v>14.3128756</c:v>
                </c:pt>
                <c:pt idx="9">
                  <c:v>16.742839833333335</c:v>
                </c:pt>
                <c:pt idx="10">
                  <c:v>24.388250333333332</c:v>
                </c:pt>
                <c:pt idx="11">
                  <c:v>34.929135333333335</c:v>
                </c:pt>
                <c:pt idx="12">
                  <c:v>45.805104666666665</c:v>
                </c:pt>
                <c:pt idx="13">
                  <c:v>58.153785333333339</c:v>
                </c:pt>
                <c:pt idx="14">
                  <c:v>73.323702666666676</c:v>
                </c:pt>
                <c:pt idx="15">
                  <c:v>91.173714666666669</c:v>
                </c:pt>
                <c:pt idx="16">
                  <c:v>112.60274266666667</c:v>
                </c:pt>
                <c:pt idx="17">
                  <c:v>132.66982933333333</c:v>
                </c:pt>
                <c:pt idx="18">
                  <c:v>161.63568533333336</c:v>
                </c:pt>
                <c:pt idx="19">
                  <c:v>189.95220266666666</c:v>
                </c:pt>
                <c:pt idx="20">
                  <c:v>221.61624266666666</c:v>
                </c:pt>
                <c:pt idx="21">
                  <c:v>258.05619200000001</c:v>
                </c:pt>
                <c:pt idx="22">
                  <c:v>297.45384000000001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A-4363-8066-5641BFD8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03584"/>
        <c:axId val="447502600"/>
      </c:lineChart>
      <c:catAx>
        <c:axId val="44750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2600"/>
        <c:crosses val="autoZero"/>
        <c:auto val="1"/>
        <c:lblAlgn val="ctr"/>
        <c:lblOffset val="100"/>
        <c:noMultiLvlLbl val="0"/>
      </c:catAx>
      <c:valAx>
        <c:axId val="4475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4'!$B$4:$B$33</c:f>
              <c:numCache>
                <c:formatCode>General</c:formatCode>
                <c:ptCount val="30"/>
                <c:pt idx="0">
                  <c:v>1640.5</c:v>
                </c:pt>
                <c:pt idx="1">
                  <c:v>12155.666666666666</c:v>
                </c:pt>
                <c:pt idx="2">
                  <c:v>20388.5</c:v>
                </c:pt>
                <c:pt idx="3">
                  <c:v>48360.666666666664</c:v>
                </c:pt>
                <c:pt idx="4">
                  <c:v>97744.333333333328</c:v>
                </c:pt>
                <c:pt idx="5">
                  <c:v>292580.16666666669</c:v>
                </c:pt>
                <c:pt idx="6">
                  <c:v>276842.16666666669</c:v>
                </c:pt>
                <c:pt idx="7">
                  <c:v>445352.5</c:v>
                </c:pt>
                <c:pt idx="8">
                  <c:v>881627.16666666663</c:v>
                </c:pt>
                <c:pt idx="9">
                  <c:v>1272707.3333333333</c:v>
                </c:pt>
                <c:pt idx="10">
                  <c:v>1434160.5</c:v>
                </c:pt>
                <c:pt idx="11">
                  <c:v>1863286</c:v>
                </c:pt>
                <c:pt idx="12">
                  <c:v>4352849.666666667</c:v>
                </c:pt>
                <c:pt idx="13">
                  <c:v>8654698.166666666</c:v>
                </c:pt>
                <c:pt idx="14">
                  <c:v>13635384.666666666</c:v>
                </c:pt>
                <c:pt idx="15">
                  <c:v>21558419.333333332</c:v>
                </c:pt>
                <c:pt idx="16">
                  <c:v>32136675.666666668</c:v>
                </c:pt>
                <c:pt idx="17">
                  <c:v>36516834.666666664</c:v>
                </c:pt>
                <c:pt idx="18">
                  <c:v>42193836.666666664</c:v>
                </c:pt>
                <c:pt idx="19">
                  <c:v>52293090.666666664</c:v>
                </c:pt>
                <c:pt idx="20">
                  <c:v>59450223.333333336</c:v>
                </c:pt>
                <c:pt idx="21">
                  <c:v>73084026.666666672</c:v>
                </c:pt>
                <c:pt idx="22">
                  <c:v>93091460</c:v>
                </c:pt>
                <c:pt idx="23">
                  <c:v>119713224</c:v>
                </c:pt>
                <c:pt idx="24">
                  <c:v>147727968</c:v>
                </c:pt>
                <c:pt idx="25">
                  <c:v>183223416</c:v>
                </c:pt>
                <c:pt idx="26">
                  <c:v>223378460</c:v>
                </c:pt>
                <c:pt idx="27">
                  <c:v>267472844</c:v>
                </c:pt>
                <c:pt idx="28">
                  <c:v>322507640</c:v>
                </c:pt>
                <c:pt idx="29">
                  <c:v>379355592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5-4390-8F56-ACF4112A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68000"/>
        <c:axId val="575269968"/>
      </c:lineChart>
      <c:catAx>
        <c:axId val="57526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9968"/>
        <c:crosses val="autoZero"/>
        <c:auto val="1"/>
        <c:lblAlgn val="ctr"/>
        <c:lblOffset val="100"/>
        <c:noMultiLvlLbl val="0"/>
      </c:catAx>
      <c:valAx>
        <c:axId val="5752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9'!$A$2:$A$33</c:f>
              <c:numCache>
                <c:formatCode>General</c:formatCode>
                <c:ptCount val="32"/>
                <c:pt idx="0">
                  <c:v>2666.5</c:v>
                </c:pt>
                <c:pt idx="1">
                  <c:v>10479.5</c:v>
                </c:pt>
                <c:pt idx="2">
                  <c:v>15387.833333333334</c:v>
                </c:pt>
                <c:pt idx="3">
                  <c:v>36081.666666666664</c:v>
                </c:pt>
                <c:pt idx="4">
                  <c:v>60490</c:v>
                </c:pt>
                <c:pt idx="5">
                  <c:v>97361.666666666672</c:v>
                </c:pt>
                <c:pt idx="6">
                  <c:v>148434</c:v>
                </c:pt>
                <c:pt idx="7">
                  <c:v>246523</c:v>
                </c:pt>
                <c:pt idx="8">
                  <c:v>493374.83333333331</c:v>
                </c:pt>
                <c:pt idx="9">
                  <c:v>548083.66666666663</c:v>
                </c:pt>
                <c:pt idx="10">
                  <c:v>672265.83333333337</c:v>
                </c:pt>
                <c:pt idx="11">
                  <c:v>788850.33333333337</c:v>
                </c:pt>
                <c:pt idx="12">
                  <c:v>996826</c:v>
                </c:pt>
                <c:pt idx="13">
                  <c:v>1279097</c:v>
                </c:pt>
                <c:pt idx="14">
                  <c:v>2161382.3333333335</c:v>
                </c:pt>
                <c:pt idx="15">
                  <c:v>2055199</c:v>
                </c:pt>
                <c:pt idx="16">
                  <c:v>2448036.8333333335</c:v>
                </c:pt>
                <c:pt idx="17">
                  <c:v>3050396.1666666665</c:v>
                </c:pt>
                <c:pt idx="18">
                  <c:v>6322217.166666667</c:v>
                </c:pt>
                <c:pt idx="19">
                  <c:v>9563559.166666666</c:v>
                </c:pt>
                <c:pt idx="20">
                  <c:v>15335888.666666666</c:v>
                </c:pt>
                <c:pt idx="21">
                  <c:v>20662088.333333332</c:v>
                </c:pt>
                <c:pt idx="22">
                  <c:v>40832635</c:v>
                </c:pt>
                <c:pt idx="23">
                  <c:v>62151501</c:v>
                </c:pt>
                <c:pt idx="24">
                  <c:v>87458806</c:v>
                </c:pt>
                <c:pt idx="25">
                  <c:v>87458806</c:v>
                </c:pt>
                <c:pt idx="26">
                  <c:v>116655204</c:v>
                </c:pt>
                <c:pt idx="27">
                  <c:v>156450100</c:v>
                </c:pt>
                <c:pt idx="28">
                  <c:v>199608016</c:v>
                </c:pt>
                <c:pt idx="29">
                  <c:v>249587944</c:v>
                </c:pt>
                <c:pt idx="30">
                  <c:v>312132568</c:v>
                </c:pt>
                <c:pt idx="31">
                  <c:v>375312560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D-4CFA-9899-6164B286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50768"/>
        <c:axId val="579851096"/>
      </c:lineChart>
      <c:catAx>
        <c:axId val="57985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1096"/>
        <c:crosses val="autoZero"/>
        <c:auto val="1"/>
        <c:lblAlgn val="ctr"/>
        <c:lblOffset val="100"/>
        <c:noMultiLvlLbl val="0"/>
      </c:catAx>
      <c:valAx>
        <c:axId val="57985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16'!$A$2:$A$33</c:f>
              <c:numCache>
                <c:formatCode>General</c:formatCode>
                <c:ptCount val="32"/>
                <c:pt idx="0">
                  <c:v>1796.5</c:v>
                </c:pt>
                <c:pt idx="1">
                  <c:v>19323.833333333332</c:v>
                </c:pt>
                <c:pt idx="2">
                  <c:v>15430.333333333334</c:v>
                </c:pt>
                <c:pt idx="3">
                  <c:v>24151.166666666668</c:v>
                </c:pt>
                <c:pt idx="4">
                  <c:v>32732.5</c:v>
                </c:pt>
                <c:pt idx="5">
                  <c:v>56670</c:v>
                </c:pt>
                <c:pt idx="6">
                  <c:v>89140.5</c:v>
                </c:pt>
                <c:pt idx="7">
                  <c:v>127791.5</c:v>
                </c:pt>
                <c:pt idx="8">
                  <c:v>181665.66666666666</c:v>
                </c:pt>
                <c:pt idx="9">
                  <c:v>236702.5</c:v>
                </c:pt>
                <c:pt idx="10">
                  <c:v>339488.66666666669</c:v>
                </c:pt>
                <c:pt idx="11">
                  <c:v>655611</c:v>
                </c:pt>
                <c:pt idx="12">
                  <c:v>578742.16666666663</c:v>
                </c:pt>
                <c:pt idx="13">
                  <c:v>666249.33333333337</c:v>
                </c:pt>
                <c:pt idx="14">
                  <c:v>1200579</c:v>
                </c:pt>
                <c:pt idx="15">
                  <c:v>1046759.3333333334</c:v>
                </c:pt>
                <c:pt idx="16">
                  <c:v>4125250.6666666665</c:v>
                </c:pt>
                <c:pt idx="17">
                  <c:v>1948033.8333333333</c:v>
                </c:pt>
                <c:pt idx="18">
                  <c:v>1889622.1666666667</c:v>
                </c:pt>
                <c:pt idx="19">
                  <c:v>2816580.1666666665</c:v>
                </c:pt>
                <c:pt idx="20">
                  <c:v>2546021.5</c:v>
                </c:pt>
                <c:pt idx="21">
                  <c:v>3388234.6666666665</c:v>
                </c:pt>
                <c:pt idx="22">
                  <c:v>10260708.4</c:v>
                </c:pt>
                <c:pt idx="23">
                  <c:v>29714017.600000001</c:v>
                </c:pt>
                <c:pt idx="24">
                  <c:v>74977886.400000006</c:v>
                </c:pt>
                <c:pt idx="25">
                  <c:v>86369313.599999994</c:v>
                </c:pt>
                <c:pt idx="26">
                  <c:v>120278652.8</c:v>
                </c:pt>
                <c:pt idx="27">
                  <c:v>163741404.80000001</c:v>
                </c:pt>
                <c:pt idx="28">
                  <c:v>207248790.40000001</c:v>
                </c:pt>
                <c:pt idx="29">
                  <c:v>268290771.19999999</c:v>
                </c:pt>
                <c:pt idx="30">
                  <c:v>335653248</c:v>
                </c:pt>
                <c:pt idx="31">
                  <c:v>419832441.60000002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9-4409-806A-8BDF06E5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01000"/>
        <c:axId val="436101328"/>
      </c:lineChart>
      <c:catAx>
        <c:axId val="43610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1328"/>
        <c:crosses val="autoZero"/>
        <c:auto val="1"/>
        <c:lblAlgn val="ctr"/>
        <c:lblOffset val="100"/>
        <c:noMultiLvlLbl val="0"/>
      </c:catAx>
      <c:valAx>
        <c:axId val="4361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25'!$A$2:$A$32</c:f>
              <c:numCache>
                <c:formatCode>0.000000</c:formatCode>
                <c:ptCount val="31"/>
                <c:pt idx="0">
                  <c:v>24051.166666666668</c:v>
                </c:pt>
                <c:pt idx="1">
                  <c:v>11051.666666666666</c:v>
                </c:pt>
                <c:pt idx="2">
                  <c:v>52583</c:v>
                </c:pt>
                <c:pt idx="3">
                  <c:v>106973.5</c:v>
                </c:pt>
                <c:pt idx="4">
                  <c:v>110726.16666666667</c:v>
                </c:pt>
                <c:pt idx="5">
                  <c:v>199005.5</c:v>
                </c:pt>
                <c:pt idx="6">
                  <c:v>154338.16666666666</c:v>
                </c:pt>
                <c:pt idx="7">
                  <c:v>531185.16666666663</c:v>
                </c:pt>
                <c:pt idx="8">
                  <c:v>493194.16666666669</c:v>
                </c:pt>
                <c:pt idx="9">
                  <c:v>875827.66666666663</c:v>
                </c:pt>
                <c:pt idx="10">
                  <c:v>757527.66666666663</c:v>
                </c:pt>
                <c:pt idx="11">
                  <c:v>598900.33333333337</c:v>
                </c:pt>
                <c:pt idx="12">
                  <c:v>1018206.5</c:v>
                </c:pt>
                <c:pt idx="13">
                  <c:v>982701.16666666663</c:v>
                </c:pt>
                <c:pt idx="14">
                  <c:v>1514415.3333333333</c:v>
                </c:pt>
                <c:pt idx="15">
                  <c:v>1482574.8333333333</c:v>
                </c:pt>
                <c:pt idx="16">
                  <c:v>1652150</c:v>
                </c:pt>
                <c:pt idx="17">
                  <c:v>1767076.5</c:v>
                </c:pt>
                <c:pt idx="18">
                  <c:v>1699179.8333333333</c:v>
                </c:pt>
                <c:pt idx="19">
                  <c:v>2125914.8333333335</c:v>
                </c:pt>
                <c:pt idx="20">
                  <c:v>3115384.1666666665</c:v>
                </c:pt>
                <c:pt idx="21">
                  <c:v>3573438.8333333335</c:v>
                </c:pt>
                <c:pt idx="22">
                  <c:v>4402756.4000000004</c:v>
                </c:pt>
                <c:pt idx="23">
                  <c:v>14667506.199999999</c:v>
                </c:pt>
                <c:pt idx="24">
                  <c:v>36157344</c:v>
                </c:pt>
                <c:pt idx="25">
                  <c:v>72102244.799999997</c:v>
                </c:pt>
                <c:pt idx="26">
                  <c:v>105465446.40000001</c:v>
                </c:pt>
                <c:pt idx="27">
                  <c:v>146684464</c:v>
                </c:pt>
                <c:pt idx="28">
                  <c:v>200119664</c:v>
                </c:pt>
                <c:pt idx="29">
                  <c:v>261484960</c:v>
                </c:pt>
                <c:pt idx="30">
                  <c:v>333422480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D-4FA0-A70F-BCC761D2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70664"/>
        <c:axId val="441883216"/>
      </c:lineChart>
      <c:catAx>
        <c:axId val="447970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3216"/>
        <c:crosses val="autoZero"/>
        <c:auto val="1"/>
        <c:lblAlgn val="ctr"/>
        <c:lblOffset val="100"/>
        <c:noMultiLvlLbl val="0"/>
      </c:catAx>
      <c:valAx>
        <c:axId val="4418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7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Sequential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OLD'!$E$7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'ANALYSIS OLD'!$D$8:$D$16</c:f>
              <c:numCache>
                <c:formatCode>General</c:formatCode>
                <c:ptCount val="9"/>
                <c:pt idx="0">
                  <c:v>360</c:v>
                </c:pt>
                <c:pt idx="1">
                  <c:v>600</c:v>
                </c:pt>
                <c:pt idx="2">
                  <c:v>1020</c:v>
                </c:pt>
                <c:pt idx="3">
                  <c:v>2040</c:v>
                </c:pt>
                <c:pt idx="4">
                  <c:v>2160</c:v>
                </c:pt>
                <c:pt idx="5">
                  <c:v>2280</c:v>
                </c:pt>
                <c:pt idx="6">
                  <c:v>2400</c:v>
                </c:pt>
                <c:pt idx="7">
                  <c:v>2520</c:v>
                </c:pt>
                <c:pt idx="8">
                  <c:v>2640</c:v>
                </c:pt>
              </c:numCache>
            </c:numRef>
          </c:cat>
          <c:val>
            <c:numRef>
              <c:f>'ANALYSIS OLD'!$E$8:$E$16</c:f>
              <c:numCache>
                <c:formatCode>General</c:formatCode>
                <c:ptCount val="9"/>
                <c:pt idx="0">
                  <c:v>0.17895620000000001</c:v>
                </c:pt>
                <c:pt idx="1">
                  <c:v>1.4361561999999999</c:v>
                </c:pt>
                <c:pt idx="2">
                  <c:v>33.012608</c:v>
                </c:pt>
                <c:pt idx="3">
                  <c:v>134.62897599999999</c:v>
                </c:pt>
                <c:pt idx="4">
                  <c:v>164.60354559999999</c:v>
                </c:pt>
                <c:pt idx="5">
                  <c:v>193.7145664</c:v>
                </c:pt>
                <c:pt idx="6">
                  <c:v>228.74601280000002</c:v>
                </c:pt>
                <c:pt idx="7">
                  <c:v>265.1349568</c:v>
                </c:pt>
                <c:pt idx="8">
                  <c:v>309.68051839999998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D-4ADE-8B49-9C1B0348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81528"/>
        <c:axId val="334684808"/>
      </c:lineChart>
      <c:dateAx>
        <c:axId val="33468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Square</a:t>
                </a:r>
                <a:r>
                  <a:rPr lang="en-US" baseline="0"/>
                  <a:t> Matrix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4808"/>
        <c:crosses val="autoZero"/>
        <c:auto val="0"/>
        <c:lblOffset val="100"/>
        <c:baseTimeUnit val="months"/>
        <c:majorUnit val="6"/>
        <c:majorTimeUnit val="months"/>
      </c:dateAx>
      <c:valAx>
        <c:axId val="3346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Multi-core</a:t>
            </a:r>
            <a:r>
              <a:rPr lang="en-US" baseline="0"/>
              <a:t> Multiplication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Sheet12!$C$195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Sheet12!$A$196:$A$217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Sheet12!$C$196:$C$217</c:f>
              <c:numCache>
                <c:formatCode>0.00</c:formatCode>
                <c:ptCount val="22"/>
                <c:pt idx="0">
                  <c:v>3.1742883807746147</c:v>
                </c:pt>
                <c:pt idx="1">
                  <c:v>1.8327079375953663</c:v>
                </c:pt>
                <c:pt idx="2">
                  <c:v>6.6434986333463488</c:v>
                </c:pt>
                <c:pt idx="3">
                  <c:v>4.257068363586348</c:v>
                </c:pt>
                <c:pt idx="4">
                  <c:v>6.2182854318041851</c:v>
                </c:pt>
                <c:pt idx="5">
                  <c:v>3.0821519883199664</c:v>
                </c:pt>
                <c:pt idx="6">
                  <c:v>15.25025004921374</c:v>
                </c:pt>
                <c:pt idx="7">
                  <c:v>22.650084780750159</c:v>
                </c:pt>
                <c:pt idx="8">
                  <c:v>18.971415847185369</c:v>
                </c:pt>
                <c:pt idx="9">
                  <c:v>19.058713593278764</c:v>
                </c:pt>
                <c:pt idx="10">
                  <c:v>24.335223905858559</c:v>
                </c:pt>
                <c:pt idx="11">
                  <c:v>24.51311025178509</c:v>
                </c:pt>
                <c:pt idx="12">
                  <c:v>13.334164591197075</c:v>
                </c:pt>
                <c:pt idx="13">
                  <c:v>8.4559804908131291</c:v>
                </c:pt>
                <c:pt idx="14">
                  <c:v>6.7127245208233726</c:v>
                </c:pt>
                <c:pt idx="15">
                  <c:v>5.218020194315204</c:v>
                </c:pt>
                <c:pt idx="16">
                  <c:v>4.1108556230489626</c:v>
                </c:pt>
                <c:pt idx="17">
                  <c:v>4.4166936692229086</c:v>
                </c:pt>
                <c:pt idx="18">
                  <c:v>4.5063632638358868</c:v>
                </c:pt>
                <c:pt idx="19">
                  <c:v>4.2375425164286176</c:v>
                </c:pt>
                <c:pt idx="20">
                  <c:v>4.3420427095586271</c:v>
                </c:pt>
                <c:pt idx="21">
                  <c:v>4.0735309781122648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3-4FC7-A4F1-BAEFAE432D43}"/>
            </c:ext>
          </c:extLst>
        </c:ser>
        <c:ser>
          <c:idx val="1"/>
          <c:order val="1"/>
          <c:tx>
            <c:strRef>
              <c:f>Sheet12!$D$195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Sheet12!$A$196:$A$217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Sheet12!$D$196:$D$217</c:f>
              <c:numCache>
                <c:formatCode>0.00</c:formatCode>
                <c:ptCount val="22"/>
                <c:pt idx="0">
                  <c:v>2.040877554847178</c:v>
                </c:pt>
                <c:pt idx="1">
                  <c:v>2.2464335130492867</c:v>
                </c:pt>
                <c:pt idx="2">
                  <c:v>8.8454298309270314</c:v>
                </c:pt>
                <c:pt idx="3">
                  <c:v>5.8329761189893299</c:v>
                </c:pt>
                <c:pt idx="4">
                  <c:v>9.9261475726015291</c:v>
                </c:pt>
                <c:pt idx="5">
                  <c:v>9.1905438485372404</c:v>
                </c:pt>
                <c:pt idx="6">
                  <c:v>28.392009243165312</c:v>
                </c:pt>
                <c:pt idx="7">
                  <c:v>40.874121954814221</c:v>
                </c:pt>
                <c:pt idx="8">
                  <c:v>33.935334156011876</c:v>
                </c:pt>
                <c:pt idx="9">
                  <c:v>44.497312758210278</c:v>
                </c:pt>
                <c:pt idx="10">
                  <c:v>51.957326404857206</c:v>
                </c:pt>
                <c:pt idx="11">
                  <c:v>58.065646588643126</c:v>
                </c:pt>
                <c:pt idx="12">
                  <c:v>58.338953170697131</c:v>
                </c:pt>
                <c:pt idx="13">
                  <c:v>57.324583410536242</c:v>
                </c:pt>
                <c:pt idx="14">
                  <c:v>42.183057231737649</c:v>
                </c:pt>
                <c:pt idx="15">
                  <c:v>54.789216356502067</c:v>
                </c:pt>
                <c:pt idx="16">
                  <c:v>54.194376296489544</c:v>
                </c:pt>
                <c:pt idx="17">
                  <c:v>52.988423962636119</c:v>
                </c:pt>
                <c:pt idx="18">
                  <c:v>30.04518789202195</c:v>
                </c:pt>
                <c:pt idx="19">
                  <c:v>23.172988089946635</c:v>
                </c:pt>
                <c:pt idx="20">
                  <c:v>16.826947404808582</c:v>
                </c:pt>
                <c:pt idx="21">
                  <c:v>14.396116946229942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3-4FC7-A4F1-BAEFAE432D43}"/>
            </c:ext>
          </c:extLst>
        </c:ser>
        <c:ser>
          <c:idx val="2"/>
          <c:order val="2"/>
          <c:tx>
            <c:strRef>
              <c:f>Sheet12!$E$195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Sheet12!$A$196:$A$217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Sheet12!$E$196:$E$217</c:f>
              <c:numCache>
                <c:formatCode>0.00</c:formatCode>
                <c:ptCount val="22"/>
                <c:pt idx="0">
                  <c:v>3.0106218189865017</c:v>
                </c:pt>
                <c:pt idx="1">
                  <c:v>1.0638591131758284</c:v>
                </c:pt>
                <c:pt idx="2">
                  <c:v>8.2795201829728224</c:v>
                </c:pt>
                <c:pt idx="3">
                  <c:v>11.399944750782698</c:v>
                </c:pt>
                <c:pt idx="4">
                  <c:v>18.323415302047284</c:v>
                </c:pt>
                <c:pt idx="5">
                  <c:v>15.616880812509235</c:v>
                </c:pt>
                <c:pt idx="6">
                  <c:v>47.258567869005411</c:v>
                </c:pt>
                <c:pt idx="7">
                  <c:v>78.817775097436154</c:v>
                </c:pt>
                <c:pt idx="8">
                  <c:v>92.878935220626786</c:v>
                </c:pt>
                <c:pt idx="9">
                  <c:v>103.37605018923257</c:v>
                </c:pt>
                <c:pt idx="10">
                  <c:v>102.85187765515863</c:v>
                </c:pt>
                <c:pt idx="11">
                  <c:v>69.600435708925531</c:v>
                </c:pt>
                <c:pt idx="12">
                  <c:v>100.51032299708555</c:v>
                </c:pt>
                <c:pt idx="13">
                  <c:v>110.04409745984864</c:v>
                </c:pt>
                <c:pt idx="14">
                  <c:v>75.766895334809774</c:v>
                </c:pt>
                <c:pt idx="15">
                  <c:v>107.38519664045744</c:v>
                </c:pt>
                <c:pt idx="16">
                  <c:v>31.784222282499002</c:v>
                </c:pt>
                <c:pt idx="17">
                  <c:v>82.835279327635376</c:v>
                </c:pt>
                <c:pt idx="18">
                  <c:v>100.08790069428248</c:v>
                </c:pt>
                <c:pt idx="19">
                  <c:v>78.370046089478677</c:v>
                </c:pt>
                <c:pt idx="20">
                  <c:v>101.206595256515</c:v>
                </c:pt>
                <c:pt idx="21">
                  <c:v>86.700978960775757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3-4FC7-A4F1-BAEFAE432D43}"/>
            </c:ext>
          </c:extLst>
        </c:ser>
        <c:ser>
          <c:idx val="3"/>
          <c:order val="3"/>
          <c:tx>
            <c:strRef>
              <c:f>Sheet12!$F$195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Sheet12!$A$196:$A$217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Sheet12!$F$196:$F$217</c:f>
              <c:numCache>
                <c:formatCode>0.00</c:formatCode>
                <c:ptCount val="22"/>
                <c:pt idx="0">
                  <c:v>0.22626761002584767</c:v>
                </c:pt>
                <c:pt idx="1">
                  <c:v>2.1301312019303276</c:v>
                </c:pt>
                <c:pt idx="2">
                  <c:v>2.5885172013768707</c:v>
                </c:pt>
                <c:pt idx="3">
                  <c:v>1.9674358602831545</c:v>
                </c:pt>
                <c:pt idx="4">
                  <c:v>5.422680877901489</c:v>
                </c:pt>
                <c:pt idx="5">
                  <c:v>4.4963916407670474</c:v>
                </c:pt>
                <c:pt idx="6">
                  <c:v>27.305880269408412</c:v>
                </c:pt>
                <c:pt idx="7">
                  <c:v>18.969677240610697</c:v>
                </c:pt>
                <c:pt idx="8">
                  <c:v>33.947765332450203</c:v>
                </c:pt>
                <c:pt idx="9">
                  <c:v>27.845946481861162</c:v>
                </c:pt>
                <c:pt idx="10">
                  <c:v>46.109385663801945</c:v>
                </c:pt>
                <c:pt idx="11">
                  <c:v>76.482015649793695</c:v>
                </c:pt>
                <c:pt idx="12">
                  <c:v>57.113940377844116</c:v>
                </c:pt>
                <c:pt idx="13">
                  <c:v>74.614445524046232</c:v>
                </c:pt>
                <c:pt idx="14">
                  <c:v>60.203903552658169</c:v>
                </c:pt>
                <c:pt idx="15">
                  <c:v>75.950798661203052</c:v>
                </c:pt>
                <c:pt idx="16">
                  <c:v>80.301322115627116</c:v>
                </c:pt>
                <c:pt idx="17">
                  <c:v>91.470677887082616</c:v>
                </c:pt>
                <c:pt idx="18">
                  <c:v>111.79052325146279</c:v>
                </c:pt>
                <c:pt idx="19">
                  <c:v>104.24511800370804</c:v>
                </c:pt>
                <c:pt idx="20">
                  <c:v>82.832863683745799</c:v>
                </c:pt>
                <c:pt idx="21">
                  <c:v>83.240221499057412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3-4FC7-A4F1-BAEFAE43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08184"/>
        <c:axId val="609609496"/>
      </c:lineChart>
      <c:catAx>
        <c:axId val="60960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09496"/>
        <c:crosses val="autoZero"/>
        <c:auto val="1"/>
        <c:lblAlgn val="ctr"/>
        <c:lblOffset val="100"/>
        <c:noMultiLvlLbl val="0"/>
      </c:catAx>
      <c:valAx>
        <c:axId val="6096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0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of Matrix Multiplication on 4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Sheet12!$A$26:$A$55</c:f>
              <c:numCache>
                <c:formatCode>General</c:formatCode>
                <c:ptCount val="3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2880</c:v>
                </c:pt>
                <c:pt idx="23">
                  <c:v>3120</c:v>
                </c:pt>
                <c:pt idx="24">
                  <c:v>3360</c:v>
                </c:pt>
                <c:pt idx="25">
                  <c:v>3600</c:v>
                </c:pt>
                <c:pt idx="26">
                  <c:v>3840</c:v>
                </c:pt>
                <c:pt idx="27">
                  <c:v>4080</c:v>
                </c:pt>
                <c:pt idx="28">
                  <c:v>4320</c:v>
                </c:pt>
                <c:pt idx="29">
                  <c:v>4560</c:v>
                </c:pt>
              </c:numCache>
            </c:numRef>
          </c:cat>
          <c:val>
            <c:numRef>
              <c:f>Sheet12!$D$26:$D$55</c:f>
              <c:numCache>
                <c:formatCode>0.0</c:formatCode>
                <c:ptCount val="30"/>
                <c:pt idx="0">
                  <c:v>3.1742883807746147</c:v>
                </c:pt>
                <c:pt idx="1">
                  <c:v>1.8327079375953663</c:v>
                </c:pt>
                <c:pt idx="2">
                  <c:v>6.6434986333463488</c:v>
                </c:pt>
                <c:pt idx="3">
                  <c:v>4.257068363586348</c:v>
                </c:pt>
                <c:pt idx="4">
                  <c:v>6.2182854318041851</c:v>
                </c:pt>
                <c:pt idx="5">
                  <c:v>3.0821519883199664</c:v>
                </c:pt>
                <c:pt idx="6">
                  <c:v>15.25025004921374</c:v>
                </c:pt>
                <c:pt idx="7">
                  <c:v>22.650084780750159</c:v>
                </c:pt>
                <c:pt idx="8">
                  <c:v>18.971415847185369</c:v>
                </c:pt>
                <c:pt idx="9">
                  <c:v>19.058713593278764</c:v>
                </c:pt>
                <c:pt idx="10">
                  <c:v>24.335223905858559</c:v>
                </c:pt>
                <c:pt idx="11">
                  <c:v>24.51311025178509</c:v>
                </c:pt>
                <c:pt idx="12">
                  <c:v>13.334164591197075</c:v>
                </c:pt>
                <c:pt idx="13">
                  <c:v>8.4559804908131291</c:v>
                </c:pt>
                <c:pt idx="14">
                  <c:v>6.7127245208233726</c:v>
                </c:pt>
                <c:pt idx="15">
                  <c:v>5.218020194315204</c:v>
                </c:pt>
                <c:pt idx="16">
                  <c:v>4.1108556230489626</c:v>
                </c:pt>
                <c:pt idx="17">
                  <c:v>4.4166936692229086</c:v>
                </c:pt>
                <c:pt idx="18">
                  <c:v>4.5063632638358868</c:v>
                </c:pt>
                <c:pt idx="19">
                  <c:v>4.2375425164286176</c:v>
                </c:pt>
                <c:pt idx="20">
                  <c:v>4.3420427095586271</c:v>
                </c:pt>
                <c:pt idx="21">
                  <c:v>4.0735309781122648</c:v>
                </c:pt>
                <c:pt idx="22">
                  <c:v>4.2020812604867546</c:v>
                </c:pt>
                <c:pt idx="23">
                  <c:v>4.0382786599909721</c:v>
                </c:pt>
                <c:pt idx="24">
                  <c:v>3.954230091442021</c:v>
                </c:pt>
                <c:pt idx="25">
                  <c:v>3.7691636555146144</c:v>
                </c:pt>
                <c:pt idx="26">
                  <c:v>3.5877228279809383</c:v>
                </c:pt>
                <c:pt idx="27">
                  <c:v>3.4243124148954363</c:v>
                </c:pt>
                <c:pt idx="28">
                  <c:v>3.2050272219361799</c:v>
                </c:pt>
                <c:pt idx="29">
                  <c:v>3.0428822981826702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9-4212-AB37-DD22BB13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896104"/>
        <c:axId val="599896760"/>
      </c:lineChart>
      <c:catAx>
        <c:axId val="59989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6760"/>
        <c:crosses val="autoZero"/>
        <c:auto val="1"/>
        <c:lblAlgn val="ctr"/>
        <c:lblOffset val="100"/>
        <c:noMultiLvlLbl val="0"/>
      </c:catAx>
      <c:valAx>
        <c:axId val="59989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</a:t>
            </a:r>
            <a:r>
              <a:rPr lang="en-US"/>
              <a:t>of Matrix Multiplication on 4 Cores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Sheet12!$A$26:$A$55</c:f>
              <c:numCache>
                <c:formatCode>General</c:formatCode>
                <c:ptCount val="3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2880</c:v>
                </c:pt>
                <c:pt idx="23">
                  <c:v>3120</c:v>
                </c:pt>
                <c:pt idx="24">
                  <c:v>3360</c:v>
                </c:pt>
                <c:pt idx="25">
                  <c:v>3600</c:v>
                </c:pt>
                <c:pt idx="26">
                  <c:v>3840</c:v>
                </c:pt>
                <c:pt idx="27">
                  <c:v>4080</c:v>
                </c:pt>
                <c:pt idx="28">
                  <c:v>4320</c:v>
                </c:pt>
                <c:pt idx="29">
                  <c:v>4560</c:v>
                </c:pt>
              </c:numCache>
            </c:numRef>
          </c:cat>
          <c:val>
            <c:numRef>
              <c:f>Sheet12!$E$26:$E$55</c:f>
              <c:numCache>
                <c:formatCode>0.00</c:formatCode>
                <c:ptCount val="30"/>
                <c:pt idx="0">
                  <c:v>0.79357209519365368</c:v>
                </c:pt>
                <c:pt idx="1">
                  <c:v>0.45817698439884158</c:v>
                </c:pt>
                <c:pt idx="2">
                  <c:v>1.6608746583365872</c:v>
                </c:pt>
                <c:pt idx="3">
                  <c:v>1.064267090896587</c:v>
                </c:pt>
                <c:pt idx="4">
                  <c:v>1.5545713579510463</c:v>
                </c:pt>
                <c:pt idx="5">
                  <c:v>0.7705379970799916</c:v>
                </c:pt>
                <c:pt idx="6">
                  <c:v>3.812562512303435</c:v>
                </c:pt>
                <c:pt idx="7">
                  <c:v>5.6625211951875398</c:v>
                </c:pt>
                <c:pt idx="8">
                  <c:v>4.7428539617963423</c:v>
                </c:pt>
                <c:pt idx="9">
                  <c:v>4.764678398319691</c:v>
                </c:pt>
                <c:pt idx="10">
                  <c:v>6.0838059764646397</c:v>
                </c:pt>
                <c:pt idx="11">
                  <c:v>6.1282775629462725</c:v>
                </c:pt>
                <c:pt idx="12">
                  <c:v>3.3335411477992687</c:v>
                </c:pt>
                <c:pt idx="13">
                  <c:v>2.1139951227032823</c:v>
                </c:pt>
                <c:pt idx="14">
                  <c:v>1.6781811302058431</c:v>
                </c:pt>
                <c:pt idx="15">
                  <c:v>1.304505048578801</c:v>
                </c:pt>
                <c:pt idx="16">
                  <c:v>1.0277139057622406</c:v>
                </c:pt>
                <c:pt idx="17">
                  <c:v>1.1041734173057272</c:v>
                </c:pt>
                <c:pt idx="18">
                  <c:v>1.1265908159589717</c:v>
                </c:pt>
                <c:pt idx="19">
                  <c:v>1.0593856291071544</c:v>
                </c:pt>
                <c:pt idx="20">
                  <c:v>1.0855106773896568</c:v>
                </c:pt>
                <c:pt idx="21">
                  <c:v>1.0183827445280662</c:v>
                </c:pt>
                <c:pt idx="22">
                  <c:v>1.0505203151216886</c:v>
                </c:pt>
                <c:pt idx="23">
                  <c:v>1.009569664997743</c:v>
                </c:pt>
                <c:pt idx="24">
                  <c:v>0.98855752286050524</c:v>
                </c:pt>
                <c:pt idx="25">
                  <c:v>0.9422909138786536</c:v>
                </c:pt>
                <c:pt idx="26">
                  <c:v>0.89693070699523458</c:v>
                </c:pt>
                <c:pt idx="27">
                  <c:v>0.85607810372385906</c:v>
                </c:pt>
                <c:pt idx="28">
                  <c:v>0.80125680548404499</c:v>
                </c:pt>
                <c:pt idx="29">
                  <c:v>0.76072057454566755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0-4E00-A199-45F810C8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461664"/>
        <c:axId val="611461992"/>
      </c:lineChart>
      <c:catAx>
        <c:axId val="61146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61992"/>
        <c:crosses val="autoZero"/>
        <c:auto val="1"/>
        <c:lblAlgn val="ctr"/>
        <c:lblOffset val="100"/>
        <c:noMultiLvlLbl val="0"/>
      </c:catAx>
      <c:valAx>
        <c:axId val="61146199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of Matrix Multiplication on 9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Sheet12!$A$61:$A$92</c:f>
              <c:numCache>
                <c:formatCode>General</c:formatCode>
                <c:ptCount val="3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3000</c:v>
                </c:pt>
                <c:pt idx="23">
                  <c:v>3360</c:v>
                </c:pt>
                <c:pt idx="24">
                  <c:v>3720</c:v>
                </c:pt>
                <c:pt idx="25">
                  <c:v>4080</c:v>
                </c:pt>
                <c:pt idx="26">
                  <c:v>4440</c:v>
                </c:pt>
                <c:pt idx="27">
                  <c:v>4800</c:v>
                </c:pt>
                <c:pt idx="28">
                  <c:v>5160</c:v>
                </c:pt>
                <c:pt idx="29">
                  <c:v>5520</c:v>
                </c:pt>
                <c:pt idx="30">
                  <c:v>5880</c:v>
                </c:pt>
                <c:pt idx="31">
                  <c:v>6240</c:v>
                </c:pt>
              </c:numCache>
            </c:numRef>
          </c:cat>
          <c:val>
            <c:numRef>
              <c:f>Sheet12!$D$61:$D$92</c:f>
              <c:numCache>
                <c:formatCode>General</c:formatCode>
                <c:ptCount val="32"/>
                <c:pt idx="0">
                  <c:v>2.040877554847178</c:v>
                </c:pt>
                <c:pt idx="1">
                  <c:v>2.2464335130492867</c:v>
                </c:pt>
                <c:pt idx="2">
                  <c:v>8.8454298309270314</c:v>
                </c:pt>
                <c:pt idx="3">
                  <c:v>5.8329761189893299</c:v>
                </c:pt>
                <c:pt idx="4">
                  <c:v>9.9261475726015309</c:v>
                </c:pt>
                <c:pt idx="5">
                  <c:v>9.1905438485372404</c:v>
                </c:pt>
                <c:pt idx="6">
                  <c:v>28.392009243165312</c:v>
                </c:pt>
                <c:pt idx="7">
                  <c:v>40.874121954814221</c:v>
                </c:pt>
                <c:pt idx="8">
                  <c:v>33.935334156011876</c:v>
                </c:pt>
                <c:pt idx="9">
                  <c:v>44.497312758210278</c:v>
                </c:pt>
                <c:pt idx="10">
                  <c:v>51.957326404857206</c:v>
                </c:pt>
                <c:pt idx="11">
                  <c:v>58.065646588643126</c:v>
                </c:pt>
                <c:pt idx="12">
                  <c:v>58.338953170697131</c:v>
                </c:pt>
                <c:pt idx="13">
                  <c:v>57.324583410536242</c:v>
                </c:pt>
                <c:pt idx="14">
                  <c:v>42.183057231737649</c:v>
                </c:pt>
                <c:pt idx="15">
                  <c:v>54.78921635650206</c:v>
                </c:pt>
                <c:pt idx="16">
                  <c:v>54.194376296489544</c:v>
                </c:pt>
                <c:pt idx="17">
                  <c:v>52.988423962636119</c:v>
                </c:pt>
                <c:pt idx="18">
                  <c:v>30.04518789202195</c:v>
                </c:pt>
                <c:pt idx="19">
                  <c:v>23.172988089946639</c:v>
                </c:pt>
                <c:pt idx="20">
                  <c:v>16.826947404808582</c:v>
                </c:pt>
                <c:pt idx="21">
                  <c:v>14.396116946229943</c:v>
                </c:pt>
                <c:pt idx="22">
                  <c:v>9.8506945317978385</c:v>
                </c:pt>
                <c:pt idx="23">
                  <c:v>8.3608535372226296</c:v>
                </c:pt>
                <c:pt idx="24">
                  <c:v>7.2839935597302183</c:v>
                </c:pt>
                <c:pt idx="25">
                  <c:v>8.6264516612751763</c:v>
                </c:pt>
                <c:pt idx="26">
                  <c:v>7.4738967065540614</c:v>
                </c:pt>
                <c:pt idx="27">
                  <c:v>6.3232860039344239</c:v>
                </c:pt>
                <c:pt idx="28">
                  <c:v>5.544308953555702</c:v>
                </c:pt>
                <c:pt idx="29">
                  <c:v>4.9044768483546566</c:v>
                </c:pt>
                <c:pt idx="30">
                  <c:v>4.2978792127920054</c:v>
                </c:pt>
                <c:pt idx="31">
                  <c:v>3.8872076604863319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C-4098-8B3F-FF44824C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47280"/>
        <c:axId val="599648264"/>
      </c:lineChart>
      <c:catAx>
        <c:axId val="59964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48264"/>
        <c:crosses val="autoZero"/>
        <c:auto val="1"/>
        <c:lblAlgn val="ctr"/>
        <c:lblOffset val="100"/>
        <c:noMultiLvlLbl val="0"/>
      </c:catAx>
      <c:valAx>
        <c:axId val="5996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Matrix Multiplication on 16 Cores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Sheet12!$A$97:$A$128</c:f>
              <c:numCache>
                <c:formatCode>General</c:formatCode>
                <c:ptCount val="3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3120</c:v>
                </c:pt>
                <c:pt idx="23">
                  <c:v>3600</c:v>
                </c:pt>
                <c:pt idx="24">
                  <c:v>4080</c:v>
                </c:pt>
                <c:pt idx="25">
                  <c:v>4560</c:v>
                </c:pt>
                <c:pt idx="26">
                  <c:v>5040</c:v>
                </c:pt>
                <c:pt idx="27">
                  <c:v>5520</c:v>
                </c:pt>
                <c:pt idx="28">
                  <c:v>6000</c:v>
                </c:pt>
                <c:pt idx="29">
                  <c:v>6480</c:v>
                </c:pt>
                <c:pt idx="30">
                  <c:v>6960</c:v>
                </c:pt>
                <c:pt idx="31">
                  <c:v>7440</c:v>
                </c:pt>
              </c:numCache>
            </c:numRef>
          </c:cat>
          <c:val>
            <c:numRef>
              <c:f>Sheet12!$D$97:$D$128</c:f>
              <c:numCache>
                <c:formatCode>General</c:formatCode>
                <c:ptCount val="32"/>
                <c:pt idx="0">
                  <c:v>3.0106218189865017</c:v>
                </c:pt>
                <c:pt idx="1">
                  <c:v>1.0638591131758284</c:v>
                </c:pt>
                <c:pt idx="2">
                  <c:v>8.2795201829728224</c:v>
                </c:pt>
                <c:pt idx="3">
                  <c:v>11.399944750782698</c:v>
                </c:pt>
                <c:pt idx="4">
                  <c:v>18.323415302047284</c:v>
                </c:pt>
                <c:pt idx="5">
                  <c:v>15.616880812509235</c:v>
                </c:pt>
                <c:pt idx="6">
                  <c:v>47.258567869005411</c:v>
                </c:pt>
                <c:pt idx="7">
                  <c:v>78.817775097436154</c:v>
                </c:pt>
                <c:pt idx="8">
                  <c:v>92.878935220626786</c:v>
                </c:pt>
                <c:pt idx="9">
                  <c:v>103.37605018923257</c:v>
                </c:pt>
                <c:pt idx="10">
                  <c:v>102.85187765515863</c:v>
                </c:pt>
                <c:pt idx="11">
                  <c:v>69.600435708925531</c:v>
                </c:pt>
                <c:pt idx="12">
                  <c:v>100.51032299708555</c:v>
                </c:pt>
                <c:pt idx="13">
                  <c:v>110.04409745984864</c:v>
                </c:pt>
                <c:pt idx="14">
                  <c:v>75.766895334809774</c:v>
                </c:pt>
                <c:pt idx="15">
                  <c:v>107.38519664045744</c:v>
                </c:pt>
                <c:pt idx="16">
                  <c:v>31.784222282499002</c:v>
                </c:pt>
                <c:pt idx="17">
                  <c:v>82.835279327635376</c:v>
                </c:pt>
                <c:pt idx="18">
                  <c:v>100.08790069428248</c:v>
                </c:pt>
                <c:pt idx="19">
                  <c:v>78.370046089478677</c:v>
                </c:pt>
                <c:pt idx="20">
                  <c:v>101.206595256515</c:v>
                </c:pt>
                <c:pt idx="21">
                  <c:v>86.700978960775757</c:v>
                </c:pt>
                <c:pt idx="22">
                  <c:v>43.015198495987534</c:v>
                </c:pt>
                <c:pt idx="23">
                  <c:v>20.122246458642636</c:v>
                </c:pt>
                <c:pt idx="24">
                  <c:v>10.062422382605911</c:v>
                </c:pt>
                <c:pt idx="25">
                  <c:v>10.547791816653291</c:v>
                </c:pt>
                <c:pt idx="26">
                  <c:v>8.8756557480184899</c:v>
                </c:pt>
                <c:pt idx="27">
                  <c:v>7.4758018258827006</c:v>
                </c:pt>
                <c:pt idx="28">
                  <c:v>6.6617743206120874</c:v>
                </c:pt>
                <c:pt idx="29">
                  <c:v>5.7295710913847318</c:v>
                </c:pt>
                <c:pt idx="30">
                  <c:v>5.0460927571331995</c:v>
                </c:pt>
                <c:pt idx="31">
                  <c:v>4.407195864801964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A-4D49-9BB0-E3625B072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34088"/>
        <c:axId val="205324248"/>
      </c:lineChart>
      <c:catAx>
        <c:axId val="205334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4248"/>
        <c:crosses val="autoZero"/>
        <c:auto val="1"/>
        <c:lblAlgn val="ctr"/>
        <c:lblOffset val="100"/>
        <c:noMultiLvlLbl val="0"/>
      </c:catAx>
      <c:valAx>
        <c:axId val="2053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Matrix Multiplication on 25 Cores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Sheet12!$A$133:$A$163</c:f>
              <c:numCache>
                <c:formatCode>General</c:formatCode>
                <c:ptCount val="31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3240</c:v>
                </c:pt>
                <c:pt idx="23">
                  <c:v>3840</c:v>
                </c:pt>
                <c:pt idx="24">
                  <c:v>4440</c:v>
                </c:pt>
                <c:pt idx="25">
                  <c:v>5040</c:v>
                </c:pt>
                <c:pt idx="26">
                  <c:v>5640</c:v>
                </c:pt>
                <c:pt idx="27">
                  <c:v>6240</c:v>
                </c:pt>
                <c:pt idx="28">
                  <c:v>6840</c:v>
                </c:pt>
                <c:pt idx="29">
                  <c:v>7440</c:v>
                </c:pt>
                <c:pt idx="30">
                  <c:v>8040</c:v>
                </c:pt>
              </c:numCache>
            </c:numRef>
          </c:cat>
          <c:val>
            <c:numRef>
              <c:f>Sheet12!$D$133:$D$163</c:f>
              <c:numCache>
                <c:formatCode>General</c:formatCode>
                <c:ptCount val="31"/>
                <c:pt idx="0">
                  <c:v>0.22626761002584767</c:v>
                </c:pt>
                <c:pt idx="1">
                  <c:v>2.1301312019303276</c:v>
                </c:pt>
                <c:pt idx="2">
                  <c:v>2.5885172013768707</c:v>
                </c:pt>
                <c:pt idx="3">
                  <c:v>1.9674358602831543</c:v>
                </c:pt>
                <c:pt idx="4">
                  <c:v>5.422680877901489</c:v>
                </c:pt>
                <c:pt idx="5">
                  <c:v>4.4963916407670474</c:v>
                </c:pt>
                <c:pt idx="6">
                  <c:v>27.305880269408412</c:v>
                </c:pt>
                <c:pt idx="7">
                  <c:v>18.969677240610697</c:v>
                </c:pt>
                <c:pt idx="8">
                  <c:v>33.947765332450203</c:v>
                </c:pt>
                <c:pt idx="9">
                  <c:v>27.845946481861159</c:v>
                </c:pt>
                <c:pt idx="10">
                  <c:v>46.109385663801945</c:v>
                </c:pt>
                <c:pt idx="11">
                  <c:v>76.482015649793695</c:v>
                </c:pt>
                <c:pt idx="12">
                  <c:v>57.113940377844116</c:v>
                </c:pt>
                <c:pt idx="13">
                  <c:v>74.614445524046232</c:v>
                </c:pt>
                <c:pt idx="14">
                  <c:v>60.203903552658169</c:v>
                </c:pt>
                <c:pt idx="15">
                  <c:v>75.950798661203052</c:v>
                </c:pt>
                <c:pt idx="16">
                  <c:v>80.301322115627116</c:v>
                </c:pt>
                <c:pt idx="17">
                  <c:v>91.470677887082616</c:v>
                </c:pt>
                <c:pt idx="18">
                  <c:v>111.79052325146279</c:v>
                </c:pt>
                <c:pt idx="19">
                  <c:v>104.24511800370804</c:v>
                </c:pt>
                <c:pt idx="20">
                  <c:v>82.832863683745799</c:v>
                </c:pt>
                <c:pt idx="21">
                  <c:v>83.240221499057412</c:v>
                </c:pt>
                <c:pt idx="22">
                  <c:v>109.13685861827291</c:v>
                </c:pt>
                <c:pt idx="23">
                  <c:v>46.100950267042961</c:v>
                </c:pt>
                <c:pt idx="24">
                  <c:v>24.11319108444448</c:v>
                </c:pt>
                <c:pt idx="25">
                  <c:v>14.806084318864926</c:v>
                </c:pt>
                <c:pt idx="26">
                  <c:v>11.977713367915808</c:v>
                </c:pt>
                <c:pt idx="27">
                  <c:v>9.9459603186656231</c:v>
                </c:pt>
                <c:pt idx="28">
                  <c:v>8.268057203109155</c:v>
                </c:pt>
                <c:pt idx="29">
                  <c:v>7.0760620439861324</c:v>
                </c:pt>
                <c:pt idx="30">
                  <c:v>6.1362592337489668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9-4BB6-9AC1-C01877EF8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18288"/>
        <c:axId val="574118944"/>
      </c:lineChart>
      <c:catAx>
        <c:axId val="5741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8944"/>
        <c:crosses val="autoZero"/>
        <c:auto val="1"/>
        <c:lblAlgn val="ctr"/>
        <c:lblOffset val="100"/>
        <c:noMultiLvlLbl val="0"/>
      </c:catAx>
      <c:valAx>
        <c:axId val="5741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Multi-core Matrix Multiplication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hPercent val="70"/>
      <c:rotY val="220"/>
      <c:depthPercent val="3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Sheet12!$I$1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Sheet12!$H$2:$H$23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Sheet12!$I$2:$I$23</c:f>
              <c:numCache>
                <c:formatCode>General</c:formatCode>
                <c:ptCount val="22"/>
                <c:pt idx="0">
                  <c:v>5.4419999999999998E-3</c:v>
                </c:pt>
                <c:pt idx="1">
                  <c:v>2.35415E-2</c:v>
                </c:pt>
                <c:pt idx="2">
                  <c:v>0.13611200000000001</c:v>
                </c:pt>
                <c:pt idx="3">
                  <c:v>0.2104635</c:v>
                </c:pt>
                <c:pt idx="4">
                  <c:v>0.60043266666666661</c:v>
                </c:pt>
                <c:pt idx="5">
                  <c:v>0.89480666666666664</c:v>
                </c:pt>
                <c:pt idx="6">
                  <c:v>4.2143395000000003</c:v>
                </c:pt>
                <c:pt idx="7">
                  <c:v>10.076411166666666</c:v>
                </c:pt>
                <c:pt idx="8">
                  <c:v>16.742839833333335</c:v>
                </c:pt>
                <c:pt idx="9">
                  <c:v>24.388250333333332</c:v>
                </c:pt>
                <c:pt idx="10">
                  <c:v>34.929135333333335</c:v>
                </c:pt>
                <c:pt idx="11">
                  <c:v>45.805104666666665</c:v>
                </c:pt>
                <c:pt idx="12">
                  <c:v>58.153785333333339</c:v>
                </c:pt>
                <c:pt idx="13">
                  <c:v>73.323702666666676</c:v>
                </c:pt>
                <c:pt idx="14">
                  <c:v>91.173714666666669</c:v>
                </c:pt>
                <c:pt idx="15">
                  <c:v>112.60274266666667</c:v>
                </c:pt>
                <c:pt idx="16">
                  <c:v>132.66982933333333</c:v>
                </c:pt>
                <c:pt idx="17">
                  <c:v>161.63568533333336</c:v>
                </c:pt>
                <c:pt idx="18">
                  <c:v>189.95220266666666</c:v>
                </c:pt>
                <c:pt idx="19">
                  <c:v>221.61624266666666</c:v>
                </c:pt>
                <c:pt idx="20">
                  <c:v>258.05619200000001</c:v>
                </c:pt>
                <c:pt idx="21">
                  <c:v>297.45384000000001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3-4E7F-BAA1-C6069FE72047}"/>
            </c:ext>
          </c:extLst>
        </c:ser>
        <c:ser>
          <c:idx val="1"/>
          <c:order val="1"/>
          <c:tx>
            <c:strRef>
              <c:f>Sheet12!$J$1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Sheet12!$H$2:$H$23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Sheet12!$J$2:$J$23</c:f>
              <c:numCache>
                <c:formatCode>General</c:formatCode>
                <c:ptCount val="22"/>
                <c:pt idx="0">
                  <c:v>1.7144E-3</c:v>
                </c:pt>
                <c:pt idx="1">
                  <c:v>1.2845200000000001E-2</c:v>
                </c:pt>
                <c:pt idx="2">
                  <c:v>2.0487999999999999E-2</c:v>
                </c:pt>
                <c:pt idx="3">
                  <c:v>4.9438599999999999E-2</c:v>
                </c:pt>
                <c:pt idx="4">
                  <c:v>9.6559199999999998E-2</c:v>
                </c:pt>
                <c:pt idx="5">
                  <c:v>0.29031879999999999</c:v>
                </c:pt>
                <c:pt idx="6">
                  <c:v>0.27634559999999997</c:v>
                </c:pt>
                <c:pt idx="7">
                  <c:v>0.44487300000000002</c:v>
                </c:pt>
                <c:pt idx="8">
                  <c:v>0.88252980000000003</c:v>
                </c:pt>
                <c:pt idx="9">
                  <c:v>1.2796377999999999</c:v>
                </c:pt>
                <c:pt idx="10">
                  <c:v>1.4353323999999998</c:v>
                </c:pt>
                <c:pt idx="11">
                  <c:v>1.8685962</c:v>
                </c:pt>
                <c:pt idx="12">
                  <c:v>4.361262</c:v>
                </c:pt>
                <c:pt idx="13">
                  <c:v>8.6712241999999993</c:v>
                </c:pt>
                <c:pt idx="14">
                  <c:v>13.582222</c:v>
                </c:pt>
                <c:pt idx="15">
                  <c:v>21.579591199999999</c:v>
                </c:pt>
                <c:pt idx="16">
                  <c:v>32.273045199999999</c:v>
                </c:pt>
                <c:pt idx="17">
                  <c:v>36.596535200000005</c:v>
                </c:pt>
                <c:pt idx="18">
                  <c:v>42.151995200000002</c:v>
                </c:pt>
                <c:pt idx="19">
                  <c:v>52.298293600000001</c:v>
                </c:pt>
                <c:pt idx="20">
                  <c:v>59.431979200000001</c:v>
                </c:pt>
                <c:pt idx="21">
                  <c:v>73.021131199999999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3-4E7F-BAA1-C6069FE72047}"/>
            </c:ext>
          </c:extLst>
        </c:ser>
        <c:ser>
          <c:idx val="2"/>
          <c:order val="2"/>
          <c:tx>
            <c:strRef>
              <c:f>Sheet12!$K$1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Sheet12!$H$2:$H$23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Sheet12!$K$2:$K$23</c:f>
              <c:numCache>
                <c:formatCode>General</c:formatCode>
                <c:ptCount val="22"/>
                <c:pt idx="0">
                  <c:v>2.6665E-3</c:v>
                </c:pt>
                <c:pt idx="1">
                  <c:v>1.0479499999999999E-2</c:v>
                </c:pt>
                <c:pt idx="2">
                  <c:v>1.5387833333333333E-2</c:v>
                </c:pt>
                <c:pt idx="3">
                  <c:v>3.6081666666666665E-2</c:v>
                </c:pt>
                <c:pt idx="4">
                  <c:v>6.0490000000000002E-2</c:v>
                </c:pt>
                <c:pt idx="5">
                  <c:v>9.7361666666666666E-2</c:v>
                </c:pt>
                <c:pt idx="6">
                  <c:v>0.14843400000000001</c:v>
                </c:pt>
                <c:pt idx="7">
                  <c:v>0.24652299999999999</c:v>
                </c:pt>
                <c:pt idx="8">
                  <c:v>0.49337483333333332</c:v>
                </c:pt>
                <c:pt idx="9">
                  <c:v>0.54808366666666664</c:v>
                </c:pt>
                <c:pt idx="10">
                  <c:v>0.67226583333333334</c:v>
                </c:pt>
                <c:pt idx="11">
                  <c:v>0.78885033333333332</c:v>
                </c:pt>
                <c:pt idx="12">
                  <c:v>0.99682599999999999</c:v>
                </c:pt>
                <c:pt idx="13">
                  <c:v>1.2790969999999999</c:v>
                </c:pt>
                <c:pt idx="14">
                  <c:v>2.1613823333333335</c:v>
                </c:pt>
                <c:pt idx="15">
                  <c:v>2.055199</c:v>
                </c:pt>
                <c:pt idx="16">
                  <c:v>2.4480368333333336</c:v>
                </c:pt>
                <c:pt idx="17">
                  <c:v>3.0503961666666664</c:v>
                </c:pt>
                <c:pt idx="18">
                  <c:v>6.3222171666666673</c:v>
                </c:pt>
                <c:pt idx="19">
                  <c:v>9.5635591666666659</c:v>
                </c:pt>
                <c:pt idx="20">
                  <c:v>15.335888666666666</c:v>
                </c:pt>
                <c:pt idx="21">
                  <c:v>20.662088333333333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3-4E7F-BAA1-C6069FE72047}"/>
            </c:ext>
          </c:extLst>
        </c:ser>
        <c:ser>
          <c:idx val="3"/>
          <c:order val="3"/>
          <c:tx>
            <c:strRef>
              <c:f>Sheet12!$L$1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Sheet12!$H$2:$H$23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Sheet12!$L$2:$L$23</c:f>
              <c:numCache>
                <c:formatCode>General</c:formatCode>
                <c:ptCount val="22"/>
                <c:pt idx="0">
                  <c:v>1.5900999999999998E-2</c:v>
                </c:pt>
                <c:pt idx="1">
                  <c:v>1.5187000000000001E-2</c:v>
                </c:pt>
                <c:pt idx="2">
                  <c:v>0.22678999999999999</c:v>
                </c:pt>
                <c:pt idx="3">
                  <c:v>6.7359000000000002E-2</c:v>
                </c:pt>
                <c:pt idx="4">
                  <c:v>0.227939</c:v>
                </c:pt>
                <c:pt idx="5">
                  <c:v>5.7043999999999997E-2</c:v>
                </c:pt>
                <c:pt idx="6">
                  <c:v>0.275671</c:v>
                </c:pt>
                <c:pt idx="7">
                  <c:v>0.53558600000000001</c:v>
                </c:pt>
                <c:pt idx="8">
                  <c:v>0.34319300000000003</c:v>
                </c:pt>
                <c:pt idx="9">
                  <c:v>0.67249300000000001</c:v>
                </c:pt>
                <c:pt idx="10">
                  <c:v>0.668323</c:v>
                </c:pt>
                <c:pt idx="11">
                  <c:v>0.87162799999999996</c:v>
                </c:pt>
                <c:pt idx="12">
                  <c:v>1.7482569999999999</c:v>
                </c:pt>
                <c:pt idx="13">
                  <c:v>1.123936</c:v>
                </c:pt>
                <c:pt idx="14">
                  <c:v>1.536392</c:v>
                </c:pt>
                <c:pt idx="15">
                  <c:v>1.946261</c:v>
                </c:pt>
                <c:pt idx="16">
                  <c:v>1.3812169999999999</c:v>
                </c:pt>
                <c:pt idx="17">
                  <c:v>1.5029459999999999</c:v>
                </c:pt>
                <c:pt idx="18">
                  <c:v>1.7443930000000001</c:v>
                </c:pt>
                <c:pt idx="19">
                  <c:v>1.4999629999999999</c:v>
                </c:pt>
                <c:pt idx="20">
                  <c:v>2.9864090000000001</c:v>
                </c:pt>
                <c:pt idx="21">
                  <c:v>3.400372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63-4E7F-BAA1-C6069FE72047}"/>
            </c:ext>
          </c:extLst>
        </c:ser>
        <c:ser>
          <c:idx val="4"/>
          <c:order val="4"/>
          <c:tx>
            <c:strRef>
              <c:f>Sheet12!$M$1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Sheet12!$H$2:$H$23</c:f>
              <c:numCache>
                <c:formatCode>General</c:formatCode>
                <c:ptCount val="22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</c:numCache>
            </c:numRef>
          </c:cat>
          <c:val>
            <c:numRef>
              <c:f>Sheet12!$M$2:$M$23</c:f>
              <c:numCache>
                <c:formatCode>General</c:formatCode>
                <c:ptCount val="22"/>
                <c:pt idx="0">
                  <c:v>8.0102000000000007E-2</c:v>
                </c:pt>
                <c:pt idx="1">
                  <c:v>9.1599999999999997E-3</c:v>
                </c:pt>
                <c:pt idx="2">
                  <c:v>1.6192000000000002E-2</c:v>
                </c:pt>
                <c:pt idx="3">
                  <c:v>0.22133800000000001</c:v>
                </c:pt>
                <c:pt idx="4">
                  <c:v>7.9982999999999999E-2</c:v>
                </c:pt>
                <c:pt idx="5">
                  <c:v>0.25405800000000001</c:v>
                </c:pt>
                <c:pt idx="6">
                  <c:v>8.2274E-2</c:v>
                </c:pt>
                <c:pt idx="7">
                  <c:v>0.151945</c:v>
                </c:pt>
                <c:pt idx="8">
                  <c:v>0.43351099999999998</c:v>
                </c:pt>
                <c:pt idx="9">
                  <c:v>0.639374</c:v>
                </c:pt>
                <c:pt idx="10">
                  <c:v>0.50947799999999999</c:v>
                </c:pt>
                <c:pt idx="11">
                  <c:v>0.34777599999999997</c:v>
                </c:pt>
                <c:pt idx="12">
                  <c:v>0.76166400000000001</c:v>
                </c:pt>
                <c:pt idx="13">
                  <c:v>1.4662040000000001</c:v>
                </c:pt>
                <c:pt idx="14">
                  <c:v>1.6735640000000001</c:v>
                </c:pt>
                <c:pt idx="15">
                  <c:v>1.278869</c:v>
                </c:pt>
                <c:pt idx="16">
                  <c:v>2.5005480000000002</c:v>
                </c:pt>
                <c:pt idx="17">
                  <c:v>1.8594710000000001</c:v>
                </c:pt>
                <c:pt idx="18">
                  <c:v>1.869332</c:v>
                </c:pt>
                <c:pt idx="19">
                  <c:v>2.6225109999999998</c:v>
                </c:pt>
                <c:pt idx="20">
                  <c:v>3.6587800000000001</c:v>
                </c:pt>
                <c:pt idx="21">
                  <c:v>3.514513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63-4E7F-BAA1-C6069FE7204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99806128"/>
        <c:axId val="599793336"/>
        <c:axId val="578549336"/>
      </c:surface3DChart>
      <c:catAx>
        <c:axId val="59980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Length</a:t>
                </a:r>
              </a:p>
            </c:rich>
          </c:tx>
          <c:layout>
            <c:manualLayout>
              <c:xMode val="edge"/>
              <c:yMode val="edge"/>
              <c:x val="0.30339588801399825"/>
              <c:y val="0.700524569845435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3336"/>
        <c:crosses val="autoZero"/>
        <c:auto val="1"/>
        <c:lblAlgn val="ctr"/>
        <c:lblOffset val="400"/>
        <c:tickMarkSkip val="5"/>
        <c:noMultiLvlLbl val="0"/>
      </c:catAx>
      <c:valAx>
        <c:axId val="599793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Time(Secs)</a:t>
                </a:r>
              </a:p>
            </c:rich>
          </c:tx>
          <c:layout>
            <c:manualLayout>
              <c:xMode val="edge"/>
              <c:yMode val="edge"/>
              <c:x val="0.77510476815398088"/>
              <c:y val="0.254580417031204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6128"/>
        <c:crosses val="autoZero"/>
        <c:crossBetween val="midCat"/>
      </c:valAx>
      <c:serAx>
        <c:axId val="578549336"/>
        <c:scaling>
          <c:orientation val="minMax"/>
        </c:scaling>
        <c:delete val="0"/>
        <c:axPos val="b"/>
        <c:title>
          <c:tx>
            <c:rich>
              <a:bodyPr rot="-9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63761964129483817"/>
              <c:y val="0.5805048848060658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33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166</xdr:row>
      <xdr:rowOff>161925</xdr:rowOff>
    </xdr:from>
    <xdr:to>
      <xdr:col>13</xdr:col>
      <xdr:colOff>561975</xdr:colOff>
      <xdr:row>181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538162</xdr:colOff>
      <xdr:row>194</xdr:row>
      <xdr:rowOff>123825</xdr:rowOff>
    </xdr:from>
    <xdr:to>
      <xdr:col>14</xdr:col>
      <xdr:colOff>233362</xdr:colOff>
      <xdr:row>209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566737</xdr:colOff>
      <xdr:row>209</xdr:row>
      <xdr:rowOff>133350</xdr:rowOff>
    </xdr:from>
    <xdr:to>
      <xdr:col>14</xdr:col>
      <xdr:colOff>261937</xdr:colOff>
      <xdr:row>224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</xdr:colOff>
      <xdr:row>27</xdr:row>
      <xdr:rowOff>76200</xdr:rowOff>
    </xdr:from>
    <xdr:to>
      <xdr:col>14</xdr:col>
      <xdr:colOff>328612</xdr:colOff>
      <xdr:row>41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557212</xdr:colOff>
      <xdr:row>42</xdr:row>
      <xdr:rowOff>38100</xdr:rowOff>
    </xdr:from>
    <xdr:to>
      <xdr:col>14</xdr:col>
      <xdr:colOff>252412</xdr:colOff>
      <xdr:row>56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604837</xdr:colOff>
      <xdr:row>64</xdr:row>
      <xdr:rowOff>19050</xdr:rowOff>
    </xdr:from>
    <xdr:to>
      <xdr:col>13</xdr:col>
      <xdr:colOff>204787</xdr:colOff>
      <xdr:row>78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338137</xdr:colOff>
      <xdr:row>99</xdr:row>
      <xdr:rowOff>152400</xdr:rowOff>
    </xdr:from>
    <xdr:to>
      <xdr:col>12</xdr:col>
      <xdr:colOff>547687</xdr:colOff>
      <xdr:row>114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385762</xdr:colOff>
      <xdr:row>132</xdr:row>
      <xdr:rowOff>57150</xdr:rowOff>
    </xdr:from>
    <xdr:to>
      <xdr:col>12</xdr:col>
      <xdr:colOff>595312</xdr:colOff>
      <xdr:row>146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328612</xdr:colOff>
      <xdr:row>0</xdr:row>
      <xdr:rowOff>38100</xdr:rowOff>
    </xdr:from>
    <xdr:to>
      <xdr:col>21</xdr:col>
      <xdr:colOff>23812</xdr:colOff>
      <xdr:row>14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214312</xdr:colOff>
      <xdr:row>15</xdr:row>
      <xdr:rowOff>76200</xdr:rowOff>
    </xdr:from>
    <xdr:to>
      <xdr:col>21</xdr:col>
      <xdr:colOff>519112</xdr:colOff>
      <xdr:row>29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595312</xdr:colOff>
      <xdr:row>79</xdr:row>
      <xdr:rowOff>152400</xdr:rowOff>
    </xdr:from>
    <xdr:to>
      <xdr:col>13</xdr:col>
      <xdr:colOff>195262</xdr:colOff>
      <xdr:row>94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338137</xdr:colOff>
      <xdr:row>114</xdr:row>
      <xdr:rowOff>104775</xdr:rowOff>
    </xdr:from>
    <xdr:to>
      <xdr:col>12</xdr:col>
      <xdr:colOff>547687</xdr:colOff>
      <xdr:row>128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614362</xdr:colOff>
      <xdr:row>148</xdr:row>
      <xdr:rowOff>28575</xdr:rowOff>
    </xdr:from>
    <xdr:to>
      <xdr:col>13</xdr:col>
      <xdr:colOff>214312</xdr:colOff>
      <xdr:row>162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42862</xdr:colOff>
      <xdr:row>79</xdr:row>
      <xdr:rowOff>133350</xdr:rowOff>
    </xdr:from>
    <xdr:to>
      <xdr:col>21</xdr:col>
      <xdr:colOff>347662</xdr:colOff>
      <xdr:row>94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538162</xdr:colOff>
      <xdr:row>114</xdr:row>
      <xdr:rowOff>142875</xdr:rowOff>
    </xdr:from>
    <xdr:to>
      <xdr:col>21</xdr:col>
      <xdr:colOff>233362</xdr:colOff>
      <xdr:row>129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33337</xdr:colOff>
      <xdr:row>147</xdr:row>
      <xdr:rowOff>28575</xdr:rowOff>
    </xdr:from>
    <xdr:to>
      <xdr:col>21</xdr:col>
      <xdr:colOff>338137</xdr:colOff>
      <xdr:row>161</xdr:row>
      <xdr:rowOff>104775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504825</xdr:colOff>
      <xdr:row>2</xdr:row>
      <xdr:rowOff>9525</xdr:rowOff>
    </xdr:from>
    <xdr:to>
      <xdr:col>31</xdr:col>
      <xdr:colOff>542925</xdr:colOff>
      <xdr:row>17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404812</xdr:colOff>
      <xdr:row>31</xdr:row>
      <xdr:rowOff>85725</xdr:rowOff>
    </xdr:from>
    <xdr:to>
      <xdr:col>22</xdr:col>
      <xdr:colOff>100012</xdr:colOff>
      <xdr:row>45</xdr:row>
      <xdr:rowOff>161925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266700</xdr:colOff>
      <xdr:row>227</xdr:row>
      <xdr:rowOff>157162</xdr:rowOff>
    </xdr:from>
    <xdr:to>
      <xdr:col>9</xdr:col>
      <xdr:colOff>57150</xdr:colOff>
      <xdr:row>242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80103-60BF-4B9D-AFF5-8B7242B7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49683-D2F2-4F32-8416-0B2EEE842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C56A3-9E4B-4959-9EA0-5F7245A2E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332CC-AFD4-4BF7-88F2-84E67205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85725</xdr:rowOff>
    </xdr:from>
    <xdr:to>
      <xdr:col>17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C2E62-8610-430E-9957-927055069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652462</xdr:colOff>
      <xdr:row>13</xdr:row>
      <xdr:rowOff>80962</xdr:rowOff>
    </xdr:from>
    <xdr:to>
      <xdr:col>14</xdr:col>
      <xdr:colOff>385762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CAB064-7DD9-4F30-B801-85B78A5D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0.18854</cdr:x>
      <cdr:y>0.88542</cdr:y>
    </cdr:from>
    <cdr:to>
      <cdr:x>0.38229</cdr:x>
      <cdr:y>0.95486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2013" y="2428875"/>
          <a:ext cx="8858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Cores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0.14271</cdr:x>
      <cdr:y>0.88542</cdr:y>
    </cdr:from>
    <cdr:to>
      <cdr:x>0.29479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2463" y="2428875"/>
          <a:ext cx="6953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Cores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538162</xdr:colOff>
      <xdr:row>3</xdr:row>
      <xdr:rowOff>142874</xdr:rowOff>
    </xdr:from>
    <xdr:to>
      <xdr:col>22</xdr:col>
      <xdr:colOff>233362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CA049-188E-4A9F-82A7-C25674693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538162</xdr:colOff>
      <xdr:row>22</xdr:row>
      <xdr:rowOff>47624</xdr:rowOff>
    </xdr:from>
    <xdr:to>
      <xdr:col>22</xdr:col>
      <xdr:colOff>233362</xdr:colOff>
      <xdr:row>38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37950-3421-4C53-AAE7-4CBE5D3D8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40</xdr:row>
      <xdr:rowOff>0</xdr:rowOff>
    </xdr:from>
    <xdr:to>
      <xdr:col>22</xdr:col>
      <xdr:colOff>304800</xdr:colOff>
      <xdr:row>56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177DFC-4B2A-4F21-8A20-D05BDFEF6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0.37604</cdr:x>
      <cdr:y>0.14115</cdr:y>
    </cdr:from>
    <cdr:to>
      <cdr:x>0.37604</cdr:x>
      <cdr:y>0.8029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37C7C6F-107D-4BED-881A-6BC224B40C09}"/>
            </a:ext>
          </a:extLst>
        </cdr:cNvPr>
        <cdr:cNvCxnSpPr/>
      </cdr:nvCxnSpPr>
      <cdr:spPr>
        <a:xfrm xmlns:a="http://schemas.openxmlformats.org/drawingml/2006/main" flipV="1">
          <a:off x="1719263" y="463848"/>
          <a:ext cx="0" cy="21745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0.19271</cdr:x>
      <cdr:y>0.89583</cdr:y>
    </cdr:from>
    <cdr:to>
      <cdr:x>0.37604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E8AEF58-270C-4494-934D-F62238073817}"/>
            </a:ext>
          </a:extLst>
        </cdr:cNvPr>
        <cdr:cNvSpPr txBox="1"/>
      </cdr:nvSpPr>
      <cdr:spPr>
        <a:xfrm xmlns:a="http://schemas.openxmlformats.org/drawingml/2006/main">
          <a:off x="881063" y="2457450"/>
          <a:ext cx="8382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Cores</a:t>
          </a:r>
        </a:p>
      </cdr:txBody>
    </cdr:sp>
  </cdr:relSizeAnchor>
  <cdr:relSizeAnchor xmlns:cdr="http://schemas.openxmlformats.org/drawingml/2006/chartDrawing">
    <cdr:from>
      <cdr:x>0.36354</cdr:x>
      <cdr:y>0.77391</cdr:y>
    </cdr:from>
    <cdr:to>
      <cdr:x>0.55521</cdr:x>
      <cdr:y>0.84348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64EC766-D25D-45E9-8D12-5ECF6D0B6B91}"/>
            </a:ext>
          </a:extLst>
        </cdr:cNvPr>
        <cdr:cNvSpPr txBox="1"/>
      </cdr:nvSpPr>
      <cdr:spPr>
        <a:xfrm xmlns:a="http://schemas.openxmlformats.org/drawingml/2006/main">
          <a:off x="1662113" y="2543176"/>
          <a:ext cx="8763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Predicted</a:t>
          </a:r>
        </a:p>
      </cdr:txBody>
    </cdr:sp>
  </cdr:relSizeAnchor>
  <cdr:relSizeAnchor xmlns:cdr="http://schemas.openxmlformats.org/drawingml/2006/chartDrawing">
    <cdr:from>
      <cdr:x>0.26771</cdr:x>
      <cdr:y>0.77391</cdr:y>
    </cdr:from>
    <cdr:to>
      <cdr:x>0.40104</cdr:x>
      <cdr:y>0.87246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EE74994-C39E-4D3D-A47B-D8DE4DCEFB81}"/>
            </a:ext>
          </a:extLst>
        </cdr:cNvPr>
        <cdr:cNvSpPr txBox="1"/>
      </cdr:nvSpPr>
      <cdr:spPr>
        <a:xfrm xmlns:a="http://schemas.openxmlformats.org/drawingml/2006/main">
          <a:off x="1223963" y="2543176"/>
          <a:ext cx="6096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Known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0.35694</cdr:x>
      <cdr:y>0.14414</cdr:y>
    </cdr:from>
    <cdr:to>
      <cdr:x>0.35694</cdr:x>
      <cdr:y>0.82974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5F096C9B-961D-4847-A5E1-C39A75898B12}"/>
            </a:ext>
          </a:extLst>
        </cdr:cNvPr>
        <cdr:cNvCxnSpPr/>
      </cdr:nvCxnSpPr>
      <cdr:spPr>
        <a:xfrm xmlns:a="http://schemas.openxmlformats.org/drawingml/2006/main" flipV="1">
          <a:off x="1631950" y="457200"/>
          <a:ext cx="0" cy="21745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0.34444</cdr:x>
      <cdr:y>0.77277</cdr:y>
    </cdr:from>
    <cdr:to>
      <cdr:x>0.53611</cdr:x>
      <cdr:y>0.84484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B352665-317C-4CE6-9217-5D581582CE51}"/>
            </a:ext>
          </a:extLst>
        </cdr:cNvPr>
        <cdr:cNvSpPr txBox="1"/>
      </cdr:nvSpPr>
      <cdr:spPr>
        <a:xfrm xmlns:a="http://schemas.openxmlformats.org/drawingml/2006/main">
          <a:off x="1574800" y="2451100"/>
          <a:ext cx="8763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Predicted</a:t>
          </a:r>
        </a:p>
      </cdr:txBody>
    </cdr:sp>
  </cdr:relSizeAnchor>
  <cdr:relSizeAnchor xmlns:cdr="http://schemas.openxmlformats.org/drawingml/2006/chartDrawing">
    <cdr:from>
      <cdr:x>0.24861</cdr:x>
      <cdr:y>0.77277</cdr:y>
    </cdr:from>
    <cdr:to>
      <cdr:x>0.38194</cdr:x>
      <cdr:y>0.87487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7384217-2FDA-49F0-BB2B-3CC09A2417B4}"/>
            </a:ext>
          </a:extLst>
        </cdr:cNvPr>
        <cdr:cNvSpPr txBox="1"/>
      </cdr:nvSpPr>
      <cdr:spPr>
        <a:xfrm xmlns:a="http://schemas.openxmlformats.org/drawingml/2006/main">
          <a:off x="1136650" y="2451100"/>
          <a:ext cx="6096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Known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0.35625</cdr:x>
      <cdr:y>0.22222</cdr:y>
    </cdr:from>
    <cdr:to>
      <cdr:x>0.35694</cdr:x>
      <cdr:y>0.82974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5F096C9B-961D-4847-A5E1-C39A75898B12}"/>
            </a:ext>
          </a:extLst>
        </cdr:cNvPr>
        <cdr:cNvCxnSpPr/>
      </cdr:nvCxnSpPr>
      <cdr:spPr>
        <a:xfrm xmlns:a="http://schemas.openxmlformats.org/drawingml/2006/main" flipH="1" flipV="1">
          <a:off x="1628775" y="704850"/>
          <a:ext cx="3155" cy="19269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0.34444</cdr:x>
      <cdr:y>0.77277</cdr:y>
    </cdr:from>
    <cdr:to>
      <cdr:x>0.53611</cdr:x>
      <cdr:y>0.84484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B352665-317C-4CE6-9217-5D581582CE51}"/>
            </a:ext>
          </a:extLst>
        </cdr:cNvPr>
        <cdr:cNvSpPr txBox="1"/>
      </cdr:nvSpPr>
      <cdr:spPr>
        <a:xfrm xmlns:a="http://schemas.openxmlformats.org/drawingml/2006/main">
          <a:off x="1574800" y="2451100"/>
          <a:ext cx="8763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Predicted</a:t>
          </a:r>
        </a:p>
      </cdr:txBody>
    </cdr:sp>
  </cdr:relSizeAnchor>
  <cdr:relSizeAnchor xmlns:cdr="http://schemas.openxmlformats.org/drawingml/2006/chartDrawing">
    <cdr:from>
      <cdr:x>0.24861</cdr:x>
      <cdr:y>0.77277</cdr:y>
    </cdr:from>
    <cdr:to>
      <cdr:x>0.38194</cdr:x>
      <cdr:y>0.87487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7384217-2FDA-49F0-BB2B-3CC09A2417B4}"/>
            </a:ext>
          </a:extLst>
        </cdr:cNvPr>
        <cdr:cNvSpPr txBox="1"/>
      </cdr:nvSpPr>
      <cdr:spPr>
        <a:xfrm xmlns:a="http://schemas.openxmlformats.org/drawingml/2006/main">
          <a:off x="1136650" y="2451100"/>
          <a:ext cx="6096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Known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12</xdr:row>
      <xdr:rowOff>114300</xdr:rowOff>
    </xdr:from>
    <xdr:to>
      <xdr:col>16</xdr:col>
      <xdr:colOff>514350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56</xdr:row>
      <xdr:rowOff>85725</xdr:rowOff>
    </xdr:from>
    <xdr:to>
      <xdr:col>8</xdr:col>
      <xdr:colOff>857250</xdr:colOff>
      <xdr:row>70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B283B-EA54-4FD1-98FF-A8DA258E5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68" totalsRowShown="0">
  <autoFilter ref="A1:E68"/>
  <tableColumns count="5">
    <tableColumn id="1" name="Timeline" dataDxfId="4"/>
    <tableColumn id="2" name="Values"/>
    <tableColumn id="3" name="Forecast" dataDxfId="3">
      <calculatedColumnFormula>_xlfn.FORECAST.ETS(A2,$B$2:$B$23,$A$2:$A$23,1,1)</calculatedColumnFormula>
    </tableColumn>
    <tableColumn id="4" name="Lower Confidence Bound" dataDxfId="2">
      <calculatedColumnFormula>C2-_xlfn.FORECAST.ETS.CONFINT(A2,$B$2:$B$23,$A$2:$A$23,0.95,1,1)</calculatedColumnFormula>
    </tableColumn>
    <tableColumn id="5" name="Upper Confidence Bound" dataDxfId="1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zoomScaleNormal="100" workbookViewId="0">
      <selection activeCell="E163" sqref="A25:E163"/>
    </sheetView>
  </sheetViews>
  <sheetFormatPr defaultRowHeight="15" x14ac:dyDescent="0.25"/>
  <cols>
    <col min="2" max="2" width="15.5703125" customWidth="1"/>
    <col min="3" max="4" width="11.5703125" bestFit="1" customWidth="1"/>
    <col min="5" max="6" width="10.5703125" bestFit="1" customWidth="1"/>
    <col min="15" max="15" width="13.28515625" bestFit="1" customWidth="1"/>
    <col min="16" max="16" width="13.7109375" customWidth="1"/>
  </cols>
  <sheetData>
    <row r="1" spans="1:13" x14ac:dyDescent="0.25">
      <c r="B1" t="str">
        <f>'modified Raw SEQ'!C49</f>
        <v>SEQ</v>
      </c>
      <c r="C1">
        <v>4</v>
      </c>
      <c r="D1">
        <v>9</v>
      </c>
      <c r="E1">
        <v>16</v>
      </c>
      <c r="F1">
        <v>25</v>
      </c>
      <c r="H1">
        <f>A1</f>
        <v>0</v>
      </c>
      <c r="I1">
        <v>1</v>
      </c>
      <c r="J1">
        <f t="shared" ref="J1:M1" si="0">C1</f>
        <v>4</v>
      </c>
      <c r="K1">
        <f t="shared" si="0"/>
        <v>9</v>
      </c>
      <c r="L1">
        <f t="shared" si="0"/>
        <v>16</v>
      </c>
      <c r="M1">
        <f t="shared" si="0"/>
        <v>25</v>
      </c>
    </row>
    <row r="2" spans="1:13" x14ac:dyDescent="0.25">
      <c r="A2">
        <v>120</v>
      </c>
      <c r="B2" s="3">
        <f>'modified Raw SEQ'!C50</f>
        <v>5442</v>
      </c>
      <c r="C2" s="3">
        <f>Sheet12!B26</f>
        <v>1714.4</v>
      </c>
      <c r="D2" s="3">
        <f>B61</f>
        <v>2666.5</v>
      </c>
      <c r="E2" s="3">
        <f>'RAW PAR'!D115</f>
        <v>15901</v>
      </c>
      <c r="F2" s="3">
        <f>'RAW PAR'!E115</f>
        <v>80102</v>
      </c>
      <c r="H2">
        <f t="shared" ref="H2:H23" si="1">A2</f>
        <v>120</v>
      </c>
      <c r="I2">
        <f>B2/POWER(10,6)</f>
        <v>5.4419999999999998E-3</v>
      </c>
      <c r="J2">
        <f t="shared" ref="J2:M17" si="2">C2/POWER(10,6)</f>
        <v>1.7144E-3</v>
      </c>
      <c r="K2">
        <f t="shared" si="2"/>
        <v>2.6665E-3</v>
      </c>
      <c r="L2">
        <f t="shared" si="2"/>
        <v>1.5900999999999998E-2</v>
      </c>
      <c r="M2">
        <f t="shared" si="2"/>
        <v>8.0102000000000007E-2</v>
      </c>
    </row>
    <row r="3" spans="1:13" x14ac:dyDescent="0.25">
      <c r="A3">
        <v>240</v>
      </c>
      <c r="B3" s="3">
        <f>'modified Raw SEQ'!C51</f>
        <v>23541.5</v>
      </c>
      <c r="C3" s="3">
        <f>Sheet12!B27</f>
        <v>12845.2</v>
      </c>
      <c r="D3" s="3">
        <f t="shared" ref="D3:D23" si="3">B62</f>
        <v>10479.5</v>
      </c>
      <c r="E3" s="3">
        <f>'RAW PAR'!D116</f>
        <v>15187</v>
      </c>
      <c r="F3" s="3">
        <f>'RAW PAR'!E116</f>
        <v>9160</v>
      </c>
      <c r="H3">
        <f t="shared" si="1"/>
        <v>240</v>
      </c>
      <c r="I3">
        <f t="shared" ref="I3:I23" si="4">B3/POWER(10,6)</f>
        <v>2.35415E-2</v>
      </c>
      <c r="J3">
        <f t="shared" si="2"/>
        <v>1.2845200000000001E-2</v>
      </c>
      <c r="K3">
        <f t="shared" si="2"/>
        <v>1.0479499999999999E-2</v>
      </c>
      <c r="L3">
        <f t="shared" si="2"/>
        <v>1.5187000000000001E-2</v>
      </c>
      <c r="M3">
        <f t="shared" si="2"/>
        <v>9.1599999999999997E-3</v>
      </c>
    </row>
    <row r="4" spans="1:13" x14ac:dyDescent="0.25">
      <c r="A4">
        <v>360</v>
      </c>
      <c r="B4" s="3">
        <f>'modified Raw SEQ'!C52</f>
        <v>136112</v>
      </c>
      <c r="C4" s="3">
        <f>Sheet12!B28</f>
        <v>20488</v>
      </c>
      <c r="D4" s="3">
        <f t="shared" si="3"/>
        <v>15387.833333333334</v>
      </c>
      <c r="E4" s="3">
        <f>'RAW PAR'!D117</f>
        <v>226790</v>
      </c>
      <c r="F4" s="3">
        <f>'RAW PAR'!E117</f>
        <v>16192</v>
      </c>
      <c r="H4">
        <f t="shared" si="1"/>
        <v>360</v>
      </c>
      <c r="I4">
        <f t="shared" si="4"/>
        <v>0.13611200000000001</v>
      </c>
      <c r="J4">
        <f t="shared" si="2"/>
        <v>2.0487999999999999E-2</v>
      </c>
      <c r="K4">
        <f t="shared" si="2"/>
        <v>1.5387833333333333E-2</v>
      </c>
      <c r="L4">
        <f t="shared" si="2"/>
        <v>0.22678999999999999</v>
      </c>
      <c r="M4">
        <f t="shared" si="2"/>
        <v>1.6192000000000002E-2</v>
      </c>
    </row>
    <row r="5" spans="1:13" x14ac:dyDescent="0.25">
      <c r="A5">
        <v>480</v>
      </c>
      <c r="B5" s="3">
        <f>'modified Raw SEQ'!C53</f>
        <v>210463.5</v>
      </c>
      <c r="C5" s="3">
        <f>Sheet12!B29</f>
        <v>49438.6</v>
      </c>
      <c r="D5" s="3">
        <f t="shared" si="3"/>
        <v>36081.666666666664</v>
      </c>
      <c r="E5" s="3">
        <f>'RAW PAR'!D118</f>
        <v>67359</v>
      </c>
      <c r="F5" s="3">
        <f>'RAW PAR'!E118</f>
        <v>221338</v>
      </c>
      <c r="H5">
        <f t="shared" si="1"/>
        <v>480</v>
      </c>
      <c r="I5">
        <f t="shared" si="4"/>
        <v>0.2104635</v>
      </c>
      <c r="J5">
        <f t="shared" si="2"/>
        <v>4.9438599999999999E-2</v>
      </c>
      <c r="K5">
        <f t="shared" si="2"/>
        <v>3.6081666666666665E-2</v>
      </c>
      <c r="L5">
        <f t="shared" si="2"/>
        <v>6.7359000000000002E-2</v>
      </c>
      <c r="M5">
        <f t="shared" si="2"/>
        <v>0.22133800000000001</v>
      </c>
    </row>
    <row r="6" spans="1:13" x14ac:dyDescent="0.25">
      <c r="A6">
        <v>600</v>
      </c>
      <c r="B6" s="3">
        <f>'modified Raw SEQ'!C54</f>
        <v>600432.66666666663</v>
      </c>
      <c r="C6" s="3">
        <f>Sheet12!B30</f>
        <v>96559.2</v>
      </c>
      <c r="D6" s="3">
        <f t="shared" si="3"/>
        <v>60490</v>
      </c>
      <c r="E6" s="3">
        <f>'RAW PAR'!D119</f>
        <v>227939</v>
      </c>
      <c r="F6" s="3">
        <f>'RAW PAR'!E119</f>
        <v>79983</v>
      </c>
      <c r="H6">
        <f t="shared" si="1"/>
        <v>600</v>
      </c>
      <c r="I6">
        <f t="shared" si="4"/>
        <v>0.60043266666666661</v>
      </c>
      <c r="J6">
        <f t="shared" si="2"/>
        <v>9.6559199999999998E-2</v>
      </c>
      <c r="K6">
        <f t="shared" si="2"/>
        <v>6.0490000000000002E-2</v>
      </c>
      <c r="L6">
        <f t="shared" si="2"/>
        <v>0.227939</v>
      </c>
      <c r="M6">
        <f t="shared" si="2"/>
        <v>7.9982999999999999E-2</v>
      </c>
    </row>
    <row r="7" spans="1:13" x14ac:dyDescent="0.25">
      <c r="A7">
        <v>720</v>
      </c>
      <c r="B7" s="3">
        <f>'modified Raw SEQ'!C55</f>
        <v>894806.66666666663</v>
      </c>
      <c r="C7" s="3">
        <f>Sheet12!B31</f>
        <v>290318.8</v>
      </c>
      <c r="D7" s="3">
        <f t="shared" si="3"/>
        <v>97361.666666666672</v>
      </c>
      <c r="E7" s="3">
        <f>'RAW PAR'!D120</f>
        <v>57044</v>
      </c>
      <c r="F7" s="3">
        <f>'RAW PAR'!E120</f>
        <v>254058</v>
      </c>
      <c r="H7">
        <f t="shared" si="1"/>
        <v>720</v>
      </c>
      <c r="I7">
        <f t="shared" si="4"/>
        <v>0.89480666666666664</v>
      </c>
      <c r="J7">
        <f t="shared" si="2"/>
        <v>0.29031879999999999</v>
      </c>
      <c r="K7">
        <f t="shared" si="2"/>
        <v>9.7361666666666666E-2</v>
      </c>
      <c r="L7">
        <f t="shared" si="2"/>
        <v>5.7043999999999997E-2</v>
      </c>
      <c r="M7">
        <f t="shared" si="2"/>
        <v>0.25405800000000001</v>
      </c>
    </row>
    <row r="8" spans="1:13" x14ac:dyDescent="0.25">
      <c r="A8">
        <v>840</v>
      </c>
      <c r="B8" s="3">
        <f>'modified Raw SEQ'!C56</f>
        <v>4214339.5</v>
      </c>
      <c r="C8" s="3">
        <f>Sheet12!B32</f>
        <v>276345.59999999998</v>
      </c>
      <c r="D8" s="3">
        <f t="shared" si="3"/>
        <v>148434</v>
      </c>
      <c r="E8" s="3">
        <f>'RAW PAR'!D121</f>
        <v>275671</v>
      </c>
      <c r="F8" s="3">
        <f>'RAW PAR'!E121</f>
        <v>82274</v>
      </c>
      <c r="H8">
        <f t="shared" si="1"/>
        <v>840</v>
      </c>
      <c r="I8">
        <f t="shared" si="4"/>
        <v>4.2143395000000003</v>
      </c>
      <c r="J8">
        <f t="shared" si="2"/>
        <v>0.27634559999999997</v>
      </c>
      <c r="K8">
        <f t="shared" si="2"/>
        <v>0.14843400000000001</v>
      </c>
      <c r="L8">
        <f t="shared" si="2"/>
        <v>0.275671</v>
      </c>
      <c r="M8">
        <f t="shared" si="2"/>
        <v>8.2274E-2</v>
      </c>
    </row>
    <row r="9" spans="1:13" x14ac:dyDescent="0.25">
      <c r="A9">
        <v>960</v>
      </c>
      <c r="B9" s="3">
        <f>'modified Raw SEQ'!C57</f>
        <v>10076411.166666666</v>
      </c>
      <c r="C9" s="3">
        <f>Sheet12!B33</f>
        <v>444873</v>
      </c>
      <c r="D9" s="3">
        <f t="shared" si="3"/>
        <v>246523</v>
      </c>
      <c r="E9" s="3">
        <f>'RAW PAR'!D122</f>
        <v>535586</v>
      </c>
      <c r="F9" s="3">
        <f>'RAW PAR'!E122</f>
        <v>151945</v>
      </c>
      <c r="H9">
        <f t="shared" si="1"/>
        <v>960</v>
      </c>
      <c r="I9">
        <f t="shared" si="4"/>
        <v>10.076411166666666</v>
      </c>
      <c r="J9">
        <f t="shared" si="2"/>
        <v>0.44487300000000002</v>
      </c>
      <c r="K9">
        <f t="shared" si="2"/>
        <v>0.24652299999999999</v>
      </c>
      <c r="L9">
        <f t="shared" si="2"/>
        <v>0.53558600000000001</v>
      </c>
      <c r="M9">
        <f t="shared" si="2"/>
        <v>0.151945</v>
      </c>
    </row>
    <row r="10" spans="1:13" x14ac:dyDescent="0.25">
      <c r="A10">
        <v>1080</v>
      </c>
      <c r="B10" s="3">
        <f>'modified Raw SEQ'!C59</f>
        <v>16742839.833333334</v>
      </c>
      <c r="C10" s="3">
        <f>Sheet12!B34</f>
        <v>882529.8</v>
      </c>
      <c r="D10" s="3">
        <f t="shared" si="3"/>
        <v>493374.83333333331</v>
      </c>
      <c r="E10" s="3">
        <f>'RAW PAR'!D123</f>
        <v>343193</v>
      </c>
      <c r="F10" s="3">
        <f>'RAW PAR'!E123</f>
        <v>433511</v>
      </c>
      <c r="H10">
        <f t="shared" si="1"/>
        <v>1080</v>
      </c>
      <c r="I10">
        <f t="shared" si="4"/>
        <v>16.742839833333335</v>
      </c>
      <c r="J10">
        <f t="shared" si="2"/>
        <v>0.88252980000000003</v>
      </c>
      <c r="K10">
        <f t="shared" si="2"/>
        <v>0.49337483333333332</v>
      </c>
      <c r="L10">
        <f t="shared" si="2"/>
        <v>0.34319300000000003</v>
      </c>
      <c r="M10">
        <f t="shared" si="2"/>
        <v>0.43351099999999998</v>
      </c>
    </row>
    <row r="11" spans="1:13" x14ac:dyDescent="0.25">
      <c r="A11">
        <v>1200</v>
      </c>
      <c r="B11" s="3">
        <f>'modified Raw SEQ'!C60</f>
        <v>24388250.333333332</v>
      </c>
      <c r="C11" s="3">
        <f>Sheet12!B35</f>
        <v>1279637.8</v>
      </c>
      <c r="D11" s="3">
        <f t="shared" si="3"/>
        <v>548083.66666666663</v>
      </c>
      <c r="E11" s="3">
        <f>'RAW PAR'!D124</f>
        <v>672493</v>
      </c>
      <c r="F11" s="3">
        <f>'RAW PAR'!E124</f>
        <v>639374</v>
      </c>
      <c r="H11">
        <f t="shared" si="1"/>
        <v>1200</v>
      </c>
      <c r="I11">
        <f t="shared" si="4"/>
        <v>24.388250333333332</v>
      </c>
      <c r="J11">
        <f t="shared" si="2"/>
        <v>1.2796377999999999</v>
      </c>
      <c r="K11">
        <f t="shared" si="2"/>
        <v>0.54808366666666664</v>
      </c>
      <c r="L11">
        <f t="shared" si="2"/>
        <v>0.67249300000000001</v>
      </c>
      <c r="M11">
        <f t="shared" si="2"/>
        <v>0.639374</v>
      </c>
    </row>
    <row r="12" spans="1:13" x14ac:dyDescent="0.25">
      <c r="A12">
        <v>1320</v>
      </c>
      <c r="B12" s="3">
        <f>'modified Raw SEQ'!C61</f>
        <v>34929135.333333336</v>
      </c>
      <c r="C12" s="3">
        <f>Sheet12!B36</f>
        <v>1435332.4</v>
      </c>
      <c r="D12" s="3">
        <f t="shared" si="3"/>
        <v>672265.83333333337</v>
      </c>
      <c r="E12" s="3">
        <f>'RAW PAR'!D125</f>
        <v>668323</v>
      </c>
      <c r="F12" s="3">
        <f>'RAW PAR'!E125</f>
        <v>509478</v>
      </c>
      <c r="H12">
        <f t="shared" si="1"/>
        <v>1320</v>
      </c>
      <c r="I12">
        <f t="shared" si="4"/>
        <v>34.929135333333335</v>
      </c>
      <c r="J12">
        <f t="shared" si="2"/>
        <v>1.4353323999999998</v>
      </c>
      <c r="K12">
        <f t="shared" si="2"/>
        <v>0.67226583333333334</v>
      </c>
      <c r="L12">
        <f t="shared" si="2"/>
        <v>0.668323</v>
      </c>
      <c r="M12">
        <f t="shared" si="2"/>
        <v>0.50947799999999999</v>
      </c>
    </row>
    <row r="13" spans="1:13" x14ac:dyDescent="0.25">
      <c r="A13">
        <v>1440</v>
      </c>
      <c r="B13" s="3">
        <f>'modified Raw SEQ'!C62</f>
        <v>45805104.666666664</v>
      </c>
      <c r="C13" s="3">
        <f>Sheet12!B37</f>
        <v>1868596.2</v>
      </c>
      <c r="D13" s="3">
        <f t="shared" si="3"/>
        <v>788850.33333333337</v>
      </c>
      <c r="E13" s="3">
        <f>'RAW PAR'!D126</f>
        <v>871628</v>
      </c>
      <c r="F13" s="3">
        <f>'RAW PAR'!E126</f>
        <v>347776</v>
      </c>
      <c r="H13">
        <f t="shared" si="1"/>
        <v>1440</v>
      </c>
      <c r="I13">
        <f t="shared" si="4"/>
        <v>45.805104666666665</v>
      </c>
      <c r="J13">
        <f t="shared" si="2"/>
        <v>1.8685962</v>
      </c>
      <c r="K13">
        <f t="shared" si="2"/>
        <v>0.78885033333333332</v>
      </c>
      <c r="L13">
        <f t="shared" si="2"/>
        <v>0.87162799999999996</v>
      </c>
      <c r="M13">
        <f t="shared" si="2"/>
        <v>0.34777599999999997</v>
      </c>
    </row>
    <row r="14" spans="1:13" x14ac:dyDescent="0.25">
      <c r="A14">
        <v>1560</v>
      </c>
      <c r="B14" s="3">
        <f>'modified Raw SEQ'!C63</f>
        <v>58153785.333333336</v>
      </c>
      <c r="C14" s="3">
        <f>Sheet12!B38</f>
        <v>4361262</v>
      </c>
      <c r="D14" s="3">
        <f t="shared" si="3"/>
        <v>996826</v>
      </c>
      <c r="E14" s="3">
        <f>'RAW PAR'!D127</f>
        <v>1748257</v>
      </c>
      <c r="F14" s="3">
        <f>'RAW PAR'!E127</f>
        <v>761664</v>
      </c>
      <c r="H14">
        <f t="shared" si="1"/>
        <v>1560</v>
      </c>
      <c r="I14">
        <f t="shared" si="4"/>
        <v>58.153785333333339</v>
      </c>
      <c r="J14">
        <f t="shared" si="2"/>
        <v>4.361262</v>
      </c>
      <c r="K14">
        <f t="shared" si="2"/>
        <v>0.99682599999999999</v>
      </c>
      <c r="L14">
        <f t="shared" si="2"/>
        <v>1.7482569999999999</v>
      </c>
      <c r="M14">
        <f t="shared" si="2"/>
        <v>0.76166400000000001</v>
      </c>
    </row>
    <row r="15" spans="1:13" x14ac:dyDescent="0.25">
      <c r="A15">
        <v>1680</v>
      </c>
      <c r="B15" s="3">
        <f>'modified Raw SEQ'!C64</f>
        <v>73323702.666666672</v>
      </c>
      <c r="C15" s="3">
        <f>Sheet12!B39</f>
        <v>8671224.1999999993</v>
      </c>
      <c r="D15" s="3">
        <f t="shared" si="3"/>
        <v>1279097</v>
      </c>
      <c r="E15" s="3">
        <f>'RAW PAR'!D128</f>
        <v>1123936</v>
      </c>
      <c r="F15" s="3">
        <f>'RAW PAR'!E128</f>
        <v>1466204</v>
      </c>
      <c r="H15">
        <f t="shared" si="1"/>
        <v>1680</v>
      </c>
      <c r="I15">
        <f t="shared" si="4"/>
        <v>73.323702666666676</v>
      </c>
      <c r="J15">
        <f t="shared" si="2"/>
        <v>8.6712241999999993</v>
      </c>
      <c r="K15">
        <f t="shared" si="2"/>
        <v>1.2790969999999999</v>
      </c>
      <c r="L15">
        <f t="shared" si="2"/>
        <v>1.123936</v>
      </c>
      <c r="M15">
        <f t="shared" si="2"/>
        <v>1.4662040000000001</v>
      </c>
    </row>
    <row r="16" spans="1:13" x14ac:dyDescent="0.25">
      <c r="A16">
        <v>1800</v>
      </c>
      <c r="B16" s="3">
        <f>'modified Raw SEQ'!C65</f>
        <v>91173714.666666672</v>
      </c>
      <c r="C16" s="3">
        <f>Sheet12!B40</f>
        <v>13582222</v>
      </c>
      <c r="D16" s="3">
        <f t="shared" si="3"/>
        <v>2161382.3333333335</v>
      </c>
      <c r="E16" s="3">
        <f>'RAW PAR'!D129</f>
        <v>1536392</v>
      </c>
      <c r="F16" s="3">
        <f>'RAW PAR'!E129</f>
        <v>1673564</v>
      </c>
      <c r="H16">
        <f t="shared" si="1"/>
        <v>1800</v>
      </c>
      <c r="I16">
        <f t="shared" si="4"/>
        <v>91.173714666666669</v>
      </c>
      <c r="J16">
        <f t="shared" si="2"/>
        <v>13.582222</v>
      </c>
      <c r="K16">
        <f t="shared" si="2"/>
        <v>2.1613823333333335</v>
      </c>
      <c r="L16">
        <f t="shared" si="2"/>
        <v>1.536392</v>
      </c>
      <c r="M16">
        <f t="shared" si="2"/>
        <v>1.6735640000000001</v>
      </c>
    </row>
    <row r="17" spans="1:13" x14ac:dyDescent="0.25">
      <c r="A17">
        <v>1920</v>
      </c>
      <c r="B17" s="3">
        <f>'modified Raw SEQ'!C66</f>
        <v>112602742.66666667</v>
      </c>
      <c r="C17" s="3">
        <f>Sheet12!B41</f>
        <v>21579591.199999999</v>
      </c>
      <c r="D17" s="3">
        <f t="shared" si="3"/>
        <v>2055199</v>
      </c>
      <c r="E17" s="3">
        <f>'RAW PAR'!D130</f>
        <v>1946261</v>
      </c>
      <c r="F17" s="3">
        <f>'RAW PAR'!E130</f>
        <v>1278869</v>
      </c>
      <c r="H17">
        <f t="shared" si="1"/>
        <v>1920</v>
      </c>
      <c r="I17">
        <f t="shared" si="4"/>
        <v>112.60274266666667</v>
      </c>
      <c r="J17">
        <f t="shared" si="2"/>
        <v>21.579591199999999</v>
      </c>
      <c r="K17">
        <f t="shared" si="2"/>
        <v>2.055199</v>
      </c>
      <c r="L17">
        <f t="shared" si="2"/>
        <v>1.946261</v>
      </c>
      <c r="M17">
        <f t="shared" si="2"/>
        <v>1.278869</v>
      </c>
    </row>
    <row r="18" spans="1:13" x14ac:dyDescent="0.25">
      <c r="A18">
        <v>2040</v>
      </c>
      <c r="B18" s="3">
        <f>'modified Raw SEQ'!C67</f>
        <v>132669829.33333333</v>
      </c>
      <c r="C18" s="3">
        <f>Sheet12!B42</f>
        <v>32273045.199999999</v>
      </c>
      <c r="D18" s="3">
        <f t="shared" si="3"/>
        <v>2448036.8333333335</v>
      </c>
      <c r="E18" s="3">
        <f>'RAW PAR'!D131</f>
        <v>1381217</v>
      </c>
      <c r="F18" s="3">
        <f>'RAW PAR'!E131</f>
        <v>2500548</v>
      </c>
      <c r="H18">
        <f t="shared" si="1"/>
        <v>2040</v>
      </c>
      <c r="I18">
        <f t="shared" si="4"/>
        <v>132.66982933333333</v>
      </c>
      <c r="J18">
        <f t="shared" ref="J18:J23" si="5">C18/POWER(10,6)</f>
        <v>32.273045199999999</v>
      </c>
      <c r="K18">
        <f t="shared" ref="K18:K23" si="6">D18/POWER(10,6)</f>
        <v>2.4480368333333336</v>
      </c>
      <c r="L18">
        <f t="shared" ref="L18:L23" si="7">E18/POWER(10,6)</f>
        <v>1.3812169999999999</v>
      </c>
      <c r="M18">
        <f t="shared" ref="M18:M23" si="8">F18/POWER(10,6)</f>
        <v>2.5005480000000002</v>
      </c>
    </row>
    <row r="19" spans="1:13" x14ac:dyDescent="0.25">
      <c r="A19">
        <v>2160</v>
      </c>
      <c r="B19" s="3">
        <f>'modified Raw SEQ'!C68</f>
        <v>161635685.33333334</v>
      </c>
      <c r="C19" s="3">
        <f>Sheet12!B43</f>
        <v>36596535.200000003</v>
      </c>
      <c r="D19" s="3">
        <f t="shared" si="3"/>
        <v>3050396.1666666665</v>
      </c>
      <c r="E19" s="3">
        <f>'RAW PAR'!D132</f>
        <v>1502946</v>
      </c>
      <c r="F19" s="3">
        <f>'RAW PAR'!E132</f>
        <v>1859471</v>
      </c>
      <c r="H19">
        <f t="shared" si="1"/>
        <v>2160</v>
      </c>
      <c r="I19">
        <f t="shared" si="4"/>
        <v>161.63568533333336</v>
      </c>
      <c r="J19">
        <f t="shared" si="5"/>
        <v>36.596535200000005</v>
      </c>
      <c r="K19">
        <f t="shared" si="6"/>
        <v>3.0503961666666664</v>
      </c>
      <c r="L19">
        <f t="shared" si="7"/>
        <v>1.5029459999999999</v>
      </c>
      <c r="M19">
        <f t="shared" si="8"/>
        <v>1.8594710000000001</v>
      </c>
    </row>
    <row r="20" spans="1:13" x14ac:dyDescent="0.25">
      <c r="A20">
        <v>2280</v>
      </c>
      <c r="B20" s="3">
        <f>'modified Raw SEQ'!C69</f>
        <v>189952202.66666666</v>
      </c>
      <c r="C20" s="3">
        <f>Sheet12!B44</f>
        <v>42151995.200000003</v>
      </c>
      <c r="D20" s="3">
        <f t="shared" si="3"/>
        <v>6322217.166666667</v>
      </c>
      <c r="E20" s="3">
        <f>'RAW PAR'!D133</f>
        <v>1744393</v>
      </c>
      <c r="F20" s="3">
        <f>'RAW PAR'!E133</f>
        <v>1869332</v>
      </c>
      <c r="H20">
        <f t="shared" si="1"/>
        <v>2280</v>
      </c>
      <c r="I20">
        <f t="shared" si="4"/>
        <v>189.95220266666666</v>
      </c>
      <c r="J20">
        <f t="shared" si="5"/>
        <v>42.151995200000002</v>
      </c>
      <c r="K20">
        <f t="shared" si="6"/>
        <v>6.3222171666666673</v>
      </c>
      <c r="L20">
        <f t="shared" si="7"/>
        <v>1.7443930000000001</v>
      </c>
      <c r="M20">
        <f t="shared" si="8"/>
        <v>1.869332</v>
      </c>
    </row>
    <row r="21" spans="1:13" x14ac:dyDescent="0.25">
      <c r="A21">
        <v>2400</v>
      </c>
      <c r="B21" s="3">
        <f>'modified Raw SEQ'!C70</f>
        <v>221616242.66666666</v>
      </c>
      <c r="C21" s="3">
        <f>Sheet12!B45</f>
        <v>52298293.600000001</v>
      </c>
      <c r="D21" s="3">
        <f t="shared" si="3"/>
        <v>9563559.166666666</v>
      </c>
      <c r="E21" s="3">
        <f>'RAW PAR'!D134</f>
        <v>1499963</v>
      </c>
      <c r="F21" s="3">
        <f>'RAW PAR'!E134</f>
        <v>2622511</v>
      </c>
      <c r="H21">
        <f t="shared" si="1"/>
        <v>2400</v>
      </c>
      <c r="I21">
        <f t="shared" si="4"/>
        <v>221.61624266666666</v>
      </c>
      <c r="J21">
        <f t="shared" si="5"/>
        <v>52.298293600000001</v>
      </c>
      <c r="K21">
        <f t="shared" si="6"/>
        <v>9.5635591666666659</v>
      </c>
      <c r="L21">
        <f t="shared" si="7"/>
        <v>1.4999629999999999</v>
      </c>
      <c r="M21">
        <f t="shared" si="8"/>
        <v>2.6225109999999998</v>
      </c>
    </row>
    <row r="22" spans="1:13" x14ac:dyDescent="0.25">
      <c r="A22">
        <v>2520</v>
      </c>
      <c r="B22" s="3">
        <f>'modified Raw SEQ'!C71</f>
        <v>258056192</v>
      </c>
      <c r="C22" s="3">
        <f>Sheet12!B46</f>
        <v>59431979.200000003</v>
      </c>
      <c r="D22" s="3">
        <f t="shared" si="3"/>
        <v>15335888.666666666</v>
      </c>
      <c r="E22" s="3">
        <f>'RAW PAR'!D135</f>
        <v>2986409</v>
      </c>
      <c r="F22" s="3">
        <f>'RAW PAR'!E135</f>
        <v>3658780</v>
      </c>
      <c r="H22">
        <f t="shared" si="1"/>
        <v>2520</v>
      </c>
      <c r="I22">
        <f t="shared" si="4"/>
        <v>258.05619200000001</v>
      </c>
      <c r="J22">
        <f t="shared" si="5"/>
        <v>59.431979200000001</v>
      </c>
      <c r="K22">
        <f t="shared" si="6"/>
        <v>15.335888666666666</v>
      </c>
      <c r="L22">
        <f t="shared" si="7"/>
        <v>2.9864090000000001</v>
      </c>
      <c r="M22">
        <f t="shared" si="8"/>
        <v>3.6587800000000001</v>
      </c>
    </row>
    <row r="23" spans="1:13" x14ac:dyDescent="0.25">
      <c r="A23">
        <v>2640</v>
      </c>
      <c r="B23" s="3">
        <f>'modified Raw SEQ'!C72</f>
        <v>297453840</v>
      </c>
      <c r="C23" s="3">
        <f>Sheet12!B47</f>
        <v>73021131.200000003</v>
      </c>
      <c r="D23" s="3">
        <f t="shared" si="3"/>
        <v>20662088.333333332</v>
      </c>
      <c r="E23" s="3">
        <f>'RAW PAR'!D136</f>
        <v>3400372</v>
      </c>
      <c r="F23" s="3">
        <f>'RAW PAR'!E136</f>
        <v>3514513</v>
      </c>
      <c r="H23">
        <f t="shared" si="1"/>
        <v>2640</v>
      </c>
      <c r="I23">
        <f t="shared" si="4"/>
        <v>297.45384000000001</v>
      </c>
      <c r="J23">
        <f t="shared" si="5"/>
        <v>73.021131199999999</v>
      </c>
      <c r="K23">
        <f t="shared" si="6"/>
        <v>20.662088333333333</v>
      </c>
      <c r="L23">
        <f t="shared" si="7"/>
        <v>3.400372</v>
      </c>
      <c r="M23">
        <f t="shared" si="8"/>
        <v>3.514513</v>
      </c>
    </row>
    <row r="25" spans="1:13" x14ac:dyDescent="0.25">
      <c r="B25">
        <v>4</v>
      </c>
      <c r="C25" t="s">
        <v>214</v>
      </c>
      <c r="D25" t="s">
        <v>215</v>
      </c>
      <c r="E25" s="6" t="s">
        <v>216</v>
      </c>
    </row>
    <row r="26" spans="1:13" x14ac:dyDescent="0.25">
      <c r="A26">
        <v>120</v>
      </c>
      <c r="B26" s="6">
        <f>'RAW PAR'!A6</f>
        <v>1714.4</v>
      </c>
      <c r="C26">
        <f>'predicted Seq'!B2</f>
        <v>5442</v>
      </c>
      <c r="D26" s="3">
        <f>C26/B26</f>
        <v>3.1742883807746147</v>
      </c>
      <c r="E26" s="6">
        <f>D26/$B$25</f>
        <v>0.79357209519365368</v>
      </c>
    </row>
    <row r="27" spans="1:13" x14ac:dyDescent="0.25">
      <c r="A27">
        <v>240</v>
      </c>
      <c r="B27" s="6">
        <f>'RAW PAR'!A7</f>
        <v>12845.2</v>
      </c>
      <c r="C27">
        <f>'predicted Seq'!B3</f>
        <v>23541.5</v>
      </c>
      <c r="D27" s="3">
        <f t="shared" ref="D27:D55" si="9">C27/B27</f>
        <v>1.8327079375953663</v>
      </c>
      <c r="E27" s="6">
        <f t="shared" ref="E27:E55" si="10">D27/$B$25</f>
        <v>0.45817698439884158</v>
      </c>
    </row>
    <row r="28" spans="1:13" x14ac:dyDescent="0.25">
      <c r="A28">
        <v>360</v>
      </c>
      <c r="B28" s="6">
        <f>'RAW PAR'!A8</f>
        <v>20488</v>
      </c>
      <c r="C28">
        <f>'predicted Seq'!B4</f>
        <v>136112</v>
      </c>
      <c r="D28" s="3">
        <f t="shared" si="9"/>
        <v>6.6434986333463488</v>
      </c>
      <c r="E28" s="6">
        <f t="shared" si="10"/>
        <v>1.6608746583365872</v>
      </c>
    </row>
    <row r="29" spans="1:13" x14ac:dyDescent="0.25">
      <c r="A29">
        <v>480</v>
      </c>
      <c r="B29" s="6">
        <f>'RAW PAR'!A9</f>
        <v>49438.6</v>
      </c>
      <c r="C29">
        <f>'predicted Seq'!B5</f>
        <v>210463.5</v>
      </c>
      <c r="D29" s="3">
        <f t="shared" si="9"/>
        <v>4.257068363586348</v>
      </c>
      <c r="E29" s="6">
        <f t="shared" si="10"/>
        <v>1.064267090896587</v>
      </c>
    </row>
    <row r="30" spans="1:13" x14ac:dyDescent="0.25">
      <c r="A30">
        <v>600</v>
      </c>
      <c r="B30" s="6">
        <f>'RAW PAR'!A10</f>
        <v>96559.2</v>
      </c>
      <c r="C30">
        <f>'predicted Seq'!B6</f>
        <v>600432.66666666663</v>
      </c>
      <c r="D30" s="3">
        <f t="shared" si="9"/>
        <v>6.2182854318041851</v>
      </c>
      <c r="E30" s="6">
        <f t="shared" si="10"/>
        <v>1.5545713579510463</v>
      </c>
    </row>
    <row r="31" spans="1:13" x14ac:dyDescent="0.25">
      <c r="A31">
        <v>720</v>
      </c>
      <c r="B31" s="6">
        <f>'RAW PAR'!A11</f>
        <v>290318.8</v>
      </c>
      <c r="C31">
        <f>'predicted Seq'!B7</f>
        <v>894806.66666666663</v>
      </c>
      <c r="D31" s="3">
        <f t="shared" si="9"/>
        <v>3.0821519883199664</v>
      </c>
      <c r="E31" s="6">
        <f t="shared" si="10"/>
        <v>0.7705379970799916</v>
      </c>
    </row>
    <row r="32" spans="1:13" x14ac:dyDescent="0.25">
      <c r="A32">
        <v>840</v>
      </c>
      <c r="B32" s="6">
        <f>'RAW PAR'!A12</f>
        <v>276345.59999999998</v>
      </c>
      <c r="C32">
        <f>'predicted Seq'!B8</f>
        <v>4214339.5</v>
      </c>
      <c r="D32" s="3">
        <f t="shared" si="9"/>
        <v>15.25025004921374</v>
      </c>
      <c r="E32" s="6">
        <f t="shared" si="10"/>
        <v>3.812562512303435</v>
      </c>
    </row>
    <row r="33" spans="1:5" x14ac:dyDescent="0.25">
      <c r="A33">
        <v>960</v>
      </c>
      <c r="B33" s="6">
        <f>'RAW PAR'!A13</f>
        <v>444873</v>
      </c>
      <c r="C33">
        <f>'predicted Seq'!B9</f>
        <v>10076411.166666666</v>
      </c>
      <c r="D33" s="3">
        <f t="shared" si="9"/>
        <v>22.650084780750159</v>
      </c>
      <c r="E33" s="6">
        <f t="shared" si="10"/>
        <v>5.6625211951875398</v>
      </c>
    </row>
    <row r="34" spans="1:5" x14ac:dyDescent="0.25">
      <c r="A34">
        <v>1080</v>
      </c>
      <c r="B34" s="6">
        <f>'RAW PAR'!A14</f>
        <v>882529.8</v>
      </c>
      <c r="C34">
        <f>'predicted Seq'!B10</f>
        <v>16742839.833333334</v>
      </c>
      <c r="D34" s="3">
        <f t="shared" si="9"/>
        <v>18.971415847185369</v>
      </c>
      <c r="E34" s="6">
        <f t="shared" si="10"/>
        <v>4.7428539617963423</v>
      </c>
    </row>
    <row r="35" spans="1:5" x14ac:dyDescent="0.25">
      <c r="A35">
        <v>1200</v>
      </c>
      <c r="B35" s="6">
        <f>'RAW PAR'!A15</f>
        <v>1279637.8</v>
      </c>
      <c r="C35">
        <f>'predicted Seq'!B11</f>
        <v>24388250.333333332</v>
      </c>
      <c r="D35" s="3">
        <f t="shared" si="9"/>
        <v>19.058713593278764</v>
      </c>
      <c r="E35" s="6">
        <f t="shared" si="10"/>
        <v>4.764678398319691</v>
      </c>
    </row>
    <row r="36" spans="1:5" x14ac:dyDescent="0.25">
      <c r="A36">
        <v>1320</v>
      </c>
      <c r="B36" s="6">
        <f>'RAW PAR'!A16</f>
        <v>1435332.4</v>
      </c>
      <c r="C36">
        <f>'predicted Seq'!B12</f>
        <v>34929135.333333336</v>
      </c>
      <c r="D36" s="3">
        <f t="shared" si="9"/>
        <v>24.335223905858559</v>
      </c>
      <c r="E36" s="6">
        <f t="shared" si="10"/>
        <v>6.0838059764646397</v>
      </c>
    </row>
    <row r="37" spans="1:5" x14ac:dyDescent="0.25">
      <c r="A37">
        <v>1440</v>
      </c>
      <c r="B37" s="6">
        <f>'RAW PAR'!A17</f>
        <v>1868596.2</v>
      </c>
      <c r="C37">
        <f>'predicted Seq'!B13</f>
        <v>45805104.666666664</v>
      </c>
      <c r="D37" s="3">
        <f t="shared" si="9"/>
        <v>24.51311025178509</v>
      </c>
      <c r="E37" s="6">
        <f t="shared" si="10"/>
        <v>6.1282775629462725</v>
      </c>
    </row>
    <row r="38" spans="1:5" x14ac:dyDescent="0.25">
      <c r="A38">
        <v>1560</v>
      </c>
      <c r="B38" s="6">
        <f>'RAW PAR'!A18</f>
        <v>4361262</v>
      </c>
      <c r="C38">
        <f>'predicted Seq'!B14</f>
        <v>58153785.333333336</v>
      </c>
      <c r="D38" s="3">
        <f t="shared" si="9"/>
        <v>13.334164591197075</v>
      </c>
      <c r="E38" s="6">
        <f t="shared" si="10"/>
        <v>3.3335411477992687</v>
      </c>
    </row>
    <row r="39" spans="1:5" x14ac:dyDescent="0.25">
      <c r="A39">
        <v>1680</v>
      </c>
      <c r="B39" s="6">
        <f>'RAW PAR'!A19</f>
        <v>8671224.1999999993</v>
      </c>
      <c r="C39">
        <f>'predicted Seq'!B15</f>
        <v>73323702.666666672</v>
      </c>
      <c r="D39" s="3">
        <f t="shared" si="9"/>
        <v>8.4559804908131291</v>
      </c>
      <c r="E39" s="6">
        <f t="shared" si="10"/>
        <v>2.1139951227032823</v>
      </c>
    </row>
    <row r="40" spans="1:5" x14ac:dyDescent="0.25">
      <c r="A40">
        <v>1800</v>
      </c>
      <c r="B40" s="6">
        <f>'RAW PAR'!A20</f>
        <v>13582222</v>
      </c>
      <c r="C40">
        <f>'predicted Seq'!B16</f>
        <v>91173714.666666672</v>
      </c>
      <c r="D40" s="3">
        <f t="shared" si="9"/>
        <v>6.7127245208233726</v>
      </c>
      <c r="E40" s="6">
        <f t="shared" si="10"/>
        <v>1.6781811302058431</v>
      </c>
    </row>
    <row r="41" spans="1:5" x14ac:dyDescent="0.25">
      <c r="A41">
        <v>1920</v>
      </c>
      <c r="B41" s="6">
        <f>'RAW PAR'!A21</f>
        <v>21579591.199999999</v>
      </c>
      <c r="C41">
        <f>'predicted Seq'!B17</f>
        <v>112602742.66666667</v>
      </c>
      <c r="D41" s="3">
        <f t="shared" si="9"/>
        <v>5.218020194315204</v>
      </c>
      <c r="E41" s="6">
        <f t="shared" si="10"/>
        <v>1.304505048578801</v>
      </c>
    </row>
    <row r="42" spans="1:5" x14ac:dyDescent="0.25">
      <c r="A42">
        <v>2040</v>
      </c>
      <c r="B42" s="6">
        <f>'RAW PAR'!A22</f>
        <v>32273045.199999999</v>
      </c>
      <c r="C42">
        <f>'predicted Seq'!B18</f>
        <v>132669829.33333333</v>
      </c>
      <c r="D42" s="3">
        <f t="shared" si="9"/>
        <v>4.1108556230489626</v>
      </c>
      <c r="E42" s="6">
        <f t="shared" si="10"/>
        <v>1.0277139057622406</v>
      </c>
    </row>
    <row r="43" spans="1:5" x14ac:dyDescent="0.25">
      <c r="A43">
        <v>2160</v>
      </c>
      <c r="B43" s="6">
        <f>'RAW PAR'!A23</f>
        <v>36596535.200000003</v>
      </c>
      <c r="C43">
        <f>'predicted Seq'!B19</f>
        <v>161635685.33333334</v>
      </c>
      <c r="D43" s="3">
        <f t="shared" si="9"/>
        <v>4.4166936692229086</v>
      </c>
      <c r="E43" s="6">
        <f t="shared" si="10"/>
        <v>1.1041734173057272</v>
      </c>
    </row>
    <row r="44" spans="1:5" x14ac:dyDescent="0.25">
      <c r="A44">
        <v>2280</v>
      </c>
      <c r="B44" s="6">
        <f>'RAW PAR'!A24</f>
        <v>42151995.200000003</v>
      </c>
      <c r="C44">
        <f>'predicted Seq'!B20</f>
        <v>189952202.66666666</v>
      </c>
      <c r="D44" s="3">
        <f t="shared" si="9"/>
        <v>4.5063632638358868</v>
      </c>
      <c r="E44" s="6">
        <f t="shared" si="10"/>
        <v>1.1265908159589717</v>
      </c>
    </row>
    <row r="45" spans="1:5" x14ac:dyDescent="0.25">
      <c r="A45">
        <v>2400</v>
      </c>
      <c r="B45" s="6">
        <f>'RAW PAR'!A25</f>
        <v>52298293.600000001</v>
      </c>
      <c r="C45">
        <f>'predicted Seq'!B21</f>
        <v>221616242.66666666</v>
      </c>
      <c r="D45" s="3">
        <f t="shared" si="9"/>
        <v>4.2375425164286176</v>
      </c>
      <c r="E45" s="6">
        <f t="shared" si="10"/>
        <v>1.0593856291071544</v>
      </c>
    </row>
    <row r="46" spans="1:5" x14ac:dyDescent="0.25">
      <c r="A46">
        <v>2520</v>
      </c>
      <c r="B46" s="6">
        <f>'RAW PAR'!A26</f>
        <v>59431979.200000003</v>
      </c>
      <c r="C46">
        <f>'predicted Seq'!B22</f>
        <v>258056192</v>
      </c>
      <c r="D46" s="3">
        <f t="shared" si="9"/>
        <v>4.3420427095586271</v>
      </c>
      <c r="E46" s="6">
        <f t="shared" si="10"/>
        <v>1.0855106773896568</v>
      </c>
    </row>
    <row r="47" spans="1:5" x14ac:dyDescent="0.25">
      <c r="A47">
        <v>2640</v>
      </c>
      <c r="B47" s="6">
        <f>'RAW PAR'!A27</f>
        <v>73021131.200000003</v>
      </c>
      <c r="C47">
        <f>'predicted Seq'!B23</f>
        <v>297453840</v>
      </c>
      <c r="D47" s="3">
        <f t="shared" si="9"/>
        <v>4.0735309781122648</v>
      </c>
      <c r="E47" s="6">
        <f t="shared" si="10"/>
        <v>1.0183827445280662</v>
      </c>
    </row>
    <row r="48" spans="1:5" x14ac:dyDescent="0.25">
      <c r="A48">
        <f>A47+240</f>
        <v>2880</v>
      </c>
      <c r="B48" s="6">
        <f>'RAW PAR'!A28</f>
        <v>93091460</v>
      </c>
      <c r="C48">
        <f>'predicted Seq'!E25</f>
        <v>391177879.57735229</v>
      </c>
      <c r="D48" s="3">
        <f t="shared" si="9"/>
        <v>4.2020812604867546</v>
      </c>
      <c r="E48" s="6">
        <f t="shared" si="10"/>
        <v>1.0505203151216886</v>
      </c>
    </row>
    <row r="49" spans="1:8" x14ac:dyDescent="0.25">
      <c r="A49">
        <f t="shared" ref="A49:A55" si="11">A48+240</f>
        <v>3120</v>
      </c>
      <c r="B49" s="6">
        <f>'RAW PAR'!A29</f>
        <v>119713224</v>
      </c>
      <c r="C49">
        <f>'predicted Seq'!E27</f>
        <v>483435357.79791909</v>
      </c>
      <c r="D49" s="3">
        <f t="shared" si="9"/>
        <v>4.0382786599909721</v>
      </c>
      <c r="E49" s="6">
        <f t="shared" si="10"/>
        <v>1.009569664997743</v>
      </c>
    </row>
    <row r="50" spans="1:8" x14ac:dyDescent="0.25">
      <c r="A50">
        <f t="shared" si="11"/>
        <v>3360</v>
      </c>
      <c r="B50" s="6">
        <f>'RAW PAR'!A30</f>
        <v>147727968</v>
      </c>
      <c r="C50">
        <f>'predicted Seq'!E29</f>
        <v>584150376.41318393</v>
      </c>
      <c r="D50" s="3">
        <f t="shared" si="9"/>
        <v>3.954230091442021</v>
      </c>
      <c r="E50" s="6">
        <f t="shared" si="10"/>
        <v>0.98855752286050524</v>
      </c>
    </row>
    <row r="51" spans="1:8" x14ac:dyDescent="0.25">
      <c r="A51">
        <f t="shared" si="11"/>
        <v>3600</v>
      </c>
      <c r="B51" s="6">
        <f>'RAW PAR'!A31</f>
        <v>183223416</v>
      </c>
      <c r="C51">
        <f>'predicted Seq'!E31</f>
        <v>690599040.42643487</v>
      </c>
      <c r="D51" s="3">
        <f t="shared" si="9"/>
        <v>3.7691636555146144</v>
      </c>
      <c r="E51" s="6">
        <f t="shared" si="10"/>
        <v>0.9422909138786536</v>
      </c>
    </row>
    <row r="52" spans="1:8" x14ac:dyDescent="0.25">
      <c r="A52">
        <f t="shared" si="11"/>
        <v>3840</v>
      </c>
      <c r="B52" s="6">
        <f>'RAW PAR'!A32</f>
        <v>223378460</v>
      </c>
      <c r="C52">
        <f>'predicted Seq'!E33</f>
        <v>801420000.22122693</v>
      </c>
      <c r="D52" s="3">
        <f t="shared" si="9"/>
        <v>3.5877228279809383</v>
      </c>
      <c r="E52" s="6">
        <f t="shared" si="10"/>
        <v>0.89693070699523458</v>
      </c>
    </row>
    <row r="53" spans="1:8" x14ac:dyDescent="0.25">
      <c r="A53">
        <f t="shared" si="11"/>
        <v>4080</v>
      </c>
      <c r="B53" s="6">
        <f>'RAW PAR'!A33</f>
        <v>267472844</v>
      </c>
      <c r="C53">
        <f>'predicted Seq'!E35</f>
        <v>915910580.35659027</v>
      </c>
      <c r="D53" s="3">
        <f t="shared" si="9"/>
        <v>3.4243124148954363</v>
      </c>
      <c r="E53" s="6">
        <f t="shared" si="10"/>
        <v>0.85607810372385906</v>
      </c>
    </row>
    <row r="54" spans="1:8" x14ac:dyDescent="0.25">
      <c r="A54">
        <f t="shared" si="11"/>
        <v>4320</v>
      </c>
      <c r="B54" s="6">
        <f>'RAW PAR'!A34</f>
        <v>322507640</v>
      </c>
      <c r="C54">
        <f>'predicted Seq'!E37</f>
        <v>1033645765.4823936</v>
      </c>
      <c r="D54" s="3">
        <f t="shared" si="9"/>
        <v>3.2050272219361799</v>
      </c>
      <c r="E54" s="6">
        <f t="shared" si="10"/>
        <v>0.80125680548404499</v>
      </c>
      <c r="G54">
        <f>A55/4</f>
        <v>1140</v>
      </c>
    </row>
    <row r="55" spans="1:8" x14ac:dyDescent="0.25">
      <c r="A55">
        <f t="shared" si="11"/>
        <v>4560</v>
      </c>
      <c r="B55" s="6">
        <f>'RAW PAR'!A35</f>
        <v>379355592</v>
      </c>
      <c r="C55">
        <f>'predicted Seq'!E39</f>
        <v>1154334415.6134074</v>
      </c>
      <c r="D55" s="3">
        <f t="shared" si="9"/>
        <v>3.0428822981826702</v>
      </c>
      <c r="E55" s="6">
        <f t="shared" si="10"/>
        <v>0.76072057454566755</v>
      </c>
      <c r="G55">
        <f>C37*2</f>
        <v>91610209.333333328</v>
      </c>
      <c r="H55">
        <f>G55/B55</f>
        <v>0.24148901786409763</v>
      </c>
    </row>
    <row r="60" spans="1:8" x14ac:dyDescent="0.25">
      <c r="B60">
        <v>9</v>
      </c>
      <c r="C60" t="s">
        <v>214</v>
      </c>
      <c r="D60" t="s">
        <v>215</v>
      </c>
      <c r="E60" t="s">
        <v>216</v>
      </c>
    </row>
    <row r="61" spans="1:8" x14ac:dyDescent="0.25">
      <c r="A61">
        <v>120</v>
      </c>
      <c r="B61" s="6">
        <f>'RAW PAR'!A41</f>
        <v>2666.5</v>
      </c>
      <c r="C61">
        <f>'predicted Seq'!B2</f>
        <v>5442</v>
      </c>
      <c r="D61">
        <f>C61/B61</f>
        <v>2.040877554847178</v>
      </c>
      <c r="E61" s="6">
        <f>D61/$B$60</f>
        <v>0.22676417276079755</v>
      </c>
    </row>
    <row r="62" spans="1:8" x14ac:dyDescent="0.25">
      <c r="A62">
        <v>240</v>
      </c>
      <c r="B62" s="6">
        <f>'RAW PAR'!A42</f>
        <v>10479.5</v>
      </c>
      <c r="C62">
        <f>'predicted Seq'!B3</f>
        <v>23541.5</v>
      </c>
      <c r="D62">
        <f t="shared" ref="D62:D92" si="12">C62/B62</f>
        <v>2.2464335130492867</v>
      </c>
      <c r="E62" s="6">
        <f t="shared" ref="E62:E92" si="13">D62/$B$60</f>
        <v>0.24960372367214298</v>
      </c>
    </row>
    <row r="63" spans="1:8" x14ac:dyDescent="0.25">
      <c r="A63">
        <v>360</v>
      </c>
      <c r="B63" s="6">
        <f>'RAW PAR'!A43</f>
        <v>15387.833333333334</v>
      </c>
      <c r="C63">
        <f>'predicted Seq'!B4</f>
        <v>136112</v>
      </c>
      <c r="D63">
        <f t="shared" si="12"/>
        <v>8.8454298309270314</v>
      </c>
      <c r="E63" s="6">
        <f t="shared" si="13"/>
        <v>0.98282553676967011</v>
      </c>
    </row>
    <row r="64" spans="1:8" x14ac:dyDescent="0.25">
      <c r="A64">
        <v>480</v>
      </c>
      <c r="B64" s="6">
        <f>'RAW PAR'!A44</f>
        <v>36081.666666666664</v>
      </c>
      <c r="C64">
        <f>'predicted Seq'!B5</f>
        <v>210463.5</v>
      </c>
      <c r="D64">
        <f t="shared" si="12"/>
        <v>5.8329761189893299</v>
      </c>
      <c r="E64" s="6">
        <f t="shared" si="13"/>
        <v>0.64810845766548109</v>
      </c>
    </row>
    <row r="65" spans="1:5" x14ac:dyDescent="0.25">
      <c r="A65">
        <v>600</v>
      </c>
      <c r="B65" s="6">
        <f>'RAW PAR'!A45</f>
        <v>60490</v>
      </c>
      <c r="C65">
        <f>'predicted Seq'!B6</f>
        <v>600432.66666666663</v>
      </c>
      <c r="D65">
        <f t="shared" si="12"/>
        <v>9.9261475726015309</v>
      </c>
      <c r="E65" s="6">
        <f t="shared" si="13"/>
        <v>1.1029052858446144</v>
      </c>
    </row>
    <row r="66" spans="1:5" x14ac:dyDescent="0.25">
      <c r="A66">
        <v>720</v>
      </c>
      <c r="B66" s="6">
        <f>'RAW PAR'!A46</f>
        <v>97361.666666666672</v>
      </c>
      <c r="C66">
        <f>'predicted Seq'!B7</f>
        <v>894806.66666666663</v>
      </c>
      <c r="D66">
        <f t="shared" si="12"/>
        <v>9.1905438485372404</v>
      </c>
      <c r="E66" s="6">
        <f t="shared" si="13"/>
        <v>1.02117153872636</v>
      </c>
    </row>
    <row r="67" spans="1:5" x14ac:dyDescent="0.25">
      <c r="A67">
        <v>840</v>
      </c>
      <c r="B67" s="6">
        <f>'RAW PAR'!A47</f>
        <v>148434</v>
      </c>
      <c r="C67">
        <f>'predicted Seq'!B8</f>
        <v>4214339.5</v>
      </c>
      <c r="D67">
        <f t="shared" si="12"/>
        <v>28.392009243165312</v>
      </c>
      <c r="E67" s="6">
        <f t="shared" si="13"/>
        <v>3.1546676936850346</v>
      </c>
    </row>
    <row r="68" spans="1:5" x14ac:dyDescent="0.25">
      <c r="A68">
        <v>960</v>
      </c>
      <c r="B68" s="6">
        <f>'RAW PAR'!A48</f>
        <v>246523</v>
      </c>
      <c r="C68">
        <f>'predicted Seq'!B9</f>
        <v>10076411.166666666</v>
      </c>
      <c r="D68">
        <f t="shared" si="12"/>
        <v>40.874121954814221</v>
      </c>
      <c r="E68" s="6">
        <f t="shared" si="13"/>
        <v>4.5415691060904688</v>
      </c>
    </row>
    <row r="69" spans="1:5" x14ac:dyDescent="0.25">
      <c r="A69">
        <v>1080</v>
      </c>
      <c r="B69" s="6">
        <f>'RAW PAR'!A49</f>
        <v>493374.83333333331</v>
      </c>
      <c r="C69">
        <f>'predicted Seq'!B10</f>
        <v>16742839.833333334</v>
      </c>
      <c r="D69">
        <f t="shared" si="12"/>
        <v>33.935334156011876</v>
      </c>
      <c r="E69" s="6">
        <f t="shared" si="13"/>
        <v>3.7705926840013197</v>
      </c>
    </row>
    <row r="70" spans="1:5" x14ac:dyDescent="0.25">
      <c r="A70">
        <v>1200</v>
      </c>
      <c r="B70" s="6">
        <f>'RAW PAR'!A50</f>
        <v>548083.66666666663</v>
      </c>
      <c r="C70">
        <f>'predicted Seq'!B11</f>
        <v>24388250.333333332</v>
      </c>
      <c r="D70">
        <f t="shared" si="12"/>
        <v>44.497312758210278</v>
      </c>
      <c r="E70" s="6">
        <f t="shared" si="13"/>
        <v>4.9441458620233645</v>
      </c>
    </row>
    <row r="71" spans="1:5" x14ac:dyDescent="0.25">
      <c r="A71">
        <v>1320</v>
      </c>
      <c r="B71" s="6">
        <f>'RAW PAR'!A51</f>
        <v>672265.83333333337</v>
      </c>
      <c r="C71">
        <f>'predicted Seq'!B12</f>
        <v>34929135.333333336</v>
      </c>
      <c r="D71">
        <f t="shared" si="12"/>
        <v>51.957326404857206</v>
      </c>
      <c r="E71" s="6">
        <f t="shared" si="13"/>
        <v>5.773036267206356</v>
      </c>
    </row>
    <row r="72" spans="1:5" x14ac:dyDescent="0.25">
      <c r="A72">
        <v>1440</v>
      </c>
      <c r="B72" s="6">
        <f>'RAW PAR'!A52</f>
        <v>788850.33333333337</v>
      </c>
      <c r="C72">
        <f>'predicted Seq'!B13</f>
        <v>45805104.666666664</v>
      </c>
      <c r="D72">
        <f t="shared" si="12"/>
        <v>58.065646588643126</v>
      </c>
      <c r="E72" s="6">
        <f t="shared" si="13"/>
        <v>6.4517385098492364</v>
      </c>
    </row>
    <row r="73" spans="1:5" x14ac:dyDescent="0.25">
      <c r="A73">
        <v>1560</v>
      </c>
      <c r="B73" s="6">
        <f>'RAW PAR'!A53</f>
        <v>996826</v>
      </c>
      <c r="C73">
        <f>'predicted Seq'!B14</f>
        <v>58153785.333333336</v>
      </c>
      <c r="D73">
        <f t="shared" si="12"/>
        <v>58.338953170697131</v>
      </c>
      <c r="E73" s="6">
        <f t="shared" si="13"/>
        <v>6.482105907855237</v>
      </c>
    </row>
    <row r="74" spans="1:5" x14ac:dyDescent="0.25">
      <c r="A74">
        <v>1680</v>
      </c>
      <c r="B74" s="6">
        <f>'RAW PAR'!A54</f>
        <v>1279097</v>
      </c>
      <c r="C74">
        <f>'predicted Seq'!B15</f>
        <v>73323702.666666672</v>
      </c>
      <c r="D74">
        <f t="shared" si="12"/>
        <v>57.324583410536242</v>
      </c>
      <c r="E74" s="6">
        <f t="shared" si="13"/>
        <v>6.3693981567262492</v>
      </c>
    </row>
    <row r="75" spans="1:5" x14ac:dyDescent="0.25">
      <c r="A75">
        <v>1800</v>
      </c>
      <c r="B75" s="6">
        <f>'RAW PAR'!A55</f>
        <v>2161382.3333333335</v>
      </c>
      <c r="C75">
        <f>'predicted Seq'!B16</f>
        <v>91173714.666666672</v>
      </c>
      <c r="D75">
        <f t="shared" si="12"/>
        <v>42.183057231737649</v>
      </c>
      <c r="E75" s="6">
        <f t="shared" si="13"/>
        <v>4.6870063590819608</v>
      </c>
    </row>
    <row r="76" spans="1:5" x14ac:dyDescent="0.25">
      <c r="A76">
        <v>1920</v>
      </c>
      <c r="B76" s="6">
        <f>'RAW PAR'!A56</f>
        <v>2055199</v>
      </c>
      <c r="C76">
        <f>'predicted Seq'!B17</f>
        <v>112602742.66666667</v>
      </c>
      <c r="D76">
        <f t="shared" si="12"/>
        <v>54.78921635650206</v>
      </c>
      <c r="E76" s="6">
        <f t="shared" si="13"/>
        <v>6.087690706278007</v>
      </c>
    </row>
    <row r="77" spans="1:5" x14ac:dyDescent="0.25">
      <c r="A77">
        <v>2040</v>
      </c>
      <c r="B77" s="6">
        <f>'RAW PAR'!A57</f>
        <v>2448036.8333333335</v>
      </c>
      <c r="C77">
        <f>'predicted Seq'!B18</f>
        <v>132669829.33333333</v>
      </c>
      <c r="D77">
        <f t="shared" si="12"/>
        <v>54.194376296489544</v>
      </c>
      <c r="E77" s="6">
        <f t="shared" si="13"/>
        <v>6.021597366276616</v>
      </c>
    </row>
    <row r="78" spans="1:5" x14ac:dyDescent="0.25">
      <c r="A78">
        <v>2160</v>
      </c>
      <c r="B78" s="6">
        <f>'RAW PAR'!A58</f>
        <v>3050396.1666666665</v>
      </c>
      <c r="C78">
        <f>'predicted Seq'!B19</f>
        <v>161635685.33333334</v>
      </c>
      <c r="D78">
        <f t="shared" si="12"/>
        <v>52.988423962636119</v>
      </c>
      <c r="E78" s="6">
        <f t="shared" si="13"/>
        <v>5.8876026625151248</v>
      </c>
    </row>
    <row r="79" spans="1:5" x14ac:dyDescent="0.25">
      <c r="A79">
        <v>2280</v>
      </c>
      <c r="B79" s="6">
        <f>'RAW PAR'!A59</f>
        <v>6322217.166666667</v>
      </c>
      <c r="C79">
        <f>'predicted Seq'!B20</f>
        <v>189952202.66666666</v>
      </c>
      <c r="D79">
        <f t="shared" si="12"/>
        <v>30.04518789202195</v>
      </c>
      <c r="E79" s="6">
        <f t="shared" si="13"/>
        <v>3.3383542102246611</v>
      </c>
    </row>
    <row r="80" spans="1:5" x14ac:dyDescent="0.25">
      <c r="A80">
        <v>2400</v>
      </c>
      <c r="B80" s="6">
        <f>'RAW PAR'!A60</f>
        <v>9563559.166666666</v>
      </c>
      <c r="C80">
        <f>'predicted Seq'!B21</f>
        <v>221616242.66666666</v>
      </c>
      <c r="D80">
        <f t="shared" si="12"/>
        <v>23.172988089946639</v>
      </c>
      <c r="E80" s="6">
        <f t="shared" si="13"/>
        <v>2.5747764544385152</v>
      </c>
    </row>
    <row r="81" spans="1:5" x14ac:dyDescent="0.25">
      <c r="A81">
        <v>2520</v>
      </c>
      <c r="B81" s="6">
        <f>'RAW PAR'!A61</f>
        <v>15335888.666666666</v>
      </c>
      <c r="C81">
        <f>'predicted Seq'!B22</f>
        <v>258056192</v>
      </c>
      <c r="D81">
        <f t="shared" si="12"/>
        <v>16.826947404808582</v>
      </c>
      <c r="E81" s="6">
        <f t="shared" si="13"/>
        <v>1.869660822756509</v>
      </c>
    </row>
    <row r="82" spans="1:5" x14ac:dyDescent="0.25">
      <c r="A82">
        <v>2640</v>
      </c>
      <c r="B82" s="6">
        <f>'RAW PAR'!A62</f>
        <v>20662088.333333332</v>
      </c>
      <c r="C82">
        <f>'predicted Seq'!B23</f>
        <v>297453840</v>
      </c>
      <c r="D82">
        <f t="shared" si="12"/>
        <v>14.396116946229943</v>
      </c>
      <c r="E82" s="6">
        <f t="shared" si="13"/>
        <v>1.5995685495811047</v>
      </c>
    </row>
    <row r="83" spans="1:5" x14ac:dyDescent="0.25">
      <c r="A83">
        <f>A82+360</f>
        <v>3000</v>
      </c>
      <c r="B83" s="6">
        <f>'RAW PAR'!A63</f>
        <v>40832635</v>
      </c>
      <c r="C83">
        <f>'predicted Seq'!C26</f>
        <v>402229814.31339705</v>
      </c>
      <c r="D83">
        <f t="shared" si="12"/>
        <v>9.8506945317978385</v>
      </c>
      <c r="E83" s="6">
        <f t="shared" si="13"/>
        <v>1.0945216146442043</v>
      </c>
    </row>
    <row r="84" spans="1:5" x14ac:dyDescent="0.25">
      <c r="A84">
        <f t="shared" ref="A84:A92" si="14">A83+360</f>
        <v>3360</v>
      </c>
      <c r="B84" s="6">
        <f>'RAW PAR'!A64</f>
        <v>62151501</v>
      </c>
      <c r="C84">
        <f>'predicted Seq'!C29</f>
        <v>519639596.97954583</v>
      </c>
      <c r="D84">
        <f t="shared" si="12"/>
        <v>8.3608535372226296</v>
      </c>
      <c r="E84" s="6">
        <f t="shared" si="13"/>
        <v>0.92898372635806992</v>
      </c>
    </row>
    <row r="85" spans="1:5" x14ac:dyDescent="0.25">
      <c r="A85">
        <f t="shared" si="14"/>
        <v>3720</v>
      </c>
      <c r="B85" s="6">
        <f>'RAW PAR'!A65</f>
        <v>87458806</v>
      </c>
      <c r="C85">
        <f>'predicted Seq'!C32</f>
        <v>637049379.64569461</v>
      </c>
      <c r="D85">
        <f t="shared" si="12"/>
        <v>7.2839935597302183</v>
      </c>
      <c r="E85" s="6">
        <f t="shared" si="13"/>
        <v>0.80933261774780207</v>
      </c>
    </row>
    <row r="86" spans="1:5" x14ac:dyDescent="0.25">
      <c r="A86">
        <f t="shared" si="14"/>
        <v>4080</v>
      </c>
      <c r="B86" s="6">
        <f>'RAW PAR'!A66</f>
        <v>87458806</v>
      </c>
      <c r="C86">
        <f>'predicted Seq'!C35</f>
        <v>754459162.3118434</v>
      </c>
      <c r="D86">
        <f t="shared" si="12"/>
        <v>8.6264516612751763</v>
      </c>
      <c r="E86" s="6">
        <f t="shared" si="13"/>
        <v>0.95849462903057514</v>
      </c>
    </row>
    <row r="87" spans="1:5" x14ac:dyDescent="0.25">
      <c r="A87">
        <f t="shared" si="14"/>
        <v>4440</v>
      </c>
      <c r="B87" s="6">
        <f>'RAW PAR'!A67</f>
        <v>116655204</v>
      </c>
      <c r="C87">
        <f>'predicted Seq'!C38</f>
        <v>871868944.97799218</v>
      </c>
      <c r="D87">
        <f t="shared" si="12"/>
        <v>7.4738967065540614</v>
      </c>
      <c r="E87" s="6">
        <f t="shared" si="13"/>
        <v>0.83043296739489569</v>
      </c>
    </row>
    <row r="88" spans="1:5" x14ac:dyDescent="0.25">
      <c r="A88">
        <f t="shared" si="14"/>
        <v>4800</v>
      </c>
      <c r="B88" s="6">
        <f>'RAW PAR'!A68</f>
        <v>156450100</v>
      </c>
      <c r="C88">
        <f>'predicted Seq'!C41</f>
        <v>989278727.64414096</v>
      </c>
      <c r="D88">
        <f t="shared" si="12"/>
        <v>6.3232860039344239</v>
      </c>
      <c r="E88" s="6">
        <f t="shared" si="13"/>
        <v>0.70258733377049154</v>
      </c>
    </row>
    <row r="89" spans="1:5" x14ac:dyDescent="0.25">
      <c r="A89">
        <f t="shared" si="14"/>
        <v>5160</v>
      </c>
      <c r="B89" s="6">
        <f>'RAW PAR'!A69</f>
        <v>199608016</v>
      </c>
      <c r="C89">
        <f>'predicted Seq'!C44</f>
        <v>1106688510.3102899</v>
      </c>
      <c r="D89">
        <f t="shared" si="12"/>
        <v>5.544308953555702</v>
      </c>
      <c r="E89" s="6">
        <f t="shared" si="13"/>
        <v>0.61603432817285575</v>
      </c>
    </row>
    <row r="90" spans="1:5" x14ac:dyDescent="0.25">
      <c r="A90">
        <f t="shared" si="14"/>
        <v>5520</v>
      </c>
      <c r="B90" s="6">
        <f>'RAW PAR'!A70</f>
        <v>249587944</v>
      </c>
      <c r="C90">
        <f>'predicted Seq'!C47</f>
        <v>1224098292.9764385</v>
      </c>
      <c r="D90">
        <f t="shared" si="12"/>
        <v>4.9044768483546566</v>
      </c>
      <c r="E90" s="6">
        <f t="shared" si="13"/>
        <v>0.54494187203940625</v>
      </c>
    </row>
    <row r="91" spans="1:5" x14ac:dyDescent="0.25">
      <c r="A91">
        <f t="shared" si="14"/>
        <v>5880</v>
      </c>
      <c r="B91" s="6">
        <f>'RAW PAR'!A71</f>
        <v>312132568</v>
      </c>
      <c r="C91">
        <f>'predicted Seq'!C50</f>
        <v>1341508075.6425872</v>
      </c>
      <c r="D91">
        <f t="shared" si="12"/>
        <v>4.2978792127920054</v>
      </c>
      <c r="E91" s="6">
        <f t="shared" si="13"/>
        <v>0.47754213475466728</v>
      </c>
    </row>
    <row r="92" spans="1:5" x14ac:dyDescent="0.25">
      <c r="A92">
        <f t="shared" si="14"/>
        <v>6240</v>
      </c>
      <c r="B92" s="6">
        <f>'RAW PAR'!A72</f>
        <v>375312560</v>
      </c>
      <c r="C92">
        <f>'predicted Seq'!C53</f>
        <v>1458917858.3087361</v>
      </c>
      <c r="D92">
        <f t="shared" si="12"/>
        <v>3.8872076604863319</v>
      </c>
      <c r="E92" s="6">
        <f t="shared" si="13"/>
        <v>0.43191196227625911</v>
      </c>
    </row>
    <row r="93" spans="1:5" x14ac:dyDescent="0.25">
      <c r="E93" s="6"/>
    </row>
    <row r="94" spans="1:5" x14ac:dyDescent="0.25">
      <c r="E94" s="6"/>
    </row>
    <row r="95" spans="1:5" x14ac:dyDescent="0.25">
      <c r="E95" s="6"/>
    </row>
    <row r="96" spans="1:5" x14ac:dyDescent="0.25">
      <c r="B96">
        <v>16</v>
      </c>
      <c r="C96" t="s">
        <v>214</v>
      </c>
      <c r="D96" t="s">
        <v>215</v>
      </c>
      <c r="E96" s="6" t="s">
        <v>216</v>
      </c>
    </row>
    <row r="97" spans="1:5" x14ac:dyDescent="0.25">
      <c r="A97">
        <v>120</v>
      </c>
      <c r="B97" s="6">
        <f>'RAW PAR'!A78</f>
        <v>1807.6</v>
      </c>
      <c r="C97">
        <f>'predicted Seq'!B2</f>
        <v>5442</v>
      </c>
      <c r="D97">
        <f>C97/B97</f>
        <v>3.0106218189865017</v>
      </c>
      <c r="E97" s="6">
        <f>D97/$B$96</f>
        <v>0.18816386368665636</v>
      </c>
    </row>
    <row r="98" spans="1:5" x14ac:dyDescent="0.25">
      <c r="A98">
        <v>240</v>
      </c>
      <c r="B98" s="6">
        <f>'RAW PAR'!A79</f>
        <v>22128.400000000001</v>
      </c>
      <c r="C98">
        <f>'predicted Seq'!B3</f>
        <v>23541.5</v>
      </c>
      <c r="D98">
        <f t="shared" ref="D98:D128" si="15">C98/B98</f>
        <v>1.0638591131758284</v>
      </c>
      <c r="E98" s="6">
        <f t="shared" ref="E98:E128" si="16">D98/$B$96</f>
        <v>6.6491194573489273E-2</v>
      </c>
    </row>
    <row r="99" spans="1:5" x14ac:dyDescent="0.25">
      <c r="A99">
        <v>360</v>
      </c>
      <c r="B99" s="6">
        <f>'RAW PAR'!A80</f>
        <v>16439.599999999999</v>
      </c>
      <c r="C99">
        <f>'predicted Seq'!B4</f>
        <v>136112</v>
      </c>
      <c r="D99">
        <f t="shared" si="15"/>
        <v>8.2795201829728224</v>
      </c>
      <c r="E99" s="6">
        <f t="shared" si="16"/>
        <v>0.5174700114358014</v>
      </c>
    </row>
    <row r="100" spans="1:5" x14ac:dyDescent="0.25">
      <c r="A100">
        <v>480</v>
      </c>
      <c r="B100" s="6">
        <f>'RAW PAR'!A81</f>
        <v>18461.8</v>
      </c>
      <c r="C100">
        <f>'predicted Seq'!B5</f>
        <v>210463.5</v>
      </c>
      <c r="D100">
        <f t="shared" si="15"/>
        <v>11.399944750782698</v>
      </c>
      <c r="E100" s="6">
        <f t="shared" si="16"/>
        <v>0.71249654692391862</v>
      </c>
    </row>
    <row r="101" spans="1:5" x14ac:dyDescent="0.25">
      <c r="A101">
        <v>600</v>
      </c>
      <c r="B101" s="6">
        <f>'RAW PAR'!A82</f>
        <v>32768.6</v>
      </c>
      <c r="C101">
        <f>'predicted Seq'!B6</f>
        <v>600432.66666666663</v>
      </c>
      <c r="D101">
        <f t="shared" si="15"/>
        <v>18.323415302047284</v>
      </c>
      <c r="E101" s="6">
        <f t="shared" si="16"/>
        <v>1.1452134563779552</v>
      </c>
    </row>
    <row r="102" spans="1:5" x14ac:dyDescent="0.25">
      <c r="A102">
        <v>720</v>
      </c>
      <c r="B102" s="6">
        <f>'RAW PAR'!A83</f>
        <v>57297.4</v>
      </c>
      <c r="C102">
        <f>'predicted Seq'!B7</f>
        <v>894806.66666666663</v>
      </c>
      <c r="D102">
        <f t="shared" si="15"/>
        <v>15.616880812509235</v>
      </c>
      <c r="E102" s="6">
        <f t="shared" si="16"/>
        <v>0.97605505078182719</v>
      </c>
    </row>
    <row r="103" spans="1:5" x14ac:dyDescent="0.25">
      <c r="A103">
        <v>840</v>
      </c>
      <c r="B103" s="6">
        <f>'RAW PAR'!A84</f>
        <v>89176.2</v>
      </c>
      <c r="C103">
        <f>'predicted Seq'!B8</f>
        <v>4214339.5</v>
      </c>
      <c r="D103">
        <f t="shared" si="15"/>
        <v>47.258567869005411</v>
      </c>
      <c r="E103" s="6">
        <f t="shared" si="16"/>
        <v>2.9536604918128382</v>
      </c>
    </row>
    <row r="104" spans="1:5" x14ac:dyDescent="0.25">
      <c r="A104">
        <v>960</v>
      </c>
      <c r="B104" s="6">
        <f>'RAW PAR'!A85</f>
        <v>127844.4</v>
      </c>
      <c r="C104">
        <f>'predicted Seq'!B9</f>
        <v>10076411.166666666</v>
      </c>
      <c r="D104">
        <f t="shared" si="15"/>
        <v>78.817775097436154</v>
      </c>
      <c r="E104" s="6">
        <f t="shared" si="16"/>
        <v>4.9261109435897596</v>
      </c>
    </row>
    <row r="105" spans="1:5" x14ac:dyDescent="0.25">
      <c r="A105">
        <v>1080</v>
      </c>
      <c r="B105" s="6">
        <f>'RAW PAR'!A86</f>
        <v>180265.2</v>
      </c>
      <c r="C105">
        <f>'predicted Seq'!B10</f>
        <v>16742839.833333334</v>
      </c>
      <c r="D105">
        <f t="shared" si="15"/>
        <v>92.878935220626786</v>
      </c>
      <c r="E105" s="6">
        <f t="shared" si="16"/>
        <v>5.8049334512891742</v>
      </c>
    </row>
    <row r="106" spans="1:5" x14ac:dyDescent="0.25">
      <c r="A106">
        <v>1200</v>
      </c>
      <c r="B106" s="6">
        <f>'RAW PAR'!A87</f>
        <v>235917.8</v>
      </c>
      <c r="C106">
        <f>'predicted Seq'!B11</f>
        <v>24388250.333333332</v>
      </c>
      <c r="D106">
        <f t="shared" si="15"/>
        <v>103.37605018923257</v>
      </c>
      <c r="E106" s="6">
        <f t="shared" si="16"/>
        <v>6.4610031368270358</v>
      </c>
    </row>
    <row r="107" spans="1:5" x14ac:dyDescent="0.25">
      <c r="A107">
        <v>1320</v>
      </c>
      <c r="B107" s="6">
        <f>'RAW PAR'!A88</f>
        <v>339606.2</v>
      </c>
      <c r="C107">
        <f>'predicted Seq'!B12</f>
        <v>34929135.333333336</v>
      </c>
      <c r="D107">
        <f t="shared" si="15"/>
        <v>102.85187765515863</v>
      </c>
      <c r="E107" s="6">
        <f t="shared" si="16"/>
        <v>6.4282423534474145</v>
      </c>
    </row>
    <row r="108" spans="1:5" x14ac:dyDescent="0.25">
      <c r="A108">
        <v>1440</v>
      </c>
      <c r="B108" s="6">
        <f>'RAW PAR'!A89</f>
        <v>658115.19999999995</v>
      </c>
      <c r="C108">
        <f>'predicted Seq'!B13</f>
        <v>45805104.666666664</v>
      </c>
      <c r="D108">
        <f t="shared" si="15"/>
        <v>69.600435708925531</v>
      </c>
      <c r="E108" s="6">
        <f t="shared" si="16"/>
        <v>4.3500272318078457</v>
      </c>
    </row>
    <row r="109" spans="1:5" x14ac:dyDescent="0.25">
      <c r="A109">
        <v>1560</v>
      </c>
      <c r="B109" s="6">
        <f>'RAW PAR'!A90</f>
        <v>578585.19999999995</v>
      </c>
      <c r="C109">
        <f>'predicted Seq'!B14</f>
        <v>58153785.333333336</v>
      </c>
      <c r="D109">
        <f t="shared" si="15"/>
        <v>100.51032299708555</v>
      </c>
      <c r="E109" s="6">
        <f t="shared" si="16"/>
        <v>6.281895187317847</v>
      </c>
    </row>
    <row r="110" spans="1:5" x14ac:dyDescent="0.25">
      <c r="A110">
        <v>1680</v>
      </c>
      <c r="B110" s="6">
        <f>'RAW PAR'!A91</f>
        <v>666312</v>
      </c>
      <c r="C110">
        <f>'predicted Seq'!B15</f>
        <v>73323702.666666672</v>
      </c>
      <c r="D110">
        <f t="shared" si="15"/>
        <v>110.04409745984864</v>
      </c>
      <c r="E110" s="6">
        <f t="shared" si="16"/>
        <v>6.8777560912405402</v>
      </c>
    </row>
    <row r="111" spans="1:5" x14ac:dyDescent="0.25">
      <c r="A111">
        <v>1800</v>
      </c>
      <c r="B111" s="6">
        <f>'RAW PAR'!A92</f>
        <v>1203345</v>
      </c>
      <c r="C111">
        <f>'predicted Seq'!B16</f>
        <v>91173714.666666672</v>
      </c>
      <c r="D111">
        <f t="shared" si="15"/>
        <v>75.766895334809774</v>
      </c>
      <c r="E111" s="6">
        <f t="shared" si="16"/>
        <v>4.7354309584256109</v>
      </c>
    </row>
    <row r="112" spans="1:5" x14ac:dyDescent="0.25">
      <c r="A112">
        <v>1920</v>
      </c>
      <c r="B112" s="6">
        <f>'RAW PAR'!A93</f>
        <v>1048587.2</v>
      </c>
      <c r="C112">
        <f>'predicted Seq'!B17</f>
        <v>112602742.66666667</v>
      </c>
      <c r="D112">
        <f t="shared" si="15"/>
        <v>107.38519664045744</v>
      </c>
      <c r="E112" s="6">
        <f t="shared" si="16"/>
        <v>6.7115747900285898</v>
      </c>
    </row>
    <row r="113" spans="1:5" x14ac:dyDescent="0.25">
      <c r="A113">
        <v>2040</v>
      </c>
      <c r="B113" s="6">
        <f>'RAW PAR'!A94</f>
        <v>4174078.2</v>
      </c>
      <c r="C113">
        <f>'predicted Seq'!B18</f>
        <v>132669829.33333333</v>
      </c>
      <c r="D113">
        <f t="shared" si="15"/>
        <v>31.784222282499002</v>
      </c>
      <c r="E113" s="6">
        <f t="shared" si="16"/>
        <v>1.9865138926561876</v>
      </c>
    </row>
    <row r="114" spans="1:5" x14ac:dyDescent="0.25">
      <c r="A114">
        <v>2160</v>
      </c>
      <c r="B114" s="6">
        <f>'RAW PAR'!A95</f>
        <v>1951290.4</v>
      </c>
      <c r="C114">
        <f>'predicted Seq'!B19</f>
        <v>161635685.33333334</v>
      </c>
      <c r="D114">
        <f t="shared" si="15"/>
        <v>82.835279327635376</v>
      </c>
      <c r="E114" s="6">
        <f t="shared" si="16"/>
        <v>5.177204957977211</v>
      </c>
    </row>
    <row r="115" spans="1:5" x14ac:dyDescent="0.25">
      <c r="A115">
        <v>2280</v>
      </c>
      <c r="B115" s="6">
        <f>'RAW PAR'!A96</f>
        <v>1897853.8</v>
      </c>
      <c r="C115">
        <f>'predicted Seq'!B20</f>
        <v>189952202.66666666</v>
      </c>
      <c r="D115">
        <f t="shared" si="15"/>
        <v>100.08790069428248</v>
      </c>
      <c r="E115" s="6">
        <f t="shared" si="16"/>
        <v>6.2554937933926551</v>
      </c>
    </row>
    <row r="116" spans="1:5" x14ac:dyDescent="0.25">
      <c r="A116">
        <v>2400</v>
      </c>
      <c r="B116" s="6">
        <f>'RAW PAR'!A97</f>
        <v>2827818.2</v>
      </c>
      <c r="C116">
        <f>'predicted Seq'!B21</f>
        <v>221616242.66666666</v>
      </c>
      <c r="D116">
        <f t="shared" si="15"/>
        <v>78.370046089478677</v>
      </c>
      <c r="E116" s="6">
        <f t="shared" si="16"/>
        <v>4.8981278805924173</v>
      </c>
    </row>
    <row r="117" spans="1:5" x14ac:dyDescent="0.25">
      <c r="A117">
        <v>2520</v>
      </c>
      <c r="B117" s="6">
        <f>'RAW PAR'!A98</f>
        <v>2549796.2000000002</v>
      </c>
      <c r="C117">
        <f>'predicted Seq'!B22</f>
        <v>258056192</v>
      </c>
      <c r="D117">
        <f t="shared" si="15"/>
        <v>101.206595256515</v>
      </c>
      <c r="E117" s="6">
        <f t="shared" si="16"/>
        <v>6.3254122035321876</v>
      </c>
    </row>
    <row r="118" spans="1:5" x14ac:dyDescent="0.25">
      <c r="A118">
        <v>2640</v>
      </c>
      <c r="B118" s="6">
        <f>'RAW PAR'!A99</f>
        <v>3430801.4</v>
      </c>
      <c r="C118">
        <f>'predicted Seq'!B23</f>
        <v>297453840</v>
      </c>
      <c r="D118">
        <f t="shared" si="15"/>
        <v>86.700978960775757</v>
      </c>
      <c r="E118" s="6">
        <f t="shared" si="16"/>
        <v>5.4188111850484848</v>
      </c>
    </row>
    <row r="119" spans="1:5" x14ac:dyDescent="0.25">
      <c r="A119">
        <f>480+A118</f>
        <v>3120</v>
      </c>
      <c r="B119" s="6">
        <f>'RAW PAR'!A100</f>
        <v>10260708.4</v>
      </c>
      <c r="C119">
        <f>'predicted Seq'!C27</f>
        <v>441366408.53544664</v>
      </c>
      <c r="D119">
        <f t="shared" si="15"/>
        <v>43.015198495987534</v>
      </c>
      <c r="E119" s="6">
        <f t="shared" si="16"/>
        <v>2.6884499059992208</v>
      </c>
    </row>
    <row r="120" spans="1:5" x14ac:dyDescent="0.25">
      <c r="A120">
        <f t="shared" ref="A120:A128" si="17">480+A119</f>
        <v>3600</v>
      </c>
      <c r="B120" s="6">
        <f>'RAW PAR'!A101</f>
        <v>29714017.600000001</v>
      </c>
      <c r="C120">
        <f>'predicted Seq'!C31</f>
        <v>597912785.42364502</v>
      </c>
      <c r="D120">
        <f t="shared" si="15"/>
        <v>20.122246458642636</v>
      </c>
      <c r="E120" s="6">
        <f t="shared" si="16"/>
        <v>1.2576404036651647</v>
      </c>
    </row>
    <row r="121" spans="1:5" x14ac:dyDescent="0.25">
      <c r="A121">
        <f t="shared" si="17"/>
        <v>4080</v>
      </c>
      <c r="B121" s="6">
        <f>'RAW PAR'!A102</f>
        <v>74977886.400000006</v>
      </c>
      <c r="C121">
        <f>'predicted Seq'!C35</f>
        <v>754459162.3118434</v>
      </c>
      <c r="D121">
        <f t="shared" si="15"/>
        <v>10.062422382605911</v>
      </c>
      <c r="E121" s="6">
        <f t="shared" si="16"/>
        <v>0.62890139891286945</v>
      </c>
    </row>
    <row r="122" spans="1:5" x14ac:dyDescent="0.25">
      <c r="A122">
        <f t="shared" si="17"/>
        <v>4560</v>
      </c>
      <c r="B122" s="6">
        <f>'RAW PAR'!A103</f>
        <v>86369313.599999994</v>
      </c>
      <c r="C122">
        <f>'predicted Seq'!C39</f>
        <v>911005539.20004177</v>
      </c>
      <c r="D122">
        <f t="shared" si="15"/>
        <v>10.547791816653291</v>
      </c>
      <c r="E122" s="6">
        <f t="shared" si="16"/>
        <v>0.65923698854083068</v>
      </c>
    </row>
    <row r="123" spans="1:5" x14ac:dyDescent="0.25">
      <c r="A123">
        <f t="shared" si="17"/>
        <v>5040</v>
      </c>
      <c r="B123" s="6">
        <f>'RAW PAR'!A104</f>
        <v>120278652.8</v>
      </c>
      <c r="C123">
        <f>'predicted Seq'!C43</f>
        <v>1067551916.0882401</v>
      </c>
      <c r="D123">
        <f t="shared" si="15"/>
        <v>8.8756557480184899</v>
      </c>
      <c r="E123" s="6">
        <f t="shared" si="16"/>
        <v>0.55472848425115562</v>
      </c>
    </row>
    <row r="124" spans="1:5" x14ac:dyDescent="0.25">
      <c r="A124">
        <f t="shared" si="17"/>
        <v>5520</v>
      </c>
      <c r="B124" s="6">
        <f>'RAW PAR'!A105</f>
        <v>163741404.80000001</v>
      </c>
      <c r="C124">
        <f>'predicted Seq'!C47</f>
        <v>1224098292.9764385</v>
      </c>
      <c r="D124">
        <f t="shared" si="15"/>
        <v>7.4758018258827006</v>
      </c>
      <c r="E124" s="6">
        <f t="shared" si="16"/>
        <v>0.46723761411766879</v>
      </c>
    </row>
    <row r="125" spans="1:5" x14ac:dyDescent="0.25">
      <c r="A125">
        <f t="shared" si="17"/>
        <v>6000</v>
      </c>
      <c r="B125" s="6">
        <f>'RAW PAR'!A106</f>
        <v>207248790.40000001</v>
      </c>
      <c r="C125">
        <f>'predicted Seq'!C51</f>
        <v>1380644669.8646369</v>
      </c>
      <c r="D125">
        <f t="shared" si="15"/>
        <v>6.6617743206120874</v>
      </c>
      <c r="E125" s="6">
        <f t="shared" si="16"/>
        <v>0.41636089503825546</v>
      </c>
    </row>
    <row r="126" spans="1:5" x14ac:dyDescent="0.25">
      <c r="A126">
        <f t="shared" si="17"/>
        <v>6480</v>
      </c>
      <c r="B126" s="6">
        <f>'RAW PAR'!A107</f>
        <v>268290771.19999999</v>
      </c>
      <c r="C126">
        <f>'predicted Seq'!C55</f>
        <v>1537191046.7528353</v>
      </c>
      <c r="D126">
        <f t="shared" si="15"/>
        <v>5.7295710913847318</v>
      </c>
      <c r="E126" s="6">
        <f t="shared" si="16"/>
        <v>0.35809819321154573</v>
      </c>
    </row>
    <row r="127" spans="1:5" x14ac:dyDescent="0.25">
      <c r="A127">
        <f t="shared" si="17"/>
        <v>6960</v>
      </c>
      <c r="B127" s="6">
        <f>'RAW PAR'!A108</f>
        <v>335653248</v>
      </c>
      <c r="C127">
        <f>'predicted Seq'!C59</f>
        <v>1693737423.6410336</v>
      </c>
      <c r="D127">
        <f t="shared" si="15"/>
        <v>5.0460927571331995</v>
      </c>
      <c r="E127" s="6">
        <f t="shared" si="16"/>
        <v>0.31538079732082497</v>
      </c>
    </row>
    <row r="128" spans="1:5" x14ac:dyDescent="0.25">
      <c r="A128">
        <f t="shared" si="17"/>
        <v>7440</v>
      </c>
      <c r="B128" s="6">
        <f>'RAW PAR'!A109</f>
        <v>419832441.60000002</v>
      </c>
      <c r="C128">
        <f>'predicted Seq'!C63</f>
        <v>1850283800.529232</v>
      </c>
      <c r="D128">
        <f t="shared" si="15"/>
        <v>4.407195864801964</v>
      </c>
      <c r="E128" s="6">
        <f t="shared" si="16"/>
        <v>0.27544974155012275</v>
      </c>
    </row>
    <row r="129" spans="1:5" x14ac:dyDescent="0.25">
      <c r="E129" s="6"/>
    </row>
    <row r="130" spans="1:5" x14ac:dyDescent="0.25">
      <c r="E130" s="6"/>
    </row>
    <row r="131" spans="1:5" x14ac:dyDescent="0.25">
      <c r="E131" s="6"/>
    </row>
    <row r="132" spans="1:5" x14ac:dyDescent="0.25">
      <c r="B132">
        <v>25</v>
      </c>
      <c r="C132" t="s">
        <v>214</v>
      </c>
      <c r="D132" t="s">
        <v>215</v>
      </c>
      <c r="E132" s="6" t="s">
        <v>216</v>
      </c>
    </row>
    <row r="133" spans="1:5" x14ac:dyDescent="0.25">
      <c r="A133">
        <v>120</v>
      </c>
      <c r="B133" s="6">
        <f>'RAW PAR'!A115</f>
        <v>24051.166666666668</v>
      </c>
      <c r="C133">
        <f>'predicted Seq'!B2</f>
        <v>5442</v>
      </c>
      <c r="D133">
        <f>C133/B133</f>
        <v>0.22626761002584767</v>
      </c>
      <c r="E133" s="6">
        <f>D133/$B$132</f>
        <v>9.0507044010339072E-3</v>
      </c>
    </row>
    <row r="134" spans="1:5" x14ac:dyDescent="0.25">
      <c r="A134">
        <v>240</v>
      </c>
      <c r="B134" s="6">
        <f>'RAW PAR'!A116</f>
        <v>11051.666666666666</v>
      </c>
      <c r="C134">
        <f>'predicted Seq'!B3</f>
        <v>23541.5</v>
      </c>
      <c r="D134">
        <f t="shared" ref="D134:D163" si="18">C134/B134</f>
        <v>2.1301312019303276</v>
      </c>
      <c r="E134" s="6">
        <f t="shared" ref="E134:E163" si="19">D134/$B$132</f>
        <v>8.5205248077213108E-2</v>
      </c>
    </row>
    <row r="135" spans="1:5" x14ac:dyDescent="0.25">
      <c r="A135">
        <v>360</v>
      </c>
      <c r="B135" s="6">
        <f>'RAW PAR'!A117</f>
        <v>52583</v>
      </c>
      <c r="C135">
        <f>'predicted Seq'!B4</f>
        <v>136112</v>
      </c>
      <c r="D135">
        <f t="shared" si="18"/>
        <v>2.5885172013768707</v>
      </c>
      <c r="E135" s="6">
        <f t="shared" si="19"/>
        <v>0.10354068805507483</v>
      </c>
    </row>
    <row r="136" spans="1:5" x14ac:dyDescent="0.25">
      <c r="A136">
        <v>480</v>
      </c>
      <c r="B136" s="6">
        <f>'RAW PAR'!A118</f>
        <v>106973.5</v>
      </c>
      <c r="C136">
        <f>'predicted Seq'!B5</f>
        <v>210463.5</v>
      </c>
      <c r="D136">
        <f t="shared" si="18"/>
        <v>1.9674358602831543</v>
      </c>
      <c r="E136" s="6">
        <f t="shared" si="19"/>
        <v>7.8697434411326178E-2</v>
      </c>
    </row>
    <row r="137" spans="1:5" x14ac:dyDescent="0.25">
      <c r="A137">
        <v>600</v>
      </c>
      <c r="B137" s="6">
        <f>'RAW PAR'!A119</f>
        <v>110726.16666666667</v>
      </c>
      <c r="C137">
        <f>'predicted Seq'!B6</f>
        <v>600432.66666666663</v>
      </c>
      <c r="D137">
        <f t="shared" si="18"/>
        <v>5.422680877901489</v>
      </c>
      <c r="E137" s="6">
        <f t="shared" si="19"/>
        <v>0.21690723511605955</v>
      </c>
    </row>
    <row r="138" spans="1:5" x14ac:dyDescent="0.25">
      <c r="A138">
        <v>720</v>
      </c>
      <c r="B138" s="6">
        <f>'RAW PAR'!A120</f>
        <v>199005.5</v>
      </c>
      <c r="C138">
        <f>'predicted Seq'!B7</f>
        <v>894806.66666666663</v>
      </c>
      <c r="D138">
        <f t="shared" si="18"/>
        <v>4.4963916407670474</v>
      </c>
      <c r="E138" s="6">
        <f t="shared" si="19"/>
        <v>0.17985566563068189</v>
      </c>
    </row>
    <row r="139" spans="1:5" x14ac:dyDescent="0.25">
      <c r="A139">
        <v>840</v>
      </c>
      <c r="B139" s="6">
        <f>'RAW PAR'!A121</f>
        <v>154338.16666666666</v>
      </c>
      <c r="C139">
        <f>'predicted Seq'!B8</f>
        <v>4214339.5</v>
      </c>
      <c r="D139">
        <f t="shared" si="18"/>
        <v>27.305880269408412</v>
      </c>
      <c r="E139" s="6">
        <f t="shared" si="19"/>
        <v>1.0922352107763365</v>
      </c>
    </row>
    <row r="140" spans="1:5" x14ac:dyDescent="0.25">
      <c r="A140">
        <v>960</v>
      </c>
      <c r="B140" s="6">
        <f>'RAW PAR'!A122</f>
        <v>531185.16666666663</v>
      </c>
      <c r="C140">
        <f>'predicted Seq'!B9</f>
        <v>10076411.166666666</v>
      </c>
      <c r="D140">
        <f t="shared" si="18"/>
        <v>18.969677240610697</v>
      </c>
      <c r="E140" s="6">
        <f t="shared" si="19"/>
        <v>0.75878708962442787</v>
      </c>
    </row>
    <row r="141" spans="1:5" x14ac:dyDescent="0.25">
      <c r="A141">
        <v>1080</v>
      </c>
      <c r="B141" s="6">
        <f>'RAW PAR'!A123</f>
        <v>493194.16666666669</v>
      </c>
      <c r="C141">
        <f>'predicted Seq'!B10</f>
        <v>16742839.833333334</v>
      </c>
      <c r="D141">
        <f t="shared" si="18"/>
        <v>33.947765332450203</v>
      </c>
      <c r="E141" s="6">
        <f t="shared" si="19"/>
        <v>1.3579106132980081</v>
      </c>
    </row>
    <row r="142" spans="1:5" x14ac:dyDescent="0.25">
      <c r="A142">
        <v>1200</v>
      </c>
      <c r="B142" s="6">
        <f>'RAW PAR'!A124</f>
        <v>875827.66666666663</v>
      </c>
      <c r="C142">
        <f>'predicted Seq'!B11</f>
        <v>24388250.333333332</v>
      </c>
      <c r="D142">
        <f t="shared" si="18"/>
        <v>27.845946481861159</v>
      </c>
      <c r="E142" s="6">
        <f t="shared" si="19"/>
        <v>1.1138378592744465</v>
      </c>
    </row>
    <row r="143" spans="1:5" x14ac:dyDescent="0.25">
      <c r="A143">
        <v>1320</v>
      </c>
      <c r="B143" s="6">
        <f>'RAW PAR'!A125</f>
        <v>757527.66666666663</v>
      </c>
      <c r="C143">
        <f>'predicted Seq'!B12</f>
        <v>34929135.333333336</v>
      </c>
      <c r="D143">
        <f t="shared" si="18"/>
        <v>46.109385663801945</v>
      </c>
      <c r="E143" s="6">
        <f t="shared" si="19"/>
        <v>1.8443754265520778</v>
      </c>
    </row>
    <row r="144" spans="1:5" x14ac:dyDescent="0.25">
      <c r="A144">
        <v>1440</v>
      </c>
      <c r="B144" s="6">
        <f>'RAW PAR'!A126</f>
        <v>598900.33333333337</v>
      </c>
      <c r="C144">
        <f>'predicted Seq'!B13</f>
        <v>45805104.666666664</v>
      </c>
      <c r="D144">
        <f t="shared" si="18"/>
        <v>76.482015649793695</v>
      </c>
      <c r="E144" s="6">
        <f t="shared" si="19"/>
        <v>3.059280625991748</v>
      </c>
    </row>
    <row r="145" spans="1:5" x14ac:dyDescent="0.25">
      <c r="A145">
        <v>1560</v>
      </c>
      <c r="B145" s="6">
        <f>'RAW PAR'!A127</f>
        <v>1018206.5</v>
      </c>
      <c r="C145">
        <f>'predicted Seq'!B14</f>
        <v>58153785.333333336</v>
      </c>
      <c r="D145">
        <f t="shared" si="18"/>
        <v>57.113940377844116</v>
      </c>
      <c r="E145" s="6">
        <f t="shared" si="19"/>
        <v>2.2845576151137648</v>
      </c>
    </row>
    <row r="146" spans="1:5" x14ac:dyDescent="0.25">
      <c r="A146">
        <v>1680</v>
      </c>
      <c r="B146" s="6">
        <f>'RAW PAR'!A128</f>
        <v>982701.16666666663</v>
      </c>
      <c r="C146">
        <f>'predicted Seq'!B15</f>
        <v>73323702.666666672</v>
      </c>
      <c r="D146">
        <f t="shared" si="18"/>
        <v>74.614445524046232</v>
      </c>
      <c r="E146" s="6">
        <f t="shared" si="19"/>
        <v>2.9845778209618494</v>
      </c>
    </row>
    <row r="147" spans="1:5" x14ac:dyDescent="0.25">
      <c r="A147">
        <v>1800</v>
      </c>
      <c r="B147" s="6">
        <f>'RAW PAR'!A129</f>
        <v>1514415.3333333333</v>
      </c>
      <c r="C147">
        <f>'predicted Seq'!B16</f>
        <v>91173714.666666672</v>
      </c>
      <c r="D147">
        <f t="shared" si="18"/>
        <v>60.203903552658169</v>
      </c>
      <c r="E147" s="6">
        <f t="shared" si="19"/>
        <v>2.4081561421063267</v>
      </c>
    </row>
    <row r="148" spans="1:5" x14ac:dyDescent="0.25">
      <c r="A148">
        <v>1920</v>
      </c>
      <c r="B148" s="6">
        <f>'RAW PAR'!A130</f>
        <v>1482574.8333333333</v>
      </c>
      <c r="C148">
        <f>'predicted Seq'!B17</f>
        <v>112602742.66666667</v>
      </c>
      <c r="D148">
        <f t="shared" si="18"/>
        <v>75.950798661203052</v>
      </c>
      <c r="E148" s="6">
        <f t="shared" si="19"/>
        <v>3.0380319464481222</v>
      </c>
    </row>
    <row r="149" spans="1:5" x14ac:dyDescent="0.25">
      <c r="A149">
        <v>2040</v>
      </c>
      <c r="B149" s="6">
        <f>'RAW PAR'!A131</f>
        <v>1652150</v>
      </c>
      <c r="C149">
        <f>'predicted Seq'!B18</f>
        <v>132669829.33333333</v>
      </c>
      <c r="D149">
        <f t="shared" si="18"/>
        <v>80.301322115627116</v>
      </c>
      <c r="E149" s="6">
        <f t="shared" si="19"/>
        <v>3.2120528846250846</v>
      </c>
    </row>
    <row r="150" spans="1:5" x14ac:dyDescent="0.25">
      <c r="A150">
        <v>2160</v>
      </c>
      <c r="B150" s="6">
        <f>'RAW PAR'!A132</f>
        <v>1767076.5</v>
      </c>
      <c r="C150">
        <f>'predicted Seq'!B19</f>
        <v>161635685.33333334</v>
      </c>
      <c r="D150">
        <f t="shared" si="18"/>
        <v>91.470677887082616</v>
      </c>
      <c r="E150" s="6">
        <f t="shared" si="19"/>
        <v>3.6588271154833047</v>
      </c>
    </row>
    <row r="151" spans="1:5" x14ac:dyDescent="0.25">
      <c r="A151">
        <v>2280</v>
      </c>
      <c r="B151" s="6">
        <f>'RAW PAR'!A133</f>
        <v>1699179.8333333333</v>
      </c>
      <c r="C151">
        <f>'predicted Seq'!B20</f>
        <v>189952202.66666666</v>
      </c>
      <c r="D151">
        <f t="shared" si="18"/>
        <v>111.79052325146279</v>
      </c>
      <c r="E151" s="6">
        <f t="shared" si="19"/>
        <v>4.4716209300585117</v>
      </c>
    </row>
    <row r="152" spans="1:5" x14ac:dyDescent="0.25">
      <c r="A152">
        <v>2400</v>
      </c>
      <c r="B152" s="6">
        <f>'RAW PAR'!A134</f>
        <v>2125914.8333333335</v>
      </c>
      <c r="C152">
        <f>'predicted Seq'!B21</f>
        <v>221616242.66666666</v>
      </c>
      <c r="D152">
        <f t="shared" si="18"/>
        <v>104.24511800370804</v>
      </c>
      <c r="E152" s="6">
        <f t="shared" si="19"/>
        <v>4.1698047201483215</v>
      </c>
    </row>
    <row r="153" spans="1:5" x14ac:dyDescent="0.25">
      <c r="A153">
        <v>2520</v>
      </c>
      <c r="B153" s="6">
        <f>'RAW PAR'!A135</f>
        <v>3115384.1666666665</v>
      </c>
      <c r="C153">
        <f>'predicted Seq'!B22</f>
        <v>258056192</v>
      </c>
      <c r="D153">
        <f t="shared" si="18"/>
        <v>82.832863683745799</v>
      </c>
      <c r="E153" s="6">
        <f t="shared" si="19"/>
        <v>3.3133145473498318</v>
      </c>
    </row>
    <row r="154" spans="1:5" x14ac:dyDescent="0.25">
      <c r="A154">
        <v>2640</v>
      </c>
      <c r="B154" s="6">
        <f>'RAW PAR'!A136</f>
        <v>3573438.8333333335</v>
      </c>
      <c r="C154">
        <f>'predicted Seq'!B23</f>
        <v>297453840</v>
      </c>
      <c r="D154">
        <f t="shared" si="18"/>
        <v>83.240221499057412</v>
      </c>
      <c r="E154" s="6">
        <f t="shared" si="19"/>
        <v>3.3296088599622964</v>
      </c>
    </row>
    <row r="155" spans="1:5" x14ac:dyDescent="0.25">
      <c r="A155">
        <f>A154+600</f>
        <v>3240</v>
      </c>
      <c r="B155" s="6">
        <f>'RAW PAR'!A137</f>
        <v>4402756.4000000004</v>
      </c>
      <c r="C155">
        <f>'predicted Seq'!C28</f>
        <v>480503002.75749624</v>
      </c>
      <c r="D155">
        <f t="shared" si="18"/>
        <v>109.13685861827291</v>
      </c>
      <c r="E155" s="6">
        <f t="shared" si="19"/>
        <v>4.3654743447309166</v>
      </c>
    </row>
    <row r="156" spans="1:5" x14ac:dyDescent="0.25">
      <c r="A156">
        <f t="shared" ref="A156:A163" si="20">A155+600</f>
        <v>3840</v>
      </c>
      <c r="B156" s="6">
        <f>'RAW PAR'!A138</f>
        <v>14667506.199999999</v>
      </c>
      <c r="C156">
        <f>'predicted Seq'!C33</f>
        <v>676185973.86774421</v>
      </c>
      <c r="D156">
        <f t="shared" si="18"/>
        <v>46.100950267042961</v>
      </c>
      <c r="E156" s="6">
        <f t="shared" si="19"/>
        <v>1.8440380106817185</v>
      </c>
    </row>
    <row r="157" spans="1:5" x14ac:dyDescent="0.25">
      <c r="A157">
        <f t="shared" si="20"/>
        <v>4440</v>
      </c>
      <c r="B157" s="6">
        <f>'RAW PAR'!A139</f>
        <v>36157344</v>
      </c>
      <c r="C157">
        <f>'predicted Seq'!C38</f>
        <v>871868944.97799218</v>
      </c>
      <c r="D157">
        <f t="shared" si="18"/>
        <v>24.11319108444448</v>
      </c>
      <c r="E157" s="6">
        <f t="shared" si="19"/>
        <v>0.96452764337777919</v>
      </c>
    </row>
    <row r="158" spans="1:5" x14ac:dyDescent="0.25">
      <c r="A158">
        <f t="shared" si="20"/>
        <v>5040</v>
      </c>
      <c r="B158" s="6">
        <f>'RAW PAR'!A140</f>
        <v>72102244.799999997</v>
      </c>
      <c r="C158">
        <f>'predicted Seq'!C43</f>
        <v>1067551916.0882401</v>
      </c>
      <c r="D158">
        <f t="shared" si="18"/>
        <v>14.806084318864926</v>
      </c>
      <c r="E158" s="6">
        <f t="shared" si="19"/>
        <v>0.59224337275459704</v>
      </c>
    </row>
    <row r="159" spans="1:5" x14ac:dyDescent="0.25">
      <c r="A159">
        <f t="shared" si="20"/>
        <v>5640</v>
      </c>
      <c r="B159" s="6">
        <f>'RAW PAR'!A141</f>
        <v>105465446.40000001</v>
      </c>
      <c r="C159">
        <f>'predicted Seq'!C48</f>
        <v>1263234887.1984882</v>
      </c>
      <c r="D159">
        <f t="shared" si="18"/>
        <v>11.977713367915808</v>
      </c>
      <c r="E159" s="6">
        <f t="shared" si="19"/>
        <v>0.47910853471663228</v>
      </c>
    </row>
    <row r="160" spans="1:5" x14ac:dyDescent="0.25">
      <c r="A160">
        <f t="shared" si="20"/>
        <v>6240</v>
      </c>
      <c r="B160" s="6">
        <f>'RAW PAR'!A142</f>
        <v>146684464</v>
      </c>
      <c r="C160">
        <f>'predicted Seq'!C53</f>
        <v>1458917858.3087361</v>
      </c>
      <c r="D160">
        <f t="shared" si="18"/>
        <v>9.9459603186656231</v>
      </c>
      <c r="E160" s="6">
        <f t="shared" si="19"/>
        <v>0.3978384127466249</v>
      </c>
    </row>
    <row r="161" spans="1:21" x14ac:dyDescent="0.25">
      <c r="A161">
        <f t="shared" si="20"/>
        <v>6840</v>
      </c>
      <c r="B161" s="6">
        <f>'RAW PAR'!A143</f>
        <v>200119664</v>
      </c>
      <c r="C161">
        <f>'predicted Seq'!C58</f>
        <v>1654600829.4189839</v>
      </c>
      <c r="D161">
        <f t="shared" si="18"/>
        <v>8.268057203109155</v>
      </c>
      <c r="E161" s="6">
        <f t="shared" si="19"/>
        <v>0.33072228812436621</v>
      </c>
    </row>
    <row r="162" spans="1:21" x14ac:dyDescent="0.25">
      <c r="A162">
        <f t="shared" si="20"/>
        <v>7440</v>
      </c>
      <c r="B162" s="6">
        <f>'RAW PAR'!A144</f>
        <v>261484960</v>
      </c>
      <c r="C162">
        <f>'predicted Seq'!C63</f>
        <v>1850283800.529232</v>
      </c>
      <c r="D162">
        <f t="shared" si="18"/>
        <v>7.0760620439861324</v>
      </c>
      <c r="E162" s="6">
        <f t="shared" si="19"/>
        <v>0.2830424817594453</v>
      </c>
    </row>
    <row r="163" spans="1:21" x14ac:dyDescent="0.25">
      <c r="A163">
        <f t="shared" si="20"/>
        <v>8040</v>
      </c>
      <c r="B163" s="6">
        <f>'RAW PAR'!A145</f>
        <v>333422480</v>
      </c>
      <c r="C163">
        <f>'predicted Seq'!C68</f>
        <v>2045966771.6394801</v>
      </c>
      <c r="D163">
        <f t="shared" si="18"/>
        <v>6.1362592337489668</v>
      </c>
      <c r="E163" s="6">
        <f t="shared" si="19"/>
        <v>0.24545036934995867</v>
      </c>
    </row>
    <row r="166" spans="1:21" x14ac:dyDescent="0.25">
      <c r="P166" s="10" t="s">
        <v>225</v>
      </c>
      <c r="Q166" s="10"/>
      <c r="R166" s="10"/>
      <c r="S166" s="10"/>
      <c r="T166" s="10"/>
      <c r="U166" s="10"/>
    </row>
    <row r="167" spans="1:21" x14ac:dyDescent="0.25">
      <c r="P167" s="12"/>
      <c r="Q167" s="13"/>
      <c r="R167" s="12" t="s">
        <v>220</v>
      </c>
      <c r="S167" s="12"/>
      <c r="T167" s="12"/>
      <c r="U167" s="12"/>
    </row>
    <row r="168" spans="1:21" x14ac:dyDescent="0.25">
      <c r="B168" t="s">
        <v>199</v>
      </c>
      <c r="C168">
        <v>4</v>
      </c>
      <c r="D168">
        <v>9</v>
      </c>
      <c r="E168">
        <v>16</v>
      </c>
      <c r="F168">
        <v>25</v>
      </c>
      <c r="P168" s="14"/>
      <c r="Q168" s="15" t="s">
        <v>221</v>
      </c>
      <c r="R168" s="14">
        <v>4</v>
      </c>
      <c r="S168" s="14">
        <v>9</v>
      </c>
      <c r="T168" s="14">
        <v>16</v>
      </c>
      <c r="U168" s="14">
        <v>25</v>
      </c>
    </row>
    <row r="169" spans="1:21" x14ac:dyDescent="0.25">
      <c r="A169">
        <v>120</v>
      </c>
      <c r="B169" s="6"/>
      <c r="C169" s="6">
        <f>E26</f>
        <v>0.79357209519365368</v>
      </c>
      <c r="D169" s="6">
        <f>E61</f>
        <v>0.22676417276079755</v>
      </c>
      <c r="E169" s="6">
        <f>E97</f>
        <v>0.18816386368665636</v>
      </c>
      <c r="F169" s="6">
        <f>E133</f>
        <v>9.0507044010339072E-3</v>
      </c>
      <c r="P169" s="12" t="s">
        <v>218</v>
      </c>
      <c r="Q169" s="13">
        <v>120</v>
      </c>
      <c r="R169">
        <v>0.79357209519365368</v>
      </c>
      <c r="S169">
        <v>0.22676417276079755</v>
      </c>
      <c r="T169">
        <v>0.18816386368665636</v>
      </c>
      <c r="U169">
        <v>9.0507044010339072E-3</v>
      </c>
    </row>
    <row r="170" spans="1:21" x14ac:dyDescent="0.25">
      <c r="A170">
        <v>240</v>
      </c>
      <c r="C170" s="6">
        <f t="shared" ref="C170:C190" si="21">E27</f>
        <v>0.45817698439884158</v>
      </c>
      <c r="D170" s="6">
        <f t="shared" ref="D170:D190" si="22">E62</f>
        <v>0.24960372367214298</v>
      </c>
      <c r="E170" s="6">
        <f t="shared" ref="E170:E190" si="23">E98</f>
        <v>6.6491194573489273E-2</v>
      </c>
      <c r="F170" s="6">
        <f t="shared" ref="F170:F190" si="24">E134</f>
        <v>8.5205248077213108E-2</v>
      </c>
      <c r="P170" s="12"/>
      <c r="Q170" s="13">
        <v>240</v>
      </c>
      <c r="R170">
        <v>0.45817698439884158</v>
      </c>
      <c r="S170">
        <v>0.24960372367214298</v>
      </c>
      <c r="T170">
        <v>6.6491194573489273E-2</v>
      </c>
      <c r="U170">
        <v>8.5205248077213108E-2</v>
      </c>
    </row>
    <row r="171" spans="1:21" x14ac:dyDescent="0.25">
      <c r="A171">
        <v>360</v>
      </c>
      <c r="C171" s="6">
        <f t="shared" si="21"/>
        <v>1.6608746583365872</v>
      </c>
      <c r="D171" s="6">
        <f t="shared" si="22"/>
        <v>0.98282553676967011</v>
      </c>
      <c r="E171" s="6">
        <f t="shared" si="23"/>
        <v>0.5174700114358014</v>
      </c>
      <c r="F171" s="6">
        <f t="shared" si="24"/>
        <v>0.10354068805507483</v>
      </c>
      <c r="P171" s="12"/>
      <c r="Q171" s="13">
        <v>360</v>
      </c>
      <c r="R171">
        <v>1.6608746583365872</v>
      </c>
      <c r="S171">
        <v>0.98282553676967011</v>
      </c>
      <c r="T171">
        <v>0.5174700114358014</v>
      </c>
      <c r="U171">
        <v>0.10354068805507483</v>
      </c>
    </row>
    <row r="172" spans="1:21" x14ac:dyDescent="0.25">
      <c r="A172">
        <v>480</v>
      </c>
      <c r="C172" s="6">
        <f t="shared" si="21"/>
        <v>1.064267090896587</v>
      </c>
      <c r="D172" s="6">
        <f t="shared" si="22"/>
        <v>0.64810845766548109</v>
      </c>
      <c r="E172" s="6">
        <f t="shared" si="23"/>
        <v>0.71249654692391862</v>
      </c>
      <c r="F172" s="6">
        <f t="shared" si="24"/>
        <v>7.8697434411326178E-2</v>
      </c>
      <c r="P172" s="12"/>
      <c r="Q172" s="13">
        <v>480</v>
      </c>
      <c r="R172">
        <v>1.064267090896587</v>
      </c>
      <c r="S172">
        <v>0.64810845766548109</v>
      </c>
      <c r="T172">
        <v>0.71249654692391862</v>
      </c>
      <c r="U172">
        <v>7.8697434411326178E-2</v>
      </c>
    </row>
    <row r="173" spans="1:21" x14ac:dyDescent="0.25">
      <c r="A173">
        <v>600</v>
      </c>
      <c r="C173" s="6">
        <f t="shared" si="21"/>
        <v>1.5545713579510463</v>
      </c>
      <c r="D173" s="6">
        <f t="shared" si="22"/>
        <v>1.1029052858446144</v>
      </c>
      <c r="E173" s="6">
        <f t="shared" si="23"/>
        <v>1.1452134563779552</v>
      </c>
      <c r="F173" s="6">
        <f t="shared" si="24"/>
        <v>0.21690723511605955</v>
      </c>
      <c r="P173" s="12"/>
      <c r="Q173" s="13">
        <v>600</v>
      </c>
      <c r="R173">
        <v>1.5545713579510463</v>
      </c>
      <c r="S173">
        <v>1.1029052858446144</v>
      </c>
      <c r="T173">
        <v>1.1452134563779552</v>
      </c>
      <c r="U173">
        <v>0.21690723511605955</v>
      </c>
    </row>
    <row r="174" spans="1:21" x14ac:dyDescent="0.25">
      <c r="A174">
        <v>720</v>
      </c>
      <c r="C174" s="6">
        <f t="shared" si="21"/>
        <v>0.7705379970799916</v>
      </c>
      <c r="D174" s="6">
        <f t="shared" si="22"/>
        <v>1.02117153872636</v>
      </c>
      <c r="E174" s="6">
        <f t="shared" si="23"/>
        <v>0.97605505078182719</v>
      </c>
      <c r="F174" s="6">
        <f t="shared" si="24"/>
        <v>0.17985566563068189</v>
      </c>
      <c r="P174" s="12"/>
      <c r="Q174" s="13">
        <v>720</v>
      </c>
      <c r="R174">
        <v>0.7705379970799916</v>
      </c>
      <c r="S174">
        <v>1.02117153872636</v>
      </c>
      <c r="T174">
        <v>0.97605505078182719</v>
      </c>
      <c r="U174">
        <v>0.17985566563068189</v>
      </c>
    </row>
    <row r="175" spans="1:21" x14ac:dyDescent="0.25">
      <c r="A175">
        <v>840</v>
      </c>
      <c r="C175" s="6">
        <f t="shared" si="21"/>
        <v>3.812562512303435</v>
      </c>
      <c r="D175" s="6">
        <f t="shared" si="22"/>
        <v>3.1546676936850346</v>
      </c>
      <c r="E175" s="6">
        <f t="shared" si="23"/>
        <v>2.9536604918128382</v>
      </c>
      <c r="F175" s="6">
        <f t="shared" si="24"/>
        <v>1.0922352107763365</v>
      </c>
      <c r="P175" s="12"/>
      <c r="Q175" s="13">
        <v>840</v>
      </c>
      <c r="R175">
        <v>3.812562512303435</v>
      </c>
      <c r="S175">
        <v>3.1546676936850346</v>
      </c>
      <c r="T175">
        <v>2.9536604918128382</v>
      </c>
      <c r="U175">
        <v>1.0922352107763365</v>
      </c>
    </row>
    <row r="176" spans="1:21" x14ac:dyDescent="0.25">
      <c r="A176">
        <v>960</v>
      </c>
      <c r="C176" s="6">
        <f t="shared" si="21"/>
        <v>5.6625211951875398</v>
      </c>
      <c r="D176" s="6">
        <f t="shared" si="22"/>
        <v>4.5415691060904688</v>
      </c>
      <c r="E176" s="6">
        <f t="shared" si="23"/>
        <v>4.9261109435897596</v>
      </c>
      <c r="F176" s="6">
        <f t="shared" si="24"/>
        <v>0.75878708962442787</v>
      </c>
      <c r="P176" s="12"/>
      <c r="Q176" s="13">
        <v>960</v>
      </c>
      <c r="R176">
        <v>5.6625211951875398</v>
      </c>
      <c r="S176">
        <v>4.5415691060904688</v>
      </c>
      <c r="T176">
        <v>4.9261109435897596</v>
      </c>
      <c r="U176">
        <v>0.75878708962442787</v>
      </c>
    </row>
    <row r="177" spans="1:21" x14ac:dyDescent="0.25">
      <c r="A177">
        <v>1080</v>
      </c>
      <c r="C177" s="6">
        <f t="shared" si="21"/>
        <v>4.7428539617963423</v>
      </c>
      <c r="D177" s="6">
        <f t="shared" si="22"/>
        <v>3.7705926840013197</v>
      </c>
      <c r="E177" s="6">
        <f t="shared" si="23"/>
        <v>5.8049334512891742</v>
      </c>
      <c r="F177" s="6">
        <f t="shared" si="24"/>
        <v>1.3579106132980081</v>
      </c>
      <c r="P177" s="12"/>
      <c r="Q177" s="13">
        <v>1080</v>
      </c>
      <c r="R177">
        <v>4.7428539617963423</v>
      </c>
      <c r="S177">
        <v>3.7705926840013197</v>
      </c>
      <c r="T177">
        <v>5.8049334512891742</v>
      </c>
      <c r="U177">
        <v>1.3579106132980081</v>
      </c>
    </row>
    <row r="178" spans="1:21" x14ac:dyDescent="0.25">
      <c r="A178">
        <v>1200</v>
      </c>
      <c r="C178" s="6">
        <f t="shared" si="21"/>
        <v>4.764678398319691</v>
      </c>
      <c r="D178" s="6">
        <f t="shared" si="22"/>
        <v>4.9441458620233645</v>
      </c>
      <c r="E178" s="6">
        <f t="shared" si="23"/>
        <v>6.4610031368270358</v>
      </c>
      <c r="F178" s="6">
        <f t="shared" si="24"/>
        <v>1.1138378592744465</v>
      </c>
      <c r="P178" s="12"/>
      <c r="Q178" s="13">
        <v>1200</v>
      </c>
      <c r="R178">
        <v>4.764678398319691</v>
      </c>
      <c r="S178">
        <v>4.9441458620233645</v>
      </c>
      <c r="T178">
        <v>6.4610031368270358</v>
      </c>
      <c r="U178">
        <v>1.1138378592744465</v>
      </c>
    </row>
    <row r="179" spans="1:21" x14ac:dyDescent="0.25">
      <c r="A179">
        <v>1320</v>
      </c>
      <c r="C179" s="6">
        <f t="shared" si="21"/>
        <v>6.0838059764646397</v>
      </c>
      <c r="D179" s="6">
        <f t="shared" si="22"/>
        <v>5.773036267206356</v>
      </c>
      <c r="E179" s="6">
        <f t="shared" si="23"/>
        <v>6.4282423534474145</v>
      </c>
      <c r="F179" s="6">
        <f t="shared" si="24"/>
        <v>1.8443754265520778</v>
      </c>
      <c r="P179" s="12"/>
      <c r="Q179" s="13">
        <v>1320</v>
      </c>
      <c r="R179">
        <v>6.0838059764646397</v>
      </c>
      <c r="S179">
        <v>5.773036267206356</v>
      </c>
      <c r="T179">
        <v>6.4282423534474145</v>
      </c>
      <c r="U179">
        <v>1.8443754265520778</v>
      </c>
    </row>
    <row r="180" spans="1:21" x14ac:dyDescent="0.25">
      <c r="A180">
        <v>1440</v>
      </c>
      <c r="C180" s="6">
        <f t="shared" si="21"/>
        <v>6.1282775629462725</v>
      </c>
      <c r="D180" s="6">
        <f t="shared" si="22"/>
        <v>6.4517385098492364</v>
      </c>
      <c r="E180" s="6">
        <f t="shared" si="23"/>
        <v>4.3500272318078457</v>
      </c>
      <c r="F180" s="6">
        <f t="shared" si="24"/>
        <v>3.059280625991748</v>
      </c>
      <c r="P180" s="12"/>
      <c r="Q180" s="13">
        <v>1440</v>
      </c>
      <c r="R180">
        <v>6.1282775629462725</v>
      </c>
      <c r="S180">
        <v>6.4517385098492364</v>
      </c>
      <c r="T180">
        <v>4.3500272318078457</v>
      </c>
      <c r="U180">
        <v>3.059280625991748</v>
      </c>
    </row>
    <row r="181" spans="1:21" x14ac:dyDescent="0.25">
      <c r="A181">
        <v>1560</v>
      </c>
      <c r="C181" s="6">
        <f t="shared" si="21"/>
        <v>3.3335411477992687</v>
      </c>
      <c r="D181" s="6">
        <f t="shared" si="22"/>
        <v>6.482105907855237</v>
      </c>
      <c r="E181" s="6">
        <f t="shared" si="23"/>
        <v>6.281895187317847</v>
      </c>
      <c r="F181" s="6">
        <f t="shared" si="24"/>
        <v>2.2845576151137648</v>
      </c>
      <c r="P181" s="12"/>
      <c r="Q181" s="13">
        <v>1560</v>
      </c>
      <c r="R181">
        <v>3.3335411477992687</v>
      </c>
      <c r="S181">
        <v>6.482105907855237</v>
      </c>
      <c r="T181">
        <v>6.281895187317847</v>
      </c>
      <c r="U181">
        <v>2.2845576151137648</v>
      </c>
    </row>
    <row r="182" spans="1:21" x14ac:dyDescent="0.25">
      <c r="A182">
        <v>1680</v>
      </c>
      <c r="C182" s="6">
        <f t="shared" si="21"/>
        <v>2.1139951227032823</v>
      </c>
      <c r="D182" s="6">
        <f t="shared" si="22"/>
        <v>6.3693981567262492</v>
      </c>
      <c r="E182" s="6">
        <f t="shared" si="23"/>
        <v>6.8777560912405402</v>
      </c>
      <c r="F182" s="6">
        <f t="shared" si="24"/>
        <v>2.9845778209618494</v>
      </c>
      <c r="P182" s="12"/>
      <c r="Q182" s="13">
        <v>1680</v>
      </c>
      <c r="R182">
        <v>2.1139951227032823</v>
      </c>
      <c r="S182">
        <v>6.3693981567262492</v>
      </c>
      <c r="T182">
        <v>6.8777560912405402</v>
      </c>
      <c r="U182">
        <v>2.9845778209618494</v>
      </c>
    </row>
    <row r="183" spans="1:21" x14ac:dyDescent="0.25">
      <c r="A183">
        <v>1800</v>
      </c>
      <c r="C183" s="6">
        <f t="shared" si="21"/>
        <v>1.6781811302058431</v>
      </c>
      <c r="D183" s="6">
        <f t="shared" si="22"/>
        <v>4.6870063590819608</v>
      </c>
      <c r="E183" s="6">
        <f t="shared" si="23"/>
        <v>4.7354309584256109</v>
      </c>
      <c r="F183" s="6">
        <f t="shared" si="24"/>
        <v>2.4081561421063267</v>
      </c>
      <c r="P183" s="12"/>
      <c r="Q183" s="13">
        <v>1800</v>
      </c>
      <c r="R183">
        <v>1.6781811302058431</v>
      </c>
      <c r="S183">
        <v>4.6870063590819608</v>
      </c>
      <c r="T183">
        <v>4.7354309584256109</v>
      </c>
      <c r="U183">
        <v>2.4081561421063267</v>
      </c>
    </row>
    <row r="184" spans="1:21" x14ac:dyDescent="0.25">
      <c r="A184">
        <v>1920</v>
      </c>
      <c r="C184" s="6">
        <f t="shared" si="21"/>
        <v>1.304505048578801</v>
      </c>
      <c r="D184" s="6">
        <f t="shared" si="22"/>
        <v>6.087690706278007</v>
      </c>
      <c r="E184" s="6">
        <f t="shared" si="23"/>
        <v>6.7115747900285898</v>
      </c>
      <c r="F184" s="6">
        <f t="shared" si="24"/>
        <v>3.0380319464481222</v>
      </c>
      <c r="P184" s="12"/>
      <c r="Q184" s="13">
        <v>1920</v>
      </c>
      <c r="R184">
        <v>1.304505048578801</v>
      </c>
      <c r="S184">
        <v>6.087690706278007</v>
      </c>
      <c r="T184">
        <v>6.7115747900285898</v>
      </c>
      <c r="U184">
        <v>3.0380319464481222</v>
      </c>
    </row>
    <row r="185" spans="1:21" x14ac:dyDescent="0.25">
      <c r="A185">
        <v>2040</v>
      </c>
      <c r="C185" s="6">
        <f t="shared" si="21"/>
        <v>1.0277139057622406</v>
      </c>
      <c r="D185" s="6">
        <f t="shared" si="22"/>
        <v>6.021597366276616</v>
      </c>
      <c r="E185" s="6">
        <f t="shared" si="23"/>
        <v>1.9865138926561876</v>
      </c>
      <c r="F185" s="6">
        <f t="shared" si="24"/>
        <v>3.2120528846250846</v>
      </c>
      <c r="P185" s="12"/>
      <c r="Q185" s="13">
        <v>2040</v>
      </c>
      <c r="R185">
        <v>1.0277139057622406</v>
      </c>
      <c r="S185">
        <v>6.021597366276616</v>
      </c>
      <c r="T185">
        <v>1.9865138926561876</v>
      </c>
      <c r="U185">
        <v>3.2120528846250846</v>
      </c>
    </row>
    <row r="186" spans="1:21" x14ac:dyDescent="0.25">
      <c r="A186">
        <v>2160</v>
      </c>
      <c r="C186" s="6">
        <f t="shared" si="21"/>
        <v>1.1041734173057272</v>
      </c>
      <c r="D186" s="6">
        <f t="shared" si="22"/>
        <v>5.8876026625151248</v>
      </c>
      <c r="E186" s="6">
        <f t="shared" si="23"/>
        <v>5.177204957977211</v>
      </c>
      <c r="F186" s="6">
        <f t="shared" si="24"/>
        <v>3.6588271154833047</v>
      </c>
      <c r="P186" s="12"/>
      <c r="Q186" s="13">
        <v>2160</v>
      </c>
      <c r="R186">
        <v>1.1041734173057272</v>
      </c>
      <c r="S186">
        <v>5.8876026625151248</v>
      </c>
      <c r="T186">
        <v>5.177204957977211</v>
      </c>
      <c r="U186">
        <v>3.6588271154833047</v>
      </c>
    </row>
    <row r="187" spans="1:21" x14ac:dyDescent="0.25">
      <c r="A187">
        <v>2280</v>
      </c>
      <c r="C187" s="6">
        <f t="shared" si="21"/>
        <v>1.1265908159589717</v>
      </c>
      <c r="D187" s="6">
        <f t="shared" si="22"/>
        <v>3.3383542102246611</v>
      </c>
      <c r="E187" s="6">
        <f t="shared" si="23"/>
        <v>6.2554937933926551</v>
      </c>
      <c r="F187" s="6">
        <f t="shared" si="24"/>
        <v>4.4716209300585117</v>
      </c>
      <c r="P187" s="12"/>
      <c r="Q187" s="13">
        <v>2280</v>
      </c>
      <c r="R187">
        <v>1.1265908159589717</v>
      </c>
      <c r="S187">
        <v>3.3383542102246611</v>
      </c>
      <c r="T187">
        <v>6.2554937933926551</v>
      </c>
      <c r="U187">
        <v>4.4716209300585117</v>
      </c>
    </row>
    <row r="188" spans="1:21" x14ac:dyDescent="0.25">
      <c r="A188">
        <v>2400</v>
      </c>
      <c r="C188" s="6">
        <f t="shared" si="21"/>
        <v>1.0593856291071544</v>
      </c>
      <c r="D188" s="6">
        <f t="shared" si="22"/>
        <v>2.5747764544385152</v>
      </c>
      <c r="E188" s="6">
        <f t="shared" si="23"/>
        <v>4.8981278805924173</v>
      </c>
      <c r="F188" s="6">
        <f t="shared" si="24"/>
        <v>4.1698047201483215</v>
      </c>
      <c r="P188" s="12"/>
      <c r="Q188" s="13">
        <v>2400</v>
      </c>
      <c r="R188">
        <v>1.0593856291071544</v>
      </c>
      <c r="S188">
        <v>2.5747764544385152</v>
      </c>
      <c r="T188">
        <v>4.8981278805924173</v>
      </c>
      <c r="U188">
        <v>4.1698047201483215</v>
      </c>
    </row>
    <row r="189" spans="1:21" x14ac:dyDescent="0.25">
      <c r="A189">
        <v>2520</v>
      </c>
      <c r="C189" s="6">
        <f t="shared" si="21"/>
        <v>1.0855106773896568</v>
      </c>
      <c r="D189" s="6">
        <f t="shared" si="22"/>
        <v>1.869660822756509</v>
      </c>
      <c r="E189" s="6">
        <f t="shared" si="23"/>
        <v>6.3254122035321876</v>
      </c>
      <c r="F189" s="6">
        <f t="shared" si="24"/>
        <v>3.3133145473498318</v>
      </c>
      <c r="P189" s="12"/>
      <c r="Q189" s="13">
        <v>2520</v>
      </c>
      <c r="R189">
        <v>1.0855106773896568</v>
      </c>
      <c r="S189">
        <v>1.869660822756509</v>
      </c>
      <c r="T189">
        <v>6.3254122035321876</v>
      </c>
      <c r="U189">
        <v>3.3133145473498318</v>
      </c>
    </row>
    <row r="190" spans="1:21" x14ac:dyDescent="0.25">
      <c r="A190">
        <v>2640</v>
      </c>
      <c r="C190" s="6">
        <f t="shared" si="21"/>
        <v>1.0183827445280662</v>
      </c>
      <c r="D190" s="6">
        <f t="shared" si="22"/>
        <v>1.5995685495811047</v>
      </c>
      <c r="E190" s="6">
        <f t="shared" si="23"/>
        <v>5.4188111850484848</v>
      </c>
      <c r="F190" s="6">
        <f t="shared" si="24"/>
        <v>3.3296088599622964</v>
      </c>
      <c r="P190" s="12"/>
      <c r="Q190" s="13">
        <v>2640</v>
      </c>
      <c r="R190">
        <v>1.0183827445280662</v>
      </c>
      <c r="S190">
        <v>1.5995685495811047</v>
      </c>
      <c r="T190">
        <v>5.4188111850484848</v>
      </c>
      <c r="U190">
        <v>3.3296088599622999</v>
      </c>
    </row>
    <row r="194" spans="1:21" x14ac:dyDescent="0.25">
      <c r="P194" s="10" t="s">
        <v>224</v>
      </c>
      <c r="Q194" s="10"/>
      <c r="R194" s="10"/>
      <c r="S194" s="10"/>
      <c r="T194" s="10"/>
      <c r="U194" s="10"/>
    </row>
    <row r="195" spans="1:21" x14ac:dyDescent="0.25">
      <c r="B195" t="s">
        <v>199</v>
      </c>
      <c r="C195">
        <v>4</v>
      </c>
      <c r="D195">
        <v>9</v>
      </c>
      <c r="E195">
        <v>16</v>
      </c>
      <c r="F195">
        <v>25</v>
      </c>
      <c r="P195" s="12"/>
      <c r="Q195" s="13"/>
      <c r="R195" s="12" t="s">
        <v>220</v>
      </c>
      <c r="S195" s="12"/>
      <c r="T195" s="12"/>
      <c r="U195" s="12"/>
    </row>
    <row r="196" spans="1:21" x14ac:dyDescent="0.25">
      <c r="A196">
        <v>120</v>
      </c>
      <c r="B196">
        <v>120</v>
      </c>
      <c r="C196" s="6">
        <f>C169*C$168</f>
        <v>3.1742883807746147</v>
      </c>
      <c r="D196" s="6">
        <f t="shared" ref="D196:F196" si="25">D169*D$168</f>
        <v>2.040877554847178</v>
      </c>
      <c r="E196" s="6">
        <f t="shared" si="25"/>
        <v>3.0106218189865017</v>
      </c>
      <c r="F196" s="6">
        <f t="shared" si="25"/>
        <v>0.22626761002584767</v>
      </c>
      <c r="P196" s="14"/>
      <c r="Q196" s="15" t="s">
        <v>221</v>
      </c>
      <c r="R196" s="14">
        <v>4</v>
      </c>
      <c r="S196" s="14">
        <v>9</v>
      </c>
      <c r="T196" s="14">
        <v>16</v>
      </c>
      <c r="U196" s="14">
        <v>25</v>
      </c>
    </row>
    <row r="197" spans="1:21" x14ac:dyDescent="0.25">
      <c r="A197">
        <v>240</v>
      </c>
      <c r="B197">
        <v>240</v>
      </c>
      <c r="C197" s="6">
        <f t="shared" ref="C197:F197" si="26">C170*C$168</f>
        <v>1.8327079375953663</v>
      </c>
      <c r="D197" s="6">
        <f t="shared" si="26"/>
        <v>2.2464335130492867</v>
      </c>
      <c r="E197" s="6">
        <f t="shared" si="26"/>
        <v>1.0638591131758284</v>
      </c>
      <c r="F197" s="6">
        <f t="shared" si="26"/>
        <v>2.1301312019303276</v>
      </c>
      <c r="P197" s="12" t="s">
        <v>218</v>
      </c>
      <c r="Q197" s="13">
        <v>120</v>
      </c>
      <c r="R197">
        <v>3.1742883807746147</v>
      </c>
      <c r="S197">
        <v>2.040877554847178</v>
      </c>
      <c r="T197">
        <v>3.0106218189865017</v>
      </c>
      <c r="U197">
        <v>0.22626761002584767</v>
      </c>
    </row>
    <row r="198" spans="1:21" x14ac:dyDescent="0.25">
      <c r="A198">
        <v>360</v>
      </c>
      <c r="B198">
        <v>360</v>
      </c>
      <c r="C198" s="6">
        <f t="shared" ref="C198:F198" si="27">C171*C$168</f>
        <v>6.6434986333463488</v>
      </c>
      <c r="D198" s="6">
        <f t="shared" si="27"/>
        <v>8.8454298309270314</v>
      </c>
      <c r="E198" s="6">
        <f t="shared" si="27"/>
        <v>8.2795201829728224</v>
      </c>
      <c r="F198" s="6">
        <f t="shared" si="27"/>
        <v>2.5885172013768707</v>
      </c>
      <c r="P198" s="12"/>
      <c r="Q198" s="13">
        <v>240</v>
      </c>
      <c r="R198">
        <v>1.8327079375953663</v>
      </c>
      <c r="S198">
        <v>2.2464335130492867</v>
      </c>
      <c r="T198">
        <v>1.0638591131758284</v>
      </c>
      <c r="U198">
        <v>2.1301312019303276</v>
      </c>
    </row>
    <row r="199" spans="1:21" x14ac:dyDescent="0.25">
      <c r="A199">
        <v>480</v>
      </c>
      <c r="B199">
        <v>480</v>
      </c>
      <c r="C199" s="6">
        <f t="shared" ref="C199:F199" si="28">C172*C$168</f>
        <v>4.257068363586348</v>
      </c>
      <c r="D199" s="6">
        <f t="shared" si="28"/>
        <v>5.8329761189893299</v>
      </c>
      <c r="E199" s="6">
        <f t="shared" si="28"/>
        <v>11.399944750782698</v>
      </c>
      <c r="F199" s="6">
        <f t="shared" si="28"/>
        <v>1.9674358602831545</v>
      </c>
      <c r="P199" s="12"/>
      <c r="Q199" s="13">
        <v>360</v>
      </c>
      <c r="R199">
        <v>6.6434986333463488</v>
      </c>
      <c r="S199">
        <v>8.8454298309270314</v>
      </c>
      <c r="T199">
        <v>8.2795201829728224</v>
      </c>
      <c r="U199">
        <v>2.5885172013768707</v>
      </c>
    </row>
    <row r="200" spans="1:21" x14ac:dyDescent="0.25">
      <c r="A200">
        <v>600</v>
      </c>
      <c r="B200">
        <v>600</v>
      </c>
      <c r="C200" s="6">
        <f t="shared" ref="C200:F200" si="29">C173*C$168</f>
        <v>6.2182854318041851</v>
      </c>
      <c r="D200" s="6">
        <f t="shared" si="29"/>
        <v>9.9261475726015291</v>
      </c>
      <c r="E200" s="6">
        <f t="shared" si="29"/>
        <v>18.323415302047284</v>
      </c>
      <c r="F200" s="6">
        <f t="shared" si="29"/>
        <v>5.422680877901489</v>
      </c>
      <c r="P200" s="12"/>
      <c r="Q200" s="13">
        <v>480</v>
      </c>
      <c r="R200">
        <v>4.257068363586348</v>
      </c>
      <c r="S200">
        <v>5.8329761189893299</v>
      </c>
      <c r="T200">
        <v>11.399944750782698</v>
      </c>
      <c r="U200">
        <v>1.9674358602831545</v>
      </c>
    </row>
    <row r="201" spans="1:21" x14ac:dyDescent="0.25">
      <c r="A201">
        <v>720</v>
      </c>
      <c r="B201">
        <v>720</v>
      </c>
      <c r="C201" s="6">
        <f t="shared" ref="C201:F201" si="30">C174*C$168</f>
        <v>3.0821519883199664</v>
      </c>
      <c r="D201" s="6">
        <f t="shared" si="30"/>
        <v>9.1905438485372404</v>
      </c>
      <c r="E201" s="6">
        <f t="shared" si="30"/>
        <v>15.616880812509235</v>
      </c>
      <c r="F201" s="6">
        <f t="shared" si="30"/>
        <v>4.4963916407670474</v>
      </c>
      <c r="P201" s="12"/>
      <c r="Q201" s="13">
        <v>600</v>
      </c>
      <c r="R201">
        <v>6.2182854318041851</v>
      </c>
      <c r="S201">
        <v>9.9261475726015291</v>
      </c>
      <c r="T201">
        <v>18.323415302047284</v>
      </c>
      <c r="U201">
        <v>5.422680877901489</v>
      </c>
    </row>
    <row r="202" spans="1:21" x14ac:dyDescent="0.25">
      <c r="A202">
        <v>840</v>
      </c>
      <c r="B202">
        <v>840</v>
      </c>
      <c r="C202" s="6">
        <f t="shared" ref="C202:F202" si="31">C175*C$168</f>
        <v>15.25025004921374</v>
      </c>
      <c r="D202" s="6">
        <f t="shared" si="31"/>
        <v>28.392009243165312</v>
      </c>
      <c r="E202" s="6">
        <f t="shared" si="31"/>
        <v>47.258567869005411</v>
      </c>
      <c r="F202" s="6">
        <f t="shared" si="31"/>
        <v>27.305880269408412</v>
      </c>
      <c r="P202" s="12"/>
      <c r="Q202" s="13">
        <v>720</v>
      </c>
      <c r="R202">
        <v>3.0821519883199664</v>
      </c>
      <c r="S202">
        <v>9.1905438485372404</v>
      </c>
      <c r="T202">
        <v>15.616880812509235</v>
      </c>
      <c r="U202">
        <v>4.4963916407670474</v>
      </c>
    </row>
    <row r="203" spans="1:21" x14ac:dyDescent="0.25">
      <c r="A203">
        <v>960</v>
      </c>
      <c r="B203">
        <v>960</v>
      </c>
      <c r="C203" s="6">
        <f t="shared" ref="C203:F203" si="32">C176*C$168</f>
        <v>22.650084780750159</v>
      </c>
      <c r="D203" s="6">
        <f t="shared" si="32"/>
        <v>40.874121954814221</v>
      </c>
      <c r="E203" s="6">
        <f t="shared" si="32"/>
        <v>78.817775097436154</v>
      </c>
      <c r="F203" s="6">
        <f t="shared" si="32"/>
        <v>18.969677240610697</v>
      </c>
      <c r="P203" s="12"/>
      <c r="Q203" s="13">
        <v>840</v>
      </c>
      <c r="R203">
        <v>15.25025004921374</v>
      </c>
      <c r="S203">
        <v>28.392009243165312</v>
      </c>
      <c r="T203">
        <v>47.258567869005411</v>
      </c>
      <c r="U203">
        <v>27.305880269408412</v>
      </c>
    </row>
    <row r="204" spans="1:21" x14ac:dyDescent="0.25">
      <c r="A204">
        <v>1080</v>
      </c>
      <c r="B204">
        <v>1080</v>
      </c>
      <c r="C204" s="6">
        <f t="shared" ref="C204:F204" si="33">C177*C$168</f>
        <v>18.971415847185369</v>
      </c>
      <c r="D204" s="6">
        <f t="shared" si="33"/>
        <v>33.935334156011876</v>
      </c>
      <c r="E204" s="6">
        <f t="shared" si="33"/>
        <v>92.878935220626786</v>
      </c>
      <c r="F204" s="6">
        <f t="shared" si="33"/>
        <v>33.947765332450203</v>
      </c>
      <c r="P204" s="12"/>
      <c r="Q204" s="13">
        <v>960</v>
      </c>
      <c r="R204">
        <v>22.650084780750159</v>
      </c>
      <c r="S204">
        <v>40.874121954814221</v>
      </c>
      <c r="T204">
        <v>78.817775097436154</v>
      </c>
      <c r="U204">
        <v>18.969677240610697</v>
      </c>
    </row>
    <row r="205" spans="1:21" x14ac:dyDescent="0.25">
      <c r="A205">
        <v>1200</v>
      </c>
      <c r="B205">
        <v>1200</v>
      </c>
      <c r="C205" s="6">
        <f t="shared" ref="C205:F205" si="34">C178*C$168</f>
        <v>19.058713593278764</v>
      </c>
      <c r="D205" s="6">
        <f t="shared" si="34"/>
        <v>44.497312758210278</v>
      </c>
      <c r="E205" s="6">
        <f t="shared" si="34"/>
        <v>103.37605018923257</v>
      </c>
      <c r="F205" s="6">
        <f t="shared" si="34"/>
        <v>27.845946481861162</v>
      </c>
      <c r="P205" s="12"/>
      <c r="Q205" s="13">
        <v>1080</v>
      </c>
      <c r="R205">
        <v>18.971415847185369</v>
      </c>
      <c r="S205">
        <v>33.935334156011876</v>
      </c>
      <c r="T205">
        <v>92.878935220626786</v>
      </c>
      <c r="U205">
        <v>33.947765332450203</v>
      </c>
    </row>
    <row r="206" spans="1:21" x14ac:dyDescent="0.25">
      <c r="A206">
        <v>1320</v>
      </c>
      <c r="B206">
        <v>1320</v>
      </c>
      <c r="C206" s="6">
        <f t="shared" ref="C206:F206" si="35">C179*C$168</f>
        <v>24.335223905858559</v>
      </c>
      <c r="D206" s="6">
        <f t="shared" si="35"/>
        <v>51.957326404857206</v>
      </c>
      <c r="E206" s="6">
        <f t="shared" si="35"/>
        <v>102.85187765515863</v>
      </c>
      <c r="F206" s="6">
        <f t="shared" si="35"/>
        <v>46.109385663801945</v>
      </c>
      <c r="P206" s="12"/>
      <c r="Q206" s="13">
        <v>1200</v>
      </c>
      <c r="R206">
        <v>19.058713593278764</v>
      </c>
      <c r="S206">
        <v>44.497312758210278</v>
      </c>
      <c r="T206">
        <v>103.37605018923257</v>
      </c>
      <c r="U206">
        <v>27.845946481861162</v>
      </c>
    </row>
    <row r="207" spans="1:21" x14ac:dyDescent="0.25">
      <c r="A207">
        <v>1440</v>
      </c>
      <c r="B207">
        <v>1440</v>
      </c>
      <c r="C207" s="6">
        <f t="shared" ref="C207:F207" si="36">C180*C$168</f>
        <v>24.51311025178509</v>
      </c>
      <c r="D207" s="6">
        <f t="shared" si="36"/>
        <v>58.065646588643126</v>
      </c>
      <c r="E207" s="6">
        <f t="shared" si="36"/>
        <v>69.600435708925531</v>
      </c>
      <c r="F207" s="6">
        <f t="shared" si="36"/>
        <v>76.482015649793695</v>
      </c>
      <c r="P207" s="12"/>
      <c r="Q207" s="13">
        <v>1320</v>
      </c>
      <c r="R207">
        <v>24.335223905858559</v>
      </c>
      <c r="S207">
        <v>51.957326404857206</v>
      </c>
      <c r="T207">
        <v>102.85187765515863</v>
      </c>
      <c r="U207">
        <v>46.109385663801945</v>
      </c>
    </row>
    <row r="208" spans="1:21" x14ac:dyDescent="0.25">
      <c r="A208">
        <v>1560</v>
      </c>
      <c r="B208">
        <v>1560</v>
      </c>
      <c r="C208" s="6">
        <f t="shared" ref="C208:F208" si="37">C181*C$168</f>
        <v>13.334164591197075</v>
      </c>
      <c r="D208" s="6">
        <f t="shared" si="37"/>
        <v>58.338953170697131</v>
      </c>
      <c r="E208" s="6">
        <f t="shared" si="37"/>
        <v>100.51032299708555</v>
      </c>
      <c r="F208" s="6">
        <f t="shared" si="37"/>
        <v>57.113940377844116</v>
      </c>
      <c r="P208" s="12"/>
      <c r="Q208" s="13">
        <v>1440</v>
      </c>
      <c r="R208">
        <v>24.51311025178509</v>
      </c>
      <c r="S208">
        <v>58.065646588643126</v>
      </c>
      <c r="T208">
        <v>69.600435708925531</v>
      </c>
      <c r="U208">
        <v>76.482015649793695</v>
      </c>
    </row>
    <row r="209" spans="1:21" x14ac:dyDescent="0.25">
      <c r="A209">
        <v>1680</v>
      </c>
      <c r="B209">
        <v>1680</v>
      </c>
      <c r="C209" s="6">
        <f t="shared" ref="C209:F209" si="38">C182*C$168</f>
        <v>8.4559804908131291</v>
      </c>
      <c r="D209" s="6">
        <f t="shared" si="38"/>
        <v>57.324583410536242</v>
      </c>
      <c r="E209" s="6">
        <f t="shared" si="38"/>
        <v>110.04409745984864</v>
      </c>
      <c r="F209" s="6">
        <f t="shared" si="38"/>
        <v>74.614445524046232</v>
      </c>
      <c r="P209" s="12"/>
      <c r="Q209" s="13">
        <v>1560</v>
      </c>
      <c r="R209">
        <v>13.334164591197075</v>
      </c>
      <c r="S209">
        <v>58.338953170697131</v>
      </c>
      <c r="T209">
        <v>100.51032299708555</v>
      </c>
      <c r="U209">
        <v>57.113940377844116</v>
      </c>
    </row>
    <row r="210" spans="1:21" x14ac:dyDescent="0.25">
      <c r="A210">
        <v>1800</v>
      </c>
      <c r="B210">
        <v>1800</v>
      </c>
      <c r="C210" s="6">
        <f t="shared" ref="C210:F210" si="39">C183*C$168</f>
        <v>6.7127245208233726</v>
      </c>
      <c r="D210" s="6">
        <f t="shared" si="39"/>
        <v>42.183057231737649</v>
      </c>
      <c r="E210" s="6">
        <f t="shared" si="39"/>
        <v>75.766895334809774</v>
      </c>
      <c r="F210" s="6">
        <f t="shared" si="39"/>
        <v>60.203903552658169</v>
      </c>
      <c r="P210" s="12"/>
      <c r="Q210" s="13">
        <v>1680</v>
      </c>
      <c r="R210">
        <v>8.4559804908131291</v>
      </c>
      <c r="S210">
        <v>57.324583410536242</v>
      </c>
      <c r="T210">
        <v>110.04409745984864</v>
      </c>
      <c r="U210">
        <v>74.614445524046232</v>
      </c>
    </row>
    <row r="211" spans="1:21" x14ac:dyDescent="0.25">
      <c r="A211">
        <v>1920</v>
      </c>
      <c r="B211">
        <v>1920</v>
      </c>
      <c r="C211" s="6">
        <f t="shared" ref="C211:F211" si="40">C184*C$168</f>
        <v>5.218020194315204</v>
      </c>
      <c r="D211" s="6">
        <f t="shared" si="40"/>
        <v>54.789216356502067</v>
      </c>
      <c r="E211" s="6">
        <f t="shared" si="40"/>
        <v>107.38519664045744</v>
      </c>
      <c r="F211" s="6">
        <f t="shared" si="40"/>
        <v>75.950798661203052</v>
      </c>
      <c r="P211" s="12"/>
      <c r="Q211" s="13">
        <v>1800</v>
      </c>
      <c r="R211">
        <v>6.7127245208233726</v>
      </c>
      <c r="S211">
        <v>42.183057231737649</v>
      </c>
      <c r="T211">
        <v>75.766895334809774</v>
      </c>
      <c r="U211">
        <v>60.203903552658169</v>
      </c>
    </row>
    <row r="212" spans="1:21" x14ac:dyDescent="0.25">
      <c r="A212">
        <v>2040</v>
      </c>
      <c r="B212">
        <v>2040</v>
      </c>
      <c r="C212" s="6">
        <f t="shared" ref="C212:F212" si="41">C185*C$168</f>
        <v>4.1108556230489626</v>
      </c>
      <c r="D212" s="6">
        <f t="shared" si="41"/>
        <v>54.194376296489544</v>
      </c>
      <c r="E212" s="6">
        <f t="shared" si="41"/>
        <v>31.784222282499002</v>
      </c>
      <c r="F212" s="6">
        <f t="shared" si="41"/>
        <v>80.301322115627116</v>
      </c>
      <c r="P212" s="12"/>
      <c r="Q212" s="13">
        <v>1920</v>
      </c>
      <c r="R212">
        <v>5.218020194315204</v>
      </c>
      <c r="S212">
        <v>54.789216356502067</v>
      </c>
      <c r="T212">
        <v>107.38519664045744</v>
      </c>
      <c r="U212">
        <v>75.950798661203052</v>
      </c>
    </row>
    <row r="213" spans="1:21" x14ac:dyDescent="0.25">
      <c r="A213">
        <v>2160</v>
      </c>
      <c r="B213">
        <v>2160</v>
      </c>
      <c r="C213" s="6">
        <f t="shared" ref="C213:F213" si="42">C186*C$168</f>
        <v>4.4166936692229086</v>
      </c>
      <c r="D213" s="6">
        <f t="shared" si="42"/>
        <v>52.988423962636119</v>
      </c>
      <c r="E213" s="6">
        <f t="shared" si="42"/>
        <v>82.835279327635376</v>
      </c>
      <c r="F213" s="6">
        <f t="shared" si="42"/>
        <v>91.470677887082616</v>
      </c>
      <c r="P213" s="12"/>
      <c r="Q213" s="13">
        <v>2040</v>
      </c>
      <c r="R213">
        <v>4.1108556230489626</v>
      </c>
      <c r="S213">
        <v>54.194376296489544</v>
      </c>
      <c r="T213">
        <v>31.784222282499002</v>
      </c>
      <c r="U213">
        <v>80.301322115627116</v>
      </c>
    </row>
    <row r="214" spans="1:21" x14ac:dyDescent="0.25">
      <c r="A214">
        <v>2280</v>
      </c>
      <c r="B214">
        <v>2280</v>
      </c>
      <c r="C214" s="6">
        <f t="shared" ref="C214:F214" si="43">C187*C$168</f>
        <v>4.5063632638358868</v>
      </c>
      <c r="D214" s="6">
        <f t="shared" si="43"/>
        <v>30.04518789202195</v>
      </c>
      <c r="E214" s="6">
        <f t="shared" si="43"/>
        <v>100.08790069428248</v>
      </c>
      <c r="F214" s="6">
        <f t="shared" si="43"/>
        <v>111.79052325146279</v>
      </c>
      <c r="P214" s="12"/>
      <c r="Q214" s="13">
        <v>2160</v>
      </c>
      <c r="R214">
        <v>4.4166936692229086</v>
      </c>
      <c r="S214">
        <v>52.988423962636119</v>
      </c>
      <c r="T214">
        <v>82.835279327635376</v>
      </c>
      <c r="U214">
        <v>91.470677887082616</v>
      </c>
    </row>
    <row r="215" spans="1:21" x14ac:dyDescent="0.25">
      <c r="A215">
        <v>2400</v>
      </c>
      <c r="B215">
        <v>2400</v>
      </c>
      <c r="C215" s="6">
        <f t="shared" ref="C215:F215" si="44">C188*C$168</f>
        <v>4.2375425164286176</v>
      </c>
      <c r="D215" s="6">
        <f t="shared" si="44"/>
        <v>23.172988089946635</v>
      </c>
      <c r="E215" s="6">
        <f t="shared" si="44"/>
        <v>78.370046089478677</v>
      </c>
      <c r="F215" s="6">
        <f t="shared" si="44"/>
        <v>104.24511800370804</v>
      </c>
      <c r="P215" s="12"/>
      <c r="Q215" s="13">
        <v>2280</v>
      </c>
      <c r="R215">
        <v>4.5063632638358868</v>
      </c>
      <c r="S215">
        <v>30.04518789202195</v>
      </c>
      <c r="T215">
        <v>100.08790069428248</v>
      </c>
      <c r="U215">
        <v>111.79052325146279</v>
      </c>
    </row>
    <row r="216" spans="1:21" x14ac:dyDescent="0.25">
      <c r="A216">
        <v>2520</v>
      </c>
      <c r="B216">
        <v>2520</v>
      </c>
      <c r="C216" s="6">
        <f t="shared" ref="C216:F216" si="45">C189*C$168</f>
        <v>4.3420427095586271</v>
      </c>
      <c r="D216" s="6">
        <f t="shared" si="45"/>
        <v>16.826947404808582</v>
      </c>
      <c r="E216" s="6">
        <f t="shared" si="45"/>
        <v>101.206595256515</v>
      </c>
      <c r="F216" s="6">
        <f t="shared" si="45"/>
        <v>82.832863683745799</v>
      </c>
      <c r="P216" s="12"/>
      <c r="Q216" s="13">
        <v>2400</v>
      </c>
      <c r="R216">
        <v>4.2375425164286176</v>
      </c>
      <c r="S216">
        <v>23.172988089946635</v>
      </c>
      <c r="T216">
        <v>78.370046089478677</v>
      </c>
      <c r="U216">
        <v>104.24511800370804</v>
      </c>
    </row>
    <row r="217" spans="1:21" x14ac:dyDescent="0.25">
      <c r="A217">
        <v>2640</v>
      </c>
      <c r="B217">
        <v>2640</v>
      </c>
      <c r="C217" s="6">
        <f t="shared" ref="C217:F217" si="46">C190*C$168</f>
        <v>4.0735309781122648</v>
      </c>
      <c r="D217" s="6">
        <f t="shared" si="46"/>
        <v>14.396116946229942</v>
      </c>
      <c r="E217" s="6">
        <f t="shared" si="46"/>
        <v>86.700978960775757</v>
      </c>
      <c r="F217" s="6">
        <f t="shared" si="46"/>
        <v>83.240221499057412</v>
      </c>
      <c r="P217" s="12"/>
      <c r="Q217" s="13">
        <v>2520</v>
      </c>
      <c r="R217">
        <v>4.3420427095586271</v>
      </c>
      <c r="S217">
        <v>16.826947404808582</v>
      </c>
      <c r="T217">
        <v>101.206595256515</v>
      </c>
      <c r="U217">
        <v>82.832863683745799</v>
      </c>
    </row>
    <row r="218" spans="1:21" x14ac:dyDescent="0.25">
      <c r="P218" s="12"/>
      <c r="Q218" s="13">
        <v>2640</v>
      </c>
      <c r="R218">
        <v>4.0735309781122648</v>
      </c>
      <c r="S218">
        <v>14.396116946229942</v>
      </c>
      <c r="T218">
        <v>86.700978960775757</v>
      </c>
      <c r="U218">
        <v>83.240221499057412</v>
      </c>
    </row>
    <row r="228" spans="1:2" x14ac:dyDescent="0.25">
      <c r="B228" t="s">
        <v>220</v>
      </c>
    </row>
    <row r="229" spans="1:2" x14ac:dyDescent="0.25">
      <c r="A229">
        <v>2640</v>
      </c>
      <c r="B229">
        <v>1</v>
      </c>
    </row>
    <row r="230" spans="1:2" x14ac:dyDescent="0.25">
      <c r="A230">
        <f t="shared" ref="A230" si="47">A229+240</f>
        <v>2880</v>
      </c>
      <c r="B230">
        <v>4</v>
      </c>
    </row>
    <row r="231" spans="1:2" x14ac:dyDescent="0.25">
      <c r="A231">
        <v>5880</v>
      </c>
      <c r="B231">
        <v>9</v>
      </c>
    </row>
    <row r="232" spans="1:2" x14ac:dyDescent="0.25">
      <c r="A232">
        <v>6960</v>
      </c>
      <c r="B232">
        <v>16</v>
      </c>
    </row>
    <row r="233" spans="1:2" x14ac:dyDescent="0.25">
      <c r="A233">
        <v>8040</v>
      </c>
      <c r="B233">
        <v>25</v>
      </c>
    </row>
  </sheetData>
  <mergeCells count="2">
    <mergeCell ref="P194:U194"/>
    <mergeCell ref="P166:U16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14" sqref="G14"/>
    </sheetView>
  </sheetViews>
  <sheetFormatPr defaultRowHeight="15" x14ac:dyDescent="0.25"/>
  <cols>
    <col min="1" max="1" width="18.28515625" customWidth="1"/>
  </cols>
  <sheetData>
    <row r="1" spans="1:7" x14ac:dyDescent="0.25">
      <c r="A1">
        <v>25</v>
      </c>
    </row>
    <row r="2" spans="1:7" x14ac:dyDescent="0.25">
      <c r="A2" s="2">
        <f>TRIMMEAN(B2:G2, 0.2)</f>
        <v>24051.166666666668</v>
      </c>
      <c r="B2">
        <v>17641</v>
      </c>
      <c r="C2">
        <v>23935</v>
      </c>
      <c r="D2">
        <v>15901</v>
      </c>
      <c r="E2">
        <v>80102</v>
      </c>
      <c r="F2">
        <v>3585</v>
      </c>
      <c r="G2">
        <v>3143</v>
      </c>
    </row>
    <row r="3" spans="1:7" x14ac:dyDescent="0.25">
      <c r="A3" s="2">
        <f t="shared" ref="A3:A32" si="0">TRIMMEAN(B3:G3, 0.2)</f>
        <v>11051.666666666666</v>
      </c>
      <c r="B3">
        <v>5579</v>
      </c>
      <c r="C3">
        <v>6584</v>
      </c>
      <c r="D3">
        <v>15187</v>
      </c>
      <c r="E3">
        <v>9160</v>
      </c>
      <c r="F3">
        <v>15332</v>
      </c>
      <c r="G3">
        <v>14468</v>
      </c>
    </row>
    <row r="4" spans="1:7" x14ac:dyDescent="0.25">
      <c r="A4" s="2">
        <f t="shared" si="0"/>
        <v>52583</v>
      </c>
      <c r="B4">
        <v>12769</v>
      </c>
      <c r="C4">
        <v>19061</v>
      </c>
      <c r="D4">
        <v>226790</v>
      </c>
      <c r="E4">
        <v>16192</v>
      </c>
      <c r="F4">
        <v>19628</v>
      </c>
      <c r="G4">
        <v>21058</v>
      </c>
    </row>
    <row r="5" spans="1:7" x14ac:dyDescent="0.25">
      <c r="A5" s="2">
        <f t="shared" si="0"/>
        <v>106973.5</v>
      </c>
      <c r="B5">
        <v>21778</v>
      </c>
      <c r="C5">
        <v>232036</v>
      </c>
      <c r="D5">
        <v>67359</v>
      </c>
      <c r="E5">
        <v>221338</v>
      </c>
      <c r="F5">
        <v>31239</v>
      </c>
      <c r="G5">
        <v>68091</v>
      </c>
    </row>
    <row r="6" spans="1:7" x14ac:dyDescent="0.25">
      <c r="A6" s="2">
        <f t="shared" si="0"/>
        <v>110726.16666666667</v>
      </c>
      <c r="B6">
        <v>41979</v>
      </c>
      <c r="C6">
        <v>40250</v>
      </c>
      <c r="D6">
        <v>227939</v>
      </c>
      <c r="E6">
        <v>79983</v>
      </c>
      <c r="F6">
        <v>232934</v>
      </c>
      <c r="G6">
        <v>41272</v>
      </c>
    </row>
    <row r="7" spans="1:7" x14ac:dyDescent="0.25">
      <c r="A7" s="2">
        <f t="shared" si="0"/>
        <v>199005.5</v>
      </c>
      <c r="B7">
        <v>300649</v>
      </c>
      <c r="C7">
        <v>63063</v>
      </c>
      <c r="D7">
        <v>57044</v>
      </c>
      <c r="E7">
        <v>254058</v>
      </c>
      <c r="F7">
        <v>262054</v>
      </c>
      <c r="G7">
        <v>257165</v>
      </c>
    </row>
    <row r="8" spans="1:7" x14ac:dyDescent="0.25">
      <c r="A8" s="2">
        <f t="shared" si="0"/>
        <v>154338.16666666666</v>
      </c>
      <c r="B8">
        <v>312236</v>
      </c>
      <c r="C8">
        <v>82421</v>
      </c>
      <c r="D8">
        <v>275671</v>
      </c>
      <c r="E8">
        <v>82274</v>
      </c>
      <c r="F8">
        <v>84553</v>
      </c>
      <c r="G8">
        <v>88874</v>
      </c>
    </row>
    <row r="9" spans="1:7" x14ac:dyDescent="0.25">
      <c r="A9" s="2">
        <f t="shared" si="0"/>
        <v>531185.16666666663</v>
      </c>
      <c r="B9">
        <v>507332</v>
      </c>
      <c r="C9">
        <v>352079</v>
      </c>
      <c r="D9">
        <v>535586</v>
      </c>
      <c r="E9">
        <v>151945</v>
      </c>
      <c r="F9">
        <v>1139850</v>
      </c>
      <c r="G9">
        <v>500319</v>
      </c>
    </row>
    <row r="10" spans="1:7" x14ac:dyDescent="0.25">
      <c r="A10" s="2">
        <f t="shared" si="0"/>
        <v>493194.16666666669</v>
      </c>
      <c r="B10">
        <v>551476</v>
      </c>
      <c r="C10">
        <v>534711</v>
      </c>
      <c r="D10">
        <v>343193</v>
      </c>
      <c r="E10">
        <v>433511</v>
      </c>
      <c r="F10">
        <v>346345</v>
      </c>
      <c r="G10">
        <v>749929</v>
      </c>
    </row>
    <row r="11" spans="1:7" x14ac:dyDescent="0.25">
      <c r="A11" s="2">
        <f t="shared" si="0"/>
        <v>875827.66666666663</v>
      </c>
      <c r="B11">
        <v>1188881</v>
      </c>
      <c r="C11">
        <v>386334</v>
      </c>
      <c r="D11">
        <v>672493</v>
      </c>
      <c r="E11">
        <v>639374</v>
      </c>
      <c r="F11">
        <v>803960</v>
      </c>
      <c r="G11">
        <v>1563924</v>
      </c>
    </row>
    <row r="12" spans="1:7" x14ac:dyDescent="0.25">
      <c r="A12" s="2">
        <f t="shared" si="0"/>
        <v>757527.66666666663</v>
      </c>
      <c r="B12">
        <v>632929</v>
      </c>
      <c r="C12">
        <v>1020432</v>
      </c>
      <c r="D12">
        <v>668323</v>
      </c>
      <c r="E12">
        <v>509478</v>
      </c>
      <c r="F12">
        <v>281836</v>
      </c>
      <c r="G12">
        <v>1432168</v>
      </c>
    </row>
    <row r="13" spans="1:7" x14ac:dyDescent="0.25">
      <c r="A13" s="2">
        <f t="shared" si="0"/>
        <v>598900.33333333337</v>
      </c>
      <c r="B13">
        <v>684538</v>
      </c>
      <c r="C13">
        <v>680670</v>
      </c>
      <c r="D13">
        <v>871628</v>
      </c>
      <c r="E13">
        <v>347776</v>
      </c>
      <c r="F13">
        <v>682094</v>
      </c>
      <c r="G13">
        <v>326696</v>
      </c>
    </row>
    <row r="14" spans="1:7" x14ac:dyDescent="0.25">
      <c r="A14" s="2">
        <f t="shared" si="0"/>
        <v>1018206.5</v>
      </c>
      <c r="B14">
        <v>1736373</v>
      </c>
      <c r="C14">
        <v>508788</v>
      </c>
      <c r="D14">
        <v>1748257</v>
      </c>
      <c r="E14">
        <v>761664</v>
      </c>
      <c r="F14">
        <v>588624</v>
      </c>
      <c r="G14">
        <v>765533</v>
      </c>
    </row>
    <row r="15" spans="1:7" x14ac:dyDescent="0.25">
      <c r="A15" s="2">
        <f t="shared" si="0"/>
        <v>982701.16666666663</v>
      </c>
      <c r="B15">
        <v>856143</v>
      </c>
      <c r="C15">
        <v>1036980</v>
      </c>
      <c r="D15">
        <v>1123936</v>
      </c>
      <c r="E15">
        <v>1466204</v>
      </c>
      <c r="F15">
        <v>666762</v>
      </c>
      <c r="G15">
        <v>746182</v>
      </c>
    </row>
    <row r="16" spans="1:7" x14ac:dyDescent="0.25">
      <c r="A16" s="2">
        <f t="shared" si="0"/>
        <v>1514415.3333333333</v>
      </c>
      <c r="B16">
        <v>1615439</v>
      </c>
      <c r="C16">
        <v>1086651</v>
      </c>
      <c r="D16">
        <v>1536392</v>
      </c>
      <c r="E16">
        <v>1673564</v>
      </c>
      <c r="F16">
        <v>1128817</v>
      </c>
      <c r="G16">
        <v>2045629</v>
      </c>
    </row>
    <row r="17" spans="1:12" x14ac:dyDescent="0.25">
      <c r="A17" s="2">
        <f t="shared" si="0"/>
        <v>1482574.8333333333</v>
      </c>
      <c r="B17">
        <v>2003028</v>
      </c>
      <c r="C17">
        <v>1149747</v>
      </c>
      <c r="D17">
        <v>1946261</v>
      </c>
      <c r="E17">
        <v>1278869</v>
      </c>
      <c r="F17">
        <v>1166091</v>
      </c>
      <c r="G17">
        <v>1351453</v>
      </c>
    </row>
    <row r="18" spans="1:12" x14ac:dyDescent="0.25">
      <c r="A18" s="2">
        <f t="shared" si="0"/>
        <v>1652150</v>
      </c>
      <c r="B18">
        <v>1104135</v>
      </c>
      <c r="C18">
        <v>1292101</v>
      </c>
      <c r="D18">
        <v>1381217</v>
      </c>
      <c r="E18">
        <v>2500548</v>
      </c>
      <c r="F18">
        <v>2267824</v>
      </c>
      <c r="G18">
        <v>1367075</v>
      </c>
    </row>
    <row r="19" spans="1:12" x14ac:dyDescent="0.25">
      <c r="A19" s="2">
        <f t="shared" si="0"/>
        <v>1767076.5</v>
      </c>
      <c r="B19">
        <v>1712166</v>
      </c>
      <c r="C19">
        <v>1390308</v>
      </c>
      <c r="D19">
        <v>1502946</v>
      </c>
      <c r="E19">
        <v>1859471</v>
      </c>
      <c r="F19">
        <v>1650405</v>
      </c>
      <c r="G19">
        <v>2487163</v>
      </c>
    </row>
    <row r="20" spans="1:12" x14ac:dyDescent="0.25">
      <c r="A20" s="2">
        <f t="shared" si="0"/>
        <v>1699179.8333333333</v>
      </c>
      <c r="B20">
        <v>1635149</v>
      </c>
      <c r="C20">
        <v>1600321</v>
      </c>
      <c r="D20">
        <v>1744393</v>
      </c>
      <c r="E20">
        <v>1869332</v>
      </c>
      <c r="F20">
        <v>1732650</v>
      </c>
      <c r="G20">
        <v>1613234</v>
      </c>
    </row>
    <row r="21" spans="1:12" x14ac:dyDescent="0.25">
      <c r="A21" s="2">
        <f t="shared" si="0"/>
        <v>2125914.8333333335</v>
      </c>
      <c r="B21">
        <v>2323018</v>
      </c>
      <c r="C21">
        <v>2907822</v>
      </c>
      <c r="D21">
        <v>1499963</v>
      </c>
      <c r="E21">
        <v>2622511</v>
      </c>
      <c r="F21">
        <v>1657939</v>
      </c>
      <c r="G21">
        <v>1744236</v>
      </c>
    </row>
    <row r="22" spans="1:12" x14ac:dyDescent="0.25">
      <c r="A22" s="2">
        <f t="shared" si="0"/>
        <v>3115384.1666666665</v>
      </c>
      <c r="B22">
        <v>3705669</v>
      </c>
      <c r="C22">
        <v>2539434</v>
      </c>
      <c r="D22">
        <v>2986409</v>
      </c>
      <c r="E22">
        <v>3658780</v>
      </c>
      <c r="F22">
        <v>2344026</v>
      </c>
      <c r="G22">
        <v>3457987</v>
      </c>
    </row>
    <row r="23" spans="1:12" x14ac:dyDescent="0.25">
      <c r="A23" s="2">
        <f t="shared" si="0"/>
        <v>3573438.8333333335</v>
      </c>
      <c r="B23">
        <v>3375437</v>
      </c>
      <c r="C23">
        <v>3262919</v>
      </c>
      <c r="D23">
        <v>3400372</v>
      </c>
      <c r="E23">
        <v>3514513</v>
      </c>
      <c r="F23">
        <v>3606659</v>
      </c>
      <c r="G23">
        <v>4280733</v>
      </c>
      <c r="H23">
        <v>3214714</v>
      </c>
      <c r="I23">
        <v>3180110</v>
      </c>
      <c r="J23">
        <v>3009170</v>
      </c>
      <c r="K23">
        <v>4094581</v>
      </c>
      <c r="L23">
        <v>4491626</v>
      </c>
    </row>
    <row r="24" spans="1:12" x14ac:dyDescent="0.25">
      <c r="A24" s="2">
        <f t="shared" si="0"/>
        <v>4402756.4000000004</v>
      </c>
      <c r="B24">
        <v>4465766</v>
      </c>
      <c r="C24">
        <v>4532647</v>
      </c>
      <c r="D24">
        <v>4336702</v>
      </c>
      <c r="E24">
        <v>4163804</v>
      </c>
      <c r="F24">
        <v>4514863</v>
      </c>
    </row>
    <row r="25" spans="1:12" x14ac:dyDescent="0.25">
      <c r="A25" s="2">
        <f t="shared" si="0"/>
        <v>14667506.199999999</v>
      </c>
      <c r="B25">
        <v>14630200</v>
      </c>
      <c r="C25">
        <v>14255348</v>
      </c>
      <c r="D25">
        <v>14388411</v>
      </c>
      <c r="E25">
        <v>14606071</v>
      </c>
      <c r="F25">
        <v>15457501</v>
      </c>
    </row>
    <row r="26" spans="1:12" x14ac:dyDescent="0.25">
      <c r="A26" s="2">
        <f t="shared" si="0"/>
        <v>36157344</v>
      </c>
      <c r="B26">
        <v>36098272</v>
      </c>
      <c r="C26">
        <v>35669736</v>
      </c>
      <c r="D26">
        <v>35573384</v>
      </c>
      <c r="E26">
        <v>35728424</v>
      </c>
      <c r="F26">
        <v>37716904</v>
      </c>
    </row>
    <row r="27" spans="1:12" x14ac:dyDescent="0.25">
      <c r="A27" s="2">
        <f t="shared" si="0"/>
        <v>72102244.799999997</v>
      </c>
      <c r="B27">
        <v>69559808</v>
      </c>
      <c r="C27">
        <v>69627752</v>
      </c>
      <c r="D27">
        <v>77192848</v>
      </c>
      <c r="E27">
        <v>69418680</v>
      </c>
      <c r="F27">
        <v>74712136</v>
      </c>
    </row>
    <row r="28" spans="1:12" x14ac:dyDescent="0.25">
      <c r="A28" s="2">
        <f t="shared" si="0"/>
        <v>105465446.40000001</v>
      </c>
      <c r="B28">
        <v>103704848</v>
      </c>
      <c r="C28">
        <v>103937832</v>
      </c>
      <c r="D28">
        <v>112134232</v>
      </c>
      <c r="E28">
        <v>103664832</v>
      </c>
      <c r="F28">
        <v>103885488</v>
      </c>
    </row>
    <row r="29" spans="1:12" x14ac:dyDescent="0.25">
      <c r="A29" s="2">
        <f t="shared" si="0"/>
        <v>146684464</v>
      </c>
      <c r="B29">
        <v>144954272</v>
      </c>
      <c r="C29">
        <v>149506704</v>
      </c>
      <c r="D29">
        <v>145068608</v>
      </c>
      <c r="E29">
        <v>147208272</v>
      </c>
    </row>
    <row r="30" spans="1:12" x14ac:dyDescent="0.25">
      <c r="A30" s="2">
        <f t="shared" si="0"/>
        <v>200119664</v>
      </c>
      <c r="B30">
        <v>200438592</v>
      </c>
      <c r="C30">
        <v>204478080</v>
      </c>
      <c r="D30">
        <v>198923632</v>
      </c>
      <c r="E30">
        <v>196638352</v>
      </c>
    </row>
    <row r="31" spans="1:12" x14ac:dyDescent="0.25">
      <c r="A31" s="2">
        <f t="shared" si="0"/>
        <v>261484960</v>
      </c>
      <c r="B31">
        <v>254968848</v>
      </c>
      <c r="C31">
        <v>262839920</v>
      </c>
      <c r="D31">
        <v>265563152</v>
      </c>
      <c r="E31">
        <v>262567920</v>
      </c>
    </row>
    <row r="32" spans="1:12" x14ac:dyDescent="0.25">
      <c r="A32" s="2">
        <f t="shared" si="0"/>
        <v>333422480</v>
      </c>
      <c r="B32">
        <v>335564480</v>
      </c>
      <c r="C32">
        <v>338034240</v>
      </c>
      <c r="D32">
        <v>335559520</v>
      </c>
      <c r="E32">
        <v>324531680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2"/>
  <sheetViews>
    <sheetView topLeftCell="A22" workbookViewId="0">
      <selection activeCell="F61" sqref="B24:F61"/>
    </sheetView>
  </sheetViews>
  <sheetFormatPr defaultRowHeight="15" x14ac:dyDescent="0.25"/>
  <cols>
    <col min="2" max="2" width="13.5703125" customWidth="1"/>
    <col min="3" max="3" width="12.85546875" customWidth="1"/>
    <col min="4" max="4" width="12.5703125" bestFit="1" customWidth="1"/>
    <col min="5" max="5" width="23.5703125" bestFit="1" customWidth="1"/>
    <col min="6" max="6" width="23.28515625" customWidth="1"/>
    <col min="7" max="10" width="12" bestFit="1" customWidth="1"/>
    <col min="12" max="12" width="22.28515625" bestFit="1" customWidth="1"/>
  </cols>
  <sheetData>
    <row r="2" spans="1:21" x14ac:dyDescent="0.25">
      <c r="A2" s="10" t="s">
        <v>3</v>
      </c>
      <c r="B2" s="10"/>
      <c r="C2" s="10"/>
      <c r="D2" s="10"/>
      <c r="E2" s="10"/>
      <c r="F2" s="10"/>
      <c r="G2" s="10"/>
      <c r="H2" s="10"/>
      <c r="I2" s="10"/>
      <c r="J2" s="10"/>
      <c r="L2" s="10" t="s">
        <v>3</v>
      </c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t="s">
        <v>0</v>
      </c>
      <c r="B3">
        <v>360</v>
      </c>
      <c r="C3">
        <v>600</v>
      </c>
      <c r="D3">
        <v>1020</v>
      </c>
      <c r="E3">
        <v>2040</v>
      </c>
      <c r="F3">
        <v>2160</v>
      </c>
      <c r="G3">
        <v>2280</v>
      </c>
      <c r="H3">
        <v>2400</v>
      </c>
      <c r="I3">
        <v>2520</v>
      </c>
      <c r="J3">
        <v>2640</v>
      </c>
      <c r="L3" t="s">
        <v>4</v>
      </c>
      <c r="M3">
        <v>360</v>
      </c>
      <c r="N3">
        <v>600</v>
      </c>
      <c r="O3">
        <v>1020</v>
      </c>
      <c r="P3">
        <v>2040</v>
      </c>
      <c r="Q3">
        <v>2160</v>
      </c>
      <c r="R3">
        <v>2280</v>
      </c>
      <c r="S3">
        <v>2400</v>
      </c>
      <c r="T3">
        <v>2520</v>
      </c>
      <c r="U3">
        <v>2640</v>
      </c>
    </row>
    <row r="4" spans="1:21" x14ac:dyDescent="0.25">
      <c r="A4" t="s">
        <v>2</v>
      </c>
      <c r="B4">
        <v>178956.2</v>
      </c>
      <c r="C4">
        <v>1436156.2</v>
      </c>
      <c r="D4">
        <v>33012608</v>
      </c>
      <c r="E4">
        <v>134628976</v>
      </c>
      <c r="F4">
        <v>164603545.59999999</v>
      </c>
      <c r="G4">
        <v>193714566.40000001</v>
      </c>
      <c r="H4">
        <v>228746012.80000001</v>
      </c>
      <c r="I4">
        <v>265134956.80000001</v>
      </c>
      <c r="J4">
        <v>309680518.39999998</v>
      </c>
      <c r="L4" t="s">
        <v>2</v>
      </c>
      <c r="M4">
        <f>B4/POWER(10,6)</f>
        <v>0.17895620000000001</v>
      </c>
      <c r="N4">
        <f t="shared" ref="N4:U4" si="0">C4/POWER(10,6)</f>
        <v>1.4361561999999999</v>
      </c>
      <c r="O4">
        <f t="shared" si="0"/>
        <v>33.012608</v>
      </c>
      <c r="P4">
        <f t="shared" si="0"/>
        <v>134.62897599999999</v>
      </c>
      <c r="Q4">
        <f t="shared" si="0"/>
        <v>164.60354559999999</v>
      </c>
      <c r="R4">
        <f t="shared" si="0"/>
        <v>193.7145664</v>
      </c>
      <c r="S4">
        <f t="shared" si="0"/>
        <v>228.74601280000002</v>
      </c>
      <c r="T4">
        <f t="shared" si="0"/>
        <v>265.1349568</v>
      </c>
      <c r="U4">
        <f t="shared" si="0"/>
        <v>309.68051839999998</v>
      </c>
    </row>
    <row r="7" spans="1:21" x14ac:dyDescent="0.25">
      <c r="A7" t="str">
        <f>'SEQ OLD'!A1</f>
        <v>Size</v>
      </c>
      <c r="B7" t="str">
        <f>'SEQ OLD'!G1</f>
        <v>Average</v>
      </c>
      <c r="D7" t="str">
        <f>A7</f>
        <v>Size</v>
      </c>
      <c r="E7" t="str">
        <f>B7</f>
        <v>Average</v>
      </c>
    </row>
    <row r="8" spans="1:21" x14ac:dyDescent="0.25">
      <c r="A8">
        <f>'SEQ OLD'!A2</f>
        <v>360</v>
      </c>
      <c r="B8">
        <f>'SEQ OLD'!G2</f>
        <v>178956.2</v>
      </c>
      <c r="D8">
        <f t="shared" ref="D8:D16" si="1">A8</f>
        <v>360</v>
      </c>
      <c r="E8">
        <f>B8/POWER(10,6)</f>
        <v>0.17895620000000001</v>
      </c>
    </row>
    <row r="9" spans="1:21" x14ac:dyDescent="0.25">
      <c r="A9">
        <f>'SEQ OLD'!A3</f>
        <v>600</v>
      </c>
      <c r="B9">
        <f>'SEQ OLD'!G3</f>
        <v>1436156.2</v>
      </c>
      <c r="D9">
        <f t="shared" si="1"/>
        <v>600</v>
      </c>
      <c r="E9">
        <f t="shared" ref="E9:E16" si="2">B9/POWER(10,6)</f>
        <v>1.4361561999999999</v>
      </c>
    </row>
    <row r="10" spans="1:21" x14ac:dyDescent="0.25">
      <c r="A10">
        <f>'SEQ OLD'!A4</f>
        <v>1020</v>
      </c>
      <c r="B10">
        <f>'SEQ OLD'!G4</f>
        <v>33012608</v>
      </c>
      <c r="D10">
        <f t="shared" si="1"/>
        <v>1020</v>
      </c>
      <c r="E10">
        <f t="shared" si="2"/>
        <v>33.012608</v>
      </c>
    </row>
    <row r="11" spans="1:21" x14ac:dyDescent="0.25">
      <c r="A11">
        <f>'SEQ OLD'!A5</f>
        <v>2040</v>
      </c>
      <c r="B11">
        <f>'SEQ OLD'!G5</f>
        <v>134628976</v>
      </c>
      <c r="D11">
        <f t="shared" si="1"/>
        <v>2040</v>
      </c>
      <c r="E11">
        <f t="shared" si="2"/>
        <v>134.62897599999999</v>
      </c>
    </row>
    <row r="12" spans="1:21" x14ac:dyDescent="0.25">
      <c r="A12">
        <f>'SEQ OLD'!A6</f>
        <v>2160</v>
      </c>
      <c r="B12">
        <f>'SEQ OLD'!G6</f>
        <v>164603545.59999999</v>
      </c>
      <c r="D12">
        <f t="shared" si="1"/>
        <v>2160</v>
      </c>
      <c r="E12">
        <f t="shared" si="2"/>
        <v>164.60354559999999</v>
      </c>
    </row>
    <row r="13" spans="1:21" x14ac:dyDescent="0.25">
      <c r="A13">
        <f>'SEQ OLD'!A7</f>
        <v>2280</v>
      </c>
      <c r="B13">
        <f>'SEQ OLD'!G7</f>
        <v>193714566.40000001</v>
      </c>
      <c r="D13">
        <f t="shared" si="1"/>
        <v>2280</v>
      </c>
      <c r="E13">
        <f t="shared" si="2"/>
        <v>193.7145664</v>
      </c>
    </row>
    <row r="14" spans="1:21" x14ac:dyDescent="0.25">
      <c r="A14">
        <f>'SEQ OLD'!A8</f>
        <v>2400</v>
      </c>
      <c r="B14">
        <f>'SEQ OLD'!G8</f>
        <v>228746012.80000001</v>
      </c>
      <c r="D14">
        <f t="shared" si="1"/>
        <v>2400</v>
      </c>
      <c r="E14">
        <f t="shared" si="2"/>
        <v>228.74601280000002</v>
      </c>
    </row>
    <row r="15" spans="1:21" x14ac:dyDescent="0.25">
      <c r="A15">
        <f>'SEQ OLD'!A9</f>
        <v>2520</v>
      </c>
      <c r="B15">
        <f>'SEQ OLD'!G9</f>
        <v>265134956.80000001</v>
      </c>
      <c r="D15">
        <f t="shared" si="1"/>
        <v>2520</v>
      </c>
      <c r="E15">
        <f t="shared" si="2"/>
        <v>265.1349568</v>
      </c>
    </row>
    <row r="16" spans="1:21" x14ac:dyDescent="0.25">
      <c r="A16">
        <f>'SEQ OLD'!A10</f>
        <v>2640</v>
      </c>
      <c r="B16">
        <f>'SEQ OLD'!G10</f>
        <v>309680518.39999998</v>
      </c>
      <c r="D16">
        <f t="shared" si="1"/>
        <v>2640</v>
      </c>
      <c r="E16">
        <f t="shared" si="2"/>
        <v>309.68051839999998</v>
      </c>
    </row>
    <row r="24" spans="2:12" x14ac:dyDescent="0.25">
      <c r="B24" s="10" t="s">
        <v>217</v>
      </c>
      <c r="C24" s="10"/>
      <c r="D24" s="10"/>
      <c r="E24" s="10"/>
      <c r="F24" s="10"/>
    </row>
    <row r="25" spans="2:12" x14ac:dyDescent="0.25">
      <c r="B25" t="str">
        <f>H25</f>
        <v>Matrix Length</v>
      </c>
      <c r="C25" t="str">
        <f t="shared" ref="C25:F25" si="3">I25</f>
        <v>Time(secs)</v>
      </c>
      <c r="D25" t="str">
        <f t="shared" si="3"/>
        <v>Forecast</v>
      </c>
      <c r="E25" t="str">
        <f t="shared" si="3"/>
        <v>Lower Confidence Bound</v>
      </c>
      <c r="F25" t="str">
        <f t="shared" si="3"/>
        <v>Upper Confidence Bound</v>
      </c>
      <c r="H25" t="s">
        <v>218</v>
      </c>
      <c r="I25" t="s">
        <v>219</v>
      </c>
      <c r="J25" t="s">
        <v>202</v>
      </c>
      <c r="K25" t="s">
        <v>203</v>
      </c>
      <c r="L25" t="s">
        <v>204</v>
      </c>
    </row>
    <row r="26" spans="2:12" x14ac:dyDescent="0.25">
      <c r="B26">
        <f t="shared" ref="B26:B89" si="4">H26</f>
        <v>120</v>
      </c>
      <c r="C26" s="11">
        <f>I26/POWER(10,6)</f>
        <v>5.4419999999999998E-3</v>
      </c>
      <c r="D26" s="11"/>
      <c r="E26" s="11"/>
      <c r="F26" s="11"/>
      <c r="H26" s="7">
        <v>120</v>
      </c>
      <c r="I26" s="8">
        <v>5442</v>
      </c>
    </row>
    <row r="27" spans="2:12" x14ac:dyDescent="0.25">
      <c r="B27">
        <f t="shared" si="4"/>
        <v>240</v>
      </c>
      <c r="C27" s="11">
        <f t="shared" ref="C27:C47" si="5">I27/POWER(10,6)</f>
        <v>2.35415E-2</v>
      </c>
      <c r="D27" s="11"/>
      <c r="E27" s="11"/>
      <c r="F27" s="11"/>
      <c r="H27" s="7">
        <v>240</v>
      </c>
      <c r="I27" s="8">
        <v>23541.5</v>
      </c>
    </row>
    <row r="28" spans="2:12" x14ac:dyDescent="0.25">
      <c r="B28">
        <f t="shared" si="4"/>
        <v>360</v>
      </c>
      <c r="C28" s="11">
        <f t="shared" si="5"/>
        <v>0.13611200000000001</v>
      </c>
      <c r="D28" s="11"/>
      <c r="E28" s="11"/>
      <c r="F28" s="11"/>
      <c r="H28" s="7">
        <v>360</v>
      </c>
      <c r="I28" s="8">
        <v>136112</v>
      </c>
    </row>
    <row r="29" spans="2:12" x14ac:dyDescent="0.25">
      <c r="B29">
        <f t="shared" si="4"/>
        <v>480</v>
      </c>
      <c r="C29" s="11">
        <f t="shared" si="5"/>
        <v>0.2104635</v>
      </c>
      <c r="D29" s="11"/>
      <c r="E29" s="11"/>
      <c r="F29" s="11"/>
      <c r="H29" s="7">
        <v>480</v>
      </c>
      <c r="I29" s="8">
        <v>210463.5</v>
      </c>
    </row>
    <row r="30" spans="2:12" x14ac:dyDescent="0.25">
      <c r="B30">
        <f t="shared" si="4"/>
        <v>600</v>
      </c>
      <c r="C30" s="11">
        <f t="shared" si="5"/>
        <v>0.60043266666666661</v>
      </c>
      <c r="D30" s="11"/>
      <c r="E30" s="11"/>
      <c r="F30" s="11"/>
      <c r="H30" s="7">
        <v>600</v>
      </c>
      <c r="I30" s="8">
        <v>600432.66666666663</v>
      </c>
    </row>
    <row r="31" spans="2:12" x14ac:dyDescent="0.25">
      <c r="B31">
        <f t="shared" si="4"/>
        <v>720</v>
      </c>
      <c r="C31" s="11">
        <f t="shared" si="5"/>
        <v>0.89480666666666664</v>
      </c>
      <c r="D31" s="11"/>
      <c r="E31" s="11"/>
      <c r="F31" s="11"/>
      <c r="H31" s="7">
        <v>720</v>
      </c>
      <c r="I31" s="8">
        <v>894806.66666666663</v>
      </c>
    </row>
    <row r="32" spans="2:12" x14ac:dyDescent="0.25">
      <c r="B32">
        <f t="shared" si="4"/>
        <v>840</v>
      </c>
      <c r="C32" s="11">
        <f t="shared" si="5"/>
        <v>4.2143395000000003</v>
      </c>
      <c r="D32" s="11"/>
      <c r="E32" s="11"/>
      <c r="F32" s="11"/>
      <c r="H32" s="7">
        <v>840</v>
      </c>
      <c r="I32" s="8">
        <v>4214339.5</v>
      </c>
    </row>
    <row r="33" spans="2:12" x14ac:dyDescent="0.25">
      <c r="B33">
        <f t="shared" si="4"/>
        <v>960</v>
      </c>
      <c r="C33" s="11">
        <f t="shared" si="5"/>
        <v>10.076411166666666</v>
      </c>
      <c r="D33" s="11"/>
      <c r="E33" s="11"/>
      <c r="F33" s="11"/>
      <c r="H33" s="7">
        <v>960</v>
      </c>
      <c r="I33" s="8">
        <v>10076411.166666666</v>
      </c>
    </row>
    <row r="34" spans="2:12" x14ac:dyDescent="0.25">
      <c r="B34">
        <f t="shared" si="4"/>
        <v>1080</v>
      </c>
      <c r="C34" s="11">
        <f t="shared" si="5"/>
        <v>16.742839833333335</v>
      </c>
      <c r="D34" s="11"/>
      <c r="E34" s="11"/>
      <c r="F34" s="11"/>
      <c r="H34" s="7">
        <v>1080</v>
      </c>
      <c r="I34" s="8">
        <v>16742839.833333334</v>
      </c>
    </row>
    <row r="35" spans="2:12" x14ac:dyDescent="0.25">
      <c r="B35">
        <f t="shared" si="4"/>
        <v>1200</v>
      </c>
      <c r="C35" s="11">
        <f t="shared" si="5"/>
        <v>24.388250333333332</v>
      </c>
      <c r="D35" s="11"/>
      <c r="E35" s="11"/>
      <c r="F35" s="11"/>
      <c r="H35" s="7">
        <v>1200</v>
      </c>
      <c r="I35" s="8">
        <v>24388250.333333332</v>
      </c>
    </row>
    <row r="36" spans="2:12" x14ac:dyDescent="0.25">
      <c r="B36">
        <f t="shared" si="4"/>
        <v>1320</v>
      </c>
      <c r="C36" s="11">
        <f t="shared" si="5"/>
        <v>34.929135333333335</v>
      </c>
      <c r="D36" s="11"/>
      <c r="E36" s="11"/>
      <c r="F36" s="11"/>
      <c r="H36" s="7">
        <v>1320</v>
      </c>
      <c r="I36" s="8">
        <v>34929135.333333336</v>
      </c>
    </row>
    <row r="37" spans="2:12" x14ac:dyDescent="0.25">
      <c r="B37">
        <f t="shared" si="4"/>
        <v>1440</v>
      </c>
      <c r="C37" s="11">
        <f t="shared" si="5"/>
        <v>45.805104666666665</v>
      </c>
      <c r="D37" s="11"/>
      <c r="E37" s="11"/>
      <c r="F37" s="11"/>
      <c r="H37" s="7">
        <v>1440</v>
      </c>
      <c r="I37" s="8">
        <v>45805104.666666664</v>
      </c>
    </row>
    <row r="38" spans="2:12" x14ac:dyDescent="0.25">
      <c r="B38">
        <f t="shared" si="4"/>
        <v>1560</v>
      </c>
      <c r="C38" s="11">
        <f t="shared" si="5"/>
        <v>58.153785333333339</v>
      </c>
      <c r="D38" s="11"/>
      <c r="E38" s="11"/>
      <c r="F38" s="11"/>
      <c r="H38" s="7">
        <v>1560</v>
      </c>
      <c r="I38" s="8">
        <v>58153785.333333336</v>
      </c>
    </row>
    <row r="39" spans="2:12" x14ac:dyDescent="0.25">
      <c r="B39">
        <f t="shared" si="4"/>
        <v>1680</v>
      </c>
      <c r="C39" s="11">
        <f t="shared" si="5"/>
        <v>73.323702666666676</v>
      </c>
      <c r="D39" s="11"/>
      <c r="E39" s="11"/>
      <c r="F39" s="11"/>
      <c r="H39" s="7">
        <v>1680</v>
      </c>
      <c r="I39" s="8">
        <v>73323702.666666672</v>
      </c>
    </row>
    <row r="40" spans="2:12" x14ac:dyDescent="0.25">
      <c r="B40">
        <f t="shared" si="4"/>
        <v>1800</v>
      </c>
      <c r="C40" s="11">
        <f t="shared" si="5"/>
        <v>91.173714666666669</v>
      </c>
      <c r="D40" s="11"/>
      <c r="E40" s="11"/>
      <c r="F40" s="11"/>
      <c r="H40" s="7">
        <v>1800</v>
      </c>
      <c r="I40" s="8">
        <v>91173714.666666672</v>
      </c>
    </row>
    <row r="41" spans="2:12" x14ac:dyDescent="0.25">
      <c r="B41">
        <f t="shared" si="4"/>
        <v>1920</v>
      </c>
      <c r="C41" s="11">
        <f t="shared" si="5"/>
        <v>112.60274266666667</v>
      </c>
      <c r="D41" s="11"/>
      <c r="E41" s="11"/>
      <c r="F41" s="11"/>
      <c r="H41" s="7">
        <v>1920</v>
      </c>
      <c r="I41" s="8">
        <v>112602742.66666667</v>
      </c>
    </row>
    <row r="42" spans="2:12" x14ac:dyDescent="0.25">
      <c r="B42">
        <f t="shared" si="4"/>
        <v>2040</v>
      </c>
      <c r="C42" s="11">
        <f t="shared" si="5"/>
        <v>132.66982933333333</v>
      </c>
      <c r="D42" s="11"/>
      <c r="E42" s="11"/>
      <c r="F42" s="11"/>
      <c r="H42" s="7">
        <v>2040</v>
      </c>
      <c r="I42" s="8">
        <v>132669829.33333333</v>
      </c>
    </row>
    <row r="43" spans="2:12" x14ac:dyDescent="0.25">
      <c r="B43">
        <f t="shared" si="4"/>
        <v>2160</v>
      </c>
      <c r="C43" s="11">
        <f t="shared" si="5"/>
        <v>161.63568533333336</v>
      </c>
      <c r="D43" s="11"/>
      <c r="E43" s="11"/>
      <c r="F43" s="11"/>
      <c r="H43" s="7">
        <v>2160</v>
      </c>
      <c r="I43" s="8">
        <v>161635685.33333334</v>
      </c>
    </row>
    <row r="44" spans="2:12" x14ac:dyDescent="0.25">
      <c r="B44">
        <f t="shared" si="4"/>
        <v>2280</v>
      </c>
      <c r="C44" s="11">
        <f t="shared" si="5"/>
        <v>189.95220266666666</v>
      </c>
      <c r="D44" s="11"/>
      <c r="E44" s="11"/>
      <c r="F44" s="11"/>
      <c r="H44" s="7">
        <v>2280</v>
      </c>
      <c r="I44" s="8">
        <v>189952202.66666666</v>
      </c>
    </row>
    <row r="45" spans="2:12" x14ac:dyDescent="0.25">
      <c r="B45">
        <f t="shared" si="4"/>
        <v>2400</v>
      </c>
      <c r="C45" s="11">
        <f t="shared" si="5"/>
        <v>221.61624266666666</v>
      </c>
      <c r="D45" s="11"/>
      <c r="E45" s="11"/>
      <c r="F45" s="11"/>
      <c r="H45" s="7">
        <v>2400</v>
      </c>
      <c r="I45" s="8">
        <v>221616242.66666666</v>
      </c>
    </row>
    <row r="46" spans="2:12" x14ac:dyDescent="0.25">
      <c r="B46">
        <f t="shared" si="4"/>
        <v>2520</v>
      </c>
      <c r="C46" s="11">
        <f t="shared" si="5"/>
        <v>258.05619200000001</v>
      </c>
      <c r="D46" s="11"/>
      <c r="E46" s="11"/>
      <c r="F46" s="11"/>
      <c r="H46" s="7">
        <v>2520</v>
      </c>
      <c r="I46" s="8">
        <v>258056192</v>
      </c>
    </row>
    <row r="47" spans="2:12" x14ac:dyDescent="0.25">
      <c r="B47">
        <f t="shared" si="4"/>
        <v>2640</v>
      </c>
      <c r="C47" s="11">
        <f t="shared" si="5"/>
        <v>297.45384000000001</v>
      </c>
      <c r="D47" s="11">
        <f>J47/POWER(10,6)</f>
        <v>297.45384000000001</v>
      </c>
      <c r="E47" s="11">
        <f t="shared" ref="E47:F47" si="6">K47/POWER(10,6)</f>
        <v>297.45384000000001</v>
      </c>
      <c r="F47" s="11">
        <f t="shared" si="6"/>
        <v>297.45384000000001</v>
      </c>
      <c r="H47" s="7">
        <v>2640</v>
      </c>
      <c r="I47" s="8">
        <v>297453840</v>
      </c>
      <c r="J47" s="8">
        <v>297453840</v>
      </c>
      <c r="K47" s="8">
        <v>297453840</v>
      </c>
      <c r="L47" s="8">
        <v>297453840</v>
      </c>
    </row>
    <row r="48" spans="2:12" x14ac:dyDescent="0.25">
      <c r="B48">
        <f t="shared" si="4"/>
        <v>2760</v>
      </c>
      <c r="C48" s="11"/>
      <c r="D48" s="11">
        <f t="shared" ref="D48:D92" si="7">J48/POWER(10,6)</f>
        <v>323.95662586929785</v>
      </c>
      <c r="E48" s="11">
        <f t="shared" ref="E48:E92" si="8">K48/POWER(10,6)</f>
        <v>298.82689892899452</v>
      </c>
      <c r="F48" s="11">
        <f t="shared" ref="F48:F92" si="9">L48/POWER(10,6)</f>
        <v>349.08635280960118</v>
      </c>
      <c r="H48" s="7">
        <v>2760</v>
      </c>
      <c r="J48" s="8">
        <v>323956625.86929786</v>
      </c>
      <c r="K48" s="8">
        <v>298826898.92899454</v>
      </c>
      <c r="L48" s="8">
        <v>349086352.80960119</v>
      </c>
    </row>
    <row r="49" spans="2:12" x14ac:dyDescent="0.25">
      <c r="B49">
        <f t="shared" si="4"/>
        <v>2880</v>
      </c>
      <c r="C49" s="11"/>
      <c r="D49" s="11">
        <f t="shared" si="7"/>
        <v>363.09322009134746</v>
      </c>
      <c r="E49" s="11">
        <f t="shared" si="8"/>
        <v>335.00856060534261</v>
      </c>
      <c r="F49" s="11">
        <f t="shared" si="9"/>
        <v>391.17787957735226</v>
      </c>
      <c r="H49" s="7">
        <v>2880</v>
      </c>
      <c r="J49" s="8">
        <v>363093220.09134746</v>
      </c>
      <c r="K49" s="8">
        <v>335008560.60534263</v>
      </c>
      <c r="L49" s="8">
        <v>391177879.57735229</v>
      </c>
    </row>
    <row r="50" spans="2:12" x14ac:dyDescent="0.25">
      <c r="B50">
        <f t="shared" si="4"/>
        <v>3000</v>
      </c>
      <c r="C50" s="11"/>
      <c r="D50" s="11">
        <f t="shared" si="7"/>
        <v>402.22981431339707</v>
      </c>
      <c r="E50" s="11">
        <f t="shared" si="8"/>
        <v>368.43518971891081</v>
      </c>
      <c r="F50" s="11">
        <f t="shared" si="9"/>
        <v>436.02443890788328</v>
      </c>
      <c r="H50" s="7">
        <v>3000</v>
      </c>
      <c r="J50" s="8">
        <v>402229814.31339705</v>
      </c>
      <c r="K50" s="8">
        <v>368435189.71891081</v>
      </c>
      <c r="L50" s="8">
        <v>436024438.90788329</v>
      </c>
    </row>
    <row r="51" spans="2:12" x14ac:dyDescent="0.25">
      <c r="B51">
        <f t="shared" si="4"/>
        <v>3120</v>
      </c>
      <c r="C51" s="11"/>
      <c r="D51" s="11">
        <f t="shared" si="7"/>
        <v>441.36640853544662</v>
      </c>
      <c r="E51" s="11">
        <f t="shared" si="8"/>
        <v>399.29745927297421</v>
      </c>
      <c r="F51" s="11">
        <f t="shared" si="9"/>
        <v>483.4353577979191</v>
      </c>
      <c r="H51" s="7">
        <v>3120</v>
      </c>
      <c r="J51" s="8">
        <v>441366408.53544664</v>
      </c>
      <c r="K51" s="8">
        <v>399297459.27297419</v>
      </c>
      <c r="L51" s="8">
        <v>483435357.79791909</v>
      </c>
    </row>
    <row r="52" spans="2:12" x14ac:dyDescent="0.25">
      <c r="B52">
        <f t="shared" si="4"/>
        <v>3240</v>
      </c>
      <c r="C52" s="11"/>
      <c r="D52" s="11">
        <f t="shared" si="7"/>
        <v>480.50300275749623</v>
      </c>
      <c r="E52" s="11">
        <f t="shared" si="8"/>
        <v>428.06050780363699</v>
      </c>
      <c r="F52" s="11">
        <f t="shared" si="9"/>
        <v>532.94549771135553</v>
      </c>
      <c r="H52" s="7">
        <v>3240</v>
      </c>
      <c r="J52" s="8">
        <v>480503002.75749624</v>
      </c>
      <c r="K52" s="8">
        <v>428060507.80363697</v>
      </c>
      <c r="L52" s="8">
        <v>532945497.71135551</v>
      </c>
    </row>
    <row r="53" spans="2:12" x14ac:dyDescent="0.25">
      <c r="B53">
        <f t="shared" si="4"/>
        <v>3360</v>
      </c>
      <c r="C53" s="11"/>
      <c r="D53" s="11">
        <f t="shared" si="7"/>
        <v>519.63959697954579</v>
      </c>
      <c r="E53" s="11">
        <f t="shared" si="8"/>
        <v>455.12881754590774</v>
      </c>
      <c r="F53" s="11">
        <f t="shared" si="9"/>
        <v>584.15037641318395</v>
      </c>
      <c r="H53" s="7">
        <v>3360</v>
      </c>
      <c r="J53" s="8">
        <v>519639596.97954583</v>
      </c>
      <c r="K53" s="8">
        <v>455128817.54590774</v>
      </c>
      <c r="L53" s="8">
        <v>584150376.41318393</v>
      </c>
    </row>
    <row r="54" spans="2:12" x14ac:dyDescent="0.25">
      <c r="B54">
        <f t="shared" si="4"/>
        <v>3480</v>
      </c>
      <c r="C54" s="11"/>
      <c r="D54" s="11">
        <f t="shared" si="7"/>
        <v>558.77619120159545</v>
      </c>
      <c r="E54" s="11">
        <f t="shared" si="8"/>
        <v>480.78657453796274</v>
      </c>
      <c r="F54" s="11">
        <f t="shared" si="9"/>
        <v>636.76580786522823</v>
      </c>
      <c r="H54" s="7">
        <v>3480</v>
      </c>
      <c r="J54" s="8">
        <v>558776191.20159543</v>
      </c>
      <c r="K54" s="8">
        <v>480786574.53796273</v>
      </c>
      <c r="L54" s="8">
        <v>636765807.86522818</v>
      </c>
    </row>
    <row r="55" spans="2:12" x14ac:dyDescent="0.25">
      <c r="B55">
        <f t="shared" si="4"/>
        <v>3600</v>
      </c>
      <c r="C55" s="11"/>
      <c r="D55" s="11">
        <f t="shared" si="7"/>
        <v>597.912785423645</v>
      </c>
      <c r="E55" s="11">
        <f t="shared" si="8"/>
        <v>505.22653042085517</v>
      </c>
      <c r="F55" s="11">
        <f t="shared" si="9"/>
        <v>690.59904042643484</v>
      </c>
      <c r="H55" s="7">
        <v>3600</v>
      </c>
      <c r="J55" s="8">
        <v>597912785.42364502</v>
      </c>
      <c r="K55" s="8">
        <v>505226530.42085516</v>
      </c>
      <c r="L55" s="8">
        <v>690599040.42643487</v>
      </c>
    </row>
    <row r="56" spans="2:12" x14ac:dyDescent="0.25">
      <c r="B56">
        <f t="shared" si="4"/>
        <v>3720</v>
      </c>
      <c r="C56" s="11"/>
      <c r="D56" s="11">
        <f t="shared" si="7"/>
        <v>637.04937964569456</v>
      </c>
      <c r="E56" s="11">
        <f t="shared" si="8"/>
        <v>528.58264282152811</v>
      </c>
      <c r="F56" s="11">
        <f t="shared" si="9"/>
        <v>745.516116469861</v>
      </c>
      <c r="H56" s="7">
        <v>3720</v>
      </c>
      <c r="J56" s="8">
        <v>637049379.64569461</v>
      </c>
      <c r="K56" s="8">
        <v>528582642.82152814</v>
      </c>
      <c r="L56" s="8">
        <v>745516116.46986103</v>
      </c>
    </row>
    <row r="57" spans="2:12" x14ac:dyDescent="0.25">
      <c r="B57">
        <f t="shared" si="4"/>
        <v>3840</v>
      </c>
      <c r="C57" s="11"/>
      <c r="D57" s="11">
        <f t="shared" si="7"/>
        <v>676.18597386774422</v>
      </c>
      <c r="E57" s="11">
        <f t="shared" si="8"/>
        <v>550.95194751426152</v>
      </c>
      <c r="F57" s="11">
        <f t="shared" si="9"/>
        <v>801.42000022122693</v>
      </c>
      <c r="H57" s="7">
        <v>3840</v>
      </c>
      <c r="J57" s="8">
        <v>676185973.86774421</v>
      </c>
      <c r="K57" s="8">
        <v>550951947.51426148</v>
      </c>
      <c r="L57" s="8">
        <v>801420000.22122693</v>
      </c>
    </row>
    <row r="58" spans="2:12" x14ac:dyDescent="0.25">
      <c r="B58">
        <f t="shared" si="4"/>
        <v>3960</v>
      </c>
      <c r="C58" s="11"/>
      <c r="D58" s="11">
        <f t="shared" si="7"/>
        <v>715.32256808979378</v>
      </c>
      <c r="E58" s="11">
        <f t="shared" si="8"/>
        <v>572.407787183305</v>
      </c>
      <c r="F58" s="11">
        <f t="shared" si="9"/>
        <v>858.23734899628255</v>
      </c>
      <c r="H58" s="7">
        <v>3960</v>
      </c>
      <c r="J58" s="8">
        <v>715322568.0897938</v>
      </c>
      <c r="K58" s="8">
        <v>572407787.18330503</v>
      </c>
      <c r="L58" s="8">
        <v>858237348.99628258</v>
      </c>
    </row>
    <row r="59" spans="2:12" x14ac:dyDescent="0.25">
      <c r="B59">
        <f t="shared" si="4"/>
        <v>4080</v>
      </c>
      <c r="C59" s="11"/>
      <c r="D59" s="11">
        <f t="shared" si="7"/>
        <v>754.45916231184344</v>
      </c>
      <c r="E59" s="11">
        <f t="shared" si="8"/>
        <v>593.00774426709654</v>
      </c>
      <c r="F59" s="11">
        <f t="shared" si="9"/>
        <v>915.91058035659023</v>
      </c>
      <c r="H59" s="7">
        <v>4080</v>
      </c>
      <c r="J59" s="8">
        <v>754459162.3118434</v>
      </c>
      <c r="K59" s="8">
        <v>593007744.26709652</v>
      </c>
      <c r="L59" s="8">
        <v>915910580.35659027</v>
      </c>
    </row>
    <row r="60" spans="2:12" x14ac:dyDescent="0.25">
      <c r="B60">
        <f t="shared" si="4"/>
        <v>4200</v>
      </c>
      <c r="C60" s="11"/>
      <c r="D60" s="11">
        <f t="shared" si="7"/>
        <v>793.595756533893</v>
      </c>
      <c r="E60" s="11">
        <f t="shared" si="8"/>
        <v>612.79850441186352</v>
      </c>
      <c r="F60" s="11">
        <f t="shared" si="9"/>
        <v>974.39300865592236</v>
      </c>
      <c r="H60" s="7">
        <v>4200</v>
      </c>
      <c r="J60" s="8">
        <v>793595756.53389299</v>
      </c>
      <c r="K60" s="8">
        <v>612798504.41186357</v>
      </c>
      <c r="L60" s="8">
        <v>974393008.65592241</v>
      </c>
    </row>
    <row r="61" spans="2:12" x14ac:dyDescent="0.25">
      <c r="B61">
        <f t="shared" si="4"/>
        <v>4320</v>
      </c>
      <c r="C61" s="11"/>
      <c r="D61" s="11">
        <f t="shared" si="7"/>
        <v>832.73235075594255</v>
      </c>
      <c r="E61" s="11">
        <f t="shared" si="8"/>
        <v>631.81893602949151</v>
      </c>
      <c r="F61" s="11">
        <f t="shared" si="9"/>
        <v>1033.6457654823937</v>
      </c>
      <c r="H61" s="7">
        <v>4320</v>
      </c>
      <c r="J61" s="8">
        <v>832732350.75594258</v>
      </c>
      <c r="K61" s="8">
        <v>631818936.02949154</v>
      </c>
      <c r="L61" s="8">
        <v>1033645765.4823936</v>
      </c>
    </row>
    <row r="62" spans="2:12" x14ac:dyDescent="0.25">
      <c r="B62">
        <f t="shared" si="4"/>
        <v>4440</v>
      </c>
      <c r="C62" s="11"/>
      <c r="D62" s="11">
        <f t="shared" si="7"/>
        <v>871.86894497799221</v>
      </c>
      <c r="E62" s="11">
        <f t="shared" si="8"/>
        <v>650.10210892715179</v>
      </c>
      <c r="F62" s="11">
        <f t="shared" si="9"/>
        <v>1093.6357810288325</v>
      </c>
      <c r="H62" s="7">
        <v>4440</v>
      </c>
      <c r="J62" s="8">
        <v>871868944.97799218</v>
      </c>
      <c r="K62" s="8">
        <v>650102108.9271518</v>
      </c>
      <c r="L62" s="8">
        <v>1093635781.0288324</v>
      </c>
    </row>
    <row r="63" spans="2:12" x14ac:dyDescent="0.25">
      <c r="B63">
        <f t="shared" si="4"/>
        <v>4560</v>
      </c>
      <c r="C63" s="11"/>
      <c r="D63" s="11">
        <f t="shared" si="7"/>
        <v>911.00553920004177</v>
      </c>
      <c r="E63" s="11">
        <f t="shared" si="8"/>
        <v>667.67666278667616</v>
      </c>
      <c r="F63" s="11">
        <f t="shared" si="9"/>
        <v>1154.3344156134074</v>
      </c>
      <c r="H63" s="7">
        <v>4560</v>
      </c>
      <c r="J63" s="8">
        <v>911005539.20004177</v>
      </c>
      <c r="K63" s="8">
        <v>667676662.78667617</v>
      </c>
      <c r="L63" s="8">
        <v>1154334415.6134074</v>
      </c>
    </row>
    <row r="64" spans="2:12" x14ac:dyDescent="0.25">
      <c r="B64">
        <f t="shared" si="4"/>
        <v>4680</v>
      </c>
      <c r="C64" s="11"/>
      <c r="D64" s="11">
        <f t="shared" si="7"/>
        <v>950.14213342209132</v>
      </c>
      <c r="E64" s="11">
        <f t="shared" si="8"/>
        <v>684.56776446368303</v>
      </c>
      <c r="F64" s="11">
        <f t="shared" si="9"/>
        <v>1215.7165023804998</v>
      </c>
      <c r="H64" s="7">
        <v>4680</v>
      </c>
      <c r="J64" s="8">
        <v>950142133.42209136</v>
      </c>
      <c r="K64" s="8">
        <v>684567764.46368301</v>
      </c>
      <c r="L64" s="8">
        <v>1215716502.3804998</v>
      </c>
    </row>
    <row r="65" spans="2:12" x14ac:dyDescent="0.25">
      <c r="B65">
        <f t="shared" si="4"/>
        <v>4800</v>
      </c>
      <c r="C65" s="11"/>
      <c r="D65" s="11">
        <f t="shared" si="7"/>
        <v>989.27872764414099</v>
      </c>
      <c r="E65" s="11">
        <f t="shared" si="8"/>
        <v>700.79779710966011</v>
      </c>
      <c r="F65" s="11">
        <f t="shared" si="9"/>
        <v>1277.7596581786217</v>
      </c>
      <c r="H65" s="7">
        <v>4800</v>
      </c>
      <c r="J65" s="8">
        <v>989278727.64414096</v>
      </c>
      <c r="K65" s="8">
        <v>700797797.10966015</v>
      </c>
      <c r="L65" s="8">
        <v>1277759658.1786218</v>
      </c>
    </row>
    <row r="66" spans="2:12" x14ac:dyDescent="0.25">
      <c r="B66">
        <f t="shared" si="4"/>
        <v>4920</v>
      </c>
      <c r="C66" s="11"/>
      <c r="D66" s="11">
        <f t="shared" si="7"/>
        <v>1028.4153218661907</v>
      </c>
      <c r="E66" s="11">
        <f t="shared" si="8"/>
        <v>716.38686922671991</v>
      </c>
      <c r="F66" s="11">
        <f t="shared" si="9"/>
        <v>1340.4437745056612</v>
      </c>
      <c r="H66" s="7">
        <v>4920</v>
      </c>
      <c r="J66" s="8">
        <v>1028415321.8661906</v>
      </c>
      <c r="K66" s="8">
        <v>716386869.22671986</v>
      </c>
      <c r="L66" s="8">
        <v>1340443774.5056612</v>
      </c>
    </row>
    <row r="67" spans="2:12" x14ac:dyDescent="0.25">
      <c r="B67">
        <f t="shared" si="4"/>
        <v>5040</v>
      </c>
      <c r="C67" s="11"/>
      <c r="D67" s="11">
        <f t="shared" si="7"/>
        <v>1067.5519160882402</v>
      </c>
      <c r="E67" s="11">
        <f t="shared" si="8"/>
        <v>731.35319951108499</v>
      </c>
      <c r="F67" s="11">
        <f t="shared" si="9"/>
        <v>1403.7506326653952</v>
      </c>
      <c r="H67" s="7">
        <v>5040</v>
      </c>
      <c r="J67" s="8">
        <v>1067551916.0882401</v>
      </c>
      <c r="K67" s="8">
        <v>731353199.51108503</v>
      </c>
      <c r="L67" s="8">
        <v>1403750632.6653953</v>
      </c>
    </row>
    <row r="68" spans="2:12" x14ac:dyDescent="0.25">
      <c r="B68">
        <f t="shared" si="4"/>
        <v>5160</v>
      </c>
      <c r="C68" s="11"/>
      <c r="D68" s="11">
        <f t="shared" si="7"/>
        <v>1106.6885103102898</v>
      </c>
      <c r="E68" s="11">
        <f t="shared" si="8"/>
        <v>745.71341386523943</v>
      </c>
      <c r="F68" s="11">
        <f t="shared" si="9"/>
        <v>1467.6636067553404</v>
      </c>
      <c r="H68" s="7">
        <v>5160</v>
      </c>
      <c r="J68" s="8">
        <v>1106688510.3102899</v>
      </c>
      <c r="K68" s="8">
        <v>745713413.86523938</v>
      </c>
      <c r="L68" s="8">
        <v>1467663606.7553403</v>
      </c>
    </row>
    <row r="69" spans="2:12" x14ac:dyDescent="0.25">
      <c r="B69">
        <f t="shared" si="4"/>
        <v>5280</v>
      </c>
      <c r="C69" s="11"/>
      <c r="D69" s="11">
        <f t="shared" si="7"/>
        <v>1145.8251045323393</v>
      </c>
      <c r="E69" s="11">
        <f t="shared" si="8"/>
        <v>759.48277888112852</v>
      </c>
      <c r="F69" s="11">
        <f t="shared" si="9"/>
        <v>1532.1674301835501</v>
      </c>
      <c r="H69" s="7">
        <v>5280</v>
      </c>
      <c r="J69" s="8">
        <v>1145825104.5323393</v>
      </c>
      <c r="K69" s="8">
        <v>759482778.88112855</v>
      </c>
      <c r="L69" s="8">
        <v>1532167430.1835501</v>
      </c>
    </row>
    <row r="70" spans="2:12" x14ac:dyDescent="0.25">
      <c r="B70">
        <f t="shared" si="4"/>
        <v>5400</v>
      </c>
      <c r="C70" s="11"/>
      <c r="D70" s="11">
        <f t="shared" si="7"/>
        <v>1184.9616987543889</v>
      </c>
      <c r="E70" s="11">
        <f t="shared" si="8"/>
        <v>772.6753884150977</v>
      </c>
      <c r="F70" s="11">
        <f t="shared" si="9"/>
        <v>1597.2480090936799</v>
      </c>
      <c r="H70" s="7">
        <v>5400</v>
      </c>
      <c r="J70" s="8">
        <v>1184961698.7543888</v>
      </c>
      <c r="K70" s="8">
        <v>772675388.41509771</v>
      </c>
      <c r="L70" s="8">
        <v>1597248009.0936799</v>
      </c>
    </row>
    <row r="71" spans="2:12" x14ac:dyDescent="0.25">
      <c r="B71">
        <f t="shared" si="4"/>
        <v>5520</v>
      </c>
      <c r="C71" s="11"/>
      <c r="D71" s="11">
        <f t="shared" si="7"/>
        <v>1224.0982929764384</v>
      </c>
      <c r="E71" s="11">
        <f t="shared" si="8"/>
        <v>785.30431487150167</v>
      </c>
      <c r="F71" s="11">
        <f t="shared" si="9"/>
        <v>1662.8922710813754</v>
      </c>
      <c r="H71" s="7">
        <v>5520</v>
      </c>
      <c r="J71" s="8">
        <v>1224098292.9764385</v>
      </c>
      <c r="K71" s="8">
        <v>785304314.87150168</v>
      </c>
      <c r="L71" s="8">
        <v>1662892271.0813754</v>
      </c>
    </row>
    <row r="72" spans="2:12" x14ac:dyDescent="0.25">
      <c r="B72">
        <f t="shared" si="4"/>
        <v>5640</v>
      </c>
      <c r="C72" s="11"/>
      <c r="D72" s="11">
        <f t="shared" si="7"/>
        <v>1263.2348871984882</v>
      </c>
      <c r="E72" s="11">
        <f t="shared" si="8"/>
        <v>797.38173347906024</v>
      </c>
      <c r="F72" s="11">
        <f t="shared" si="9"/>
        <v>1729.0880409179163</v>
      </c>
      <c r="H72" s="7">
        <v>5640</v>
      </c>
      <c r="J72" s="8">
        <v>1263234887.1984882</v>
      </c>
      <c r="K72" s="8">
        <v>797381733.47906029</v>
      </c>
      <c r="L72" s="8">
        <v>1729088040.9179163</v>
      </c>
    </row>
    <row r="73" spans="2:12" x14ac:dyDescent="0.25">
      <c r="B73">
        <f t="shared" si="4"/>
        <v>5760</v>
      </c>
      <c r="C73" s="11"/>
      <c r="D73" s="11">
        <f t="shared" si="7"/>
        <v>1302.3714814205377</v>
      </c>
      <c r="E73" s="11">
        <f t="shared" si="8"/>
        <v>808.91902557745289</v>
      </c>
      <c r="F73" s="11">
        <f t="shared" si="9"/>
        <v>1795.8239372636226</v>
      </c>
      <c r="H73" s="7">
        <v>5760</v>
      </c>
      <c r="J73" s="8">
        <v>1302371481.4205377</v>
      </c>
      <c r="K73" s="8">
        <v>808919025.5774529</v>
      </c>
      <c r="L73" s="8">
        <v>1795823937.2636225</v>
      </c>
    </row>
    <row r="74" spans="2:12" x14ac:dyDescent="0.25">
      <c r="B74">
        <f t="shared" si="4"/>
        <v>5880</v>
      </c>
      <c r="C74" s="11"/>
      <c r="D74" s="11">
        <f t="shared" si="7"/>
        <v>1341.5080756425871</v>
      </c>
      <c r="E74" s="11">
        <f t="shared" si="8"/>
        <v>819.9268653601406</v>
      </c>
      <c r="F74" s="11">
        <f t="shared" si="9"/>
        <v>1863.0892859250339</v>
      </c>
      <c r="H74" s="7">
        <v>5880</v>
      </c>
      <c r="J74" s="8">
        <v>1341508075.6425872</v>
      </c>
      <c r="K74" s="8">
        <v>819926865.36014056</v>
      </c>
      <c r="L74" s="8">
        <v>1863089285.9250338</v>
      </c>
    </row>
    <row r="75" spans="2:12" x14ac:dyDescent="0.25">
      <c r="B75">
        <f t="shared" si="4"/>
        <v>6000</v>
      </c>
      <c r="C75" s="11"/>
      <c r="D75" s="11">
        <f t="shared" si="7"/>
        <v>1380.6446698646369</v>
      </c>
      <c r="E75" s="11">
        <f t="shared" si="8"/>
        <v>830.41529341008072</v>
      </c>
      <c r="F75" s="11">
        <f t="shared" si="9"/>
        <v>1930.8740463191932</v>
      </c>
      <c r="H75" s="7">
        <v>6000</v>
      </c>
      <c r="J75" s="8">
        <v>1380644669.8646369</v>
      </c>
      <c r="K75" s="8">
        <v>830415293.41008067</v>
      </c>
      <c r="L75" s="8">
        <v>1930874046.3191931</v>
      </c>
    </row>
    <row r="76" spans="2:12" x14ac:dyDescent="0.25">
      <c r="B76">
        <f t="shared" si="4"/>
        <v>6120</v>
      </c>
      <c r="C76" s="11"/>
      <c r="D76" s="11">
        <f t="shared" si="7"/>
        <v>1419.7812640866866</v>
      </c>
      <c r="E76" s="11">
        <f t="shared" si="8"/>
        <v>840.39377956875421</v>
      </c>
      <c r="F76" s="11">
        <f t="shared" si="9"/>
        <v>1999.1687486046189</v>
      </c>
      <c r="H76" s="7">
        <v>6120</v>
      </c>
      <c r="J76" s="8">
        <v>1419781264.0866866</v>
      </c>
      <c r="K76" s="8">
        <v>840393779.5687542</v>
      </c>
      <c r="L76" s="8">
        <v>1999168748.604619</v>
      </c>
    </row>
    <row r="77" spans="2:12" x14ac:dyDescent="0.25">
      <c r="B77">
        <f t="shared" si="4"/>
        <v>6240</v>
      </c>
      <c r="C77" s="11"/>
      <c r="D77" s="11">
        <f t="shared" si="7"/>
        <v>1458.9178583087362</v>
      </c>
      <c r="E77" s="11">
        <f t="shared" si="8"/>
        <v>849.87127709849176</v>
      </c>
      <c r="F77" s="11">
        <f t="shared" si="9"/>
        <v>2067.9644395189807</v>
      </c>
      <c r="H77" s="7">
        <v>6240</v>
      </c>
      <c r="J77" s="8">
        <v>1458917858.3087361</v>
      </c>
      <c r="K77" s="8">
        <v>849871277.09849179</v>
      </c>
      <c r="L77" s="8">
        <v>2067964439.5189805</v>
      </c>
    </row>
    <row r="78" spans="2:12" x14ac:dyDescent="0.25">
      <c r="B78">
        <f t="shared" si="4"/>
        <v>6360</v>
      </c>
      <c r="C78" s="11"/>
      <c r="D78" s="11">
        <f t="shared" si="7"/>
        <v>1498.0544525307855</v>
      </c>
      <c r="E78" s="11">
        <f t="shared" si="8"/>
        <v>858.85626966883501</v>
      </c>
      <c r="F78" s="11">
        <f t="shared" si="9"/>
        <v>2137.252635392736</v>
      </c>
      <c r="H78" s="7">
        <v>6360</v>
      </c>
      <c r="J78" s="8">
        <v>1498054452.5307856</v>
      </c>
      <c r="K78" s="8">
        <v>858856269.66883504</v>
      </c>
      <c r="L78" s="8">
        <v>2137252635.392736</v>
      </c>
    </row>
    <row r="79" spans="2:12" x14ac:dyDescent="0.25">
      <c r="B79">
        <f t="shared" si="4"/>
        <v>6480</v>
      </c>
      <c r="C79" s="11"/>
      <c r="D79" s="11">
        <f t="shared" si="7"/>
        <v>1537.1910467528353</v>
      </c>
      <c r="E79" s="11">
        <f t="shared" si="8"/>
        <v>867.35681237595725</v>
      </c>
      <c r="F79" s="11">
        <f t="shared" si="9"/>
        <v>2207.0252811297132</v>
      </c>
      <c r="H79" s="7">
        <v>6480</v>
      </c>
      <c r="J79" s="8">
        <v>1537191046.7528353</v>
      </c>
      <c r="K79" s="8">
        <v>867356812.37595725</v>
      </c>
      <c r="L79" s="8">
        <v>2207025281.1297131</v>
      </c>
    </row>
    <row r="80" spans="2:12" x14ac:dyDescent="0.25">
      <c r="B80">
        <f t="shared" si="4"/>
        <v>6600</v>
      </c>
      <c r="C80" s="11"/>
      <c r="D80" s="11">
        <f t="shared" si="7"/>
        <v>1576.3276409748851</v>
      </c>
      <c r="E80" s="11">
        <f t="shared" si="8"/>
        <v>875.38056776004885</v>
      </c>
      <c r="F80" s="11">
        <f t="shared" si="9"/>
        <v>2277.2747141897212</v>
      </c>
      <c r="H80" s="7">
        <v>6600</v>
      </c>
      <c r="J80" s="8">
        <v>1576327640.974885</v>
      </c>
      <c r="K80" s="8">
        <v>875380567.76004887</v>
      </c>
      <c r="L80" s="8">
        <v>2277274714.1897211</v>
      </c>
    </row>
    <row r="81" spans="2:12" x14ac:dyDescent="0.25">
      <c r="B81">
        <f t="shared" si="4"/>
        <v>6720</v>
      </c>
      <c r="C81" s="11"/>
      <c r="D81" s="11">
        <f t="shared" si="7"/>
        <v>1615.4642351969344</v>
      </c>
      <c r="E81" s="11">
        <f t="shared" si="8"/>
        <v>882.93483759816149</v>
      </c>
      <c r="F81" s="11">
        <f t="shared" si="9"/>
        <v>2347.9936327957075</v>
      </c>
      <c r="H81" s="7">
        <v>6720</v>
      </c>
      <c r="J81" s="8">
        <v>1615464235.1969345</v>
      </c>
      <c r="K81" s="8">
        <v>882934837.59816146</v>
      </c>
      <c r="L81" s="8">
        <v>2347993632.7957077</v>
      </c>
    </row>
    <row r="82" spans="2:12" x14ac:dyDescent="0.25">
      <c r="B82">
        <f t="shared" si="4"/>
        <v>6840</v>
      </c>
      <c r="C82" s="11"/>
      <c r="D82" s="11">
        <f t="shared" si="7"/>
        <v>1654.6008294189839</v>
      </c>
      <c r="E82" s="11">
        <f t="shared" si="8"/>
        <v>890.0265911045941</v>
      </c>
      <c r="F82" s="11">
        <f t="shared" si="9"/>
        <v>2419.1750677333735</v>
      </c>
      <c r="H82" s="7">
        <v>6840</v>
      </c>
      <c r="J82" s="8">
        <v>1654600829.4189839</v>
      </c>
      <c r="K82" s="8">
        <v>890026591.10459411</v>
      </c>
      <c r="L82" s="8">
        <v>2419175067.7333736</v>
      </c>
    </row>
    <row r="83" spans="2:12" x14ac:dyDescent="0.25">
      <c r="B83">
        <f t="shared" si="4"/>
        <v>6960</v>
      </c>
      <c r="C83" s="11"/>
      <c r="D83" s="11">
        <f t="shared" si="7"/>
        <v>1693.7374236410337</v>
      </c>
      <c r="E83" s="11">
        <f t="shared" si="8"/>
        <v>896.66249005692498</v>
      </c>
      <c r="F83" s="11">
        <f t="shared" si="9"/>
        <v>2490.8123572251425</v>
      </c>
      <c r="H83" s="7">
        <v>6960</v>
      </c>
      <c r="J83" s="8">
        <v>1693737423.6410336</v>
      </c>
      <c r="K83" s="8">
        <v>896662490.05692494</v>
      </c>
      <c r="L83" s="8">
        <v>2490812357.2251425</v>
      </c>
    </row>
    <row r="84" spans="2:12" x14ac:dyDescent="0.25">
      <c r="B84">
        <f t="shared" si="4"/>
        <v>7080</v>
      </c>
      <c r="C84" s="11"/>
      <c r="D84" s="11">
        <f t="shared" si="7"/>
        <v>1732.8740178630833</v>
      </c>
      <c r="E84" s="11">
        <f t="shared" si="8"/>
        <v>902.84891127563253</v>
      </c>
      <c r="F84" s="11">
        <f t="shared" si="9"/>
        <v>2562.8991244505341</v>
      </c>
      <c r="H84" s="7">
        <v>7080</v>
      </c>
      <c r="J84" s="8">
        <v>1732874017.8630834</v>
      </c>
      <c r="K84" s="8">
        <v>902848911.2756325</v>
      </c>
      <c r="L84" s="8">
        <v>2562899124.4505343</v>
      </c>
    </row>
    <row r="85" spans="2:12" x14ac:dyDescent="0.25">
      <c r="B85">
        <f t="shared" si="4"/>
        <v>7200</v>
      </c>
      <c r="C85" s="11"/>
      <c r="D85" s="11">
        <f t="shared" si="7"/>
        <v>1772.0106120851328</v>
      </c>
      <c r="E85" s="11">
        <f t="shared" si="8"/>
        <v>908.59196681328945</v>
      </c>
      <c r="F85" s="11">
        <f t="shared" si="9"/>
        <v>2635.4292573569764</v>
      </c>
      <c r="H85" s="7">
        <v>7200</v>
      </c>
      <c r="J85" s="8">
        <v>1772010612.0851328</v>
      </c>
      <c r="K85" s="8">
        <v>908591966.8132894</v>
      </c>
      <c r="L85" s="8">
        <v>2635429257.3569765</v>
      </c>
    </row>
    <row r="86" spans="2:12" x14ac:dyDescent="0.25">
      <c r="B86">
        <f t="shared" si="4"/>
        <v>7320</v>
      </c>
      <c r="C86" s="11"/>
      <c r="D86" s="11">
        <f t="shared" si="7"/>
        <v>1811.1472063071824</v>
      </c>
      <c r="E86" s="11">
        <f t="shared" si="8"/>
        <v>913.89752215141664</v>
      </c>
      <c r="F86" s="11">
        <f t="shared" si="9"/>
        <v>2708.3968904629478</v>
      </c>
      <c r="H86" s="7">
        <v>7320</v>
      </c>
      <c r="J86" s="8">
        <v>1811147206.3071823</v>
      </c>
      <c r="K86" s="8">
        <v>913897522.15141666</v>
      </c>
      <c r="L86" s="8">
        <v>2708396890.4629478</v>
      </c>
    </row>
    <row r="87" spans="2:12" x14ac:dyDescent="0.25">
      <c r="B87">
        <f t="shared" si="4"/>
        <v>7440</v>
      </c>
      <c r="C87" s="11"/>
      <c r="D87" s="11">
        <f t="shared" si="7"/>
        <v>1850.2838005292319</v>
      </c>
      <c r="E87" s="11">
        <f t="shared" si="8"/>
        <v>918.77121265614278</v>
      </c>
      <c r="F87" s="11">
        <f t="shared" si="9"/>
        <v>2781.7963884023216</v>
      </c>
      <c r="H87" s="7">
        <v>7440</v>
      </c>
      <c r="J87" s="8">
        <v>1850283800.529232</v>
      </c>
      <c r="K87" s="8">
        <v>918771212.65614283</v>
      </c>
      <c r="L87" s="8">
        <v>2781796388.4023213</v>
      </c>
    </row>
    <row r="88" spans="2:12" x14ac:dyDescent="0.25">
      <c r="B88">
        <f t="shared" si="4"/>
        <v>7560</v>
      </c>
      <c r="C88" s="11"/>
      <c r="D88" s="11">
        <f t="shared" si="7"/>
        <v>1889.4203947512817</v>
      </c>
      <c r="E88" s="11">
        <f t="shared" si="8"/>
        <v>923.21845850549801</v>
      </c>
      <c r="F88" s="11">
        <f t="shared" si="9"/>
        <v>2855.6223309970655</v>
      </c>
      <c r="H88" s="7">
        <v>7560</v>
      </c>
      <c r="J88" s="8">
        <v>1889420394.7512817</v>
      </c>
      <c r="K88" s="8">
        <v>923218458.50549805</v>
      </c>
      <c r="L88" s="8">
        <v>2855622330.9970655</v>
      </c>
    </row>
    <row r="89" spans="2:12" x14ac:dyDescent="0.25">
      <c r="B89">
        <f t="shared" si="4"/>
        <v>7680</v>
      </c>
      <c r="C89" s="11"/>
      <c r="D89" s="11">
        <f t="shared" si="7"/>
        <v>1928.5569889733313</v>
      </c>
      <c r="E89" s="11">
        <f t="shared" si="8"/>
        <v>927.24447826965002</v>
      </c>
      <c r="F89" s="11">
        <f t="shared" si="9"/>
        <v>2929.8694996770123</v>
      </c>
      <c r="H89" s="7">
        <v>7680</v>
      </c>
      <c r="J89" s="8">
        <v>1928556988.9733312</v>
      </c>
      <c r="K89" s="8">
        <v>927244478.26964998</v>
      </c>
      <c r="L89" s="8">
        <v>2929869499.6770124</v>
      </c>
    </row>
    <row r="90" spans="2:12" x14ac:dyDescent="0.25">
      <c r="B90">
        <f t="shared" ref="B90:B92" si="10">H90</f>
        <v>7800</v>
      </c>
      <c r="C90" s="11"/>
      <c r="D90" s="11">
        <f t="shared" si="7"/>
        <v>1967.6935831953806</v>
      </c>
      <c r="E90" s="11">
        <f t="shared" si="8"/>
        <v>930.85430129934537</v>
      </c>
      <c r="F90" s="11">
        <f t="shared" si="9"/>
        <v>3004.5328650914157</v>
      </c>
      <c r="H90" s="7">
        <v>7800</v>
      </c>
      <c r="J90" s="8">
        <v>1967693583.1953807</v>
      </c>
      <c r="K90" s="8">
        <v>930854301.29934537</v>
      </c>
      <c r="L90" s="8">
        <v>3004532865.0914159</v>
      </c>
    </row>
    <row r="91" spans="2:12" x14ac:dyDescent="0.25">
      <c r="B91">
        <f t="shared" si="10"/>
        <v>7920</v>
      </c>
      <c r="C91" s="11"/>
      <c r="D91" s="11">
        <f t="shared" si="7"/>
        <v>2006.8301774174304</v>
      </c>
      <c r="E91" s="11">
        <f t="shared" si="8"/>
        <v>934.0527790561149</v>
      </c>
      <c r="F91" s="11">
        <f t="shared" si="9"/>
        <v>3079.6075757787457</v>
      </c>
      <c r="H91" s="7">
        <v>7920</v>
      </c>
      <c r="J91" s="8">
        <v>2006830177.4174304</v>
      </c>
      <c r="K91" s="8">
        <v>934052779.05611491</v>
      </c>
      <c r="L91" s="8">
        <v>3079607575.7787457</v>
      </c>
    </row>
    <row r="92" spans="2:12" x14ac:dyDescent="0.25">
      <c r="B92">
        <f t="shared" si="10"/>
        <v>8040</v>
      </c>
      <c r="C92" s="11"/>
      <c r="D92" s="11">
        <f t="shared" si="7"/>
        <v>2045.9667716394802</v>
      </c>
      <c r="E92" s="11">
        <f t="shared" si="8"/>
        <v>936.84459549966857</v>
      </c>
      <c r="F92" s="11">
        <f t="shared" si="9"/>
        <v>3155.0889477792916</v>
      </c>
      <c r="H92" s="7">
        <v>8040</v>
      </c>
      <c r="J92" s="8">
        <v>2045966771.6394801</v>
      </c>
      <c r="K92" s="8">
        <v>936844595.4996686</v>
      </c>
      <c r="L92" s="8">
        <v>3155088947.7792916</v>
      </c>
    </row>
  </sheetData>
  <mergeCells count="3">
    <mergeCell ref="A2:J2"/>
    <mergeCell ref="L2:U2"/>
    <mergeCell ref="B24:F2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13" sqref="J13"/>
    </sheetView>
  </sheetViews>
  <sheetFormatPr defaultRowHeight="15" x14ac:dyDescent="0.25"/>
  <cols>
    <col min="2" max="6" width="10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G1" t="s">
        <v>2</v>
      </c>
    </row>
    <row r="2" spans="1:7" x14ac:dyDescent="0.25">
      <c r="A2">
        <v>360</v>
      </c>
      <c r="B2">
        <v>181849</v>
      </c>
      <c r="C2">
        <v>176688</v>
      </c>
      <c r="D2">
        <v>177993</v>
      </c>
      <c r="E2">
        <v>177517</v>
      </c>
      <c r="F2">
        <v>180734</v>
      </c>
      <c r="G2">
        <f>AVERAGE(B2:F2)</f>
        <v>178956.2</v>
      </c>
    </row>
    <row r="3" spans="1:7" x14ac:dyDescent="0.25">
      <c r="A3">
        <v>600</v>
      </c>
      <c r="B3">
        <v>1435980</v>
      </c>
      <c r="C3">
        <v>1436276</v>
      </c>
      <c r="D3">
        <v>1438012</v>
      </c>
      <c r="E3">
        <v>1435937</v>
      </c>
      <c r="F3">
        <v>1434576</v>
      </c>
      <c r="G3">
        <f t="shared" ref="G3:G10" si="0">AVERAGE(B3:F3)</f>
        <v>1436156.2</v>
      </c>
    </row>
    <row r="4" spans="1:7" x14ac:dyDescent="0.25">
      <c r="A4">
        <v>1020</v>
      </c>
      <c r="B4">
        <v>33069184</v>
      </c>
      <c r="C4">
        <v>32980728</v>
      </c>
      <c r="D4">
        <v>33022730</v>
      </c>
      <c r="E4">
        <v>33013852</v>
      </c>
      <c r="F4">
        <v>32976546</v>
      </c>
      <c r="G4">
        <f t="shared" si="0"/>
        <v>33012608</v>
      </c>
    </row>
    <row r="5" spans="1:7" x14ac:dyDescent="0.25">
      <c r="A5">
        <v>2040</v>
      </c>
      <c r="B5">
        <v>134717312</v>
      </c>
      <c r="C5">
        <v>134604320</v>
      </c>
      <c r="D5">
        <v>134330112</v>
      </c>
      <c r="E5">
        <v>134883680</v>
      </c>
      <c r="F5">
        <v>134609456</v>
      </c>
      <c r="G5">
        <f t="shared" si="0"/>
        <v>134628976</v>
      </c>
    </row>
    <row r="6" spans="1:7" x14ac:dyDescent="0.25">
      <c r="A6">
        <v>2160</v>
      </c>
      <c r="B6">
        <v>164399792</v>
      </c>
      <c r="C6">
        <v>163153520</v>
      </c>
      <c r="D6">
        <v>169000416</v>
      </c>
      <c r="E6">
        <v>162837440</v>
      </c>
      <c r="F6">
        <v>163626560</v>
      </c>
      <c r="G6">
        <f t="shared" si="0"/>
        <v>164603545.59999999</v>
      </c>
    </row>
    <row r="7" spans="1:7" x14ac:dyDescent="0.25">
      <c r="A7">
        <v>2280</v>
      </c>
      <c r="B7">
        <v>193212496</v>
      </c>
      <c r="C7">
        <v>193157632</v>
      </c>
      <c r="D7">
        <v>193317712</v>
      </c>
      <c r="E7">
        <v>193248960</v>
      </c>
      <c r="F7">
        <v>195636032</v>
      </c>
      <c r="G7">
        <f t="shared" si="0"/>
        <v>193714566.40000001</v>
      </c>
    </row>
    <row r="8" spans="1:7" x14ac:dyDescent="0.25">
      <c r="A8">
        <v>2400</v>
      </c>
      <c r="B8">
        <v>228728560</v>
      </c>
      <c r="C8">
        <v>230772640</v>
      </c>
      <c r="D8">
        <v>227261600</v>
      </c>
      <c r="E8">
        <v>229097424</v>
      </c>
      <c r="F8">
        <v>227869840</v>
      </c>
      <c r="G8">
        <f t="shared" si="0"/>
        <v>228746012.80000001</v>
      </c>
    </row>
    <row r="9" spans="1:7" x14ac:dyDescent="0.25">
      <c r="A9">
        <v>2520</v>
      </c>
      <c r="B9">
        <v>266014768</v>
      </c>
      <c r="C9">
        <v>264867680</v>
      </c>
      <c r="D9">
        <v>264012256</v>
      </c>
      <c r="E9">
        <v>264777216</v>
      </c>
      <c r="F9">
        <v>266002864</v>
      </c>
      <c r="G9">
        <f t="shared" si="0"/>
        <v>265134956.80000001</v>
      </c>
    </row>
    <row r="10" spans="1:7" x14ac:dyDescent="0.25">
      <c r="A10">
        <v>2640</v>
      </c>
      <c r="B10">
        <v>309003360</v>
      </c>
      <c r="C10">
        <v>308240000</v>
      </c>
      <c r="D10">
        <v>308823808</v>
      </c>
      <c r="E10">
        <v>309787360</v>
      </c>
      <c r="F10">
        <v>312548064</v>
      </c>
      <c r="G10">
        <f t="shared" si="0"/>
        <v>309680518.39999998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"/>
  <sheetViews>
    <sheetView tabSelected="1" topLeftCell="K111" workbookViewId="0">
      <selection activeCell="Y108" sqref="Y108:AB140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10.5703125" bestFit="1" customWidth="1"/>
    <col min="4" max="5" width="9.5703125" bestFit="1" customWidth="1"/>
    <col min="6" max="7" width="9.42578125" bestFit="1" customWidth="1"/>
    <col min="25" max="25" width="13.28515625" bestFit="1" customWidth="1"/>
    <col min="26" max="26" width="18.85546875" bestFit="1" customWidth="1"/>
    <col min="27" max="27" width="12.5703125" bestFit="1" customWidth="1"/>
    <col min="28" max="28" width="12.140625" bestFit="1" customWidth="1"/>
  </cols>
  <sheetData>
    <row r="1" spans="1:28" x14ac:dyDescent="0.25">
      <c r="A1" s="10" t="s">
        <v>223</v>
      </c>
      <c r="B1" s="10"/>
      <c r="C1" s="10"/>
      <c r="D1" s="10"/>
      <c r="E1" s="10"/>
      <c r="F1" s="10"/>
      <c r="G1" s="10"/>
      <c r="Y1" s="10" t="s">
        <v>226</v>
      </c>
      <c r="Z1" s="10"/>
      <c r="AA1" s="10"/>
      <c r="AB1" s="10"/>
    </row>
    <row r="2" spans="1:28" x14ac:dyDescent="0.25">
      <c r="B2" s="13"/>
      <c r="C2" t="s">
        <v>220</v>
      </c>
      <c r="I2">
        <v>4</v>
      </c>
      <c r="L2" t="s">
        <v>215</v>
      </c>
      <c r="N2" s="6" t="s">
        <v>216</v>
      </c>
      <c r="O2" s="6"/>
      <c r="Y2" t="s">
        <v>218</v>
      </c>
      <c r="Z2" t="s">
        <v>227</v>
      </c>
      <c r="AA2" t="s">
        <v>215</v>
      </c>
      <c r="AB2" t="s">
        <v>216</v>
      </c>
    </row>
    <row r="3" spans="1:28" x14ac:dyDescent="0.25">
      <c r="A3" s="14"/>
      <c r="B3" s="15" t="s">
        <v>222</v>
      </c>
      <c r="C3">
        <v>1</v>
      </c>
      <c r="D3">
        <v>4</v>
      </c>
      <c r="E3">
        <v>9</v>
      </c>
      <c r="F3">
        <v>16</v>
      </c>
      <c r="G3">
        <v>25</v>
      </c>
      <c r="I3">
        <v>1714.4</v>
      </c>
      <c r="J3">
        <v>120</v>
      </c>
      <c r="K3">
        <v>120</v>
      </c>
      <c r="L3">
        <v>3.1742883807746147</v>
      </c>
      <c r="M3">
        <v>120</v>
      </c>
      <c r="N3">
        <v>0.79357209519365368</v>
      </c>
      <c r="Y3">
        <v>120</v>
      </c>
      <c r="Z3" s="6">
        <v>1714.4</v>
      </c>
      <c r="AA3" s="6">
        <v>3.1742883807746147</v>
      </c>
      <c r="AB3" s="6">
        <v>0.79357209519365368</v>
      </c>
    </row>
    <row r="4" spans="1:28" x14ac:dyDescent="0.25">
      <c r="A4" t="s">
        <v>218</v>
      </c>
      <c r="B4">
        <v>120</v>
      </c>
      <c r="C4" s="16">
        <v>5.4419999999999998E-3</v>
      </c>
      <c r="D4" s="17">
        <v>1.7144E-3</v>
      </c>
      <c r="E4" s="17">
        <v>2.6665E-3</v>
      </c>
      <c r="F4" s="17">
        <v>1.5900999999999998E-2</v>
      </c>
      <c r="G4" s="18">
        <v>8.0102000000000007E-2</v>
      </c>
      <c r="I4">
        <v>12845.2</v>
      </c>
      <c r="J4">
        <v>240</v>
      </c>
      <c r="K4">
        <v>240</v>
      </c>
      <c r="L4">
        <v>1.8327079375953663</v>
      </c>
      <c r="M4">
        <v>240</v>
      </c>
      <c r="N4">
        <v>0.45817698439884158</v>
      </c>
      <c r="Y4">
        <v>240</v>
      </c>
      <c r="Z4" s="6">
        <v>12845.2</v>
      </c>
      <c r="AA4" s="6">
        <v>1.8327079375953663</v>
      </c>
      <c r="AB4" s="6">
        <v>0.45817698439884158</v>
      </c>
    </row>
    <row r="5" spans="1:28" x14ac:dyDescent="0.25">
      <c r="B5">
        <v>240</v>
      </c>
      <c r="C5" s="19">
        <v>2.35415E-2</v>
      </c>
      <c r="D5" s="20">
        <v>1.2845200000000001E-2</v>
      </c>
      <c r="E5" s="20">
        <v>1.0479499999999999E-2</v>
      </c>
      <c r="F5" s="20">
        <v>1.5187000000000001E-2</v>
      </c>
      <c r="G5" s="21">
        <v>9.1599999999999997E-3</v>
      </c>
      <c r="I5">
        <v>20488</v>
      </c>
      <c r="J5">
        <v>360</v>
      </c>
      <c r="K5">
        <v>360</v>
      </c>
      <c r="L5">
        <v>6.6434986333463488</v>
      </c>
      <c r="M5">
        <v>360</v>
      </c>
      <c r="N5">
        <v>1.6608746583365872</v>
      </c>
      <c r="Y5">
        <v>360</v>
      </c>
      <c r="Z5" s="6">
        <v>20488</v>
      </c>
      <c r="AA5" s="6">
        <v>6.6434986333463488</v>
      </c>
      <c r="AB5" s="6">
        <v>1.6608746583365872</v>
      </c>
    </row>
    <row r="6" spans="1:28" x14ac:dyDescent="0.25">
      <c r="B6">
        <v>360</v>
      </c>
      <c r="C6" s="19">
        <v>0.13611200000000001</v>
      </c>
      <c r="D6" s="20">
        <v>2.0487999999999999E-2</v>
      </c>
      <c r="E6" s="20">
        <v>1.5387833333333333E-2</v>
      </c>
      <c r="F6" s="20">
        <v>0.22678999999999999</v>
      </c>
      <c r="G6" s="21">
        <v>1.6192000000000002E-2</v>
      </c>
      <c r="I6">
        <v>49438.6</v>
      </c>
      <c r="J6">
        <v>480</v>
      </c>
      <c r="K6">
        <v>480</v>
      </c>
      <c r="L6">
        <v>4.257068363586348</v>
      </c>
      <c r="M6">
        <v>480</v>
      </c>
      <c r="N6">
        <v>1.064267090896587</v>
      </c>
      <c r="Y6">
        <v>480</v>
      </c>
      <c r="Z6" s="6">
        <v>49438.6</v>
      </c>
      <c r="AA6" s="6">
        <v>4.257068363586348</v>
      </c>
      <c r="AB6" s="6">
        <v>1.064267090896587</v>
      </c>
    </row>
    <row r="7" spans="1:28" x14ac:dyDescent="0.25">
      <c r="B7">
        <v>480</v>
      </c>
      <c r="C7" s="19">
        <v>0.2104635</v>
      </c>
      <c r="D7" s="20">
        <v>4.9438599999999999E-2</v>
      </c>
      <c r="E7" s="20">
        <v>3.6081666666666665E-2</v>
      </c>
      <c r="F7" s="20">
        <v>6.7359000000000002E-2</v>
      </c>
      <c r="G7" s="21">
        <v>0.22133800000000001</v>
      </c>
      <c r="I7">
        <v>96559.2</v>
      </c>
      <c r="J7">
        <v>600</v>
      </c>
      <c r="K7">
        <v>600</v>
      </c>
      <c r="L7">
        <v>6.2182854318041851</v>
      </c>
      <c r="M7">
        <v>600</v>
      </c>
      <c r="N7">
        <v>1.5545713579510463</v>
      </c>
      <c r="Y7">
        <v>600</v>
      </c>
      <c r="Z7" s="6">
        <v>96559.2</v>
      </c>
      <c r="AA7" s="6">
        <v>6.2182854318041851</v>
      </c>
      <c r="AB7" s="6">
        <v>1.5545713579510463</v>
      </c>
    </row>
    <row r="8" spans="1:28" x14ac:dyDescent="0.25">
      <c r="B8">
        <v>600</v>
      </c>
      <c r="C8" s="19">
        <v>0.60043266666666661</v>
      </c>
      <c r="D8" s="20">
        <v>9.6559199999999998E-2</v>
      </c>
      <c r="E8" s="20">
        <v>6.0490000000000002E-2</v>
      </c>
      <c r="F8" s="20">
        <v>0.227939</v>
      </c>
      <c r="G8" s="21">
        <v>7.9982999999999999E-2</v>
      </c>
      <c r="I8">
        <v>290318.8</v>
      </c>
      <c r="J8">
        <v>720</v>
      </c>
      <c r="K8">
        <v>720</v>
      </c>
      <c r="L8">
        <v>3.0821519883199664</v>
      </c>
      <c r="M8">
        <v>720</v>
      </c>
      <c r="N8">
        <v>0.7705379970799916</v>
      </c>
      <c r="Y8">
        <v>720</v>
      </c>
      <c r="Z8" s="6">
        <v>290318.8</v>
      </c>
      <c r="AA8" s="6">
        <v>3.0821519883199664</v>
      </c>
      <c r="AB8" s="6">
        <v>0.7705379970799916</v>
      </c>
    </row>
    <row r="9" spans="1:28" x14ac:dyDescent="0.25">
      <c r="B9">
        <v>720</v>
      </c>
      <c r="C9" s="19">
        <v>0.89480666666666664</v>
      </c>
      <c r="D9" s="20">
        <v>0.29031879999999999</v>
      </c>
      <c r="E9" s="20">
        <v>9.7361666666666666E-2</v>
      </c>
      <c r="F9" s="20">
        <v>5.7043999999999997E-2</v>
      </c>
      <c r="G9" s="21">
        <v>0.25405800000000001</v>
      </c>
      <c r="I9">
        <v>276345.59999999998</v>
      </c>
      <c r="J9">
        <v>840</v>
      </c>
      <c r="K9">
        <v>840</v>
      </c>
      <c r="L9">
        <v>15.25025004921374</v>
      </c>
      <c r="M9">
        <v>840</v>
      </c>
      <c r="N9">
        <v>3.812562512303435</v>
      </c>
      <c r="Y9">
        <v>840</v>
      </c>
      <c r="Z9" s="6">
        <v>276345.59999999998</v>
      </c>
      <c r="AA9" s="6">
        <v>15.25025004921374</v>
      </c>
      <c r="AB9" s="6">
        <v>3.812562512303435</v>
      </c>
    </row>
    <row r="10" spans="1:28" x14ac:dyDescent="0.25">
      <c r="B10">
        <v>840</v>
      </c>
      <c r="C10" s="19">
        <v>4.2143395000000003</v>
      </c>
      <c r="D10" s="20">
        <v>0.27634559999999997</v>
      </c>
      <c r="E10" s="20">
        <v>0.14843400000000001</v>
      </c>
      <c r="F10" s="20">
        <v>0.275671</v>
      </c>
      <c r="G10" s="21">
        <v>8.2274E-2</v>
      </c>
      <c r="I10">
        <v>444873</v>
      </c>
      <c r="J10">
        <v>960</v>
      </c>
      <c r="K10">
        <v>960</v>
      </c>
      <c r="L10">
        <v>22.650084780750159</v>
      </c>
      <c r="M10">
        <v>960</v>
      </c>
      <c r="N10">
        <v>5.6625211951875398</v>
      </c>
      <c r="Y10">
        <v>960</v>
      </c>
      <c r="Z10" s="6">
        <v>444873</v>
      </c>
      <c r="AA10" s="6">
        <v>22.650084780750159</v>
      </c>
      <c r="AB10" s="6">
        <v>5.6625211951875398</v>
      </c>
    </row>
    <row r="11" spans="1:28" x14ac:dyDescent="0.25">
      <c r="B11">
        <v>960</v>
      </c>
      <c r="C11" s="19">
        <v>10.076411166666666</v>
      </c>
      <c r="D11" s="20">
        <v>0.44487300000000002</v>
      </c>
      <c r="E11" s="20">
        <v>0.24652299999999999</v>
      </c>
      <c r="F11" s="20">
        <v>0.53558600000000001</v>
      </c>
      <c r="G11" s="21">
        <v>0.151945</v>
      </c>
      <c r="I11">
        <v>882529.8</v>
      </c>
      <c r="J11">
        <v>1080</v>
      </c>
      <c r="K11">
        <v>1080</v>
      </c>
      <c r="L11">
        <v>18.971415847185369</v>
      </c>
      <c r="M11">
        <v>1080</v>
      </c>
      <c r="N11">
        <v>4.7428539617963423</v>
      </c>
      <c r="Y11">
        <v>1080</v>
      </c>
      <c r="Z11" s="6">
        <v>882529.8</v>
      </c>
      <c r="AA11" s="6">
        <v>18.971415847185369</v>
      </c>
      <c r="AB11" s="6">
        <v>4.7428539617963423</v>
      </c>
    </row>
    <row r="12" spans="1:28" x14ac:dyDescent="0.25">
      <c r="B12">
        <v>1080</v>
      </c>
      <c r="C12" s="19">
        <v>16.742839833333335</v>
      </c>
      <c r="D12" s="20">
        <v>0.88252980000000003</v>
      </c>
      <c r="E12" s="20">
        <v>0.49337483333333332</v>
      </c>
      <c r="F12" s="20">
        <v>0.34319300000000003</v>
      </c>
      <c r="G12" s="21">
        <v>0.43351099999999998</v>
      </c>
      <c r="I12">
        <v>1279637.8</v>
      </c>
      <c r="J12">
        <v>1200</v>
      </c>
      <c r="K12">
        <v>1200</v>
      </c>
      <c r="L12">
        <v>19.058713593278764</v>
      </c>
      <c r="M12">
        <v>1200</v>
      </c>
      <c r="N12">
        <v>4.764678398319691</v>
      </c>
      <c r="Y12">
        <v>1200</v>
      </c>
      <c r="Z12" s="6">
        <v>1279637.8</v>
      </c>
      <c r="AA12" s="6">
        <v>19.058713593278764</v>
      </c>
      <c r="AB12" s="6">
        <v>4.764678398319691</v>
      </c>
    </row>
    <row r="13" spans="1:28" x14ac:dyDescent="0.25">
      <c r="B13">
        <v>1200</v>
      </c>
      <c r="C13" s="19">
        <v>24.388250333333332</v>
      </c>
      <c r="D13" s="20">
        <v>1.2796377999999999</v>
      </c>
      <c r="E13" s="20">
        <v>0.54808366666666664</v>
      </c>
      <c r="F13" s="20">
        <v>0.67249300000000001</v>
      </c>
      <c r="G13" s="21">
        <v>0.639374</v>
      </c>
      <c r="I13">
        <v>1435332.4</v>
      </c>
      <c r="J13">
        <v>1320</v>
      </c>
      <c r="K13">
        <v>1320</v>
      </c>
      <c r="L13">
        <v>24.335223905858559</v>
      </c>
      <c r="M13">
        <v>1320</v>
      </c>
      <c r="N13">
        <v>6.0838059764646397</v>
      </c>
      <c r="Y13">
        <v>1320</v>
      </c>
      <c r="Z13" s="6">
        <v>1435332.4</v>
      </c>
      <c r="AA13" s="6">
        <v>24.335223905858559</v>
      </c>
      <c r="AB13" s="6">
        <v>6.0838059764646397</v>
      </c>
    </row>
    <row r="14" spans="1:28" x14ac:dyDescent="0.25">
      <c r="B14">
        <v>1320</v>
      </c>
      <c r="C14" s="19">
        <v>34.929135333333335</v>
      </c>
      <c r="D14" s="20">
        <v>1.4353323999999998</v>
      </c>
      <c r="E14" s="20">
        <v>0.67226583333333334</v>
      </c>
      <c r="F14" s="20">
        <v>0.668323</v>
      </c>
      <c r="G14" s="21">
        <v>0.50947799999999999</v>
      </c>
      <c r="I14">
        <v>1868596.2</v>
      </c>
      <c r="J14">
        <v>1440</v>
      </c>
      <c r="K14">
        <v>1440</v>
      </c>
      <c r="L14">
        <v>24.51311025178509</v>
      </c>
      <c r="M14">
        <v>1440</v>
      </c>
      <c r="N14">
        <v>6.1282775629462725</v>
      </c>
      <c r="Y14">
        <v>1440</v>
      </c>
      <c r="Z14" s="6">
        <v>1868596.2</v>
      </c>
      <c r="AA14" s="6">
        <v>24.51311025178509</v>
      </c>
      <c r="AB14" s="6">
        <v>6.1282775629462725</v>
      </c>
    </row>
    <row r="15" spans="1:28" x14ac:dyDescent="0.25">
      <c r="B15">
        <v>1440</v>
      </c>
      <c r="C15" s="19">
        <v>45.805104666666665</v>
      </c>
      <c r="D15" s="20">
        <v>1.8685962</v>
      </c>
      <c r="E15" s="20">
        <v>0.78885033333333332</v>
      </c>
      <c r="F15" s="20">
        <v>0.87162799999999996</v>
      </c>
      <c r="G15" s="21">
        <v>0.34777599999999997</v>
      </c>
      <c r="I15">
        <v>4361262</v>
      </c>
      <c r="J15">
        <v>1560</v>
      </c>
      <c r="K15">
        <v>1560</v>
      </c>
      <c r="L15">
        <v>13.334164591197075</v>
      </c>
      <c r="M15">
        <v>1560</v>
      </c>
      <c r="N15">
        <v>3.3335411477992687</v>
      </c>
      <c r="Y15">
        <v>1560</v>
      </c>
      <c r="Z15" s="6">
        <v>4361262</v>
      </c>
      <c r="AA15" s="6">
        <v>13.334164591197075</v>
      </c>
      <c r="AB15" s="6">
        <v>3.3335411477992687</v>
      </c>
    </row>
    <row r="16" spans="1:28" x14ac:dyDescent="0.25">
      <c r="B16">
        <v>1560</v>
      </c>
      <c r="C16" s="19">
        <v>58.153785333333339</v>
      </c>
      <c r="D16" s="20">
        <v>4.361262</v>
      </c>
      <c r="E16" s="20">
        <v>0.99682599999999999</v>
      </c>
      <c r="F16" s="20">
        <v>1.7482569999999999</v>
      </c>
      <c r="G16" s="21">
        <v>0.76166400000000001</v>
      </c>
      <c r="I16">
        <v>8671224.1999999993</v>
      </c>
      <c r="J16">
        <v>1680</v>
      </c>
      <c r="K16">
        <v>1680</v>
      </c>
      <c r="L16">
        <v>8.4559804908131291</v>
      </c>
      <c r="M16">
        <v>1680</v>
      </c>
      <c r="N16">
        <v>2.1139951227032823</v>
      </c>
      <c r="Y16">
        <v>1680</v>
      </c>
      <c r="Z16" s="6">
        <v>8671224.1999999993</v>
      </c>
      <c r="AA16" s="6">
        <v>8.4559804908131291</v>
      </c>
      <c r="AB16" s="6">
        <v>2.1139951227032823</v>
      </c>
    </row>
    <row r="17" spans="2:28" x14ac:dyDescent="0.25">
      <c r="B17">
        <v>1680</v>
      </c>
      <c r="C17" s="19">
        <v>73.323702666666676</v>
      </c>
      <c r="D17" s="20">
        <v>8.6712241999999993</v>
      </c>
      <c r="E17" s="20">
        <v>1.2790969999999999</v>
      </c>
      <c r="F17" s="20">
        <v>1.123936</v>
      </c>
      <c r="G17" s="21">
        <v>1.4662040000000001</v>
      </c>
      <c r="I17">
        <v>13582222</v>
      </c>
      <c r="J17">
        <v>1800</v>
      </c>
      <c r="K17">
        <v>1800</v>
      </c>
      <c r="L17">
        <v>6.7127245208233726</v>
      </c>
      <c r="M17">
        <v>1800</v>
      </c>
      <c r="N17">
        <v>1.6781811302058431</v>
      </c>
      <c r="Y17">
        <v>1800</v>
      </c>
      <c r="Z17" s="6">
        <v>13582222</v>
      </c>
      <c r="AA17" s="6">
        <v>6.7127245208233726</v>
      </c>
      <c r="AB17" s="6">
        <v>1.6781811302058431</v>
      </c>
    </row>
    <row r="18" spans="2:28" x14ac:dyDescent="0.25">
      <c r="B18">
        <v>1800</v>
      </c>
      <c r="C18" s="19">
        <v>91.173714666666669</v>
      </c>
      <c r="D18" s="20">
        <v>13.582222</v>
      </c>
      <c r="E18" s="20">
        <v>2.1613823333333335</v>
      </c>
      <c r="F18" s="20">
        <v>1.536392</v>
      </c>
      <c r="G18" s="21">
        <v>1.6735640000000001</v>
      </c>
      <c r="I18">
        <v>21579591.199999999</v>
      </c>
      <c r="J18">
        <v>1920</v>
      </c>
      <c r="K18">
        <v>1920</v>
      </c>
      <c r="L18">
        <v>5.218020194315204</v>
      </c>
      <c r="M18">
        <v>1920</v>
      </c>
      <c r="N18">
        <v>1.304505048578801</v>
      </c>
      <c r="Y18">
        <v>1920</v>
      </c>
      <c r="Z18" s="6">
        <v>21579591.199999999</v>
      </c>
      <c r="AA18" s="6">
        <v>5.218020194315204</v>
      </c>
      <c r="AB18" s="6">
        <v>1.304505048578801</v>
      </c>
    </row>
    <row r="19" spans="2:28" x14ac:dyDescent="0.25">
      <c r="B19">
        <v>1920</v>
      </c>
      <c r="C19" s="19">
        <v>112.60274266666667</v>
      </c>
      <c r="D19" s="20">
        <v>21.579591199999999</v>
      </c>
      <c r="E19" s="20">
        <v>2.055199</v>
      </c>
      <c r="F19" s="20">
        <v>1.946261</v>
      </c>
      <c r="G19" s="21">
        <v>1.278869</v>
      </c>
      <c r="I19">
        <v>32273045.199999999</v>
      </c>
      <c r="J19">
        <v>2040</v>
      </c>
      <c r="K19">
        <v>2040</v>
      </c>
      <c r="L19">
        <v>4.1108556230489626</v>
      </c>
      <c r="M19">
        <v>2040</v>
      </c>
      <c r="N19">
        <v>1.0277139057622406</v>
      </c>
      <c r="Y19">
        <v>2040</v>
      </c>
      <c r="Z19" s="6">
        <v>32273045.199999999</v>
      </c>
      <c r="AA19" s="6">
        <v>4.1108556230489626</v>
      </c>
      <c r="AB19" s="6">
        <v>1.0277139057622406</v>
      </c>
    </row>
    <row r="20" spans="2:28" x14ac:dyDescent="0.25">
      <c r="B20">
        <v>2040</v>
      </c>
      <c r="C20" s="19">
        <v>132.66982933333333</v>
      </c>
      <c r="D20" s="20">
        <v>32.273045199999999</v>
      </c>
      <c r="E20" s="20">
        <v>2.4480368333333336</v>
      </c>
      <c r="F20" s="20">
        <v>1.3812169999999999</v>
      </c>
      <c r="G20" s="21">
        <v>2.5005480000000002</v>
      </c>
      <c r="I20">
        <v>36596535.200000003</v>
      </c>
      <c r="J20">
        <v>2160</v>
      </c>
      <c r="K20">
        <v>2160</v>
      </c>
      <c r="L20">
        <v>4.4166936692229086</v>
      </c>
      <c r="M20">
        <v>2160</v>
      </c>
      <c r="N20">
        <v>1.1041734173057272</v>
      </c>
      <c r="Y20">
        <v>2160</v>
      </c>
      <c r="Z20" s="6">
        <v>36596535.200000003</v>
      </c>
      <c r="AA20" s="6">
        <v>4.4166936692229086</v>
      </c>
      <c r="AB20" s="6">
        <v>1.1041734173057272</v>
      </c>
    </row>
    <row r="21" spans="2:28" x14ac:dyDescent="0.25">
      <c r="B21">
        <v>2160</v>
      </c>
      <c r="C21" s="19">
        <v>161.63568533333336</v>
      </c>
      <c r="D21" s="20">
        <v>36.596535200000005</v>
      </c>
      <c r="E21" s="20">
        <v>3.0503961666666664</v>
      </c>
      <c r="F21" s="20">
        <v>1.5029459999999999</v>
      </c>
      <c r="G21" s="21">
        <v>1.8594710000000001</v>
      </c>
      <c r="I21">
        <v>42151995.200000003</v>
      </c>
      <c r="J21">
        <v>2280</v>
      </c>
      <c r="K21">
        <v>2280</v>
      </c>
      <c r="L21">
        <v>4.5063632638358868</v>
      </c>
      <c r="M21">
        <v>2280</v>
      </c>
      <c r="N21">
        <v>1.1265908159589717</v>
      </c>
      <c r="Y21">
        <v>2280</v>
      </c>
      <c r="Z21" s="6">
        <v>42151995.200000003</v>
      </c>
      <c r="AA21" s="6">
        <v>4.5063632638358868</v>
      </c>
      <c r="AB21" s="6">
        <v>1.1265908159589717</v>
      </c>
    </row>
    <row r="22" spans="2:28" x14ac:dyDescent="0.25">
      <c r="B22">
        <v>2280</v>
      </c>
      <c r="C22" s="19">
        <v>189.95220266666666</v>
      </c>
      <c r="D22" s="20">
        <v>42.151995200000002</v>
      </c>
      <c r="E22" s="20">
        <v>6.3222171666666673</v>
      </c>
      <c r="F22" s="20">
        <v>1.7443930000000001</v>
      </c>
      <c r="G22" s="21">
        <v>1.869332</v>
      </c>
      <c r="I22">
        <v>52298293.600000001</v>
      </c>
      <c r="J22">
        <v>2400</v>
      </c>
      <c r="K22">
        <v>2400</v>
      </c>
      <c r="L22">
        <v>4.2375425164286176</v>
      </c>
      <c r="M22">
        <v>2400</v>
      </c>
      <c r="N22">
        <v>1.0593856291071544</v>
      </c>
      <c r="Y22">
        <v>2400</v>
      </c>
      <c r="Z22" s="6">
        <v>52298293.600000001</v>
      </c>
      <c r="AA22" s="6">
        <v>4.2375425164286176</v>
      </c>
      <c r="AB22" s="6">
        <v>1.0593856291071544</v>
      </c>
    </row>
    <row r="23" spans="2:28" x14ac:dyDescent="0.25">
      <c r="B23">
        <v>2400</v>
      </c>
      <c r="C23" s="19">
        <v>221.61624266666666</v>
      </c>
      <c r="D23" s="20">
        <v>52.298293600000001</v>
      </c>
      <c r="E23" s="20">
        <v>9.5635591666666659</v>
      </c>
      <c r="F23" s="20">
        <v>1.4999629999999999</v>
      </c>
      <c r="G23" s="21">
        <v>2.6225109999999998</v>
      </c>
      <c r="I23">
        <v>59431979.200000003</v>
      </c>
      <c r="J23">
        <v>2520</v>
      </c>
      <c r="K23">
        <v>2520</v>
      </c>
      <c r="L23">
        <v>4.3420427095586271</v>
      </c>
      <c r="M23">
        <v>2520</v>
      </c>
      <c r="N23">
        <v>1.0855106773896568</v>
      </c>
      <c r="Y23">
        <v>2520</v>
      </c>
      <c r="Z23" s="6">
        <v>59431979.200000003</v>
      </c>
      <c r="AA23" s="6">
        <v>4.3420427095586271</v>
      </c>
      <c r="AB23" s="6">
        <v>1.0855106773896568</v>
      </c>
    </row>
    <row r="24" spans="2:28" x14ac:dyDescent="0.25">
      <c r="B24">
        <v>2520</v>
      </c>
      <c r="C24" s="19">
        <v>258.05619200000001</v>
      </c>
      <c r="D24" s="20">
        <v>59.431979200000001</v>
      </c>
      <c r="E24" s="20">
        <v>15.335888666666666</v>
      </c>
      <c r="F24" s="20">
        <v>2.9864090000000001</v>
      </c>
      <c r="G24" s="21">
        <v>3.6587800000000001</v>
      </c>
      <c r="I24">
        <v>73021131.200000003</v>
      </c>
      <c r="J24">
        <v>2640</v>
      </c>
      <c r="K24">
        <v>2640</v>
      </c>
      <c r="L24">
        <v>4.0735309781122648</v>
      </c>
      <c r="M24">
        <v>2640</v>
      </c>
      <c r="N24">
        <v>1.0183827445280662</v>
      </c>
      <c r="Y24">
        <v>2640</v>
      </c>
      <c r="Z24" s="6">
        <v>73021131.200000003</v>
      </c>
      <c r="AA24" s="6">
        <v>4.0735309781122648</v>
      </c>
      <c r="AB24" s="6">
        <v>1.0183827445280662</v>
      </c>
    </row>
    <row r="25" spans="2:28" x14ac:dyDescent="0.25">
      <c r="B25">
        <v>2640</v>
      </c>
      <c r="C25" s="22">
        <v>297.45384000000001</v>
      </c>
      <c r="D25" s="23">
        <v>73.021131199999999</v>
      </c>
      <c r="E25" s="23">
        <v>20.662088333333333</v>
      </c>
      <c r="F25" s="23">
        <v>3.400372</v>
      </c>
      <c r="G25" s="24">
        <v>3.514513</v>
      </c>
      <c r="I25">
        <v>93091460</v>
      </c>
      <c r="J25">
        <v>2880</v>
      </c>
      <c r="K25">
        <v>2880</v>
      </c>
      <c r="L25">
        <v>4.2020812604867546</v>
      </c>
      <c r="M25">
        <v>2880</v>
      </c>
      <c r="N25">
        <v>1.0505203151216886</v>
      </c>
      <c r="Y25">
        <v>2880</v>
      </c>
      <c r="Z25" s="6">
        <v>93091460</v>
      </c>
      <c r="AA25" s="6">
        <v>4.2020812604867546</v>
      </c>
      <c r="AB25" s="6">
        <v>1.0505203151216886</v>
      </c>
    </row>
    <row r="26" spans="2:28" x14ac:dyDescent="0.25">
      <c r="I26">
        <v>119713224</v>
      </c>
      <c r="J26">
        <v>3120</v>
      </c>
      <c r="K26">
        <v>3120</v>
      </c>
      <c r="L26">
        <v>4.0382786599909721</v>
      </c>
      <c r="M26">
        <v>3120</v>
      </c>
      <c r="N26">
        <v>1.009569664997743</v>
      </c>
      <c r="Y26">
        <v>3120</v>
      </c>
      <c r="Z26" s="6">
        <v>119713224</v>
      </c>
      <c r="AA26" s="6">
        <v>4.0382786599909721</v>
      </c>
      <c r="AB26" s="6">
        <v>1.009569664997743</v>
      </c>
    </row>
    <row r="27" spans="2:28" x14ac:dyDescent="0.25">
      <c r="I27">
        <v>147727968</v>
      </c>
      <c r="J27">
        <v>3360</v>
      </c>
      <c r="K27">
        <v>3360</v>
      </c>
      <c r="L27">
        <v>3.954230091442021</v>
      </c>
      <c r="M27">
        <v>3360</v>
      </c>
      <c r="N27">
        <v>0.98855752286050524</v>
      </c>
      <c r="Y27">
        <v>3360</v>
      </c>
      <c r="Z27" s="6">
        <v>147727968</v>
      </c>
      <c r="AA27" s="6">
        <v>3.954230091442021</v>
      </c>
      <c r="AB27" s="6">
        <v>0.98855752286050524</v>
      </c>
    </row>
    <row r="28" spans="2:28" x14ac:dyDescent="0.25">
      <c r="I28">
        <v>183223416</v>
      </c>
      <c r="J28">
        <v>3600</v>
      </c>
      <c r="K28">
        <v>3600</v>
      </c>
      <c r="L28">
        <v>3.7691636555146144</v>
      </c>
      <c r="M28">
        <v>3600</v>
      </c>
      <c r="N28">
        <v>0.9422909138786536</v>
      </c>
      <c r="Y28">
        <v>3600</v>
      </c>
      <c r="Z28" s="6">
        <v>183223416</v>
      </c>
      <c r="AA28" s="6">
        <v>3.7691636555146144</v>
      </c>
      <c r="AB28" s="6">
        <v>0.9422909138786536</v>
      </c>
    </row>
    <row r="29" spans="2:28" x14ac:dyDescent="0.25">
      <c r="I29">
        <v>223378460</v>
      </c>
      <c r="J29">
        <v>3840</v>
      </c>
      <c r="K29">
        <v>3840</v>
      </c>
      <c r="L29">
        <v>3.5877228279809383</v>
      </c>
      <c r="M29">
        <v>3840</v>
      </c>
      <c r="N29">
        <v>0.89693070699523458</v>
      </c>
      <c r="Y29">
        <v>3840</v>
      </c>
      <c r="Z29" s="6">
        <v>223378460</v>
      </c>
      <c r="AA29" s="6">
        <v>3.5877228279809383</v>
      </c>
      <c r="AB29" s="6">
        <v>0.89693070699523458</v>
      </c>
    </row>
    <row r="30" spans="2:28" x14ac:dyDescent="0.25">
      <c r="I30">
        <v>267472844</v>
      </c>
      <c r="J30">
        <v>4080</v>
      </c>
      <c r="K30">
        <v>4080</v>
      </c>
      <c r="L30">
        <v>3.4243124148954363</v>
      </c>
      <c r="M30">
        <v>4080</v>
      </c>
      <c r="N30">
        <v>0.85607810372385906</v>
      </c>
      <c r="Y30">
        <v>4080</v>
      </c>
      <c r="Z30" s="6">
        <v>267472844</v>
      </c>
      <c r="AA30" s="6">
        <v>3.4243124148954363</v>
      </c>
      <c r="AB30" s="6">
        <v>0.85607810372385906</v>
      </c>
    </row>
    <row r="31" spans="2:28" x14ac:dyDescent="0.25">
      <c r="I31">
        <v>322507640</v>
      </c>
      <c r="J31">
        <v>4320</v>
      </c>
      <c r="K31">
        <v>4320</v>
      </c>
      <c r="L31">
        <v>3.2050272219361799</v>
      </c>
      <c r="M31">
        <v>4320</v>
      </c>
      <c r="N31">
        <v>0.80125680548404499</v>
      </c>
      <c r="Y31">
        <v>4320</v>
      </c>
      <c r="Z31" s="6">
        <v>322507640</v>
      </c>
      <c r="AA31" s="6">
        <v>3.2050272219361799</v>
      </c>
      <c r="AB31" s="6">
        <v>0.80125680548404499</v>
      </c>
    </row>
    <row r="32" spans="2:28" x14ac:dyDescent="0.25">
      <c r="I32">
        <v>379355592</v>
      </c>
      <c r="J32">
        <v>4560</v>
      </c>
      <c r="K32">
        <v>4560</v>
      </c>
      <c r="L32">
        <v>3.0428822981826702</v>
      </c>
      <c r="M32">
        <v>4560</v>
      </c>
      <c r="N32">
        <v>0.76072057454566755</v>
      </c>
      <c r="Y32">
        <v>4560</v>
      </c>
      <c r="Z32" s="6">
        <v>379355592</v>
      </c>
      <c r="AA32" s="6">
        <v>3.0428822981826702</v>
      </c>
      <c r="AB32" s="6">
        <v>0.76072057454566755</v>
      </c>
    </row>
    <row r="34" spans="9:28" x14ac:dyDescent="0.25">
      <c r="I34">
        <v>9</v>
      </c>
      <c r="L34" t="s">
        <v>215</v>
      </c>
      <c r="N34" t="s">
        <v>216</v>
      </c>
    </row>
    <row r="35" spans="9:28" x14ac:dyDescent="0.25">
      <c r="I35">
        <v>2666.5</v>
      </c>
      <c r="J35">
        <v>120</v>
      </c>
      <c r="K35">
        <v>120</v>
      </c>
      <c r="L35">
        <v>2.040877554847178</v>
      </c>
      <c r="M35">
        <v>120</v>
      </c>
      <c r="N35">
        <v>0.22676417276079755</v>
      </c>
    </row>
    <row r="36" spans="9:28" x14ac:dyDescent="0.25">
      <c r="I36">
        <v>10479.5</v>
      </c>
      <c r="J36">
        <v>240</v>
      </c>
      <c r="K36">
        <v>240</v>
      </c>
      <c r="L36">
        <v>2.2464335130492867</v>
      </c>
      <c r="M36">
        <v>240</v>
      </c>
      <c r="N36">
        <v>0.24960372367214298</v>
      </c>
      <c r="Y36" s="10" t="s">
        <v>228</v>
      </c>
      <c r="Z36" s="10"/>
      <c r="AA36" s="10"/>
      <c r="AB36" s="10"/>
    </row>
    <row r="37" spans="9:28" x14ac:dyDescent="0.25">
      <c r="I37">
        <v>15387.833333333334</v>
      </c>
      <c r="J37">
        <v>360</v>
      </c>
      <c r="K37">
        <v>360</v>
      </c>
      <c r="L37">
        <v>8.8454298309270314</v>
      </c>
      <c r="M37">
        <v>360</v>
      </c>
      <c r="N37">
        <v>0.98282553676967011</v>
      </c>
      <c r="Y37" t="s">
        <v>218</v>
      </c>
      <c r="Z37" t="s">
        <v>227</v>
      </c>
      <c r="AA37" t="s">
        <v>215</v>
      </c>
      <c r="AB37" t="s">
        <v>216</v>
      </c>
    </row>
    <row r="38" spans="9:28" x14ac:dyDescent="0.25">
      <c r="I38">
        <v>36081.666666666664</v>
      </c>
      <c r="J38">
        <v>480</v>
      </c>
      <c r="K38">
        <v>480</v>
      </c>
      <c r="L38">
        <v>5.8329761189893299</v>
      </c>
      <c r="M38">
        <v>480</v>
      </c>
      <c r="N38">
        <v>0.64810845766548109</v>
      </c>
      <c r="Y38">
        <v>120</v>
      </c>
      <c r="Z38" s="6">
        <v>2666.5</v>
      </c>
      <c r="AA38" s="6">
        <v>2.040877554847178</v>
      </c>
      <c r="AB38" s="6">
        <v>0.22676417276079755</v>
      </c>
    </row>
    <row r="39" spans="9:28" x14ac:dyDescent="0.25">
      <c r="I39">
        <v>60490</v>
      </c>
      <c r="J39">
        <v>600</v>
      </c>
      <c r="K39">
        <v>600</v>
      </c>
      <c r="L39">
        <v>9.9261475726015309</v>
      </c>
      <c r="M39">
        <v>600</v>
      </c>
      <c r="N39">
        <v>1.1029052858446144</v>
      </c>
      <c r="Y39">
        <v>240</v>
      </c>
      <c r="Z39" s="6">
        <v>10479.5</v>
      </c>
      <c r="AA39" s="6">
        <v>2.2464335130492867</v>
      </c>
      <c r="AB39" s="6">
        <v>0.24960372367214298</v>
      </c>
    </row>
    <row r="40" spans="9:28" x14ac:dyDescent="0.25">
      <c r="I40">
        <v>97361.666666666672</v>
      </c>
      <c r="J40">
        <v>720</v>
      </c>
      <c r="K40">
        <v>720</v>
      </c>
      <c r="L40">
        <v>9.1905438485372404</v>
      </c>
      <c r="M40">
        <v>720</v>
      </c>
      <c r="N40">
        <v>1.02117153872636</v>
      </c>
      <c r="Y40">
        <v>360</v>
      </c>
      <c r="Z40" s="6">
        <v>15387.833333333334</v>
      </c>
      <c r="AA40" s="6">
        <v>8.8454298309270314</v>
      </c>
      <c r="AB40" s="6">
        <v>0.98282553676967011</v>
      </c>
    </row>
    <row r="41" spans="9:28" x14ac:dyDescent="0.25">
      <c r="I41">
        <v>148434</v>
      </c>
      <c r="J41">
        <v>840</v>
      </c>
      <c r="K41">
        <v>840</v>
      </c>
      <c r="L41">
        <v>28.392009243165312</v>
      </c>
      <c r="M41">
        <v>840</v>
      </c>
      <c r="N41">
        <v>3.1546676936850346</v>
      </c>
      <c r="Y41">
        <v>480</v>
      </c>
      <c r="Z41" s="6">
        <v>36081.666666666664</v>
      </c>
      <c r="AA41" s="6">
        <v>5.8329761189893299</v>
      </c>
      <c r="AB41" s="6">
        <v>0.64810845766548109</v>
      </c>
    </row>
    <row r="42" spans="9:28" x14ac:dyDescent="0.25">
      <c r="I42">
        <v>246523</v>
      </c>
      <c r="J42">
        <v>960</v>
      </c>
      <c r="K42">
        <v>960</v>
      </c>
      <c r="L42">
        <v>40.874121954814221</v>
      </c>
      <c r="M42">
        <v>960</v>
      </c>
      <c r="N42">
        <v>4.5415691060904688</v>
      </c>
      <c r="Y42">
        <v>600</v>
      </c>
      <c r="Z42" s="6">
        <v>60490</v>
      </c>
      <c r="AA42" s="6">
        <v>9.9261475726015309</v>
      </c>
      <c r="AB42" s="6">
        <v>1.1029052858446144</v>
      </c>
    </row>
    <row r="43" spans="9:28" x14ac:dyDescent="0.25">
      <c r="I43">
        <v>493374.83333333331</v>
      </c>
      <c r="J43">
        <v>1080</v>
      </c>
      <c r="K43">
        <v>1080</v>
      </c>
      <c r="L43">
        <v>33.935334156011876</v>
      </c>
      <c r="M43">
        <v>1080</v>
      </c>
      <c r="N43">
        <v>3.7705926840013197</v>
      </c>
      <c r="Y43">
        <v>720</v>
      </c>
      <c r="Z43" s="6">
        <v>97361.666666666672</v>
      </c>
      <c r="AA43" s="6">
        <v>9.1905438485372404</v>
      </c>
      <c r="AB43" s="6">
        <v>1.02117153872636</v>
      </c>
    </row>
    <row r="44" spans="9:28" x14ac:dyDescent="0.25">
      <c r="I44">
        <v>548083.66666666663</v>
      </c>
      <c r="J44">
        <v>1200</v>
      </c>
      <c r="K44">
        <v>1200</v>
      </c>
      <c r="L44">
        <v>44.497312758210278</v>
      </c>
      <c r="M44">
        <v>1200</v>
      </c>
      <c r="N44">
        <v>4.9441458620233645</v>
      </c>
      <c r="Y44">
        <v>840</v>
      </c>
      <c r="Z44" s="6">
        <v>148434</v>
      </c>
      <c r="AA44" s="6">
        <v>28.392009243165312</v>
      </c>
      <c r="AB44" s="6">
        <v>3.1546676936850346</v>
      </c>
    </row>
    <row r="45" spans="9:28" x14ac:dyDescent="0.25">
      <c r="I45">
        <v>672265.83333333337</v>
      </c>
      <c r="J45">
        <v>1320</v>
      </c>
      <c r="K45">
        <v>1320</v>
      </c>
      <c r="L45">
        <v>51.957326404857206</v>
      </c>
      <c r="M45">
        <v>1320</v>
      </c>
      <c r="N45">
        <v>5.773036267206356</v>
      </c>
      <c r="Y45">
        <v>960</v>
      </c>
      <c r="Z45" s="6">
        <v>246523</v>
      </c>
      <c r="AA45" s="6">
        <v>40.874121954814221</v>
      </c>
      <c r="AB45" s="6">
        <v>4.5415691060904688</v>
      </c>
    </row>
    <row r="46" spans="9:28" x14ac:dyDescent="0.25">
      <c r="I46">
        <v>788850.33333333337</v>
      </c>
      <c r="J46">
        <v>1440</v>
      </c>
      <c r="K46">
        <v>1440</v>
      </c>
      <c r="L46">
        <v>58.065646588643126</v>
      </c>
      <c r="M46">
        <v>1440</v>
      </c>
      <c r="N46">
        <v>6.4517385098492364</v>
      </c>
      <c r="Y46">
        <v>1080</v>
      </c>
      <c r="Z46" s="6">
        <v>493374.83333333331</v>
      </c>
      <c r="AA46" s="6">
        <v>33.935334156011876</v>
      </c>
      <c r="AB46" s="6">
        <v>3.7705926840013197</v>
      </c>
    </row>
    <row r="47" spans="9:28" x14ac:dyDescent="0.25">
      <c r="I47">
        <v>996826</v>
      </c>
      <c r="J47">
        <v>1560</v>
      </c>
      <c r="K47">
        <v>1560</v>
      </c>
      <c r="L47">
        <v>58.338953170697131</v>
      </c>
      <c r="M47">
        <v>1560</v>
      </c>
      <c r="N47">
        <v>6.482105907855237</v>
      </c>
      <c r="Y47">
        <v>1200</v>
      </c>
      <c r="Z47" s="6">
        <v>548083.66666666663</v>
      </c>
      <c r="AA47" s="6">
        <v>44.497312758210278</v>
      </c>
      <c r="AB47" s="6">
        <v>4.9441458620233645</v>
      </c>
    </row>
    <row r="48" spans="9:28" x14ac:dyDescent="0.25">
      <c r="I48">
        <v>1279097</v>
      </c>
      <c r="J48">
        <v>1680</v>
      </c>
      <c r="K48">
        <v>1680</v>
      </c>
      <c r="L48">
        <v>57.324583410536242</v>
      </c>
      <c r="M48">
        <v>1680</v>
      </c>
      <c r="N48">
        <v>6.3693981567262492</v>
      </c>
      <c r="Y48">
        <v>1320</v>
      </c>
      <c r="Z48" s="6">
        <v>672265.83333333337</v>
      </c>
      <c r="AA48" s="6">
        <v>51.957326404857206</v>
      </c>
      <c r="AB48" s="6">
        <v>5.773036267206356</v>
      </c>
    </row>
    <row r="49" spans="9:28" x14ac:dyDescent="0.25">
      <c r="I49">
        <v>2161382.3333333335</v>
      </c>
      <c r="J49">
        <v>1800</v>
      </c>
      <c r="K49">
        <v>1800</v>
      </c>
      <c r="L49">
        <v>42.183057231737649</v>
      </c>
      <c r="M49">
        <v>1800</v>
      </c>
      <c r="N49">
        <v>4.6870063590819608</v>
      </c>
      <c r="Y49">
        <v>1440</v>
      </c>
      <c r="Z49" s="6">
        <v>788850.33333333337</v>
      </c>
      <c r="AA49" s="6">
        <v>58.065646588643126</v>
      </c>
      <c r="AB49" s="6">
        <v>6.4517385098492364</v>
      </c>
    </row>
    <row r="50" spans="9:28" x14ac:dyDescent="0.25">
      <c r="I50">
        <v>2055199</v>
      </c>
      <c r="J50">
        <v>1920</v>
      </c>
      <c r="K50">
        <v>1920</v>
      </c>
      <c r="L50">
        <v>54.78921635650206</v>
      </c>
      <c r="M50">
        <v>1920</v>
      </c>
      <c r="N50">
        <v>6.087690706278007</v>
      </c>
      <c r="Y50">
        <v>1560</v>
      </c>
      <c r="Z50" s="6">
        <v>996826</v>
      </c>
      <c r="AA50" s="6">
        <v>58.338953170697131</v>
      </c>
      <c r="AB50" s="6">
        <v>6.482105907855237</v>
      </c>
    </row>
    <row r="51" spans="9:28" x14ac:dyDescent="0.25">
      <c r="I51">
        <v>2448036.8333333335</v>
      </c>
      <c r="J51">
        <v>2040</v>
      </c>
      <c r="K51">
        <v>2040</v>
      </c>
      <c r="L51">
        <v>54.194376296489544</v>
      </c>
      <c r="M51">
        <v>2040</v>
      </c>
      <c r="N51">
        <v>6.021597366276616</v>
      </c>
      <c r="Y51">
        <v>1680</v>
      </c>
      <c r="Z51" s="6">
        <v>1279097</v>
      </c>
      <c r="AA51" s="6">
        <v>57.324583410536242</v>
      </c>
      <c r="AB51" s="6">
        <v>6.3693981567262492</v>
      </c>
    </row>
    <row r="52" spans="9:28" x14ac:dyDescent="0.25">
      <c r="I52">
        <v>3050396.1666666665</v>
      </c>
      <c r="J52">
        <v>2160</v>
      </c>
      <c r="K52">
        <v>2160</v>
      </c>
      <c r="L52">
        <v>52.988423962636119</v>
      </c>
      <c r="M52">
        <v>2160</v>
      </c>
      <c r="N52">
        <v>5.8876026625151248</v>
      </c>
      <c r="Y52">
        <v>1800</v>
      </c>
      <c r="Z52" s="6">
        <v>2161382.3333333335</v>
      </c>
      <c r="AA52" s="6">
        <v>42.183057231737649</v>
      </c>
      <c r="AB52" s="6">
        <v>4.6870063590819608</v>
      </c>
    </row>
    <row r="53" spans="9:28" x14ac:dyDescent="0.25">
      <c r="I53">
        <v>6322217.166666667</v>
      </c>
      <c r="J53">
        <v>2280</v>
      </c>
      <c r="K53">
        <v>2280</v>
      </c>
      <c r="L53">
        <v>30.04518789202195</v>
      </c>
      <c r="M53">
        <v>2280</v>
      </c>
      <c r="N53">
        <v>3.3383542102246611</v>
      </c>
      <c r="Y53">
        <v>1920</v>
      </c>
      <c r="Z53" s="6">
        <v>2055199</v>
      </c>
      <c r="AA53" s="6">
        <v>54.78921635650206</v>
      </c>
      <c r="AB53" s="6">
        <v>6.087690706278007</v>
      </c>
    </row>
    <row r="54" spans="9:28" x14ac:dyDescent="0.25">
      <c r="I54">
        <v>9563559.166666666</v>
      </c>
      <c r="J54">
        <v>2400</v>
      </c>
      <c r="K54">
        <v>2400</v>
      </c>
      <c r="L54">
        <v>23.172988089946639</v>
      </c>
      <c r="M54">
        <v>2400</v>
      </c>
      <c r="N54">
        <v>2.5747764544385152</v>
      </c>
      <c r="Y54">
        <v>2040</v>
      </c>
      <c r="Z54" s="6">
        <v>2448036.8333333335</v>
      </c>
      <c r="AA54" s="6">
        <v>54.194376296489544</v>
      </c>
      <c r="AB54" s="6">
        <v>6.021597366276616</v>
      </c>
    </row>
    <row r="55" spans="9:28" x14ac:dyDescent="0.25">
      <c r="I55">
        <v>15335888.666666666</v>
      </c>
      <c r="J55">
        <v>2520</v>
      </c>
      <c r="K55">
        <v>2520</v>
      </c>
      <c r="L55">
        <v>16.826947404808582</v>
      </c>
      <c r="M55">
        <v>2520</v>
      </c>
      <c r="N55">
        <v>1.869660822756509</v>
      </c>
      <c r="Y55">
        <v>2160</v>
      </c>
      <c r="Z55" s="6">
        <v>3050396.1666666665</v>
      </c>
      <c r="AA55" s="6">
        <v>52.988423962636119</v>
      </c>
      <c r="AB55" s="6">
        <v>5.8876026625151248</v>
      </c>
    </row>
    <row r="56" spans="9:28" x14ac:dyDescent="0.25">
      <c r="I56">
        <v>20662088.333333332</v>
      </c>
      <c r="J56">
        <v>2640</v>
      </c>
      <c r="K56">
        <v>2640</v>
      </c>
      <c r="L56">
        <v>14.396116946229943</v>
      </c>
      <c r="M56">
        <v>2640</v>
      </c>
      <c r="N56">
        <v>1.5995685495811047</v>
      </c>
      <c r="Y56">
        <v>2280</v>
      </c>
      <c r="Z56" s="6">
        <v>6322217.166666667</v>
      </c>
      <c r="AA56" s="6">
        <v>30.04518789202195</v>
      </c>
      <c r="AB56" s="6">
        <v>3.3383542102246611</v>
      </c>
    </row>
    <row r="57" spans="9:28" x14ac:dyDescent="0.25">
      <c r="I57">
        <v>40832635</v>
      </c>
      <c r="J57">
        <v>3000</v>
      </c>
      <c r="K57">
        <v>3000</v>
      </c>
      <c r="L57">
        <v>9.8506945317978385</v>
      </c>
      <c r="M57">
        <v>3000</v>
      </c>
      <c r="N57">
        <v>1.0945216146442043</v>
      </c>
      <c r="Y57">
        <v>2400</v>
      </c>
      <c r="Z57" s="6">
        <v>9563559.166666666</v>
      </c>
      <c r="AA57" s="6">
        <v>23.172988089946639</v>
      </c>
      <c r="AB57" s="6">
        <v>2.5747764544385152</v>
      </c>
    </row>
    <row r="58" spans="9:28" x14ac:dyDescent="0.25">
      <c r="I58">
        <v>62151501</v>
      </c>
      <c r="J58">
        <v>3360</v>
      </c>
      <c r="K58">
        <v>3360</v>
      </c>
      <c r="L58">
        <v>8.3608535372226296</v>
      </c>
      <c r="M58">
        <v>3360</v>
      </c>
      <c r="N58">
        <v>0.92898372635806992</v>
      </c>
      <c r="Y58">
        <v>2520</v>
      </c>
      <c r="Z58" s="6">
        <v>15335888.666666666</v>
      </c>
      <c r="AA58" s="6">
        <v>16.826947404808582</v>
      </c>
      <c r="AB58" s="6">
        <v>1.869660822756509</v>
      </c>
    </row>
    <row r="59" spans="9:28" x14ac:dyDescent="0.25">
      <c r="I59">
        <v>87458806</v>
      </c>
      <c r="J59">
        <v>3720</v>
      </c>
      <c r="K59">
        <v>3720</v>
      </c>
      <c r="L59">
        <v>7.2839935597302183</v>
      </c>
      <c r="M59">
        <v>3720</v>
      </c>
      <c r="N59">
        <v>0.80933261774780207</v>
      </c>
      <c r="Y59">
        <v>2640</v>
      </c>
      <c r="Z59" s="6">
        <v>20662088.333333332</v>
      </c>
      <c r="AA59" s="6">
        <v>14.396116946229943</v>
      </c>
      <c r="AB59" s="6">
        <v>1.5995685495811047</v>
      </c>
    </row>
    <row r="60" spans="9:28" x14ac:dyDescent="0.25">
      <c r="I60">
        <v>87458806</v>
      </c>
      <c r="J60">
        <v>4080</v>
      </c>
      <c r="K60">
        <v>4080</v>
      </c>
      <c r="L60">
        <v>8.6264516612751763</v>
      </c>
      <c r="M60">
        <v>4080</v>
      </c>
      <c r="N60">
        <v>0.95849462903057514</v>
      </c>
      <c r="Y60">
        <v>3000</v>
      </c>
      <c r="Z60" s="6">
        <v>40832635</v>
      </c>
      <c r="AA60" s="6">
        <v>9.8506945317978385</v>
      </c>
      <c r="AB60" s="6">
        <v>1.0945216146442043</v>
      </c>
    </row>
    <row r="61" spans="9:28" x14ac:dyDescent="0.25">
      <c r="I61">
        <v>116655204</v>
      </c>
      <c r="J61">
        <v>4440</v>
      </c>
      <c r="K61">
        <v>4440</v>
      </c>
      <c r="L61">
        <v>7.4738967065540614</v>
      </c>
      <c r="M61">
        <v>4440</v>
      </c>
      <c r="N61">
        <v>0.83043296739489569</v>
      </c>
      <c r="Y61">
        <v>3360</v>
      </c>
      <c r="Z61" s="6">
        <v>62151501</v>
      </c>
      <c r="AA61" s="6">
        <v>8.3608535372226296</v>
      </c>
      <c r="AB61" s="6">
        <v>0.92898372635806992</v>
      </c>
    </row>
    <row r="62" spans="9:28" x14ac:dyDescent="0.25">
      <c r="I62">
        <v>156450100</v>
      </c>
      <c r="J62">
        <v>4800</v>
      </c>
      <c r="K62">
        <v>4800</v>
      </c>
      <c r="L62">
        <v>6.3232860039344239</v>
      </c>
      <c r="M62">
        <v>4800</v>
      </c>
      <c r="N62">
        <v>0.70258733377049154</v>
      </c>
      <c r="Y62">
        <v>3720</v>
      </c>
      <c r="Z62" s="6">
        <v>87458806</v>
      </c>
      <c r="AA62" s="6">
        <v>7.2839935597302183</v>
      </c>
      <c r="AB62" s="6">
        <v>0.80933261774780207</v>
      </c>
    </row>
    <row r="63" spans="9:28" x14ac:dyDescent="0.25">
      <c r="I63">
        <v>199608016</v>
      </c>
      <c r="J63">
        <v>5160</v>
      </c>
      <c r="K63">
        <v>5160</v>
      </c>
      <c r="L63">
        <v>5.544308953555702</v>
      </c>
      <c r="M63">
        <v>5160</v>
      </c>
      <c r="N63">
        <v>0.61603432817285575</v>
      </c>
      <c r="Y63">
        <v>4080</v>
      </c>
      <c r="Z63" s="6">
        <v>87458806</v>
      </c>
      <c r="AA63" s="6">
        <v>8.6264516612751763</v>
      </c>
      <c r="AB63" s="6">
        <v>0.95849462903057514</v>
      </c>
    </row>
    <row r="64" spans="9:28" x14ac:dyDescent="0.25">
      <c r="I64">
        <v>249587944</v>
      </c>
      <c r="J64">
        <v>5520</v>
      </c>
      <c r="K64">
        <v>5520</v>
      </c>
      <c r="L64">
        <v>4.9044768483546566</v>
      </c>
      <c r="M64">
        <v>5520</v>
      </c>
      <c r="N64">
        <v>0.54494187203940625</v>
      </c>
      <c r="Y64">
        <v>4440</v>
      </c>
      <c r="Z64" s="6">
        <v>116655204</v>
      </c>
      <c r="AA64" s="6">
        <v>7.4738967065540614</v>
      </c>
      <c r="AB64" s="6">
        <v>0.83043296739489569</v>
      </c>
    </row>
    <row r="65" spans="9:28" x14ac:dyDescent="0.25">
      <c r="I65">
        <v>312132568</v>
      </c>
      <c r="J65">
        <v>5880</v>
      </c>
      <c r="K65">
        <v>5880</v>
      </c>
      <c r="L65">
        <v>4.2978792127920054</v>
      </c>
      <c r="M65">
        <v>5880</v>
      </c>
      <c r="N65">
        <v>0.47754213475466728</v>
      </c>
      <c r="Y65">
        <v>4800</v>
      </c>
      <c r="Z65" s="6">
        <v>156450100</v>
      </c>
      <c r="AA65" s="6">
        <v>6.3232860039344239</v>
      </c>
      <c r="AB65" s="6">
        <v>0.70258733377049154</v>
      </c>
    </row>
    <row r="66" spans="9:28" x14ac:dyDescent="0.25">
      <c r="I66">
        <v>375312560</v>
      </c>
      <c r="J66">
        <v>6240</v>
      </c>
      <c r="K66">
        <v>6240</v>
      </c>
      <c r="L66">
        <v>3.8872076604863319</v>
      </c>
      <c r="M66">
        <v>6240</v>
      </c>
      <c r="N66">
        <v>0.43191196227625911</v>
      </c>
      <c r="Y66">
        <v>5160</v>
      </c>
      <c r="Z66" s="6">
        <v>199608016</v>
      </c>
      <c r="AA66" s="6">
        <v>5.544308953555702</v>
      </c>
      <c r="AB66" s="6">
        <v>0.61603432817285575</v>
      </c>
    </row>
    <row r="67" spans="9:28" x14ac:dyDescent="0.25">
      <c r="Y67">
        <v>5520</v>
      </c>
      <c r="Z67" s="6">
        <v>249587944</v>
      </c>
      <c r="AA67" s="6">
        <v>4.9044768483546566</v>
      </c>
      <c r="AB67" s="6">
        <v>0.54494187203940625</v>
      </c>
    </row>
    <row r="68" spans="9:28" x14ac:dyDescent="0.25">
      <c r="I68">
        <v>16</v>
      </c>
      <c r="L68" t="s">
        <v>215</v>
      </c>
      <c r="N68" t="s">
        <v>216</v>
      </c>
      <c r="Y68">
        <v>5880</v>
      </c>
      <c r="Z68" s="6">
        <v>312132568</v>
      </c>
      <c r="AA68" s="6">
        <v>4.2978792127920054</v>
      </c>
      <c r="AB68" s="6">
        <v>0.47754213475466728</v>
      </c>
    </row>
    <row r="69" spans="9:28" x14ac:dyDescent="0.25">
      <c r="I69">
        <v>1807.6</v>
      </c>
      <c r="J69">
        <v>120</v>
      </c>
      <c r="K69">
        <v>120</v>
      </c>
      <c r="L69">
        <v>3.0106218189865017</v>
      </c>
      <c r="M69">
        <v>120</v>
      </c>
      <c r="N69">
        <v>0.18816386368665636</v>
      </c>
      <c r="Y69">
        <v>6240</v>
      </c>
      <c r="Z69" s="6">
        <v>375312560</v>
      </c>
      <c r="AA69" s="6">
        <v>3.8872076604863319</v>
      </c>
      <c r="AB69" s="6">
        <v>0.43191196227625911</v>
      </c>
    </row>
    <row r="70" spans="9:28" x14ac:dyDescent="0.25">
      <c r="I70">
        <v>22128.400000000001</v>
      </c>
      <c r="J70">
        <v>240</v>
      </c>
      <c r="K70">
        <v>240</v>
      </c>
      <c r="L70">
        <v>1.0638591131758284</v>
      </c>
      <c r="M70">
        <v>240</v>
      </c>
      <c r="N70">
        <v>6.6491194573489273E-2</v>
      </c>
    </row>
    <row r="71" spans="9:28" x14ac:dyDescent="0.25">
      <c r="I71">
        <v>16439.599999999999</v>
      </c>
      <c r="J71">
        <v>360</v>
      </c>
      <c r="K71">
        <v>360</v>
      </c>
      <c r="L71">
        <v>8.2795201829728224</v>
      </c>
      <c r="M71">
        <v>360</v>
      </c>
      <c r="N71">
        <v>0.5174700114358014</v>
      </c>
    </row>
    <row r="72" spans="9:28" x14ac:dyDescent="0.25">
      <c r="I72">
        <v>18461.8</v>
      </c>
      <c r="J72">
        <v>480</v>
      </c>
      <c r="K72">
        <v>480</v>
      </c>
      <c r="L72">
        <v>11.399944750782698</v>
      </c>
      <c r="M72">
        <v>480</v>
      </c>
      <c r="N72">
        <v>0.71249654692391862</v>
      </c>
      <c r="Y72" s="10" t="s">
        <v>229</v>
      </c>
      <c r="Z72" s="10"/>
      <c r="AA72" s="10"/>
      <c r="AB72" s="10"/>
    </row>
    <row r="73" spans="9:28" x14ac:dyDescent="0.25">
      <c r="I73">
        <v>32768.6</v>
      </c>
      <c r="J73">
        <v>600</v>
      </c>
      <c r="K73">
        <v>600</v>
      </c>
      <c r="L73">
        <v>18.323415302047284</v>
      </c>
      <c r="M73">
        <v>600</v>
      </c>
      <c r="N73">
        <v>1.1452134563779552</v>
      </c>
      <c r="Y73" t="s">
        <v>218</v>
      </c>
      <c r="Z73" t="s">
        <v>227</v>
      </c>
      <c r="AA73" t="s">
        <v>215</v>
      </c>
      <c r="AB73" t="s">
        <v>216</v>
      </c>
    </row>
    <row r="74" spans="9:28" x14ac:dyDescent="0.25">
      <c r="I74">
        <v>57297.4</v>
      </c>
      <c r="J74">
        <v>720</v>
      </c>
      <c r="K74">
        <v>720</v>
      </c>
      <c r="L74">
        <v>15.616880812509235</v>
      </c>
      <c r="M74">
        <v>720</v>
      </c>
      <c r="N74">
        <v>0.97605505078182719</v>
      </c>
      <c r="Y74">
        <v>120</v>
      </c>
      <c r="Z74" s="6">
        <v>1807.6</v>
      </c>
      <c r="AA74" s="6">
        <v>3.0106218189865017</v>
      </c>
      <c r="AB74" s="6">
        <v>0.18816386368665636</v>
      </c>
    </row>
    <row r="75" spans="9:28" x14ac:dyDescent="0.25">
      <c r="I75">
        <v>89176.2</v>
      </c>
      <c r="J75">
        <v>840</v>
      </c>
      <c r="K75">
        <v>840</v>
      </c>
      <c r="L75">
        <v>47.258567869005411</v>
      </c>
      <c r="M75">
        <v>840</v>
      </c>
      <c r="N75">
        <v>2.9536604918128382</v>
      </c>
      <c r="Y75">
        <v>240</v>
      </c>
      <c r="Z75" s="6">
        <v>22128.400000000001</v>
      </c>
      <c r="AA75" s="6">
        <v>1.0638591131758284</v>
      </c>
      <c r="AB75" s="6">
        <v>6.6491194573489273E-2</v>
      </c>
    </row>
    <row r="76" spans="9:28" x14ac:dyDescent="0.25">
      <c r="I76">
        <v>127844.4</v>
      </c>
      <c r="J76">
        <v>960</v>
      </c>
      <c r="K76">
        <v>960</v>
      </c>
      <c r="L76">
        <v>78.817775097436154</v>
      </c>
      <c r="M76">
        <v>960</v>
      </c>
      <c r="N76">
        <v>4.9261109435897596</v>
      </c>
      <c r="Y76">
        <v>360</v>
      </c>
      <c r="Z76" s="6">
        <v>16439.599999999999</v>
      </c>
      <c r="AA76" s="6">
        <v>8.2795201829728224</v>
      </c>
      <c r="AB76" s="6">
        <v>0.5174700114358014</v>
      </c>
    </row>
    <row r="77" spans="9:28" x14ac:dyDescent="0.25">
      <c r="I77">
        <v>180265.2</v>
      </c>
      <c r="J77">
        <v>1080</v>
      </c>
      <c r="K77">
        <v>1080</v>
      </c>
      <c r="L77">
        <v>92.878935220626786</v>
      </c>
      <c r="M77">
        <v>1080</v>
      </c>
      <c r="N77">
        <v>5.8049334512891742</v>
      </c>
      <c r="Y77">
        <v>480</v>
      </c>
      <c r="Z77" s="6">
        <v>18461.8</v>
      </c>
      <c r="AA77" s="6">
        <v>11.399944750782698</v>
      </c>
      <c r="AB77" s="6">
        <v>0.71249654692391862</v>
      </c>
    </row>
    <row r="78" spans="9:28" x14ac:dyDescent="0.25">
      <c r="I78">
        <v>235917.8</v>
      </c>
      <c r="J78">
        <v>1200</v>
      </c>
      <c r="K78">
        <v>1200</v>
      </c>
      <c r="L78">
        <v>103.37605018923257</v>
      </c>
      <c r="M78">
        <v>1200</v>
      </c>
      <c r="N78">
        <v>6.4610031368270358</v>
      </c>
      <c r="Y78">
        <v>600</v>
      </c>
      <c r="Z78" s="6">
        <v>32768.6</v>
      </c>
      <c r="AA78" s="6">
        <v>18.323415302047284</v>
      </c>
      <c r="AB78" s="6">
        <v>1.1452134563779552</v>
      </c>
    </row>
    <row r="79" spans="9:28" x14ac:dyDescent="0.25">
      <c r="I79">
        <v>339606.2</v>
      </c>
      <c r="J79">
        <v>1320</v>
      </c>
      <c r="K79">
        <v>1320</v>
      </c>
      <c r="L79">
        <v>102.85187765515863</v>
      </c>
      <c r="M79">
        <v>1320</v>
      </c>
      <c r="N79">
        <v>6.4282423534474145</v>
      </c>
      <c r="Y79">
        <v>720</v>
      </c>
      <c r="Z79" s="6">
        <v>57297.4</v>
      </c>
      <c r="AA79" s="6">
        <v>15.616880812509235</v>
      </c>
      <c r="AB79" s="6">
        <v>0.97605505078182719</v>
      </c>
    </row>
    <row r="80" spans="9:28" x14ac:dyDescent="0.25">
      <c r="I80">
        <v>658115.19999999995</v>
      </c>
      <c r="J80">
        <v>1440</v>
      </c>
      <c r="K80">
        <v>1440</v>
      </c>
      <c r="L80">
        <v>69.600435708925531</v>
      </c>
      <c r="M80">
        <v>1440</v>
      </c>
      <c r="N80">
        <v>4.3500272318078457</v>
      </c>
      <c r="Y80">
        <v>840</v>
      </c>
      <c r="Z80" s="6">
        <v>89176.2</v>
      </c>
      <c r="AA80" s="6">
        <v>47.258567869005411</v>
      </c>
      <c r="AB80" s="6">
        <v>2.9536604918128382</v>
      </c>
    </row>
    <row r="81" spans="9:28" x14ac:dyDescent="0.25">
      <c r="I81">
        <v>578585.19999999995</v>
      </c>
      <c r="J81">
        <v>1560</v>
      </c>
      <c r="K81">
        <v>1560</v>
      </c>
      <c r="L81">
        <v>100.51032299708555</v>
      </c>
      <c r="M81">
        <v>1560</v>
      </c>
      <c r="N81">
        <v>6.281895187317847</v>
      </c>
      <c r="Y81">
        <v>960</v>
      </c>
      <c r="Z81" s="6">
        <v>127844.4</v>
      </c>
      <c r="AA81" s="6">
        <v>78.817775097436154</v>
      </c>
      <c r="AB81" s="6">
        <v>4.9261109435897596</v>
      </c>
    </row>
    <row r="82" spans="9:28" x14ac:dyDescent="0.25">
      <c r="I82">
        <v>666312</v>
      </c>
      <c r="J82">
        <v>1680</v>
      </c>
      <c r="K82">
        <v>1680</v>
      </c>
      <c r="L82">
        <v>110.04409745984864</v>
      </c>
      <c r="M82">
        <v>1680</v>
      </c>
      <c r="N82">
        <v>6.8777560912405402</v>
      </c>
      <c r="Y82">
        <v>1080</v>
      </c>
      <c r="Z82" s="6">
        <v>180265.2</v>
      </c>
      <c r="AA82" s="6">
        <v>92.878935220626786</v>
      </c>
      <c r="AB82" s="6">
        <v>5.8049334512891742</v>
      </c>
    </row>
    <row r="83" spans="9:28" x14ac:dyDescent="0.25">
      <c r="I83">
        <v>1203345</v>
      </c>
      <c r="J83">
        <v>1800</v>
      </c>
      <c r="K83">
        <v>1800</v>
      </c>
      <c r="L83">
        <v>75.766895334809774</v>
      </c>
      <c r="M83">
        <v>1800</v>
      </c>
      <c r="N83">
        <v>4.7354309584256109</v>
      </c>
      <c r="Y83">
        <v>1200</v>
      </c>
      <c r="Z83" s="6">
        <v>235917.8</v>
      </c>
      <c r="AA83" s="6">
        <v>103.37605018923257</v>
      </c>
      <c r="AB83" s="6">
        <v>6.4610031368270358</v>
      </c>
    </row>
    <row r="84" spans="9:28" x14ac:dyDescent="0.25">
      <c r="I84">
        <v>1048587.2</v>
      </c>
      <c r="J84">
        <v>1920</v>
      </c>
      <c r="K84">
        <v>1920</v>
      </c>
      <c r="L84">
        <v>107.38519664045744</v>
      </c>
      <c r="M84">
        <v>1920</v>
      </c>
      <c r="N84">
        <v>6.7115747900285898</v>
      </c>
      <c r="Y84">
        <v>1320</v>
      </c>
      <c r="Z84" s="6">
        <v>339606.2</v>
      </c>
      <c r="AA84" s="6">
        <v>102.85187765515863</v>
      </c>
      <c r="AB84" s="6">
        <v>6.4282423534474145</v>
      </c>
    </row>
    <row r="85" spans="9:28" x14ac:dyDescent="0.25">
      <c r="I85">
        <v>4174078.2</v>
      </c>
      <c r="J85">
        <v>2040</v>
      </c>
      <c r="K85">
        <v>2040</v>
      </c>
      <c r="L85">
        <v>31.784222282499002</v>
      </c>
      <c r="M85">
        <v>2040</v>
      </c>
      <c r="N85">
        <v>1.9865138926561876</v>
      </c>
      <c r="Y85">
        <v>1440</v>
      </c>
      <c r="Z85" s="6">
        <v>658115.19999999995</v>
      </c>
      <c r="AA85" s="6">
        <v>69.600435708925531</v>
      </c>
      <c r="AB85" s="6">
        <v>4.3500272318078457</v>
      </c>
    </row>
    <row r="86" spans="9:28" x14ac:dyDescent="0.25">
      <c r="I86">
        <v>1951290.4</v>
      </c>
      <c r="J86">
        <v>2160</v>
      </c>
      <c r="K86">
        <v>2160</v>
      </c>
      <c r="L86">
        <v>82.835279327635376</v>
      </c>
      <c r="M86">
        <v>2160</v>
      </c>
      <c r="N86">
        <v>5.177204957977211</v>
      </c>
      <c r="Y86">
        <v>1560</v>
      </c>
      <c r="Z86" s="6">
        <v>578585.19999999995</v>
      </c>
      <c r="AA86" s="6">
        <v>100.51032299708555</v>
      </c>
      <c r="AB86" s="6">
        <v>6.281895187317847</v>
      </c>
    </row>
    <row r="87" spans="9:28" x14ac:dyDescent="0.25">
      <c r="I87">
        <v>1897853.8</v>
      </c>
      <c r="J87">
        <v>2280</v>
      </c>
      <c r="K87">
        <v>2280</v>
      </c>
      <c r="L87">
        <v>100.08790069428248</v>
      </c>
      <c r="M87">
        <v>2280</v>
      </c>
      <c r="N87">
        <v>6.2554937933926551</v>
      </c>
      <c r="Y87">
        <v>1680</v>
      </c>
      <c r="Z87" s="6">
        <v>666312</v>
      </c>
      <c r="AA87" s="6">
        <v>110.04409745984864</v>
      </c>
      <c r="AB87" s="6">
        <v>6.8777560912405402</v>
      </c>
    </row>
    <row r="88" spans="9:28" x14ac:dyDescent="0.25">
      <c r="I88">
        <v>2827818.2</v>
      </c>
      <c r="J88">
        <v>2400</v>
      </c>
      <c r="K88">
        <v>2400</v>
      </c>
      <c r="L88">
        <v>78.370046089478677</v>
      </c>
      <c r="M88">
        <v>2400</v>
      </c>
      <c r="N88">
        <v>4.8981278805924173</v>
      </c>
      <c r="Y88">
        <v>1800</v>
      </c>
      <c r="Z88" s="6">
        <v>1203345</v>
      </c>
      <c r="AA88" s="6">
        <v>75.766895334809774</v>
      </c>
      <c r="AB88" s="6">
        <v>4.7354309584256109</v>
      </c>
    </row>
    <row r="89" spans="9:28" x14ac:dyDescent="0.25">
      <c r="I89">
        <v>2549796.2000000002</v>
      </c>
      <c r="J89">
        <v>2520</v>
      </c>
      <c r="K89">
        <v>2520</v>
      </c>
      <c r="L89">
        <v>101.206595256515</v>
      </c>
      <c r="M89">
        <v>2520</v>
      </c>
      <c r="N89">
        <v>6.3254122035321876</v>
      </c>
      <c r="Y89">
        <v>1920</v>
      </c>
      <c r="Z89" s="6">
        <v>1048587.2</v>
      </c>
      <c r="AA89" s="6">
        <v>107.38519664045744</v>
      </c>
      <c r="AB89" s="6">
        <v>6.7115747900285898</v>
      </c>
    </row>
    <row r="90" spans="9:28" x14ac:dyDescent="0.25">
      <c r="I90">
        <v>3430801.4</v>
      </c>
      <c r="J90">
        <v>2640</v>
      </c>
      <c r="K90">
        <v>2640</v>
      </c>
      <c r="L90">
        <v>86.700978960775757</v>
      </c>
      <c r="M90">
        <v>2640</v>
      </c>
      <c r="N90">
        <v>5.4188111850484848</v>
      </c>
      <c r="Y90">
        <v>2040</v>
      </c>
      <c r="Z90" s="6">
        <v>4174078.2</v>
      </c>
      <c r="AA90" s="6">
        <v>31.784222282499002</v>
      </c>
      <c r="AB90" s="6">
        <v>1.9865138926561876</v>
      </c>
    </row>
    <row r="91" spans="9:28" x14ac:dyDescent="0.25">
      <c r="I91">
        <v>10260708.4</v>
      </c>
      <c r="J91">
        <v>3120</v>
      </c>
      <c r="K91">
        <v>3120</v>
      </c>
      <c r="L91">
        <v>43.015198495987534</v>
      </c>
      <c r="M91">
        <v>3120</v>
      </c>
      <c r="N91">
        <v>2.6884499059992208</v>
      </c>
      <c r="Y91">
        <v>2160</v>
      </c>
      <c r="Z91" s="6">
        <v>1951290.4</v>
      </c>
      <c r="AA91" s="6">
        <v>82.835279327635376</v>
      </c>
      <c r="AB91" s="6">
        <v>5.177204957977211</v>
      </c>
    </row>
    <row r="92" spans="9:28" x14ac:dyDescent="0.25">
      <c r="I92">
        <v>29714017.600000001</v>
      </c>
      <c r="J92">
        <v>3600</v>
      </c>
      <c r="K92">
        <v>3600</v>
      </c>
      <c r="L92">
        <v>20.122246458642636</v>
      </c>
      <c r="M92">
        <v>3600</v>
      </c>
      <c r="N92">
        <v>1.2576404036651647</v>
      </c>
      <c r="Y92">
        <v>2280</v>
      </c>
      <c r="Z92" s="6">
        <v>1897853.8</v>
      </c>
      <c r="AA92" s="6">
        <v>100.08790069428248</v>
      </c>
      <c r="AB92" s="6">
        <v>6.2554937933926551</v>
      </c>
    </row>
    <row r="93" spans="9:28" x14ac:dyDescent="0.25">
      <c r="I93">
        <v>74977886.400000006</v>
      </c>
      <c r="J93">
        <v>4080</v>
      </c>
      <c r="K93">
        <v>4080</v>
      </c>
      <c r="L93">
        <v>10.062422382605911</v>
      </c>
      <c r="M93">
        <v>4080</v>
      </c>
      <c r="N93">
        <v>0.62890139891286945</v>
      </c>
      <c r="Y93">
        <v>2400</v>
      </c>
      <c r="Z93" s="6">
        <v>2827818.2</v>
      </c>
      <c r="AA93" s="6">
        <v>78.370046089478677</v>
      </c>
      <c r="AB93" s="6">
        <v>4.8981278805924173</v>
      </c>
    </row>
    <row r="94" spans="9:28" x14ac:dyDescent="0.25">
      <c r="I94">
        <v>86369313.599999994</v>
      </c>
      <c r="J94">
        <v>4560</v>
      </c>
      <c r="K94">
        <v>4560</v>
      </c>
      <c r="L94">
        <v>10.547791816653291</v>
      </c>
      <c r="M94">
        <v>4560</v>
      </c>
      <c r="N94">
        <v>0.65923698854083068</v>
      </c>
      <c r="Y94">
        <v>2520</v>
      </c>
      <c r="Z94" s="6">
        <v>2549796.2000000002</v>
      </c>
      <c r="AA94" s="6">
        <v>101.206595256515</v>
      </c>
      <c r="AB94" s="6">
        <v>6.3254122035321876</v>
      </c>
    </row>
    <row r="95" spans="9:28" x14ac:dyDescent="0.25">
      <c r="I95">
        <v>120278652.8</v>
      </c>
      <c r="J95">
        <v>5040</v>
      </c>
      <c r="K95">
        <v>5040</v>
      </c>
      <c r="L95">
        <v>8.8756557480184899</v>
      </c>
      <c r="M95">
        <v>5040</v>
      </c>
      <c r="N95">
        <v>0.55472848425115562</v>
      </c>
      <c r="Y95">
        <v>2640</v>
      </c>
      <c r="Z95" s="6">
        <v>3430801.4</v>
      </c>
      <c r="AA95" s="6">
        <v>86.700978960775757</v>
      </c>
      <c r="AB95" s="6">
        <v>5.4188111850484848</v>
      </c>
    </row>
    <row r="96" spans="9:28" x14ac:dyDescent="0.25">
      <c r="I96">
        <v>163741404.80000001</v>
      </c>
      <c r="J96">
        <v>5520</v>
      </c>
      <c r="K96">
        <v>5520</v>
      </c>
      <c r="L96">
        <v>7.4758018258827006</v>
      </c>
      <c r="M96">
        <v>5520</v>
      </c>
      <c r="N96">
        <v>0.46723761411766879</v>
      </c>
      <c r="Y96">
        <v>3120</v>
      </c>
      <c r="Z96" s="6">
        <v>10260708.4</v>
      </c>
      <c r="AA96" s="6">
        <v>43.015198495987534</v>
      </c>
      <c r="AB96" s="6">
        <v>2.6884499059992208</v>
      </c>
    </row>
    <row r="97" spans="9:28" x14ac:dyDescent="0.25">
      <c r="I97">
        <v>207248790.40000001</v>
      </c>
      <c r="J97">
        <v>6000</v>
      </c>
      <c r="K97">
        <v>6000</v>
      </c>
      <c r="L97">
        <v>6.6617743206120874</v>
      </c>
      <c r="M97">
        <v>6000</v>
      </c>
      <c r="N97">
        <v>0.41636089503825546</v>
      </c>
      <c r="Y97">
        <v>3600</v>
      </c>
      <c r="Z97" s="6">
        <v>29714017.600000001</v>
      </c>
      <c r="AA97" s="6">
        <v>20.122246458642636</v>
      </c>
      <c r="AB97" s="6">
        <v>1.2576404036651647</v>
      </c>
    </row>
    <row r="98" spans="9:28" x14ac:dyDescent="0.25">
      <c r="I98">
        <v>268290771.19999999</v>
      </c>
      <c r="J98">
        <v>6480</v>
      </c>
      <c r="K98">
        <v>6480</v>
      </c>
      <c r="L98">
        <v>5.7295710913847318</v>
      </c>
      <c r="M98">
        <v>6480</v>
      </c>
      <c r="N98">
        <v>0.35809819321154573</v>
      </c>
      <c r="Y98">
        <v>4080</v>
      </c>
      <c r="Z98" s="6">
        <v>74977886.400000006</v>
      </c>
      <c r="AA98" s="6">
        <v>10.062422382605911</v>
      </c>
      <c r="AB98" s="6">
        <v>0.62890139891286945</v>
      </c>
    </row>
    <row r="99" spans="9:28" x14ac:dyDescent="0.25">
      <c r="I99">
        <v>335653248</v>
      </c>
      <c r="J99">
        <v>6960</v>
      </c>
      <c r="K99">
        <v>6960</v>
      </c>
      <c r="L99">
        <v>5.0460927571331995</v>
      </c>
      <c r="M99">
        <v>6960</v>
      </c>
      <c r="N99">
        <v>0.31538079732082497</v>
      </c>
      <c r="Y99">
        <v>4560</v>
      </c>
      <c r="Z99" s="6">
        <v>86369313.599999994</v>
      </c>
      <c r="AA99" s="6">
        <v>10.547791816653291</v>
      </c>
      <c r="AB99" s="6">
        <v>0.65923698854083068</v>
      </c>
    </row>
    <row r="100" spans="9:28" x14ac:dyDescent="0.25">
      <c r="I100">
        <v>419832441.60000002</v>
      </c>
      <c r="J100">
        <v>7440</v>
      </c>
      <c r="K100">
        <v>7440</v>
      </c>
      <c r="L100">
        <v>4.407195864801964</v>
      </c>
      <c r="M100">
        <v>7440</v>
      </c>
      <c r="N100">
        <v>0.27544974155012275</v>
      </c>
      <c r="Y100">
        <v>5040</v>
      </c>
      <c r="Z100" s="6">
        <v>120278652.8</v>
      </c>
      <c r="AA100" s="6">
        <v>8.8756557480184899</v>
      </c>
      <c r="AB100" s="6">
        <v>0.55472848425115562</v>
      </c>
    </row>
    <row r="101" spans="9:28" x14ac:dyDescent="0.25">
      <c r="Y101">
        <v>5520</v>
      </c>
      <c r="Z101" s="6">
        <v>163741404.80000001</v>
      </c>
      <c r="AA101" s="6">
        <v>7.4758018258827006</v>
      </c>
      <c r="AB101" s="6">
        <v>0.46723761411766879</v>
      </c>
    </row>
    <row r="102" spans="9:28" x14ac:dyDescent="0.25">
      <c r="I102">
        <v>25</v>
      </c>
      <c r="L102" t="s">
        <v>215</v>
      </c>
      <c r="N102" t="s">
        <v>216</v>
      </c>
      <c r="Y102">
        <v>6000</v>
      </c>
      <c r="Z102" s="6">
        <v>207248790.40000001</v>
      </c>
      <c r="AA102" s="6">
        <v>6.6617743206120874</v>
      </c>
      <c r="AB102" s="6">
        <v>0.41636089503825546</v>
      </c>
    </row>
    <row r="103" spans="9:28" x14ac:dyDescent="0.25">
      <c r="I103">
        <v>24051.166666666668</v>
      </c>
      <c r="J103">
        <v>120</v>
      </c>
      <c r="K103">
        <v>120</v>
      </c>
      <c r="L103">
        <v>0.22626761002584767</v>
      </c>
      <c r="M103">
        <v>120</v>
      </c>
      <c r="N103">
        <v>9.0507044010339072E-3</v>
      </c>
      <c r="Y103">
        <v>6480</v>
      </c>
      <c r="Z103" s="6">
        <v>268290771.19999999</v>
      </c>
      <c r="AA103" s="6">
        <v>5.7295710913847318</v>
      </c>
      <c r="AB103" s="6">
        <v>0.35809819321154573</v>
      </c>
    </row>
    <row r="104" spans="9:28" x14ac:dyDescent="0.25">
      <c r="I104">
        <v>11051.666666666666</v>
      </c>
      <c r="J104">
        <v>240</v>
      </c>
      <c r="K104">
        <v>240</v>
      </c>
      <c r="L104">
        <v>2.1301312019303276</v>
      </c>
      <c r="M104">
        <v>240</v>
      </c>
      <c r="N104">
        <v>8.5205248077213108E-2</v>
      </c>
      <c r="Y104">
        <v>6960</v>
      </c>
      <c r="Z104" s="6">
        <v>335653248</v>
      </c>
      <c r="AA104" s="6">
        <v>5.0460927571331995</v>
      </c>
      <c r="AB104" s="6">
        <v>0.31538079732082497</v>
      </c>
    </row>
    <row r="105" spans="9:28" x14ac:dyDescent="0.25">
      <c r="I105">
        <v>52583</v>
      </c>
      <c r="J105">
        <v>360</v>
      </c>
      <c r="K105">
        <v>360</v>
      </c>
      <c r="L105">
        <v>2.5885172013768707</v>
      </c>
      <c r="M105">
        <v>360</v>
      </c>
      <c r="N105">
        <v>0.10354068805507483</v>
      </c>
      <c r="Y105">
        <v>7440</v>
      </c>
      <c r="Z105" s="6">
        <v>419832441.60000002</v>
      </c>
      <c r="AA105" s="6">
        <v>4.407195864801964</v>
      </c>
      <c r="AB105" s="6">
        <v>0.27544974155012275</v>
      </c>
    </row>
    <row r="106" spans="9:28" x14ac:dyDescent="0.25">
      <c r="I106">
        <v>106973.5</v>
      </c>
      <c r="J106">
        <v>480</v>
      </c>
      <c r="K106">
        <v>480</v>
      </c>
      <c r="L106">
        <v>1.9674358602831543</v>
      </c>
      <c r="M106">
        <v>480</v>
      </c>
      <c r="N106">
        <v>7.8697434411326178E-2</v>
      </c>
    </row>
    <row r="107" spans="9:28" x14ac:dyDescent="0.25">
      <c r="I107">
        <v>110726.16666666667</v>
      </c>
      <c r="J107">
        <v>600</v>
      </c>
      <c r="K107">
        <v>600</v>
      </c>
      <c r="L107">
        <v>5.422680877901489</v>
      </c>
      <c r="M107">
        <v>600</v>
      </c>
      <c r="N107">
        <v>0.21690723511605955</v>
      </c>
    </row>
    <row r="108" spans="9:28" x14ac:dyDescent="0.25">
      <c r="I108">
        <v>199005.5</v>
      </c>
      <c r="J108">
        <v>720</v>
      </c>
      <c r="K108">
        <v>720</v>
      </c>
      <c r="L108">
        <v>4.4963916407670474</v>
      </c>
      <c r="M108">
        <v>720</v>
      </c>
      <c r="N108">
        <v>0.17985566563068189</v>
      </c>
      <c r="Y108" s="10" t="s">
        <v>230</v>
      </c>
      <c r="Z108" s="10"/>
      <c r="AA108" s="10"/>
      <c r="AB108" s="10"/>
    </row>
    <row r="109" spans="9:28" x14ac:dyDescent="0.25">
      <c r="I109">
        <v>154338.16666666666</v>
      </c>
      <c r="J109">
        <v>840</v>
      </c>
      <c r="K109">
        <v>840</v>
      </c>
      <c r="L109">
        <v>27.305880269408412</v>
      </c>
      <c r="M109">
        <v>840</v>
      </c>
      <c r="N109">
        <v>1.0922352107763365</v>
      </c>
      <c r="Y109" t="s">
        <v>218</v>
      </c>
      <c r="Z109" t="s">
        <v>227</v>
      </c>
      <c r="AA109" t="s">
        <v>215</v>
      </c>
      <c r="AB109" t="s">
        <v>216</v>
      </c>
    </row>
    <row r="110" spans="9:28" x14ac:dyDescent="0.25">
      <c r="I110">
        <v>531185.16666666663</v>
      </c>
      <c r="J110">
        <v>960</v>
      </c>
      <c r="K110">
        <v>960</v>
      </c>
      <c r="L110">
        <v>18.969677240610697</v>
      </c>
      <c r="M110">
        <v>960</v>
      </c>
      <c r="N110">
        <v>0.75878708962442787</v>
      </c>
      <c r="Y110">
        <v>120</v>
      </c>
      <c r="Z110" s="6">
        <v>24051.166666666668</v>
      </c>
      <c r="AA110" s="6">
        <v>0.22626761002584767</v>
      </c>
      <c r="AB110" s="6">
        <v>9.0507044010339072E-3</v>
      </c>
    </row>
    <row r="111" spans="9:28" x14ac:dyDescent="0.25">
      <c r="I111">
        <v>493194.16666666669</v>
      </c>
      <c r="J111">
        <v>1080</v>
      </c>
      <c r="K111">
        <v>1080</v>
      </c>
      <c r="L111">
        <v>33.947765332450203</v>
      </c>
      <c r="M111">
        <v>1080</v>
      </c>
      <c r="N111">
        <v>1.3579106132980081</v>
      </c>
      <c r="Y111">
        <v>240</v>
      </c>
      <c r="Z111" s="6">
        <v>11051.666666666666</v>
      </c>
      <c r="AA111" s="6">
        <v>2.1301312019303276</v>
      </c>
      <c r="AB111" s="6">
        <v>8.5205248077213108E-2</v>
      </c>
    </row>
    <row r="112" spans="9:28" x14ac:dyDescent="0.25">
      <c r="I112">
        <v>875827.66666666663</v>
      </c>
      <c r="J112">
        <v>1200</v>
      </c>
      <c r="K112">
        <v>1200</v>
      </c>
      <c r="L112">
        <v>27.845946481861159</v>
      </c>
      <c r="M112">
        <v>1200</v>
      </c>
      <c r="N112">
        <v>1.1138378592744465</v>
      </c>
      <c r="Y112">
        <v>360</v>
      </c>
      <c r="Z112" s="6">
        <v>52583</v>
      </c>
      <c r="AA112" s="6">
        <v>2.5885172013768707</v>
      </c>
      <c r="AB112" s="6">
        <v>0.10354068805507483</v>
      </c>
    </row>
    <row r="113" spans="9:28" x14ac:dyDescent="0.25">
      <c r="I113">
        <v>757527.66666666663</v>
      </c>
      <c r="J113">
        <v>1320</v>
      </c>
      <c r="K113">
        <v>1320</v>
      </c>
      <c r="L113">
        <v>46.109385663801945</v>
      </c>
      <c r="M113">
        <v>1320</v>
      </c>
      <c r="N113">
        <v>1.8443754265520778</v>
      </c>
      <c r="Y113">
        <v>480</v>
      </c>
      <c r="Z113" s="6">
        <v>106973.5</v>
      </c>
      <c r="AA113" s="6">
        <v>1.9674358602831543</v>
      </c>
      <c r="AB113" s="6">
        <v>7.8697434411326178E-2</v>
      </c>
    </row>
    <row r="114" spans="9:28" x14ac:dyDescent="0.25">
      <c r="I114">
        <v>598900.33333333337</v>
      </c>
      <c r="J114">
        <v>1440</v>
      </c>
      <c r="K114">
        <v>1440</v>
      </c>
      <c r="L114">
        <v>76.482015649793695</v>
      </c>
      <c r="M114">
        <v>1440</v>
      </c>
      <c r="N114">
        <v>3.059280625991748</v>
      </c>
      <c r="Y114">
        <v>600</v>
      </c>
      <c r="Z114" s="6">
        <v>110726.16666666667</v>
      </c>
      <c r="AA114" s="6">
        <v>5.422680877901489</v>
      </c>
      <c r="AB114" s="6">
        <v>0.21690723511605955</v>
      </c>
    </row>
    <row r="115" spans="9:28" x14ac:dyDescent="0.25">
      <c r="I115">
        <v>1018206.5</v>
      </c>
      <c r="J115">
        <v>1560</v>
      </c>
      <c r="K115">
        <v>1560</v>
      </c>
      <c r="L115">
        <v>57.113940377844116</v>
      </c>
      <c r="M115">
        <v>1560</v>
      </c>
      <c r="N115">
        <v>2.2845576151137648</v>
      </c>
      <c r="Y115">
        <v>720</v>
      </c>
      <c r="Z115" s="6">
        <v>199005.5</v>
      </c>
      <c r="AA115" s="6">
        <v>4.4963916407670474</v>
      </c>
      <c r="AB115" s="6">
        <v>0.17985566563068189</v>
      </c>
    </row>
    <row r="116" spans="9:28" x14ac:dyDescent="0.25">
      <c r="I116">
        <v>982701.16666666663</v>
      </c>
      <c r="J116">
        <v>1680</v>
      </c>
      <c r="K116">
        <v>1680</v>
      </c>
      <c r="L116">
        <v>74.614445524046232</v>
      </c>
      <c r="M116">
        <v>1680</v>
      </c>
      <c r="N116">
        <v>2.9845778209618494</v>
      </c>
      <c r="Y116">
        <v>840</v>
      </c>
      <c r="Z116" s="6">
        <v>154338.16666666666</v>
      </c>
      <c r="AA116" s="6">
        <v>27.305880269408412</v>
      </c>
      <c r="AB116" s="6">
        <v>1.0922352107763365</v>
      </c>
    </row>
    <row r="117" spans="9:28" x14ac:dyDescent="0.25">
      <c r="I117">
        <v>1514415.3333333333</v>
      </c>
      <c r="J117">
        <v>1800</v>
      </c>
      <c r="K117">
        <v>1800</v>
      </c>
      <c r="L117">
        <v>60.203903552658169</v>
      </c>
      <c r="M117">
        <v>1800</v>
      </c>
      <c r="N117">
        <v>2.4081561421063267</v>
      </c>
      <c r="Y117">
        <v>960</v>
      </c>
      <c r="Z117" s="6">
        <v>531185.16666666663</v>
      </c>
      <c r="AA117" s="6">
        <v>18.969677240610697</v>
      </c>
      <c r="AB117" s="6">
        <v>0.75878708962442787</v>
      </c>
    </row>
    <row r="118" spans="9:28" x14ac:dyDescent="0.25">
      <c r="I118">
        <v>1482574.8333333333</v>
      </c>
      <c r="J118">
        <v>1920</v>
      </c>
      <c r="K118">
        <v>1920</v>
      </c>
      <c r="L118">
        <v>75.950798661203052</v>
      </c>
      <c r="M118">
        <v>1920</v>
      </c>
      <c r="N118">
        <v>3.0380319464481222</v>
      </c>
      <c r="Y118">
        <v>1080</v>
      </c>
      <c r="Z118" s="6">
        <v>493194.16666666669</v>
      </c>
      <c r="AA118" s="6">
        <v>33.947765332450203</v>
      </c>
      <c r="AB118" s="6">
        <v>1.3579106132980081</v>
      </c>
    </row>
    <row r="119" spans="9:28" x14ac:dyDescent="0.25">
      <c r="I119">
        <v>1652150</v>
      </c>
      <c r="J119">
        <v>2040</v>
      </c>
      <c r="K119">
        <v>2040</v>
      </c>
      <c r="L119">
        <v>80.301322115627116</v>
      </c>
      <c r="M119">
        <v>2040</v>
      </c>
      <c r="N119">
        <v>3.2120528846250846</v>
      </c>
      <c r="Y119">
        <v>1200</v>
      </c>
      <c r="Z119" s="6">
        <v>875827.66666666663</v>
      </c>
      <c r="AA119" s="6">
        <v>27.845946481861159</v>
      </c>
      <c r="AB119" s="6">
        <v>1.1138378592744465</v>
      </c>
    </row>
    <row r="120" spans="9:28" x14ac:dyDescent="0.25">
      <c r="I120">
        <v>1767076.5</v>
      </c>
      <c r="J120">
        <v>2160</v>
      </c>
      <c r="K120">
        <v>2160</v>
      </c>
      <c r="L120">
        <v>91.470677887082616</v>
      </c>
      <c r="M120">
        <v>2160</v>
      </c>
      <c r="N120">
        <v>3.6588271154833047</v>
      </c>
      <c r="Y120">
        <v>1320</v>
      </c>
      <c r="Z120" s="6">
        <v>757527.66666666663</v>
      </c>
      <c r="AA120" s="6">
        <v>46.109385663801945</v>
      </c>
      <c r="AB120" s="6">
        <v>1.8443754265520778</v>
      </c>
    </row>
    <row r="121" spans="9:28" x14ac:dyDescent="0.25">
      <c r="I121">
        <v>1699179.8333333333</v>
      </c>
      <c r="J121">
        <v>2280</v>
      </c>
      <c r="K121">
        <v>2280</v>
      </c>
      <c r="L121">
        <v>111.79052325146279</v>
      </c>
      <c r="M121">
        <v>2280</v>
      </c>
      <c r="N121">
        <v>4.4716209300585117</v>
      </c>
      <c r="Y121">
        <v>1440</v>
      </c>
      <c r="Z121" s="6">
        <v>598900.33333333337</v>
      </c>
      <c r="AA121" s="6">
        <v>76.482015649793695</v>
      </c>
      <c r="AB121" s="6">
        <v>3.059280625991748</v>
      </c>
    </row>
    <row r="122" spans="9:28" x14ac:dyDescent="0.25">
      <c r="I122">
        <v>2125914.8333333335</v>
      </c>
      <c r="J122">
        <v>2400</v>
      </c>
      <c r="K122">
        <v>2400</v>
      </c>
      <c r="L122">
        <v>104.24511800370804</v>
      </c>
      <c r="M122">
        <v>2400</v>
      </c>
      <c r="N122">
        <v>4.1698047201483215</v>
      </c>
      <c r="Y122">
        <v>1560</v>
      </c>
      <c r="Z122" s="6">
        <v>1018206.5</v>
      </c>
      <c r="AA122" s="6">
        <v>57.113940377844116</v>
      </c>
      <c r="AB122" s="6">
        <v>2.2845576151137648</v>
      </c>
    </row>
    <row r="123" spans="9:28" x14ac:dyDescent="0.25">
      <c r="I123">
        <v>3115384.1666666665</v>
      </c>
      <c r="J123">
        <v>2520</v>
      </c>
      <c r="K123">
        <v>2520</v>
      </c>
      <c r="L123">
        <v>82.832863683745799</v>
      </c>
      <c r="M123">
        <v>2520</v>
      </c>
      <c r="N123">
        <v>3.3133145473498318</v>
      </c>
      <c r="Y123">
        <v>1680</v>
      </c>
      <c r="Z123" s="6">
        <v>982701.16666666663</v>
      </c>
      <c r="AA123" s="6">
        <v>74.614445524046232</v>
      </c>
      <c r="AB123" s="6">
        <v>2.9845778209618494</v>
      </c>
    </row>
    <row r="124" spans="9:28" x14ac:dyDescent="0.25">
      <c r="I124">
        <v>3573438.8333333335</v>
      </c>
      <c r="J124">
        <v>2640</v>
      </c>
      <c r="K124">
        <v>2640</v>
      </c>
      <c r="L124">
        <v>83.240221499057412</v>
      </c>
      <c r="M124">
        <v>2640</v>
      </c>
      <c r="N124">
        <v>3.3296088599622964</v>
      </c>
      <c r="Y124">
        <v>1800</v>
      </c>
      <c r="Z124" s="6">
        <v>1514415.3333333333</v>
      </c>
      <c r="AA124" s="6">
        <v>60.203903552658169</v>
      </c>
      <c r="AB124" s="6">
        <v>2.4081561421063267</v>
      </c>
    </row>
    <row r="125" spans="9:28" x14ac:dyDescent="0.25">
      <c r="I125">
        <v>4402756.4000000004</v>
      </c>
      <c r="J125">
        <v>3240</v>
      </c>
      <c r="K125">
        <v>3240</v>
      </c>
      <c r="L125">
        <v>109.13685861827291</v>
      </c>
      <c r="M125">
        <v>3240</v>
      </c>
      <c r="N125">
        <v>4.3654743447309166</v>
      </c>
      <c r="Y125">
        <v>1920</v>
      </c>
      <c r="Z125" s="6">
        <v>1482574.8333333333</v>
      </c>
      <c r="AA125" s="6">
        <v>75.950798661203052</v>
      </c>
      <c r="AB125" s="6">
        <v>3.0380319464481222</v>
      </c>
    </row>
    <row r="126" spans="9:28" x14ac:dyDescent="0.25">
      <c r="I126">
        <v>14667506.199999999</v>
      </c>
      <c r="J126">
        <v>3840</v>
      </c>
      <c r="K126">
        <v>3840</v>
      </c>
      <c r="L126">
        <v>46.100950267042961</v>
      </c>
      <c r="M126">
        <v>3840</v>
      </c>
      <c r="N126">
        <v>1.8440380106817185</v>
      </c>
      <c r="Y126">
        <v>2040</v>
      </c>
      <c r="Z126" s="6">
        <v>1652150</v>
      </c>
      <c r="AA126" s="6">
        <v>80.301322115627116</v>
      </c>
      <c r="AB126" s="6">
        <v>3.2120528846250846</v>
      </c>
    </row>
    <row r="127" spans="9:28" x14ac:dyDescent="0.25">
      <c r="I127">
        <v>36157344</v>
      </c>
      <c r="J127">
        <v>4440</v>
      </c>
      <c r="K127">
        <v>4440</v>
      </c>
      <c r="L127">
        <v>24.11319108444448</v>
      </c>
      <c r="M127">
        <v>4440</v>
      </c>
      <c r="N127">
        <v>0.96452764337777919</v>
      </c>
      <c r="Y127">
        <v>2160</v>
      </c>
      <c r="Z127" s="6">
        <v>1767076.5</v>
      </c>
      <c r="AA127" s="6">
        <v>91.470677887082616</v>
      </c>
      <c r="AB127" s="6">
        <v>3.6588271154833047</v>
      </c>
    </row>
    <row r="128" spans="9:28" x14ac:dyDescent="0.25">
      <c r="I128">
        <v>72102244.799999997</v>
      </c>
      <c r="J128">
        <v>5040</v>
      </c>
      <c r="K128">
        <v>5040</v>
      </c>
      <c r="L128">
        <v>14.806084318864926</v>
      </c>
      <c r="M128">
        <v>5040</v>
      </c>
      <c r="N128">
        <v>0.59224337275459704</v>
      </c>
      <c r="Y128">
        <v>2280</v>
      </c>
      <c r="Z128" s="6">
        <v>1699179.8333333333</v>
      </c>
      <c r="AA128" s="6">
        <v>111.79052325146279</v>
      </c>
      <c r="AB128" s="6">
        <v>4.4716209300585117</v>
      </c>
    </row>
    <row r="129" spans="9:28" x14ac:dyDescent="0.25">
      <c r="I129">
        <v>105465446.40000001</v>
      </c>
      <c r="J129">
        <v>5640</v>
      </c>
      <c r="K129">
        <v>5640</v>
      </c>
      <c r="L129">
        <v>11.977713367915808</v>
      </c>
      <c r="M129">
        <v>5640</v>
      </c>
      <c r="N129">
        <v>0.47910853471663228</v>
      </c>
      <c r="Y129">
        <v>2400</v>
      </c>
      <c r="Z129" s="6">
        <v>2125914.8333333335</v>
      </c>
      <c r="AA129" s="6">
        <v>104.24511800370804</v>
      </c>
      <c r="AB129" s="6">
        <v>4.1698047201483215</v>
      </c>
    </row>
    <row r="130" spans="9:28" x14ac:dyDescent="0.25">
      <c r="I130">
        <v>146684464</v>
      </c>
      <c r="J130">
        <v>6240</v>
      </c>
      <c r="K130">
        <v>6240</v>
      </c>
      <c r="L130">
        <v>9.9459603186656231</v>
      </c>
      <c r="M130">
        <v>6240</v>
      </c>
      <c r="N130">
        <v>0.3978384127466249</v>
      </c>
      <c r="Y130">
        <v>2520</v>
      </c>
      <c r="Z130" s="6">
        <v>3115384.1666666665</v>
      </c>
      <c r="AA130" s="6">
        <v>82.832863683745799</v>
      </c>
      <c r="AB130" s="6">
        <v>3.3133145473498318</v>
      </c>
    </row>
    <row r="131" spans="9:28" x14ac:dyDescent="0.25">
      <c r="I131">
        <v>200119664</v>
      </c>
      <c r="J131">
        <v>6840</v>
      </c>
      <c r="K131">
        <v>6840</v>
      </c>
      <c r="L131">
        <v>8.268057203109155</v>
      </c>
      <c r="M131">
        <v>6840</v>
      </c>
      <c r="N131">
        <v>0.33072228812436621</v>
      </c>
      <c r="Y131">
        <v>2640</v>
      </c>
      <c r="Z131" s="6">
        <v>3573438.8333333335</v>
      </c>
      <c r="AA131" s="6">
        <v>83.240221499057412</v>
      </c>
      <c r="AB131" s="6">
        <v>3.3296088599622964</v>
      </c>
    </row>
    <row r="132" spans="9:28" x14ac:dyDescent="0.25">
      <c r="I132">
        <v>261484960</v>
      </c>
      <c r="J132">
        <v>7440</v>
      </c>
      <c r="K132">
        <v>7440</v>
      </c>
      <c r="L132">
        <v>7.0760620439861324</v>
      </c>
      <c r="M132">
        <v>7440</v>
      </c>
      <c r="N132">
        <v>0.2830424817594453</v>
      </c>
      <c r="Y132">
        <v>3240</v>
      </c>
      <c r="Z132" s="6">
        <v>4402756.4000000004</v>
      </c>
      <c r="AA132" s="6">
        <v>109.13685861827291</v>
      </c>
      <c r="AB132" s="6">
        <v>4.3654743447309166</v>
      </c>
    </row>
    <row r="133" spans="9:28" x14ac:dyDescent="0.25">
      <c r="I133">
        <v>333422480</v>
      </c>
      <c r="J133">
        <v>8040</v>
      </c>
      <c r="K133">
        <v>8040</v>
      </c>
      <c r="L133">
        <v>6.1362592337489668</v>
      </c>
      <c r="M133">
        <v>8040</v>
      </c>
      <c r="N133">
        <v>0.24545036934995867</v>
      </c>
      <c r="Y133">
        <v>3840</v>
      </c>
      <c r="Z133" s="6">
        <v>14667506.199999999</v>
      </c>
      <c r="AA133" s="6">
        <v>46.100950267042961</v>
      </c>
      <c r="AB133" s="6">
        <v>1.8440380106817185</v>
      </c>
    </row>
    <row r="134" spans="9:28" x14ac:dyDescent="0.25">
      <c r="Y134">
        <v>4440</v>
      </c>
      <c r="Z134" s="6">
        <v>36157344</v>
      </c>
      <c r="AA134" s="6">
        <v>24.11319108444448</v>
      </c>
      <c r="AB134" s="6">
        <v>0.96452764337777919</v>
      </c>
    </row>
    <row r="135" spans="9:28" x14ac:dyDescent="0.25">
      <c r="Y135">
        <v>5040</v>
      </c>
      <c r="Z135" s="6">
        <v>72102244.799999997</v>
      </c>
      <c r="AA135" s="6">
        <v>14.806084318864926</v>
      </c>
      <c r="AB135" s="6">
        <v>0.59224337275459704</v>
      </c>
    </row>
    <row r="136" spans="9:28" x14ac:dyDescent="0.25">
      <c r="Y136">
        <v>5640</v>
      </c>
      <c r="Z136" s="6">
        <v>105465446.40000001</v>
      </c>
      <c r="AA136" s="6">
        <v>11.977713367915808</v>
      </c>
      <c r="AB136" s="6">
        <v>0.47910853471663228</v>
      </c>
    </row>
    <row r="137" spans="9:28" x14ac:dyDescent="0.25">
      <c r="Y137">
        <v>6240</v>
      </c>
      <c r="Z137" s="6">
        <v>146684464</v>
      </c>
      <c r="AA137" s="6">
        <v>9.9459603186656231</v>
      </c>
      <c r="AB137" s="6">
        <v>0.3978384127466249</v>
      </c>
    </row>
    <row r="138" spans="9:28" x14ac:dyDescent="0.25">
      <c r="Y138">
        <v>6840</v>
      </c>
      <c r="Z138" s="6">
        <v>200119664</v>
      </c>
      <c r="AA138" s="6">
        <v>8.268057203109155</v>
      </c>
      <c r="AB138" s="6">
        <v>0.33072228812436621</v>
      </c>
    </row>
    <row r="139" spans="9:28" x14ac:dyDescent="0.25">
      <c r="Y139">
        <v>7440</v>
      </c>
      <c r="Z139" s="6">
        <v>261484960</v>
      </c>
      <c r="AA139" s="6">
        <v>7.0760620439861324</v>
      </c>
      <c r="AB139" s="6">
        <v>0.2830424817594453</v>
      </c>
    </row>
    <row r="140" spans="9:28" x14ac:dyDescent="0.25">
      <c r="Y140">
        <v>8040</v>
      </c>
      <c r="Z140" s="6">
        <v>333422480</v>
      </c>
      <c r="AA140" s="6">
        <v>6.1362592337489668</v>
      </c>
      <c r="AB140" s="6">
        <v>0.24545036934995867</v>
      </c>
    </row>
  </sheetData>
  <mergeCells count="5">
    <mergeCell ref="A1:G1"/>
    <mergeCell ref="Y108:AB108"/>
    <mergeCell ref="Y72:AB72"/>
    <mergeCell ref="Y36:AB36"/>
    <mergeCell ref="Y1:A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22" workbookViewId="0">
      <selection sqref="A1:E68"/>
    </sheetView>
  </sheetViews>
  <sheetFormatPr defaultRowHeight="15" x14ac:dyDescent="0.25"/>
  <cols>
    <col min="1" max="1" width="11" customWidth="1"/>
    <col min="2" max="2" width="11.5703125" bestFit="1" customWidth="1"/>
    <col min="3" max="3" width="14.710937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G1" t="s">
        <v>205</v>
      </c>
      <c r="H1" t="s">
        <v>206</v>
      </c>
    </row>
    <row r="2" spans="1:8" x14ac:dyDescent="0.25">
      <c r="A2" s="7">
        <v>120</v>
      </c>
      <c r="B2" s="8">
        <v>5442</v>
      </c>
      <c r="G2" t="s">
        <v>207</v>
      </c>
      <c r="H2" s="9">
        <f>_xlfn.FORECAST.ETS.STAT($B$2:$B$23,$A$2:$A$23,1,1,1)</f>
        <v>0.25</v>
      </c>
    </row>
    <row r="3" spans="1:8" x14ac:dyDescent="0.25">
      <c r="A3" s="7">
        <v>240</v>
      </c>
      <c r="B3" s="8">
        <v>23541.5</v>
      </c>
      <c r="G3" t="s">
        <v>208</v>
      </c>
      <c r="H3" s="9">
        <f>_xlfn.FORECAST.ETS.STAT($B$2:$B$23,$A$2:$A$23,2,1,1)</f>
        <v>0.249</v>
      </c>
    </row>
    <row r="4" spans="1:8" x14ac:dyDescent="0.25">
      <c r="A4" s="7">
        <v>360</v>
      </c>
      <c r="B4" s="8">
        <v>136112</v>
      </c>
      <c r="G4" t="s">
        <v>209</v>
      </c>
      <c r="H4" s="9">
        <f>_xlfn.FORECAST.ETS.STAT($B$2:$B$23,$A$2:$A$23,3,1,1)</f>
        <v>2.2204460492503131E-16</v>
      </c>
    </row>
    <row r="5" spans="1:8" x14ac:dyDescent="0.25">
      <c r="A5" s="7">
        <v>480</v>
      </c>
      <c r="B5" s="8">
        <v>210463.5</v>
      </c>
      <c r="G5" t="s">
        <v>210</v>
      </c>
      <c r="H5" s="9">
        <f>_xlfn.FORECAST.ETS.STAT($B$2:$B$23,$A$2:$A$23,4,1,1)</f>
        <v>1.9645318793585345</v>
      </c>
    </row>
    <row r="6" spans="1:8" x14ac:dyDescent="0.25">
      <c r="A6" s="7">
        <v>600</v>
      </c>
      <c r="B6" s="8">
        <v>600432.66666666663</v>
      </c>
      <c r="G6" t="s">
        <v>211</v>
      </c>
      <c r="H6" s="9">
        <f>_xlfn.FORECAST.ETS.STAT($B$2:$B$23,$A$2:$A$23,5,1,1)</f>
        <v>6.0344231302018984E-2</v>
      </c>
    </row>
    <row r="7" spans="1:8" x14ac:dyDescent="0.25">
      <c r="A7" s="7">
        <v>720</v>
      </c>
      <c r="B7" s="8">
        <v>894806.66666666663</v>
      </c>
      <c r="G7" t="s">
        <v>212</v>
      </c>
      <c r="H7" s="9">
        <f>_xlfn.FORECAST.ETS.STAT($B$2:$B$23,$A$2:$A$23,6,1,1)</f>
        <v>11079696.9552912</v>
      </c>
    </row>
    <row r="8" spans="1:8" x14ac:dyDescent="0.25">
      <c r="A8" s="7">
        <v>840</v>
      </c>
      <c r="B8" s="8">
        <v>4214339.5</v>
      </c>
      <c r="G8" t="s">
        <v>213</v>
      </c>
      <c r="H8" s="9">
        <f>_xlfn.FORECAST.ETS.STAT($B$2:$B$23,$A$2:$A$23,7,1,1)</f>
        <v>12112976.743783725</v>
      </c>
    </row>
    <row r="9" spans="1:8" x14ac:dyDescent="0.25">
      <c r="A9" s="7">
        <v>960</v>
      </c>
      <c r="B9" s="8">
        <v>10076411.166666666</v>
      </c>
    </row>
    <row r="10" spans="1:8" x14ac:dyDescent="0.25">
      <c r="A10" s="7">
        <v>1080</v>
      </c>
      <c r="B10" s="8">
        <v>16742839.833333334</v>
      </c>
    </row>
    <row r="11" spans="1:8" x14ac:dyDescent="0.25">
      <c r="A11" s="7">
        <v>1200</v>
      </c>
      <c r="B11" s="8">
        <v>24388250.333333332</v>
      </c>
    </row>
    <row r="12" spans="1:8" x14ac:dyDescent="0.25">
      <c r="A12" s="7">
        <v>1320</v>
      </c>
      <c r="B12" s="8">
        <v>34929135.333333336</v>
      </c>
    </row>
    <row r="13" spans="1:8" x14ac:dyDescent="0.25">
      <c r="A13" s="7">
        <v>1440</v>
      </c>
      <c r="B13" s="8">
        <v>45805104.666666664</v>
      </c>
    </row>
    <row r="14" spans="1:8" x14ac:dyDescent="0.25">
      <c r="A14" s="7">
        <v>1560</v>
      </c>
      <c r="B14" s="8">
        <v>58153785.333333336</v>
      </c>
    </row>
    <row r="15" spans="1:8" x14ac:dyDescent="0.25">
      <c r="A15" s="7">
        <v>1680</v>
      </c>
      <c r="B15" s="8">
        <v>73323702.666666672</v>
      </c>
    </row>
    <row r="16" spans="1:8" x14ac:dyDescent="0.25">
      <c r="A16" s="7">
        <v>1800</v>
      </c>
      <c r="B16" s="8">
        <v>91173714.666666672</v>
      </c>
    </row>
    <row r="17" spans="1:5" x14ac:dyDescent="0.25">
      <c r="A17" s="7">
        <v>1920</v>
      </c>
      <c r="B17" s="8">
        <v>112602742.66666667</v>
      </c>
    </row>
    <row r="18" spans="1:5" x14ac:dyDescent="0.25">
      <c r="A18" s="7">
        <v>2040</v>
      </c>
      <c r="B18" s="8">
        <v>132669829.33333333</v>
      </c>
    </row>
    <row r="19" spans="1:5" x14ac:dyDescent="0.25">
      <c r="A19" s="7">
        <v>2160</v>
      </c>
      <c r="B19" s="8">
        <v>161635685.33333334</v>
      </c>
    </row>
    <row r="20" spans="1:5" x14ac:dyDescent="0.25">
      <c r="A20" s="7">
        <v>2280</v>
      </c>
      <c r="B20" s="8">
        <v>189952202.66666666</v>
      </c>
    </row>
    <row r="21" spans="1:5" x14ac:dyDescent="0.25">
      <c r="A21" s="7">
        <v>2400</v>
      </c>
      <c r="B21" s="8">
        <v>221616242.66666666</v>
      </c>
    </row>
    <row r="22" spans="1:5" x14ac:dyDescent="0.25">
      <c r="A22" s="7">
        <v>2520</v>
      </c>
      <c r="B22" s="8">
        <v>258056192</v>
      </c>
    </row>
    <row r="23" spans="1:5" x14ac:dyDescent="0.25">
      <c r="A23" s="7">
        <v>2640</v>
      </c>
      <c r="B23" s="8">
        <v>297453840</v>
      </c>
      <c r="C23" s="8">
        <v>297453840</v>
      </c>
      <c r="D23" s="8">
        <v>297453840</v>
      </c>
      <c r="E23" s="8">
        <v>297453840</v>
      </c>
    </row>
    <row r="24" spans="1:5" x14ac:dyDescent="0.25">
      <c r="A24" s="7">
        <v>2760</v>
      </c>
      <c r="C24" s="8">
        <f t="shared" ref="C24:C68" si="0">_xlfn.FORECAST.ETS(A24,$B$2:$B$23,$A$2:$A$23,1,1)</f>
        <v>323956625.86929786</v>
      </c>
      <c r="D24" s="8">
        <f t="shared" ref="D24:D68" si="1">C24-_xlfn.FORECAST.ETS.CONFINT(A24,$B$2:$B$23,$A$2:$A$23,0.95,1,1)</f>
        <v>298826898.92899454</v>
      </c>
      <c r="E24" s="8">
        <f t="shared" ref="E24:E68" si="2">C24+_xlfn.FORECAST.ETS.CONFINT(A24,$B$2:$B$23,$A$2:$A$23,0.95,1,1)</f>
        <v>349086352.80960119</v>
      </c>
    </row>
    <row r="25" spans="1:5" x14ac:dyDescent="0.25">
      <c r="A25" s="7">
        <v>2880</v>
      </c>
      <c r="C25" s="8">
        <f t="shared" si="0"/>
        <v>363093220.09134746</v>
      </c>
      <c r="D25" s="8">
        <f t="shared" si="1"/>
        <v>335008560.60534263</v>
      </c>
      <c r="E25" s="8">
        <f t="shared" si="2"/>
        <v>391177879.57735229</v>
      </c>
    </row>
    <row r="26" spans="1:5" x14ac:dyDescent="0.25">
      <c r="A26" s="7">
        <v>3000</v>
      </c>
      <c r="C26" s="8">
        <f t="shared" si="0"/>
        <v>402229814.31339705</v>
      </c>
      <c r="D26" s="8">
        <f t="shared" si="1"/>
        <v>368435189.71891081</v>
      </c>
      <c r="E26" s="8">
        <f t="shared" si="2"/>
        <v>436024438.90788329</v>
      </c>
    </row>
    <row r="27" spans="1:5" x14ac:dyDescent="0.25">
      <c r="A27" s="7">
        <v>3120</v>
      </c>
      <c r="C27" s="8">
        <f t="shared" si="0"/>
        <v>441366408.53544664</v>
      </c>
      <c r="D27" s="8">
        <f t="shared" si="1"/>
        <v>399297459.27297419</v>
      </c>
      <c r="E27" s="8">
        <f t="shared" si="2"/>
        <v>483435357.79791909</v>
      </c>
    </row>
    <row r="28" spans="1:5" x14ac:dyDescent="0.25">
      <c r="A28" s="7">
        <v>3240</v>
      </c>
      <c r="C28" s="8">
        <f t="shared" si="0"/>
        <v>480503002.75749624</v>
      </c>
      <c r="D28" s="8">
        <f t="shared" si="1"/>
        <v>428060507.80363697</v>
      </c>
      <c r="E28" s="8">
        <f t="shared" si="2"/>
        <v>532945497.71135551</v>
      </c>
    </row>
    <row r="29" spans="1:5" x14ac:dyDescent="0.25">
      <c r="A29" s="7">
        <v>3360</v>
      </c>
      <c r="C29" s="8">
        <f t="shared" si="0"/>
        <v>519639596.97954583</v>
      </c>
      <c r="D29" s="8">
        <f t="shared" si="1"/>
        <v>455128817.54590774</v>
      </c>
      <c r="E29" s="8">
        <f t="shared" si="2"/>
        <v>584150376.41318393</v>
      </c>
    </row>
    <row r="30" spans="1:5" x14ac:dyDescent="0.25">
      <c r="A30" s="7">
        <v>3480</v>
      </c>
      <c r="C30" s="8">
        <f t="shared" si="0"/>
        <v>558776191.20159543</v>
      </c>
      <c r="D30" s="8">
        <f t="shared" si="1"/>
        <v>480786574.53796273</v>
      </c>
      <c r="E30" s="8">
        <f t="shared" si="2"/>
        <v>636765807.86522818</v>
      </c>
    </row>
    <row r="31" spans="1:5" x14ac:dyDescent="0.25">
      <c r="A31" s="7">
        <v>3600</v>
      </c>
      <c r="C31" s="8">
        <f t="shared" si="0"/>
        <v>597912785.42364502</v>
      </c>
      <c r="D31" s="8">
        <f t="shared" si="1"/>
        <v>505226530.42085516</v>
      </c>
      <c r="E31" s="8">
        <f t="shared" si="2"/>
        <v>690599040.42643487</v>
      </c>
    </row>
    <row r="32" spans="1:5" x14ac:dyDescent="0.25">
      <c r="A32" s="7">
        <v>3720</v>
      </c>
      <c r="C32" s="8">
        <f t="shared" si="0"/>
        <v>637049379.64569461</v>
      </c>
      <c r="D32" s="8">
        <f t="shared" si="1"/>
        <v>528582642.82152814</v>
      </c>
      <c r="E32" s="8">
        <f t="shared" si="2"/>
        <v>745516116.46986103</v>
      </c>
    </row>
    <row r="33" spans="1:5" x14ac:dyDescent="0.25">
      <c r="A33" s="7">
        <v>3840</v>
      </c>
      <c r="C33" s="8">
        <f t="shared" si="0"/>
        <v>676185973.86774421</v>
      </c>
      <c r="D33" s="8">
        <f t="shared" si="1"/>
        <v>550951947.51426148</v>
      </c>
      <c r="E33" s="8">
        <f t="shared" si="2"/>
        <v>801420000.22122693</v>
      </c>
    </row>
    <row r="34" spans="1:5" x14ac:dyDescent="0.25">
      <c r="A34" s="7">
        <v>3960</v>
      </c>
      <c r="C34" s="8">
        <f t="shared" si="0"/>
        <v>715322568.0897938</v>
      </c>
      <c r="D34" s="8">
        <f t="shared" si="1"/>
        <v>572407787.18330503</v>
      </c>
      <c r="E34" s="8">
        <f t="shared" si="2"/>
        <v>858237348.99628258</v>
      </c>
    </row>
    <row r="35" spans="1:5" x14ac:dyDescent="0.25">
      <c r="A35" s="7">
        <v>4080</v>
      </c>
      <c r="C35" s="8">
        <f t="shared" si="0"/>
        <v>754459162.3118434</v>
      </c>
      <c r="D35" s="8">
        <f t="shared" si="1"/>
        <v>593007744.26709652</v>
      </c>
      <c r="E35" s="8">
        <f t="shared" si="2"/>
        <v>915910580.35659027</v>
      </c>
    </row>
    <row r="36" spans="1:5" x14ac:dyDescent="0.25">
      <c r="A36" s="7">
        <v>4200</v>
      </c>
      <c r="C36" s="8">
        <f t="shared" si="0"/>
        <v>793595756.53389299</v>
      </c>
      <c r="D36" s="8">
        <f t="shared" si="1"/>
        <v>612798504.41186357</v>
      </c>
      <c r="E36" s="8">
        <f t="shared" si="2"/>
        <v>974393008.65592241</v>
      </c>
    </row>
    <row r="37" spans="1:5" x14ac:dyDescent="0.25">
      <c r="A37" s="7">
        <v>4320</v>
      </c>
      <c r="C37" s="8">
        <f t="shared" si="0"/>
        <v>832732350.75594258</v>
      </c>
      <c r="D37" s="8">
        <f t="shared" si="1"/>
        <v>631818936.02949154</v>
      </c>
      <c r="E37" s="8">
        <f t="shared" si="2"/>
        <v>1033645765.4823936</v>
      </c>
    </row>
    <row r="38" spans="1:5" x14ac:dyDescent="0.25">
      <c r="A38" s="7">
        <v>4440</v>
      </c>
      <c r="C38" s="8">
        <f t="shared" si="0"/>
        <v>871868944.97799218</v>
      </c>
      <c r="D38" s="8">
        <f t="shared" si="1"/>
        <v>650102108.9271518</v>
      </c>
      <c r="E38" s="8">
        <f t="shared" si="2"/>
        <v>1093635781.0288324</v>
      </c>
    </row>
    <row r="39" spans="1:5" x14ac:dyDescent="0.25">
      <c r="A39" s="7">
        <v>4560</v>
      </c>
      <c r="C39" s="8">
        <f t="shared" si="0"/>
        <v>911005539.20004177</v>
      </c>
      <c r="D39" s="8">
        <f t="shared" si="1"/>
        <v>667676662.78667617</v>
      </c>
      <c r="E39" s="8">
        <f t="shared" si="2"/>
        <v>1154334415.6134074</v>
      </c>
    </row>
    <row r="40" spans="1:5" x14ac:dyDescent="0.25">
      <c r="A40" s="7">
        <v>4680</v>
      </c>
      <c r="C40" s="8">
        <f t="shared" si="0"/>
        <v>950142133.42209136</v>
      </c>
      <c r="D40" s="8">
        <f t="shared" si="1"/>
        <v>684567764.46368301</v>
      </c>
      <c r="E40" s="8">
        <f t="shared" si="2"/>
        <v>1215716502.3804998</v>
      </c>
    </row>
    <row r="41" spans="1:5" x14ac:dyDescent="0.25">
      <c r="A41" s="7">
        <v>4800</v>
      </c>
      <c r="C41" s="8">
        <f t="shared" si="0"/>
        <v>989278727.64414096</v>
      </c>
      <c r="D41" s="8">
        <f t="shared" si="1"/>
        <v>700797797.10966015</v>
      </c>
      <c r="E41" s="8">
        <f t="shared" si="2"/>
        <v>1277759658.1786218</v>
      </c>
    </row>
    <row r="42" spans="1:5" x14ac:dyDescent="0.25">
      <c r="A42" s="7">
        <v>4920</v>
      </c>
      <c r="C42" s="8">
        <f t="shared" si="0"/>
        <v>1028415321.8661906</v>
      </c>
      <c r="D42" s="8">
        <f t="shared" si="1"/>
        <v>716386869.22671986</v>
      </c>
      <c r="E42" s="8">
        <f t="shared" si="2"/>
        <v>1340443774.5056612</v>
      </c>
    </row>
    <row r="43" spans="1:5" x14ac:dyDescent="0.25">
      <c r="A43" s="7">
        <v>5040</v>
      </c>
      <c r="C43" s="8">
        <f t="shared" si="0"/>
        <v>1067551916.0882401</v>
      </c>
      <c r="D43" s="8">
        <f t="shared" si="1"/>
        <v>731353199.51108503</v>
      </c>
      <c r="E43" s="8">
        <f t="shared" si="2"/>
        <v>1403750632.6653953</v>
      </c>
    </row>
    <row r="44" spans="1:5" x14ac:dyDescent="0.25">
      <c r="A44" s="7">
        <v>5160</v>
      </c>
      <c r="C44" s="8">
        <f t="shared" si="0"/>
        <v>1106688510.3102899</v>
      </c>
      <c r="D44" s="8">
        <f t="shared" si="1"/>
        <v>745713413.86523938</v>
      </c>
      <c r="E44" s="8">
        <f t="shared" si="2"/>
        <v>1467663606.7553403</v>
      </c>
    </row>
    <row r="45" spans="1:5" x14ac:dyDescent="0.25">
      <c r="A45" s="7">
        <v>5280</v>
      </c>
      <c r="C45" s="8">
        <f t="shared" si="0"/>
        <v>1145825104.5323393</v>
      </c>
      <c r="D45" s="8">
        <f t="shared" si="1"/>
        <v>759482778.88112855</v>
      </c>
      <c r="E45" s="8">
        <f t="shared" si="2"/>
        <v>1532167430.1835501</v>
      </c>
    </row>
    <row r="46" spans="1:5" x14ac:dyDescent="0.25">
      <c r="A46" s="7">
        <v>5400</v>
      </c>
      <c r="C46" s="8">
        <f t="shared" si="0"/>
        <v>1184961698.7543888</v>
      </c>
      <c r="D46" s="8">
        <f t="shared" si="1"/>
        <v>772675388.41509771</v>
      </c>
      <c r="E46" s="8">
        <f t="shared" si="2"/>
        <v>1597248009.0936799</v>
      </c>
    </row>
    <row r="47" spans="1:5" x14ac:dyDescent="0.25">
      <c r="A47" s="7">
        <v>5520</v>
      </c>
      <c r="C47" s="8">
        <f t="shared" si="0"/>
        <v>1224098292.9764385</v>
      </c>
      <c r="D47" s="8">
        <f t="shared" si="1"/>
        <v>785304314.87150168</v>
      </c>
      <c r="E47" s="8">
        <f t="shared" si="2"/>
        <v>1662892271.0813754</v>
      </c>
    </row>
    <row r="48" spans="1:5" x14ac:dyDescent="0.25">
      <c r="A48" s="7">
        <v>5640</v>
      </c>
      <c r="C48" s="8">
        <f t="shared" si="0"/>
        <v>1263234887.1984882</v>
      </c>
      <c r="D48" s="8">
        <f t="shared" si="1"/>
        <v>797381733.47906029</v>
      </c>
      <c r="E48" s="8">
        <f t="shared" si="2"/>
        <v>1729088040.9179163</v>
      </c>
    </row>
    <row r="49" spans="1:5" x14ac:dyDescent="0.25">
      <c r="A49" s="7">
        <v>5760</v>
      </c>
      <c r="C49" s="8">
        <f t="shared" si="0"/>
        <v>1302371481.4205377</v>
      </c>
      <c r="D49" s="8">
        <f t="shared" si="1"/>
        <v>808919025.5774529</v>
      </c>
      <c r="E49" s="8">
        <f t="shared" si="2"/>
        <v>1795823937.2636225</v>
      </c>
    </row>
    <row r="50" spans="1:5" x14ac:dyDescent="0.25">
      <c r="A50" s="7">
        <v>5880</v>
      </c>
      <c r="C50" s="8">
        <f t="shared" si="0"/>
        <v>1341508075.6425872</v>
      </c>
      <c r="D50" s="8">
        <f t="shared" si="1"/>
        <v>819926865.36014056</v>
      </c>
      <c r="E50" s="8">
        <f t="shared" si="2"/>
        <v>1863089285.9250338</v>
      </c>
    </row>
    <row r="51" spans="1:5" x14ac:dyDescent="0.25">
      <c r="A51" s="7">
        <v>6000</v>
      </c>
      <c r="C51" s="8">
        <f t="shared" si="0"/>
        <v>1380644669.8646369</v>
      </c>
      <c r="D51" s="8">
        <f t="shared" si="1"/>
        <v>830415293.41008067</v>
      </c>
      <c r="E51" s="8">
        <f t="shared" si="2"/>
        <v>1930874046.3191931</v>
      </c>
    </row>
    <row r="52" spans="1:5" x14ac:dyDescent="0.25">
      <c r="A52" s="7">
        <v>6120</v>
      </c>
      <c r="C52" s="8">
        <f t="shared" si="0"/>
        <v>1419781264.0866866</v>
      </c>
      <c r="D52" s="8">
        <f t="shared" si="1"/>
        <v>840393779.5687542</v>
      </c>
      <c r="E52" s="8">
        <f t="shared" si="2"/>
        <v>1999168748.604619</v>
      </c>
    </row>
    <row r="53" spans="1:5" x14ac:dyDescent="0.25">
      <c r="A53" s="7">
        <v>6240</v>
      </c>
      <c r="C53" s="8">
        <f t="shared" si="0"/>
        <v>1458917858.3087361</v>
      </c>
      <c r="D53" s="8">
        <f t="shared" si="1"/>
        <v>849871277.09849179</v>
      </c>
      <c r="E53" s="8">
        <f t="shared" si="2"/>
        <v>2067964439.5189805</v>
      </c>
    </row>
    <row r="54" spans="1:5" x14ac:dyDescent="0.25">
      <c r="A54" s="7">
        <v>6360</v>
      </c>
      <c r="C54" s="8">
        <f t="shared" si="0"/>
        <v>1498054452.5307856</v>
      </c>
      <c r="D54" s="8">
        <f t="shared" si="1"/>
        <v>858856269.66883504</v>
      </c>
      <c r="E54" s="8">
        <f t="shared" si="2"/>
        <v>2137252635.392736</v>
      </c>
    </row>
    <row r="55" spans="1:5" x14ac:dyDescent="0.25">
      <c r="A55" s="7">
        <v>6480</v>
      </c>
      <c r="C55" s="8">
        <f t="shared" si="0"/>
        <v>1537191046.7528353</v>
      </c>
      <c r="D55" s="8">
        <f t="shared" si="1"/>
        <v>867356812.37595725</v>
      </c>
      <c r="E55" s="8">
        <f t="shared" si="2"/>
        <v>2207025281.1297131</v>
      </c>
    </row>
    <row r="56" spans="1:5" x14ac:dyDescent="0.25">
      <c r="A56" s="7">
        <v>6600</v>
      </c>
      <c r="C56" s="8">
        <f t="shared" si="0"/>
        <v>1576327640.974885</v>
      </c>
      <c r="D56" s="8">
        <f t="shared" si="1"/>
        <v>875380567.76004887</v>
      </c>
      <c r="E56" s="8">
        <f t="shared" si="2"/>
        <v>2277274714.1897211</v>
      </c>
    </row>
    <row r="57" spans="1:5" x14ac:dyDescent="0.25">
      <c r="A57" s="7">
        <v>6720</v>
      </c>
      <c r="C57" s="8">
        <f t="shared" si="0"/>
        <v>1615464235.1969345</v>
      </c>
      <c r="D57" s="8">
        <f t="shared" si="1"/>
        <v>882934837.59816146</v>
      </c>
      <c r="E57" s="8">
        <f t="shared" si="2"/>
        <v>2347993632.7957077</v>
      </c>
    </row>
    <row r="58" spans="1:5" x14ac:dyDescent="0.25">
      <c r="A58" s="7">
        <v>6840</v>
      </c>
      <c r="C58" s="8">
        <f t="shared" si="0"/>
        <v>1654600829.4189839</v>
      </c>
      <c r="D58" s="8">
        <f t="shared" si="1"/>
        <v>890026591.10459411</v>
      </c>
      <c r="E58" s="8">
        <f t="shared" si="2"/>
        <v>2419175067.7333736</v>
      </c>
    </row>
    <row r="59" spans="1:5" x14ac:dyDescent="0.25">
      <c r="A59" s="7">
        <v>6960</v>
      </c>
      <c r="C59" s="8">
        <f t="shared" si="0"/>
        <v>1693737423.6410336</v>
      </c>
      <c r="D59" s="8">
        <f t="shared" si="1"/>
        <v>896662490.05692494</v>
      </c>
      <c r="E59" s="8">
        <f t="shared" si="2"/>
        <v>2490812357.2251425</v>
      </c>
    </row>
    <row r="60" spans="1:5" x14ac:dyDescent="0.25">
      <c r="A60" s="7">
        <v>7080</v>
      </c>
      <c r="C60" s="8">
        <f t="shared" si="0"/>
        <v>1732874017.8630834</v>
      </c>
      <c r="D60" s="8">
        <f t="shared" si="1"/>
        <v>902848911.2756325</v>
      </c>
      <c r="E60" s="8">
        <f t="shared" si="2"/>
        <v>2562899124.4505343</v>
      </c>
    </row>
    <row r="61" spans="1:5" x14ac:dyDescent="0.25">
      <c r="A61" s="7">
        <v>7200</v>
      </c>
      <c r="C61" s="8">
        <f t="shared" si="0"/>
        <v>1772010612.0851328</v>
      </c>
      <c r="D61" s="8">
        <f t="shared" si="1"/>
        <v>908591966.8132894</v>
      </c>
      <c r="E61" s="8">
        <f t="shared" si="2"/>
        <v>2635429257.3569765</v>
      </c>
    </row>
    <row r="62" spans="1:5" x14ac:dyDescent="0.25">
      <c r="A62" s="7">
        <v>7320</v>
      </c>
      <c r="C62" s="8">
        <f t="shared" si="0"/>
        <v>1811147206.3071823</v>
      </c>
      <c r="D62" s="8">
        <f t="shared" si="1"/>
        <v>913897522.15141666</v>
      </c>
      <c r="E62" s="8">
        <f t="shared" si="2"/>
        <v>2708396890.4629478</v>
      </c>
    </row>
    <row r="63" spans="1:5" x14ac:dyDescent="0.25">
      <c r="A63" s="7">
        <v>7440</v>
      </c>
      <c r="C63" s="8">
        <f t="shared" si="0"/>
        <v>1850283800.529232</v>
      </c>
      <c r="D63" s="8">
        <f t="shared" si="1"/>
        <v>918771212.65614283</v>
      </c>
      <c r="E63" s="8">
        <f t="shared" si="2"/>
        <v>2781796388.4023213</v>
      </c>
    </row>
    <row r="64" spans="1:5" x14ac:dyDescent="0.25">
      <c r="A64" s="7">
        <v>7560</v>
      </c>
      <c r="C64" s="8">
        <f t="shared" si="0"/>
        <v>1889420394.7512817</v>
      </c>
      <c r="D64" s="8">
        <f t="shared" si="1"/>
        <v>923218458.50549805</v>
      </c>
      <c r="E64" s="8">
        <f t="shared" si="2"/>
        <v>2855622330.9970655</v>
      </c>
    </row>
    <row r="65" spans="1:5" x14ac:dyDescent="0.25">
      <c r="A65" s="7">
        <v>7680</v>
      </c>
      <c r="C65" s="8">
        <f t="shared" si="0"/>
        <v>1928556988.9733312</v>
      </c>
      <c r="D65" s="8">
        <f t="shared" si="1"/>
        <v>927244478.26964998</v>
      </c>
      <c r="E65" s="8">
        <f t="shared" si="2"/>
        <v>2929869499.6770124</v>
      </c>
    </row>
    <row r="66" spans="1:5" x14ac:dyDescent="0.25">
      <c r="A66" s="7">
        <v>7800</v>
      </c>
      <c r="C66" s="8">
        <f t="shared" si="0"/>
        <v>1967693583.1953807</v>
      </c>
      <c r="D66" s="8">
        <f t="shared" si="1"/>
        <v>930854301.29934537</v>
      </c>
      <c r="E66" s="8">
        <f t="shared" si="2"/>
        <v>3004532865.0914159</v>
      </c>
    </row>
    <row r="67" spans="1:5" x14ac:dyDescent="0.25">
      <c r="A67" s="7">
        <v>7920</v>
      </c>
      <c r="C67" s="8">
        <f t="shared" si="0"/>
        <v>2006830177.4174304</v>
      </c>
      <c r="D67" s="8">
        <f t="shared" si="1"/>
        <v>934052779.05611491</v>
      </c>
      <c r="E67" s="8">
        <f t="shared" si="2"/>
        <v>3079607575.7787457</v>
      </c>
    </row>
    <row r="68" spans="1:5" x14ac:dyDescent="0.25">
      <c r="A68" s="7">
        <v>8040</v>
      </c>
      <c r="C68" s="8">
        <f t="shared" si="0"/>
        <v>2045966771.6394801</v>
      </c>
      <c r="D68" s="8">
        <f t="shared" si="1"/>
        <v>936844595.4996686</v>
      </c>
      <c r="E68" s="8">
        <f t="shared" si="2"/>
        <v>3155088947.7792916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opLeftCell="A112" workbookViewId="0">
      <selection activeCell="I49" sqref="I49"/>
    </sheetView>
  </sheetViews>
  <sheetFormatPr defaultRowHeight="15" x14ac:dyDescent="0.25"/>
  <cols>
    <col min="1" max="1" width="17.140625" customWidth="1"/>
  </cols>
  <sheetData>
    <row r="1" spans="1:7" x14ac:dyDescent="0.25">
      <c r="A1" t="s">
        <v>198</v>
      </c>
    </row>
    <row r="2" spans="1:7" x14ac:dyDescent="0.25">
      <c r="A2" t="s">
        <v>198</v>
      </c>
    </row>
    <row r="3" spans="1:7" x14ac:dyDescent="0.25">
      <c r="A3" s="3">
        <v>4</v>
      </c>
    </row>
    <row r="4" spans="1:7" x14ac:dyDescent="0.25">
      <c r="A4" s="3" t="s">
        <v>198</v>
      </c>
    </row>
    <row r="5" spans="1:7" x14ac:dyDescent="0.25">
      <c r="A5" s="3" t="s">
        <v>198</v>
      </c>
    </row>
    <row r="6" spans="1:7" x14ac:dyDescent="0.25">
      <c r="A6" s="3">
        <f>TRIMMEAN(B6:F6,0.2)</f>
        <v>1714.4</v>
      </c>
      <c r="B6">
        <v>1249</v>
      </c>
      <c r="C6">
        <v>1259</v>
      </c>
      <c r="D6">
        <v>2428</v>
      </c>
      <c r="E6">
        <v>1272</v>
      </c>
      <c r="F6">
        <v>2364</v>
      </c>
      <c r="G6">
        <v>1271</v>
      </c>
    </row>
    <row r="7" spans="1:7" x14ac:dyDescent="0.25">
      <c r="A7" s="3">
        <f t="shared" ref="A7:A35" si="0">TRIMMEAN(B7:F7,0.2)</f>
        <v>12845.2</v>
      </c>
      <c r="B7">
        <v>12459</v>
      </c>
      <c r="C7">
        <v>16253</v>
      </c>
      <c r="D7">
        <v>16760</v>
      </c>
      <c r="E7">
        <v>8008</v>
      </c>
      <c r="F7">
        <v>10746</v>
      </c>
      <c r="G7">
        <v>8708</v>
      </c>
    </row>
    <row r="8" spans="1:7" x14ac:dyDescent="0.25">
      <c r="A8" s="3">
        <f t="shared" si="0"/>
        <v>20488</v>
      </c>
      <c r="B8">
        <v>22182</v>
      </c>
      <c r="C8">
        <v>25077</v>
      </c>
      <c r="D8">
        <v>18396</v>
      </c>
      <c r="E8">
        <v>18444</v>
      </c>
      <c r="F8">
        <v>18341</v>
      </c>
      <c r="G8">
        <v>19891</v>
      </c>
    </row>
    <row r="9" spans="1:7" x14ac:dyDescent="0.25">
      <c r="A9" s="3">
        <f t="shared" si="0"/>
        <v>49438.6</v>
      </c>
      <c r="B9">
        <v>51736</v>
      </c>
      <c r="C9">
        <v>53377</v>
      </c>
      <c r="D9">
        <v>43088</v>
      </c>
      <c r="E9">
        <v>44403</v>
      </c>
      <c r="F9">
        <v>54589</v>
      </c>
      <c r="G9">
        <v>42971</v>
      </c>
    </row>
    <row r="10" spans="1:7" x14ac:dyDescent="0.25">
      <c r="A10" s="3">
        <f t="shared" si="0"/>
        <v>96559.2</v>
      </c>
      <c r="B10">
        <v>97064</v>
      </c>
      <c r="C10">
        <v>95653</v>
      </c>
      <c r="D10">
        <v>102786</v>
      </c>
      <c r="E10">
        <v>95206</v>
      </c>
      <c r="F10">
        <v>92087</v>
      </c>
      <c r="G10">
        <v>103670</v>
      </c>
    </row>
    <row r="11" spans="1:7" x14ac:dyDescent="0.25">
      <c r="A11" s="3">
        <f t="shared" si="0"/>
        <v>290318.8</v>
      </c>
      <c r="B11">
        <v>284328</v>
      </c>
      <c r="C11">
        <v>293125</v>
      </c>
      <c r="D11">
        <v>292813</v>
      </c>
      <c r="E11">
        <v>290771</v>
      </c>
      <c r="F11">
        <v>290557</v>
      </c>
      <c r="G11">
        <v>303887</v>
      </c>
    </row>
    <row r="12" spans="1:7" x14ac:dyDescent="0.25">
      <c r="A12" s="3">
        <f t="shared" si="0"/>
        <v>276345.59999999998</v>
      </c>
      <c r="B12">
        <v>264372</v>
      </c>
      <c r="C12">
        <v>286329</v>
      </c>
      <c r="D12">
        <v>270293</v>
      </c>
      <c r="E12">
        <v>289587</v>
      </c>
      <c r="F12">
        <v>271147</v>
      </c>
      <c r="G12">
        <v>279325</v>
      </c>
    </row>
    <row r="13" spans="1:7" x14ac:dyDescent="0.25">
      <c r="A13" s="3">
        <f t="shared" si="0"/>
        <v>444873</v>
      </c>
      <c r="B13">
        <v>441214</v>
      </c>
      <c r="C13">
        <v>462512</v>
      </c>
      <c r="D13">
        <v>434733</v>
      </c>
      <c r="E13">
        <v>438287</v>
      </c>
      <c r="F13">
        <v>447619</v>
      </c>
      <c r="G13">
        <v>447750</v>
      </c>
    </row>
    <row r="14" spans="1:7" x14ac:dyDescent="0.25">
      <c r="A14" s="3">
        <f t="shared" si="0"/>
        <v>882529.8</v>
      </c>
      <c r="B14">
        <v>879453</v>
      </c>
      <c r="C14">
        <v>906936</v>
      </c>
      <c r="D14">
        <v>858967</v>
      </c>
      <c r="E14">
        <v>865258</v>
      </c>
      <c r="F14">
        <v>902035</v>
      </c>
      <c r="G14">
        <v>877114</v>
      </c>
    </row>
    <row r="15" spans="1:7" x14ac:dyDescent="0.25">
      <c r="A15" s="3">
        <f t="shared" si="0"/>
        <v>1279637.8</v>
      </c>
      <c r="B15">
        <v>1303102</v>
      </c>
      <c r="C15">
        <v>1288707</v>
      </c>
      <c r="D15">
        <v>1241604</v>
      </c>
      <c r="E15">
        <v>1254038</v>
      </c>
      <c r="F15">
        <v>1310738</v>
      </c>
      <c r="G15">
        <v>1238055</v>
      </c>
    </row>
    <row r="16" spans="1:7" x14ac:dyDescent="0.25">
      <c r="A16" s="3">
        <f t="shared" si="0"/>
        <v>1435332.4</v>
      </c>
      <c r="B16">
        <v>1411805</v>
      </c>
      <c r="C16">
        <v>1471997</v>
      </c>
      <c r="D16">
        <v>1406522</v>
      </c>
      <c r="E16">
        <v>1415981</v>
      </c>
      <c r="F16">
        <v>1470357</v>
      </c>
      <c r="G16">
        <v>1428301</v>
      </c>
    </row>
    <row r="17" spans="1:11" x14ac:dyDescent="0.25">
      <c r="A17" s="3">
        <f t="shared" si="0"/>
        <v>1868596.2</v>
      </c>
      <c r="B17">
        <v>1971275</v>
      </c>
      <c r="C17">
        <v>1871787</v>
      </c>
      <c r="D17">
        <v>1837461</v>
      </c>
      <c r="E17">
        <v>1842222</v>
      </c>
      <c r="F17">
        <v>1820236</v>
      </c>
      <c r="G17">
        <v>1836735</v>
      </c>
    </row>
    <row r="18" spans="1:11" x14ac:dyDescent="0.25">
      <c r="A18" s="3">
        <f t="shared" si="0"/>
        <v>4361262</v>
      </c>
      <c r="B18">
        <v>4305252</v>
      </c>
      <c r="C18">
        <v>4327683</v>
      </c>
      <c r="D18">
        <v>4308332</v>
      </c>
      <c r="E18">
        <v>4350264</v>
      </c>
      <c r="F18">
        <v>4514779</v>
      </c>
      <c r="G18">
        <v>4310788</v>
      </c>
    </row>
    <row r="19" spans="1:11" x14ac:dyDescent="0.25">
      <c r="A19" s="3">
        <f t="shared" si="0"/>
        <v>8671224.1999999993</v>
      </c>
      <c r="B19">
        <v>8547623</v>
      </c>
      <c r="C19">
        <v>8925661</v>
      </c>
      <c r="D19">
        <v>8593028</v>
      </c>
      <c r="E19">
        <v>8757164</v>
      </c>
      <c r="F19">
        <v>8532645</v>
      </c>
      <c r="G19">
        <v>8572068</v>
      </c>
    </row>
    <row r="20" spans="1:11" x14ac:dyDescent="0.25">
      <c r="A20" s="3">
        <f t="shared" si="0"/>
        <v>13582222</v>
      </c>
      <c r="B20">
        <v>13368900</v>
      </c>
      <c r="C20">
        <v>13902382</v>
      </c>
      <c r="D20">
        <v>13450770</v>
      </c>
      <c r="E20">
        <v>13795980</v>
      </c>
      <c r="F20">
        <v>13393078</v>
      </c>
      <c r="G20">
        <v>13901198</v>
      </c>
    </row>
    <row r="21" spans="1:11" x14ac:dyDescent="0.25">
      <c r="A21" s="3">
        <f t="shared" si="0"/>
        <v>21579591.199999999</v>
      </c>
      <c r="B21">
        <v>22227172</v>
      </c>
      <c r="C21">
        <v>21368936</v>
      </c>
      <c r="D21">
        <v>20944540</v>
      </c>
      <c r="E21">
        <v>22449454</v>
      </c>
      <c r="F21">
        <v>20907854</v>
      </c>
      <c r="G21">
        <v>21452560</v>
      </c>
    </row>
    <row r="22" spans="1:11" x14ac:dyDescent="0.25">
      <c r="A22" s="3">
        <f t="shared" si="0"/>
        <v>32273045.199999999</v>
      </c>
      <c r="B22">
        <v>31288760</v>
      </c>
      <c r="C22">
        <v>35271944</v>
      </c>
      <c r="D22">
        <v>33702008</v>
      </c>
      <c r="E22">
        <v>32365798</v>
      </c>
      <c r="F22">
        <v>28736716</v>
      </c>
      <c r="G22">
        <v>31454828</v>
      </c>
    </row>
    <row r="23" spans="1:11" x14ac:dyDescent="0.25">
      <c r="A23" s="3">
        <f t="shared" si="0"/>
        <v>36596535.200000003</v>
      </c>
      <c r="B23">
        <v>38177296</v>
      </c>
      <c r="C23">
        <v>36361648</v>
      </c>
      <c r="D23">
        <v>34456128</v>
      </c>
      <c r="E23">
        <v>35752052</v>
      </c>
      <c r="F23">
        <v>38235552</v>
      </c>
      <c r="G23">
        <v>36118332</v>
      </c>
    </row>
    <row r="24" spans="1:11" x14ac:dyDescent="0.25">
      <c r="A24" s="3">
        <f t="shared" si="0"/>
        <v>42151995.200000003</v>
      </c>
      <c r="B24">
        <v>41530232</v>
      </c>
      <c r="C24">
        <v>42115948</v>
      </c>
      <c r="D24">
        <v>42672288</v>
      </c>
      <c r="E24">
        <v>42283716</v>
      </c>
      <c r="F24">
        <v>42157792</v>
      </c>
      <c r="G24">
        <v>42403044</v>
      </c>
    </row>
    <row r="25" spans="1:11" x14ac:dyDescent="0.25">
      <c r="A25" s="3">
        <f t="shared" si="0"/>
        <v>52298293.600000001</v>
      </c>
      <c r="B25">
        <v>51711608</v>
      </c>
      <c r="C25">
        <v>54538488</v>
      </c>
      <c r="D25">
        <v>51919256</v>
      </c>
      <c r="E25">
        <v>51510316</v>
      </c>
      <c r="F25">
        <v>51811800</v>
      </c>
      <c r="G25">
        <v>52267076</v>
      </c>
    </row>
    <row r="26" spans="1:11" x14ac:dyDescent="0.25">
      <c r="A26" s="3">
        <f t="shared" si="0"/>
        <v>59431979.200000003</v>
      </c>
      <c r="B26">
        <v>58773408</v>
      </c>
      <c r="C26">
        <v>58800224</v>
      </c>
      <c r="D26">
        <v>59883748</v>
      </c>
      <c r="E26">
        <v>59760652</v>
      </c>
      <c r="F26">
        <v>59941864</v>
      </c>
      <c r="G26">
        <v>59541444</v>
      </c>
    </row>
    <row r="27" spans="1:11" x14ac:dyDescent="0.25">
      <c r="A27" s="3">
        <f t="shared" si="0"/>
        <v>73021131.200000003</v>
      </c>
      <c r="B27">
        <v>73569576</v>
      </c>
      <c r="C27">
        <v>74106144</v>
      </c>
      <c r="D27">
        <v>73487248</v>
      </c>
      <c r="E27">
        <v>70408080</v>
      </c>
      <c r="F27">
        <v>73534608</v>
      </c>
      <c r="G27">
        <v>73398504</v>
      </c>
      <c r="H27">
        <v>73317760</v>
      </c>
      <c r="I27">
        <v>73221120</v>
      </c>
      <c r="J27">
        <v>73394560</v>
      </c>
      <c r="K27">
        <v>73509456</v>
      </c>
    </row>
    <row r="28" spans="1:11" x14ac:dyDescent="0.25">
      <c r="A28" s="3">
        <f t="shared" si="0"/>
        <v>93091460</v>
      </c>
      <c r="B28">
        <v>89819456</v>
      </c>
      <c r="C28">
        <v>98578352</v>
      </c>
      <c r="D28">
        <v>89771456</v>
      </c>
      <c r="E28">
        <v>94196576</v>
      </c>
    </row>
    <row r="29" spans="1:11" x14ac:dyDescent="0.25">
      <c r="A29" s="3">
        <f t="shared" si="0"/>
        <v>119713224</v>
      </c>
      <c r="B29">
        <v>115929872</v>
      </c>
      <c r="C29">
        <v>121075936</v>
      </c>
      <c r="D29">
        <v>120750272</v>
      </c>
      <c r="E29">
        <v>121096816</v>
      </c>
    </row>
    <row r="30" spans="1:11" x14ac:dyDescent="0.25">
      <c r="A30" s="3">
        <f t="shared" si="0"/>
        <v>147727968</v>
      </c>
      <c r="B30">
        <v>152460336</v>
      </c>
      <c r="C30">
        <v>146084544</v>
      </c>
      <c r="D30">
        <v>145926848</v>
      </c>
      <c r="E30">
        <v>146440144</v>
      </c>
    </row>
    <row r="31" spans="1:11" x14ac:dyDescent="0.25">
      <c r="A31" s="3">
        <f t="shared" si="0"/>
        <v>183223416</v>
      </c>
      <c r="B31">
        <v>181063072</v>
      </c>
      <c r="C31">
        <v>189400080</v>
      </c>
      <c r="D31">
        <v>181117728</v>
      </c>
      <c r="E31">
        <v>181312784</v>
      </c>
    </row>
    <row r="32" spans="1:11" x14ac:dyDescent="0.25">
      <c r="A32" s="3">
        <f t="shared" si="0"/>
        <v>223378460</v>
      </c>
      <c r="B32">
        <v>220528496</v>
      </c>
      <c r="C32">
        <v>220657152</v>
      </c>
      <c r="D32">
        <v>220296160</v>
      </c>
      <c r="E32">
        <v>232032032</v>
      </c>
    </row>
    <row r="33" spans="1:7" x14ac:dyDescent="0.25">
      <c r="A33" s="3">
        <f t="shared" si="0"/>
        <v>267472844</v>
      </c>
      <c r="B33">
        <v>264263920</v>
      </c>
      <c r="C33">
        <v>276186112</v>
      </c>
      <c r="D33">
        <v>264641808</v>
      </c>
      <c r="E33">
        <v>264799536</v>
      </c>
    </row>
    <row r="34" spans="1:7" x14ac:dyDescent="0.25">
      <c r="A34" s="3">
        <f t="shared" si="0"/>
        <v>322507640</v>
      </c>
      <c r="B34">
        <v>318766848</v>
      </c>
      <c r="C34">
        <v>333144896</v>
      </c>
      <c r="D34">
        <v>318729632</v>
      </c>
      <c r="E34">
        <v>319389184</v>
      </c>
    </row>
    <row r="35" spans="1:7" x14ac:dyDescent="0.25">
      <c r="A35" s="3">
        <f t="shared" si="0"/>
        <v>379355592</v>
      </c>
      <c r="B35">
        <v>375440416</v>
      </c>
      <c r="C35">
        <v>390291360</v>
      </c>
      <c r="D35">
        <v>375415104</v>
      </c>
      <c r="E35">
        <v>376275488</v>
      </c>
    </row>
    <row r="36" spans="1:7" x14ac:dyDescent="0.25">
      <c r="A36" s="3" t="s">
        <v>198</v>
      </c>
    </row>
    <row r="37" spans="1:7" x14ac:dyDescent="0.25">
      <c r="A37" s="3" t="s">
        <v>198</v>
      </c>
    </row>
    <row r="38" spans="1:7" x14ac:dyDescent="0.25">
      <c r="A38" s="3">
        <v>9</v>
      </c>
    </row>
    <row r="39" spans="1:7" x14ac:dyDescent="0.25">
      <c r="A39" s="3" t="s">
        <v>198</v>
      </c>
    </row>
    <row r="40" spans="1:7" x14ac:dyDescent="0.25">
      <c r="A40" s="3" t="s">
        <v>198</v>
      </c>
    </row>
    <row r="41" spans="1:7" x14ac:dyDescent="0.25">
      <c r="A41" s="3">
        <f>TRIMMEAN(B41:G41,0.2)</f>
        <v>2666.5</v>
      </c>
      <c r="B41">
        <v>1833</v>
      </c>
      <c r="C41">
        <v>2532</v>
      </c>
      <c r="D41">
        <v>3155</v>
      </c>
      <c r="E41">
        <v>2867</v>
      </c>
      <c r="F41">
        <v>2692</v>
      </c>
      <c r="G41">
        <v>2920</v>
      </c>
    </row>
    <row r="42" spans="1:7" x14ac:dyDescent="0.25">
      <c r="A42" s="3">
        <f t="shared" ref="A42:A72" si="1">TRIMMEAN(B42:G42,0.2)</f>
        <v>10479.5</v>
      </c>
      <c r="B42">
        <v>7003</v>
      </c>
      <c r="C42">
        <v>23969</v>
      </c>
      <c r="D42">
        <v>9559</v>
      </c>
      <c r="E42">
        <v>8958</v>
      </c>
      <c r="F42">
        <v>6340</v>
      </c>
      <c r="G42">
        <v>7048</v>
      </c>
    </row>
    <row r="43" spans="1:7" x14ac:dyDescent="0.25">
      <c r="A43" s="3">
        <f t="shared" si="1"/>
        <v>15387.833333333334</v>
      </c>
      <c r="B43">
        <v>14624</v>
      </c>
      <c r="C43">
        <v>14616</v>
      </c>
      <c r="D43">
        <v>16026</v>
      </c>
      <c r="E43">
        <v>15040</v>
      </c>
      <c r="F43">
        <v>15966</v>
      </c>
      <c r="G43">
        <v>16055</v>
      </c>
    </row>
    <row r="44" spans="1:7" x14ac:dyDescent="0.25">
      <c r="A44" s="3">
        <f t="shared" si="1"/>
        <v>36081.666666666664</v>
      </c>
      <c r="B44">
        <v>36479</v>
      </c>
      <c r="C44">
        <v>34573</v>
      </c>
      <c r="D44">
        <v>31916</v>
      </c>
      <c r="E44">
        <v>31792</v>
      </c>
      <c r="F44">
        <v>39014</v>
      </c>
      <c r="G44">
        <v>42716</v>
      </c>
    </row>
    <row r="45" spans="1:7" x14ac:dyDescent="0.25">
      <c r="A45" s="3">
        <f t="shared" si="1"/>
        <v>60490</v>
      </c>
      <c r="B45">
        <v>63465</v>
      </c>
      <c r="C45">
        <v>56866</v>
      </c>
      <c r="D45">
        <v>59393</v>
      </c>
      <c r="E45">
        <v>61538</v>
      </c>
      <c r="F45">
        <v>57608</v>
      </c>
      <c r="G45">
        <v>64070</v>
      </c>
    </row>
    <row r="46" spans="1:7" x14ac:dyDescent="0.25">
      <c r="A46" s="3">
        <f t="shared" si="1"/>
        <v>97361.666666666672</v>
      </c>
      <c r="B46">
        <v>104289</v>
      </c>
      <c r="C46">
        <v>94428</v>
      </c>
      <c r="D46">
        <v>99331</v>
      </c>
      <c r="E46">
        <v>95876</v>
      </c>
      <c r="F46">
        <v>94961</v>
      </c>
      <c r="G46">
        <v>95285</v>
      </c>
    </row>
    <row r="47" spans="1:7" x14ac:dyDescent="0.25">
      <c r="A47" s="3">
        <f t="shared" si="1"/>
        <v>148434</v>
      </c>
      <c r="B47">
        <v>155684</v>
      </c>
      <c r="C47">
        <v>144261</v>
      </c>
      <c r="D47">
        <v>143380</v>
      </c>
      <c r="E47">
        <v>152413</v>
      </c>
      <c r="F47">
        <v>145522</v>
      </c>
      <c r="G47">
        <v>149344</v>
      </c>
    </row>
    <row r="48" spans="1:7" x14ac:dyDescent="0.25">
      <c r="A48" s="3">
        <f t="shared" si="1"/>
        <v>246523</v>
      </c>
      <c r="B48">
        <v>258950</v>
      </c>
      <c r="C48">
        <v>244133</v>
      </c>
      <c r="D48">
        <v>241390</v>
      </c>
      <c r="E48">
        <v>243460</v>
      </c>
      <c r="F48">
        <v>235679</v>
      </c>
      <c r="G48">
        <v>255526</v>
      </c>
    </row>
    <row r="49" spans="1:11" x14ac:dyDescent="0.25">
      <c r="A49" s="3">
        <f t="shared" si="1"/>
        <v>493374.83333333331</v>
      </c>
      <c r="B49">
        <v>505091</v>
      </c>
      <c r="C49">
        <v>498628</v>
      </c>
      <c r="D49">
        <v>486124</v>
      </c>
      <c r="E49">
        <v>482102</v>
      </c>
      <c r="F49">
        <v>495168</v>
      </c>
      <c r="G49">
        <v>493136</v>
      </c>
    </row>
    <row r="50" spans="1:11" x14ac:dyDescent="0.25">
      <c r="A50" s="3">
        <f t="shared" si="1"/>
        <v>548083.66666666663</v>
      </c>
      <c r="B50">
        <v>976937</v>
      </c>
      <c r="C50">
        <v>464107</v>
      </c>
      <c r="D50">
        <v>465138</v>
      </c>
      <c r="E50">
        <v>463413</v>
      </c>
      <c r="F50">
        <v>462805</v>
      </c>
      <c r="G50">
        <v>456102</v>
      </c>
    </row>
    <row r="51" spans="1:11" x14ac:dyDescent="0.25">
      <c r="A51" s="3">
        <f t="shared" si="1"/>
        <v>672265.83333333337</v>
      </c>
      <c r="B51">
        <v>613952</v>
      </c>
      <c r="C51">
        <v>609719</v>
      </c>
      <c r="D51">
        <v>603237</v>
      </c>
      <c r="E51">
        <v>965685</v>
      </c>
      <c r="F51">
        <v>617555</v>
      </c>
      <c r="G51">
        <v>623447</v>
      </c>
    </row>
    <row r="52" spans="1:11" x14ac:dyDescent="0.25">
      <c r="A52" s="3">
        <f t="shared" si="1"/>
        <v>788850.33333333337</v>
      </c>
      <c r="B52">
        <v>785712</v>
      </c>
      <c r="C52">
        <v>814577</v>
      </c>
      <c r="D52">
        <v>777920</v>
      </c>
      <c r="E52">
        <v>776190</v>
      </c>
      <c r="F52">
        <v>796866</v>
      </c>
      <c r="G52">
        <v>781837</v>
      </c>
    </row>
    <row r="53" spans="1:11" x14ac:dyDescent="0.25">
      <c r="A53" s="3">
        <f t="shared" si="1"/>
        <v>996826</v>
      </c>
      <c r="B53">
        <v>985314</v>
      </c>
      <c r="C53">
        <v>988619</v>
      </c>
      <c r="D53">
        <v>1014359</v>
      </c>
      <c r="E53">
        <v>995001</v>
      </c>
      <c r="F53">
        <v>1007845</v>
      </c>
      <c r="G53">
        <v>989818</v>
      </c>
    </row>
    <row r="54" spans="1:11" x14ac:dyDescent="0.25">
      <c r="A54" s="3">
        <f t="shared" si="1"/>
        <v>1279097</v>
      </c>
      <c r="B54">
        <v>1259305</v>
      </c>
      <c r="C54">
        <v>1285666</v>
      </c>
      <c r="D54">
        <v>1270803</v>
      </c>
      <c r="E54">
        <v>1287342</v>
      </c>
      <c r="F54">
        <v>1292828</v>
      </c>
      <c r="G54">
        <v>1278638</v>
      </c>
    </row>
    <row r="55" spans="1:11" x14ac:dyDescent="0.25">
      <c r="A55" s="3">
        <f t="shared" si="1"/>
        <v>2161382.3333333335</v>
      </c>
      <c r="B55">
        <v>2748125</v>
      </c>
      <c r="C55">
        <v>2038997</v>
      </c>
      <c r="D55">
        <v>2036050</v>
      </c>
      <c r="E55">
        <v>2019941</v>
      </c>
      <c r="F55">
        <v>2085018</v>
      </c>
      <c r="G55">
        <v>2040163</v>
      </c>
    </row>
    <row r="56" spans="1:11" x14ac:dyDescent="0.25">
      <c r="A56" s="3">
        <f t="shared" si="1"/>
        <v>2055199</v>
      </c>
      <c r="B56">
        <v>2064637</v>
      </c>
      <c r="C56">
        <v>2065381</v>
      </c>
      <c r="D56">
        <v>2045737</v>
      </c>
      <c r="E56">
        <v>2064939</v>
      </c>
      <c r="F56">
        <v>2046482</v>
      </c>
      <c r="G56">
        <v>2044018</v>
      </c>
    </row>
    <row r="57" spans="1:11" x14ac:dyDescent="0.25">
      <c r="A57" s="3">
        <f t="shared" si="1"/>
        <v>2448036.8333333335</v>
      </c>
      <c r="B57">
        <v>2465499</v>
      </c>
      <c r="C57">
        <v>2467776</v>
      </c>
      <c r="D57">
        <v>2447498</v>
      </c>
      <c r="E57">
        <v>2397788</v>
      </c>
      <c r="F57">
        <v>2451671</v>
      </c>
      <c r="G57">
        <v>2457989</v>
      </c>
    </row>
    <row r="58" spans="1:11" x14ac:dyDescent="0.25">
      <c r="A58" s="3">
        <f t="shared" si="1"/>
        <v>3050396.1666666665</v>
      </c>
      <c r="B58">
        <v>3070158</v>
      </c>
      <c r="C58">
        <v>3131563</v>
      </c>
      <c r="D58">
        <v>2994533</v>
      </c>
      <c r="E58">
        <v>3028526</v>
      </c>
      <c r="F58">
        <v>2985652</v>
      </c>
      <c r="G58">
        <v>3091945</v>
      </c>
    </row>
    <row r="59" spans="1:11" x14ac:dyDescent="0.25">
      <c r="A59" s="3">
        <f t="shared" si="1"/>
        <v>6322217.166666667</v>
      </c>
      <c r="B59">
        <v>6132571</v>
      </c>
      <c r="C59">
        <v>6756301</v>
      </c>
      <c r="D59">
        <v>6129482</v>
      </c>
      <c r="E59">
        <v>6331348</v>
      </c>
      <c r="F59">
        <v>6207967</v>
      </c>
      <c r="G59">
        <v>6375634</v>
      </c>
    </row>
    <row r="60" spans="1:11" x14ac:dyDescent="0.25">
      <c r="A60" s="3">
        <f t="shared" si="1"/>
        <v>9563559.166666666</v>
      </c>
      <c r="B60">
        <v>9964779</v>
      </c>
      <c r="C60">
        <v>9502972</v>
      </c>
      <c r="D60">
        <v>9285757</v>
      </c>
      <c r="E60">
        <v>10029429</v>
      </c>
      <c r="F60">
        <v>9443078</v>
      </c>
      <c r="G60">
        <v>9155340</v>
      </c>
    </row>
    <row r="61" spans="1:11" x14ac:dyDescent="0.25">
      <c r="A61" s="3">
        <f t="shared" si="1"/>
        <v>15335888.666666666</v>
      </c>
      <c r="B61">
        <v>15762447</v>
      </c>
      <c r="C61">
        <v>15541131</v>
      </c>
      <c r="D61">
        <v>14748491</v>
      </c>
      <c r="E61">
        <v>14878514</v>
      </c>
      <c r="F61">
        <v>15617591</v>
      </c>
      <c r="G61">
        <v>15467158</v>
      </c>
    </row>
    <row r="62" spans="1:11" x14ac:dyDescent="0.25">
      <c r="A62" s="3">
        <f t="shared" si="1"/>
        <v>20662088.333333332</v>
      </c>
      <c r="B62">
        <v>21088852</v>
      </c>
      <c r="C62">
        <v>20063930</v>
      </c>
      <c r="D62">
        <v>19989304</v>
      </c>
      <c r="E62">
        <v>20207930</v>
      </c>
      <c r="F62">
        <v>21342782</v>
      </c>
      <c r="G62">
        <v>21279732</v>
      </c>
      <c r="H62">
        <v>19888766</v>
      </c>
      <c r="I62">
        <v>21279868</v>
      </c>
      <c r="J62">
        <v>20587548</v>
      </c>
      <c r="K62">
        <v>21305508</v>
      </c>
    </row>
    <row r="63" spans="1:11" x14ac:dyDescent="0.25">
      <c r="A63" s="3">
        <f t="shared" si="1"/>
        <v>40832635</v>
      </c>
      <c r="B63">
        <v>40992532</v>
      </c>
      <c r="C63">
        <v>41073744</v>
      </c>
      <c r="D63">
        <v>39821764</v>
      </c>
      <c r="E63">
        <v>41442500</v>
      </c>
    </row>
    <row r="64" spans="1:11" x14ac:dyDescent="0.25">
      <c r="A64" s="3">
        <f t="shared" si="1"/>
        <v>62151501</v>
      </c>
      <c r="B64">
        <v>61728988</v>
      </c>
      <c r="C64">
        <v>62329776</v>
      </c>
      <c r="D64">
        <v>62331364</v>
      </c>
      <c r="E64">
        <v>62215876</v>
      </c>
    </row>
    <row r="65" spans="1:8" x14ac:dyDescent="0.25">
      <c r="A65" s="3">
        <f t="shared" si="1"/>
        <v>87458806</v>
      </c>
      <c r="B65">
        <v>87885320</v>
      </c>
      <c r="C65">
        <v>87290216</v>
      </c>
      <c r="D65">
        <v>87396936</v>
      </c>
      <c r="E65">
        <v>87262752</v>
      </c>
    </row>
    <row r="66" spans="1:8" x14ac:dyDescent="0.25">
      <c r="A66" s="3">
        <f t="shared" si="1"/>
        <v>87458806</v>
      </c>
      <c r="B66">
        <v>87885320</v>
      </c>
      <c r="C66">
        <v>87290216</v>
      </c>
      <c r="D66">
        <v>87396936</v>
      </c>
      <c r="E66">
        <v>87262752</v>
      </c>
    </row>
    <row r="67" spans="1:8" x14ac:dyDescent="0.25">
      <c r="A67" s="3">
        <f t="shared" si="1"/>
        <v>116655204</v>
      </c>
      <c r="B67">
        <v>117692768</v>
      </c>
      <c r="C67">
        <v>113230288</v>
      </c>
      <c r="D67">
        <v>117829184</v>
      </c>
      <c r="E67">
        <v>117868576</v>
      </c>
    </row>
    <row r="68" spans="1:8" x14ac:dyDescent="0.25">
      <c r="A68" s="3">
        <f t="shared" si="1"/>
        <v>156450100</v>
      </c>
      <c r="B68">
        <v>154781568</v>
      </c>
      <c r="C68">
        <v>154160000</v>
      </c>
      <c r="D68">
        <v>162721552</v>
      </c>
      <c r="E68">
        <v>154137280</v>
      </c>
    </row>
    <row r="69" spans="1:8" x14ac:dyDescent="0.25">
      <c r="A69" s="3">
        <f t="shared" si="1"/>
        <v>199608016</v>
      </c>
      <c r="B69">
        <v>196779376</v>
      </c>
      <c r="C69">
        <v>197643504</v>
      </c>
      <c r="D69">
        <v>196400080</v>
      </c>
      <c r="E69">
        <v>207609104</v>
      </c>
    </row>
    <row r="70" spans="1:8" x14ac:dyDescent="0.25">
      <c r="A70" s="3">
        <f t="shared" si="1"/>
        <v>249587944</v>
      </c>
      <c r="B70">
        <v>244633168</v>
      </c>
      <c r="C70">
        <v>246703520</v>
      </c>
      <c r="D70">
        <v>263074928</v>
      </c>
      <c r="E70">
        <v>243940160</v>
      </c>
    </row>
    <row r="71" spans="1:8" x14ac:dyDescent="0.25">
      <c r="A71" s="3">
        <f t="shared" si="1"/>
        <v>312132568</v>
      </c>
      <c r="B71">
        <v>304513888</v>
      </c>
      <c r="C71">
        <v>309293120</v>
      </c>
      <c r="D71">
        <v>328411552</v>
      </c>
      <c r="E71">
        <v>306311712</v>
      </c>
    </row>
    <row r="72" spans="1:8" x14ac:dyDescent="0.25">
      <c r="A72" s="3">
        <f t="shared" si="1"/>
        <v>375312560</v>
      </c>
      <c r="B72">
        <v>371330368</v>
      </c>
      <c r="C72">
        <v>372360928</v>
      </c>
      <c r="D72">
        <v>387727872</v>
      </c>
      <c r="E72">
        <v>369831072</v>
      </c>
    </row>
    <row r="73" spans="1:8" x14ac:dyDescent="0.25">
      <c r="A73" s="3" t="s">
        <v>198</v>
      </c>
    </row>
    <row r="74" spans="1:8" x14ac:dyDescent="0.25">
      <c r="A74" s="3" t="s">
        <v>198</v>
      </c>
    </row>
    <row r="75" spans="1:8" x14ac:dyDescent="0.25">
      <c r="A75" s="3">
        <v>16</v>
      </c>
    </row>
    <row r="76" spans="1:8" x14ac:dyDescent="0.25">
      <c r="A76" s="3" t="s">
        <v>198</v>
      </c>
    </row>
    <row r="77" spans="1:8" x14ac:dyDescent="0.25">
      <c r="A77" s="3" t="s">
        <v>198</v>
      </c>
    </row>
    <row r="78" spans="1:8" x14ac:dyDescent="0.25">
      <c r="A78" s="3">
        <f>TRIMMEAN(B78:F78,0.2)</f>
        <v>1807.6</v>
      </c>
      <c r="B78">
        <v>1612</v>
      </c>
      <c r="C78">
        <v>1574</v>
      </c>
      <c r="D78">
        <v>1853</v>
      </c>
      <c r="E78">
        <v>2011</v>
      </c>
      <c r="F78">
        <v>1988</v>
      </c>
      <c r="G78">
        <v>1741</v>
      </c>
      <c r="H78">
        <v>1852</v>
      </c>
    </row>
    <row r="79" spans="1:8" x14ac:dyDescent="0.25">
      <c r="A79" s="3">
        <f t="shared" ref="A79:A109" si="2">TRIMMEAN(B79:F79,0.2)</f>
        <v>22128.400000000001</v>
      </c>
      <c r="B79">
        <v>39005</v>
      </c>
      <c r="C79">
        <v>22068</v>
      </c>
      <c r="D79">
        <v>5439</v>
      </c>
      <c r="E79">
        <v>40265</v>
      </c>
      <c r="F79">
        <v>3865</v>
      </c>
      <c r="G79">
        <v>5301</v>
      </c>
    </row>
    <row r="80" spans="1:8" x14ac:dyDescent="0.25">
      <c r="A80" s="3">
        <f t="shared" si="2"/>
        <v>16439.599999999999</v>
      </c>
      <c r="B80">
        <v>9450</v>
      </c>
      <c r="C80">
        <v>11245</v>
      </c>
      <c r="D80">
        <v>10725</v>
      </c>
      <c r="E80">
        <v>10988</v>
      </c>
      <c r="F80">
        <v>39790</v>
      </c>
      <c r="G80">
        <v>10384</v>
      </c>
    </row>
    <row r="81" spans="1:8" x14ac:dyDescent="0.25">
      <c r="A81" s="3">
        <f t="shared" si="2"/>
        <v>18461.8</v>
      </c>
      <c r="B81">
        <v>17486</v>
      </c>
      <c r="C81">
        <v>17768</v>
      </c>
      <c r="D81">
        <v>18246</v>
      </c>
      <c r="E81">
        <v>20753</v>
      </c>
      <c r="F81">
        <v>18056</v>
      </c>
      <c r="G81">
        <v>52598</v>
      </c>
    </row>
    <row r="82" spans="1:8" x14ac:dyDescent="0.25">
      <c r="A82" s="3">
        <f t="shared" si="2"/>
        <v>32768.6</v>
      </c>
      <c r="B82">
        <v>32258</v>
      </c>
      <c r="C82">
        <v>32987</v>
      </c>
      <c r="D82">
        <v>31652</v>
      </c>
      <c r="E82">
        <v>33221</v>
      </c>
      <c r="F82">
        <v>33725</v>
      </c>
      <c r="G82">
        <v>32552</v>
      </c>
    </row>
    <row r="83" spans="1:8" x14ac:dyDescent="0.25">
      <c r="A83" s="3">
        <f t="shared" si="2"/>
        <v>57297.4</v>
      </c>
      <c r="B83">
        <v>53465</v>
      </c>
      <c r="C83">
        <v>52958</v>
      </c>
      <c r="D83">
        <v>53525</v>
      </c>
      <c r="E83">
        <v>72782</v>
      </c>
      <c r="F83">
        <v>53757</v>
      </c>
      <c r="G83">
        <v>53533</v>
      </c>
    </row>
    <row r="84" spans="1:8" x14ac:dyDescent="0.25">
      <c r="A84" s="3">
        <f t="shared" si="2"/>
        <v>89176.2</v>
      </c>
      <c r="B84">
        <v>85817</v>
      </c>
      <c r="C84">
        <v>92095</v>
      </c>
      <c r="D84">
        <v>89927</v>
      </c>
      <c r="E84">
        <v>89841</v>
      </c>
      <c r="F84">
        <v>88201</v>
      </c>
      <c r="G84">
        <v>88962</v>
      </c>
    </row>
    <row r="85" spans="1:8" x14ac:dyDescent="0.25">
      <c r="A85" s="3">
        <f t="shared" si="2"/>
        <v>127844.4</v>
      </c>
      <c r="B85">
        <v>127736</v>
      </c>
      <c r="C85">
        <v>128599</v>
      </c>
      <c r="D85">
        <v>126507</v>
      </c>
      <c r="E85">
        <v>127162</v>
      </c>
      <c r="F85">
        <v>129218</v>
      </c>
      <c r="G85">
        <v>127527</v>
      </c>
    </row>
    <row r="86" spans="1:8" x14ac:dyDescent="0.25">
      <c r="A86" s="3">
        <f t="shared" si="2"/>
        <v>180265.2</v>
      </c>
      <c r="B86">
        <v>182086</v>
      </c>
      <c r="C86">
        <v>176973</v>
      </c>
      <c r="D86">
        <v>178128</v>
      </c>
      <c r="E86">
        <v>176686</v>
      </c>
      <c r="F86">
        <v>187453</v>
      </c>
      <c r="G86">
        <v>188668</v>
      </c>
      <c r="H86">
        <v>178493</v>
      </c>
    </row>
    <row r="87" spans="1:8" x14ac:dyDescent="0.25">
      <c r="A87" s="3">
        <f t="shared" si="2"/>
        <v>235917.8</v>
      </c>
      <c r="B87">
        <v>237060</v>
      </c>
      <c r="C87">
        <v>236625</v>
      </c>
      <c r="D87">
        <v>235670</v>
      </c>
      <c r="E87">
        <v>233564</v>
      </c>
      <c r="F87">
        <v>236670</v>
      </c>
      <c r="G87">
        <v>240626</v>
      </c>
      <c r="H87">
        <v>241235</v>
      </c>
    </row>
    <row r="88" spans="1:8" x14ac:dyDescent="0.25">
      <c r="A88" s="3">
        <f t="shared" si="2"/>
        <v>339606.2</v>
      </c>
      <c r="B88">
        <v>337527</v>
      </c>
      <c r="C88">
        <v>341579</v>
      </c>
      <c r="D88">
        <v>335770</v>
      </c>
      <c r="E88">
        <v>345520</v>
      </c>
      <c r="F88">
        <v>337635</v>
      </c>
      <c r="G88">
        <v>338901</v>
      </c>
      <c r="H88">
        <v>339342</v>
      </c>
    </row>
    <row r="89" spans="1:8" x14ac:dyDescent="0.25">
      <c r="A89" s="3">
        <f t="shared" si="2"/>
        <v>658115.19999999995</v>
      </c>
      <c r="B89">
        <v>643426</v>
      </c>
      <c r="C89">
        <v>646705</v>
      </c>
      <c r="D89">
        <v>672045</v>
      </c>
      <c r="E89">
        <v>654582</v>
      </c>
      <c r="F89">
        <v>673818</v>
      </c>
      <c r="G89">
        <v>643090</v>
      </c>
    </row>
    <row r="90" spans="1:8" x14ac:dyDescent="0.25">
      <c r="A90" s="3">
        <f t="shared" si="2"/>
        <v>578585.19999999995</v>
      </c>
      <c r="B90">
        <v>573637</v>
      </c>
      <c r="C90">
        <v>570382</v>
      </c>
      <c r="D90">
        <v>589050</v>
      </c>
      <c r="E90">
        <v>588197</v>
      </c>
      <c r="F90">
        <v>571660</v>
      </c>
      <c r="G90">
        <v>579527</v>
      </c>
    </row>
    <row r="91" spans="1:8" x14ac:dyDescent="0.25">
      <c r="A91" s="3">
        <f t="shared" si="2"/>
        <v>666312</v>
      </c>
      <c r="B91">
        <v>652762</v>
      </c>
      <c r="C91">
        <v>672022</v>
      </c>
      <c r="D91">
        <v>669649</v>
      </c>
      <c r="E91">
        <v>666906</v>
      </c>
      <c r="F91">
        <v>670221</v>
      </c>
      <c r="G91">
        <v>665936</v>
      </c>
    </row>
    <row r="92" spans="1:8" x14ac:dyDescent="0.25">
      <c r="A92" s="3">
        <f t="shared" si="2"/>
        <v>1203345</v>
      </c>
      <c r="B92">
        <v>1199909</v>
      </c>
      <c r="C92">
        <v>1189269</v>
      </c>
      <c r="D92">
        <v>1225528</v>
      </c>
      <c r="E92">
        <v>1199216</v>
      </c>
      <c r="F92">
        <v>1202803</v>
      </c>
      <c r="G92">
        <v>1186749</v>
      </c>
    </row>
    <row r="93" spans="1:8" x14ac:dyDescent="0.25">
      <c r="A93" s="3">
        <f t="shared" si="2"/>
        <v>1048587.2</v>
      </c>
      <c r="B93">
        <v>1041625</v>
      </c>
      <c r="C93">
        <v>1049120</v>
      </c>
      <c r="D93">
        <v>1065633</v>
      </c>
      <c r="E93">
        <v>1037218</v>
      </c>
      <c r="F93">
        <v>1049340</v>
      </c>
      <c r="G93">
        <v>1037620</v>
      </c>
    </row>
    <row r="94" spans="1:8" x14ac:dyDescent="0.25">
      <c r="A94" s="3">
        <f t="shared" si="2"/>
        <v>4174078.2</v>
      </c>
      <c r="B94">
        <v>3836068</v>
      </c>
      <c r="C94">
        <v>3843606</v>
      </c>
      <c r="D94">
        <v>4678578</v>
      </c>
      <c r="E94">
        <v>3837712</v>
      </c>
      <c r="F94">
        <v>4674427</v>
      </c>
      <c r="G94">
        <v>3881113</v>
      </c>
    </row>
    <row r="95" spans="1:8" x14ac:dyDescent="0.25">
      <c r="A95" s="3">
        <f t="shared" si="2"/>
        <v>1951290.4</v>
      </c>
      <c r="B95">
        <v>1918482</v>
      </c>
      <c r="C95">
        <v>1946767</v>
      </c>
      <c r="D95">
        <v>2002199</v>
      </c>
      <c r="E95">
        <v>1953716</v>
      </c>
      <c r="F95">
        <v>1935288</v>
      </c>
      <c r="G95">
        <v>1931751</v>
      </c>
    </row>
    <row r="96" spans="1:8" x14ac:dyDescent="0.25">
      <c r="A96" s="3">
        <f t="shared" si="2"/>
        <v>1897853.8</v>
      </c>
      <c r="B96">
        <v>1875185</v>
      </c>
      <c r="C96">
        <v>1877558</v>
      </c>
      <c r="D96">
        <v>1979331</v>
      </c>
      <c r="E96">
        <v>1893503</v>
      </c>
      <c r="F96">
        <v>1863692</v>
      </c>
      <c r="G96">
        <v>1848464</v>
      </c>
    </row>
    <row r="97" spans="1:12" x14ac:dyDescent="0.25">
      <c r="A97" s="3">
        <f t="shared" si="2"/>
        <v>2827818.2</v>
      </c>
      <c r="B97">
        <v>2759734</v>
      </c>
      <c r="C97">
        <v>2758070</v>
      </c>
      <c r="D97">
        <v>2956870</v>
      </c>
      <c r="E97">
        <v>2764664</v>
      </c>
      <c r="F97">
        <v>2899753</v>
      </c>
      <c r="G97">
        <v>2760390</v>
      </c>
    </row>
    <row r="98" spans="1:12" x14ac:dyDescent="0.25">
      <c r="A98" s="3">
        <f t="shared" si="2"/>
        <v>2549796.2000000002</v>
      </c>
      <c r="B98">
        <v>2544901</v>
      </c>
      <c r="C98">
        <v>2556930</v>
      </c>
      <c r="D98">
        <v>2538925</v>
      </c>
      <c r="E98">
        <v>2548003</v>
      </c>
      <c r="F98">
        <v>2560222</v>
      </c>
      <c r="G98">
        <v>2527148</v>
      </c>
    </row>
    <row r="99" spans="1:12" x14ac:dyDescent="0.25">
      <c r="A99" s="3">
        <f t="shared" si="2"/>
        <v>3430801.4</v>
      </c>
      <c r="B99">
        <v>3196823</v>
      </c>
      <c r="C99">
        <v>3189923</v>
      </c>
      <c r="D99">
        <v>3322307</v>
      </c>
      <c r="E99">
        <v>3170930</v>
      </c>
      <c r="F99">
        <v>4274024</v>
      </c>
      <c r="G99">
        <v>3175401</v>
      </c>
      <c r="H99">
        <v>3212557</v>
      </c>
      <c r="I99">
        <v>3533055</v>
      </c>
      <c r="J99">
        <v>3481391</v>
      </c>
      <c r="K99">
        <v>3528657</v>
      </c>
      <c r="L99">
        <v>3317037</v>
      </c>
    </row>
    <row r="100" spans="1:12" x14ac:dyDescent="0.25">
      <c r="A100" s="3">
        <f t="shared" si="2"/>
        <v>10260708.4</v>
      </c>
      <c r="B100">
        <v>10450126</v>
      </c>
      <c r="C100">
        <v>10115250</v>
      </c>
      <c r="D100">
        <v>10046424</v>
      </c>
      <c r="E100">
        <v>10626342</v>
      </c>
      <c r="F100">
        <v>10065400</v>
      </c>
    </row>
    <row r="101" spans="1:12" x14ac:dyDescent="0.25">
      <c r="A101" s="3">
        <f t="shared" si="2"/>
        <v>29714017.600000001</v>
      </c>
      <c r="B101">
        <v>30618404</v>
      </c>
      <c r="C101">
        <v>29259578</v>
      </c>
      <c r="D101">
        <v>30281868</v>
      </c>
      <c r="E101">
        <v>29204272</v>
      </c>
      <c r="F101">
        <v>29205966</v>
      </c>
    </row>
    <row r="102" spans="1:12" x14ac:dyDescent="0.25">
      <c r="A102" s="3">
        <f t="shared" si="2"/>
        <v>74977886.400000006</v>
      </c>
      <c r="B102">
        <v>82374152</v>
      </c>
      <c r="C102">
        <v>70288640</v>
      </c>
      <c r="D102">
        <v>69766856</v>
      </c>
      <c r="E102">
        <v>80888760</v>
      </c>
      <c r="F102">
        <v>71571024</v>
      </c>
    </row>
    <row r="103" spans="1:12" x14ac:dyDescent="0.25">
      <c r="A103" s="3">
        <f t="shared" si="2"/>
        <v>86369313.599999994</v>
      </c>
      <c r="B103">
        <v>84307344</v>
      </c>
      <c r="C103">
        <v>84022488</v>
      </c>
      <c r="D103">
        <v>83806208</v>
      </c>
      <c r="E103">
        <v>95908664</v>
      </c>
      <c r="F103">
        <v>83801864</v>
      </c>
    </row>
    <row r="104" spans="1:12" x14ac:dyDescent="0.25">
      <c r="A104" s="3">
        <f t="shared" si="2"/>
        <v>120278652.8</v>
      </c>
      <c r="B104">
        <v>117368176</v>
      </c>
      <c r="C104">
        <v>117651376</v>
      </c>
      <c r="D104">
        <v>117125744</v>
      </c>
      <c r="E104">
        <v>127916928</v>
      </c>
      <c r="F104">
        <v>121331040</v>
      </c>
    </row>
    <row r="105" spans="1:12" x14ac:dyDescent="0.25">
      <c r="A105" s="3">
        <f t="shared" si="2"/>
        <v>163741404.80000001</v>
      </c>
      <c r="B105">
        <v>161954032</v>
      </c>
      <c r="C105">
        <v>158486816</v>
      </c>
      <c r="D105">
        <v>160881376</v>
      </c>
      <c r="E105">
        <v>163710688</v>
      </c>
      <c r="F105">
        <v>173674112</v>
      </c>
    </row>
    <row r="106" spans="1:12" x14ac:dyDescent="0.25">
      <c r="A106" s="3">
        <f t="shared" si="2"/>
        <v>207248790.40000001</v>
      </c>
      <c r="B106">
        <v>208775648</v>
      </c>
      <c r="C106">
        <v>206062368</v>
      </c>
      <c r="D106">
        <v>209135392</v>
      </c>
      <c r="E106">
        <v>206326528</v>
      </c>
      <c r="F106">
        <v>205944016</v>
      </c>
    </row>
    <row r="107" spans="1:12" x14ac:dyDescent="0.25">
      <c r="A107" s="3">
        <f t="shared" si="2"/>
        <v>268290771.19999999</v>
      </c>
      <c r="B107">
        <v>272761824</v>
      </c>
      <c r="C107">
        <v>271777824</v>
      </c>
      <c r="D107">
        <v>269978432</v>
      </c>
      <c r="E107">
        <v>263299648</v>
      </c>
      <c r="F107">
        <v>263636128</v>
      </c>
    </row>
    <row r="108" spans="1:12" x14ac:dyDescent="0.25">
      <c r="A108" s="3">
        <f t="shared" si="2"/>
        <v>335653248</v>
      </c>
      <c r="B108">
        <v>335489088</v>
      </c>
      <c r="C108">
        <v>338578400</v>
      </c>
      <c r="D108">
        <v>340801792</v>
      </c>
      <c r="E108">
        <v>329511712</v>
      </c>
      <c r="F108">
        <v>333885248</v>
      </c>
    </row>
    <row r="109" spans="1:12" x14ac:dyDescent="0.25">
      <c r="A109" s="3">
        <f t="shared" si="2"/>
        <v>419832441.60000002</v>
      </c>
      <c r="B109">
        <v>412001952</v>
      </c>
      <c r="C109">
        <v>412600768</v>
      </c>
      <c r="D109">
        <v>424384832</v>
      </c>
      <c r="E109">
        <v>407119936</v>
      </c>
      <c r="F109">
        <v>443054720</v>
      </c>
    </row>
    <row r="110" spans="1:12" x14ac:dyDescent="0.25">
      <c r="A110" t="s">
        <v>198</v>
      </c>
    </row>
    <row r="111" spans="1:12" x14ac:dyDescent="0.25">
      <c r="A111" t="s">
        <v>198</v>
      </c>
    </row>
    <row r="112" spans="1:12" x14ac:dyDescent="0.25">
      <c r="A112">
        <v>25</v>
      </c>
    </row>
    <row r="113" spans="1:7" x14ac:dyDescent="0.25">
      <c r="A113" t="s">
        <v>198</v>
      </c>
    </row>
    <row r="114" spans="1:7" x14ac:dyDescent="0.25">
      <c r="A114" t="s">
        <v>198</v>
      </c>
    </row>
    <row r="115" spans="1:7" x14ac:dyDescent="0.25">
      <c r="A115">
        <f>TRIMMEAN(B115:G115,0.2)</f>
        <v>24051.166666666668</v>
      </c>
      <c r="B115">
        <v>17641</v>
      </c>
      <c r="C115">
        <v>23935</v>
      </c>
      <c r="D115">
        <v>15901</v>
      </c>
      <c r="E115">
        <v>80102</v>
      </c>
      <c r="F115">
        <v>3585</v>
      </c>
      <c r="G115">
        <v>3143</v>
      </c>
    </row>
    <row r="116" spans="1:7" x14ac:dyDescent="0.25">
      <c r="A116">
        <f t="shared" ref="A116:A145" si="3">TRIMMEAN(B116:G116,0.2)</f>
        <v>11051.666666666666</v>
      </c>
      <c r="B116">
        <v>5579</v>
      </c>
      <c r="C116">
        <v>6584</v>
      </c>
      <c r="D116">
        <v>15187</v>
      </c>
      <c r="E116">
        <v>9160</v>
      </c>
      <c r="F116">
        <v>15332</v>
      </c>
      <c r="G116">
        <v>14468</v>
      </c>
    </row>
    <row r="117" spans="1:7" x14ac:dyDescent="0.25">
      <c r="A117">
        <f t="shared" si="3"/>
        <v>52583</v>
      </c>
      <c r="B117">
        <v>12769</v>
      </c>
      <c r="C117">
        <v>19061</v>
      </c>
      <c r="D117">
        <v>226790</v>
      </c>
      <c r="E117">
        <v>16192</v>
      </c>
      <c r="F117">
        <v>19628</v>
      </c>
      <c r="G117">
        <v>21058</v>
      </c>
    </row>
    <row r="118" spans="1:7" x14ac:dyDescent="0.25">
      <c r="A118">
        <f t="shared" si="3"/>
        <v>106973.5</v>
      </c>
      <c r="B118">
        <v>21778</v>
      </c>
      <c r="C118">
        <v>232036</v>
      </c>
      <c r="D118">
        <v>67359</v>
      </c>
      <c r="E118">
        <v>221338</v>
      </c>
      <c r="F118">
        <v>31239</v>
      </c>
      <c r="G118">
        <v>68091</v>
      </c>
    </row>
    <row r="119" spans="1:7" x14ac:dyDescent="0.25">
      <c r="A119">
        <f t="shared" si="3"/>
        <v>110726.16666666667</v>
      </c>
      <c r="B119">
        <v>41979</v>
      </c>
      <c r="C119">
        <v>40250</v>
      </c>
      <c r="D119">
        <v>227939</v>
      </c>
      <c r="E119">
        <v>79983</v>
      </c>
      <c r="F119">
        <v>232934</v>
      </c>
      <c r="G119">
        <v>41272</v>
      </c>
    </row>
    <row r="120" spans="1:7" x14ac:dyDescent="0.25">
      <c r="A120">
        <f t="shared" si="3"/>
        <v>199005.5</v>
      </c>
      <c r="B120">
        <v>300649</v>
      </c>
      <c r="C120">
        <v>63063</v>
      </c>
      <c r="D120">
        <v>57044</v>
      </c>
      <c r="E120">
        <v>254058</v>
      </c>
      <c r="F120">
        <v>262054</v>
      </c>
      <c r="G120">
        <v>257165</v>
      </c>
    </row>
    <row r="121" spans="1:7" x14ac:dyDescent="0.25">
      <c r="A121">
        <f t="shared" si="3"/>
        <v>154338.16666666666</v>
      </c>
      <c r="B121">
        <v>312236</v>
      </c>
      <c r="C121">
        <v>82421</v>
      </c>
      <c r="D121">
        <v>275671</v>
      </c>
      <c r="E121">
        <v>82274</v>
      </c>
      <c r="F121">
        <v>84553</v>
      </c>
      <c r="G121">
        <v>88874</v>
      </c>
    </row>
    <row r="122" spans="1:7" x14ac:dyDescent="0.25">
      <c r="A122">
        <f t="shared" si="3"/>
        <v>531185.16666666663</v>
      </c>
      <c r="B122">
        <v>507332</v>
      </c>
      <c r="C122">
        <v>352079</v>
      </c>
      <c r="D122">
        <v>535586</v>
      </c>
      <c r="E122">
        <v>151945</v>
      </c>
      <c r="F122">
        <v>1139850</v>
      </c>
      <c r="G122">
        <v>500319</v>
      </c>
    </row>
    <row r="123" spans="1:7" x14ac:dyDescent="0.25">
      <c r="A123">
        <f t="shared" si="3"/>
        <v>493194.16666666669</v>
      </c>
      <c r="B123">
        <v>551476</v>
      </c>
      <c r="C123">
        <v>534711</v>
      </c>
      <c r="D123">
        <v>343193</v>
      </c>
      <c r="E123">
        <v>433511</v>
      </c>
      <c r="F123">
        <v>346345</v>
      </c>
      <c r="G123">
        <v>749929</v>
      </c>
    </row>
    <row r="124" spans="1:7" x14ac:dyDescent="0.25">
      <c r="A124">
        <f t="shared" si="3"/>
        <v>875827.66666666663</v>
      </c>
      <c r="B124">
        <v>1188881</v>
      </c>
      <c r="C124">
        <v>386334</v>
      </c>
      <c r="D124">
        <v>672493</v>
      </c>
      <c r="E124">
        <v>639374</v>
      </c>
      <c r="F124">
        <v>803960</v>
      </c>
      <c r="G124">
        <v>1563924</v>
      </c>
    </row>
    <row r="125" spans="1:7" x14ac:dyDescent="0.25">
      <c r="A125">
        <f t="shared" si="3"/>
        <v>757527.66666666663</v>
      </c>
      <c r="B125">
        <v>632929</v>
      </c>
      <c r="C125">
        <v>1020432</v>
      </c>
      <c r="D125">
        <v>668323</v>
      </c>
      <c r="E125">
        <v>509478</v>
      </c>
      <c r="F125">
        <v>281836</v>
      </c>
      <c r="G125">
        <v>1432168</v>
      </c>
    </row>
    <row r="126" spans="1:7" x14ac:dyDescent="0.25">
      <c r="A126">
        <f t="shared" si="3"/>
        <v>598900.33333333337</v>
      </c>
      <c r="B126">
        <v>684538</v>
      </c>
      <c r="C126">
        <v>680670</v>
      </c>
      <c r="D126">
        <v>871628</v>
      </c>
      <c r="E126">
        <v>347776</v>
      </c>
      <c r="F126">
        <v>682094</v>
      </c>
      <c r="G126">
        <v>326696</v>
      </c>
    </row>
    <row r="127" spans="1:7" x14ac:dyDescent="0.25">
      <c r="A127">
        <f t="shared" si="3"/>
        <v>1018206.5</v>
      </c>
      <c r="B127">
        <v>1736373</v>
      </c>
      <c r="C127">
        <v>508788</v>
      </c>
      <c r="D127">
        <v>1748257</v>
      </c>
      <c r="E127">
        <v>761664</v>
      </c>
      <c r="F127">
        <v>588624</v>
      </c>
      <c r="G127">
        <v>765533</v>
      </c>
    </row>
    <row r="128" spans="1:7" x14ac:dyDescent="0.25">
      <c r="A128">
        <f t="shared" si="3"/>
        <v>982701.16666666663</v>
      </c>
      <c r="B128">
        <v>856143</v>
      </c>
      <c r="C128">
        <v>1036980</v>
      </c>
      <c r="D128">
        <v>1123936</v>
      </c>
      <c r="E128">
        <v>1466204</v>
      </c>
      <c r="F128">
        <v>666762</v>
      </c>
      <c r="G128">
        <v>746182</v>
      </c>
    </row>
    <row r="129" spans="1:12" x14ac:dyDescent="0.25">
      <c r="A129">
        <f t="shared" si="3"/>
        <v>1514415.3333333333</v>
      </c>
      <c r="B129">
        <v>1615439</v>
      </c>
      <c r="C129">
        <v>1086651</v>
      </c>
      <c r="D129">
        <v>1536392</v>
      </c>
      <c r="E129">
        <v>1673564</v>
      </c>
      <c r="F129">
        <v>1128817</v>
      </c>
      <c r="G129">
        <v>2045629</v>
      </c>
    </row>
    <row r="130" spans="1:12" x14ac:dyDescent="0.25">
      <c r="A130">
        <f t="shared" si="3"/>
        <v>1482574.8333333333</v>
      </c>
      <c r="B130">
        <v>2003028</v>
      </c>
      <c r="C130">
        <v>1149747</v>
      </c>
      <c r="D130">
        <v>1946261</v>
      </c>
      <c r="E130">
        <v>1278869</v>
      </c>
      <c r="F130">
        <v>1166091</v>
      </c>
      <c r="G130">
        <v>1351453</v>
      </c>
    </row>
    <row r="131" spans="1:12" x14ac:dyDescent="0.25">
      <c r="A131">
        <f t="shared" si="3"/>
        <v>1652150</v>
      </c>
      <c r="B131">
        <v>1104135</v>
      </c>
      <c r="C131">
        <v>1292101</v>
      </c>
      <c r="D131">
        <v>1381217</v>
      </c>
      <c r="E131">
        <v>2500548</v>
      </c>
      <c r="F131">
        <v>2267824</v>
      </c>
      <c r="G131">
        <v>1367075</v>
      </c>
    </row>
    <row r="132" spans="1:12" x14ac:dyDescent="0.25">
      <c r="A132">
        <f t="shared" si="3"/>
        <v>1767076.5</v>
      </c>
      <c r="B132">
        <v>1712166</v>
      </c>
      <c r="C132">
        <v>1390308</v>
      </c>
      <c r="D132">
        <v>1502946</v>
      </c>
      <c r="E132">
        <v>1859471</v>
      </c>
      <c r="F132">
        <v>1650405</v>
      </c>
      <c r="G132">
        <v>2487163</v>
      </c>
    </row>
    <row r="133" spans="1:12" x14ac:dyDescent="0.25">
      <c r="A133">
        <f t="shared" si="3"/>
        <v>1699179.8333333333</v>
      </c>
      <c r="B133">
        <v>1635149</v>
      </c>
      <c r="C133">
        <v>1600321</v>
      </c>
      <c r="D133">
        <v>1744393</v>
      </c>
      <c r="E133">
        <v>1869332</v>
      </c>
      <c r="F133">
        <v>1732650</v>
      </c>
      <c r="G133">
        <v>1613234</v>
      </c>
    </row>
    <row r="134" spans="1:12" x14ac:dyDescent="0.25">
      <c r="A134">
        <f t="shared" si="3"/>
        <v>2125914.8333333335</v>
      </c>
      <c r="B134">
        <v>2323018</v>
      </c>
      <c r="C134">
        <v>2907822</v>
      </c>
      <c r="D134">
        <v>1499963</v>
      </c>
      <c r="E134">
        <v>2622511</v>
      </c>
      <c r="F134">
        <v>1657939</v>
      </c>
      <c r="G134">
        <v>1744236</v>
      </c>
    </row>
    <row r="135" spans="1:12" x14ac:dyDescent="0.25">
      <c r="A135">
        <f t="shared" si="3"/>
        <v>3115384.1666666665</v>
      </c>
      <c r="B135">
        <v>3705669</v>
      </c>
      <c r="C135">
        <v>2539434</v>
      </c>
      <c r="D135">
        <v>2986409</v>
      </c>
      <c r="E135">
        <v>3658780</v>
      </c>
      <c r="F135">
        <v>2344026</v>
      </c>
      <c r="G135">
        <v>3457987</v>
      </c>
    </row>
    <row r="136" spans="1:12" x14ac:dyDescent="0.25">
      <c r="A136">
        <f t="shared" si="3"/>
        <v>3573438.8333333335</v>
      </c>
      <c r="B136">
        <v>3375437</v>
      </c>
      <c r="C136">
        <v>3262919</v>
      </c>
      <c r="D136">
        <v>3400372</v>
      </c>
      <c r="E136">
        <v>3514513</v>
      </c>
      <c r="F136">
        <v>3606659</v>
      </c>
      <c r="G136">
        <v>4280733</v>
      </c>
      <c r="H136">
        <v>3214714</v>
      </c>
      <c r="I136">
        <v>3180110</v>
      </c>
      <c r="J136">
        <v>3009170</v>
      </c>
      <c r="K136">
        <v>4094581</v>
      </c>
      <c r="L136">
        <v>4491626</v>
      </c>
    </row>
    <row r="137" spans="1:12" x14ac:dyDescent="0.25">
      <c r="A137">
        <f t="shared" si="3"/>
        <v>4402756.4000000004</v>
      </c>
      <c r="B137">
        <v>4465766</v>
      </c>
      <c r="C137">
        <v>4532647</v>
      </c>
      <c r="D137">
        <v>4336702</v>
      </c>
      <c r="E137">
        <v>4163804</v>
      </c>
      <c r="F137">
        <v>4514863</v>
      </c>
    </row>
    <row r="138" spans="1:12" x14ac:dyDescent="0.25">
      <c r="A138">
        <f t="shared" si="3"/>
        <v>14667506.199999999</v>
      </c>
      <c r="B138">
        <v>14630200</v>
      </c>
      <c r="C138">
        <v>14255348</v>
      </c>
      <c r="D138">
        <v>14388411</v>
      </c>
      <c r="E138">
        <v>14606071</v>
      </c>
      <c r="F138">
        <v>15457501</v>
      </c>
    </row>
    <row r="139" spans="1:12" x14ac:dyDescent="0.25">
      <c r="A139">
        <f t="shared" si="3"/>
        <v>36157344</v>
      </c>
      <c r="B139">
        <v>36098272</v>
      </c>
      <c r="C139">
        <v>35669736</v>
      </c>
      <c r="D139">
        <v>35573384</v>
      </c>
      <c r="E139">
        <v>35728424</v>
      </c>
      <c r="F139">
        <v>37716904</v>
      </c>
    </row>
    <row r="140" spans="1:12" x14ac:dyDescent="0.25">
      <c r="A140">
        <f t="shared" si="3"/>
        <v>72102244.799999997</v>
      </c>
      <c r="B140">
        <v>69559808</v>
      </c>
      <c r="C140">
        <v>69627752</v>
      </c>
      <c r="D140">
        <v>77192848</v>
      </c>
      <c r="E140">
        <v>69418680</v>
      </c>
      <c r="F140">
        <v>74712136</v>
      </c>
    </row>
    <row r="141" spans="1:12" x14ac:dyDescent="0.25">
      <c r="A141">
        <f t="shared" si="3"/>
        <v>105465446.40000001</v>
      </c>
      <c r="B141">
        <v>103704848</v>
      </c>
      <c r="C141">
        <v>103937832</v>
      </c>
      <c r="D141">
        <v>112134232</v>
      </c>
      <c r="E141">
        <v>103664832</v>
      </c>
      <c r="F141">
        <v>103885488</v>
      </c>
    </row>
    <row r="142" spans="1:12" x14ac:dyDescent="0.25">
      <c r="A142">
        <f t="shared" si="3"/>
        <v>146684464</v>
      </c>
      <c r="B142">
        <v>144954272</v>
      </c>
      <c r="C142">
        <v>149506704</v>
      </c>
      <c r="D142">
        <v>145068608</v>
      </c>
      <c r="E142">
        <v>147208272</v>
      </c>
    </row>
    <row r="143" spans="1:12" x14ac:dyDescent="0.25">
      <c r="A143">
        <f t="shared" si="3"/>
        <v>200119664</v>
      </c>
      <c r="B143">
        <v>200438592</v>
      </c>
      <c r="C143">
        <v>204478080</v>
      </c>
      <c r="D143">
        <v>198923632</v>
      </c>
      <c r="E143">
        <v>196638352</v>
      </c>
    </row>
    <row r="144" spans="1:12" x14ac:dyDescent="0.25">
      <c r="A144">
        <f t="shared" si="3"/>
        <v>261484960</v>
      </c>
      <c r="B144">
        <v>254968848</v>
      </c>
      <c r="C144">
        <v>262839920</v>
      </c>
      <c r="D144">
        <v>265563152</v>
      </c>
      <c r="E144">
        <v>262567920</v>
      </c>
    </row>
    <row r="145" spans="1:5" x14ac:dyDescent="0.25">
      <c r="A145">
        <f t="shared" si="3"/>
        <v>333422480</v>
      </c>
      <c r="B145">
        <v>335564480</v>
      </c>
      <c r="C145">
        <v>338034240</v>
      </c>
      <c r="D145">
        <v>335559520</v>
      </c>
      <c r="E145">
        <v>324531680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1"/>
  <sheetViews>
    <sheetView topLeftCell="A416" workbookViewId="0">
      <selection activeCell="E511" sqref="E511"/>
    </sheetView>
  </sheetViews>
  <sheetFormatPr defaultRowHeight="15" x14ac:dyDescent="0.25"/>
  <cols>
    <col min="5" max="5" width="22" bestFit="1" customWidth="1"/>
    <col min="12" max="12" width="24.28515625" customWidth="1"/>
  </cols>
  <sheetData>
    <row r="1" spans="1:13" x14ac:dyDescent="0.25">
      <c r="A1">
        <v>1020</v>
      </c>
      <c r="B1">
        <v>33069184</v>
      </c>
      <c r="C1">
        <v>32980728</v>
      </c>
      <c r="D1">
        <v>33022730</v>
      </c>
      <c r="E1">
        <v>33013852</v>
      </c>
      <c r="F1">
        <v>32976546</v>
      </c>
      <c r="G1">
        <v>16729180</v>
      </c>
      <c r="K1" t="s">
        <v>5</v>
      </c>
      <c r="L1" t="s">
        <v>6</v>
      </c>
      <c r="M1" t="s">
        <v>7</v>
      </c>
    </row>
    <row r="2" spans="1:13" x14ac:dyDescent="0.25">
      <c r="K2">
        <v>33069184</v>
      </c>
      <c r="L2" t="s">
        <v>8</v>
      </c>
    </row>
    <row r="3" spans="1:13" x14ac:dyDescent="0.25">
      <c r="K3" t="s">
        <v>5</v>
      </c>
      <c r="L3" t="s">
        <v>9</v>
      </c>
      <c r="M3" t="s">
        <v>7</v>
      </c>
    </row>
    <row r="4" spans="1:13" x14ac:dyDescent="0.25">
      <c r="K4">
        <v>32980728</v>
      </c>
      <c r="L4" t="s">
        <v>8</v>
      </c>
    </row>
    <row r="5" spans="1:13" x14ac:dyDescent="0.25">
      <c r="K5" t="s">
        <v>5</v>
      </c>
      <c r="L5" t="s">
        <v>10</v>
      </c>
      <c r="M5" t="s">
        <v>7</v>
      </c>
    </row>
    <row r="6" spans="1:13" x14ac:dyDescent="0.25">
      <c r="K6">
        <v>33022730</v>
      </c>
      <c r="L6" t="s">
        <v>8</v>
      </c>
    </row>
    <row r="7" spans="1:13" x14ac:dyDescent="0.25">
      <c r="K7" t="s">
        <v>5</v>
      </c>
      <c r="L7" t="s">
        <v>11</v>
      </c>
      <c r="M7" t="s">
        <v>7</v>
      </c>
    </row>
    <row r="8" spans="1:13" x14ac:dyDescent="0.25">
      <c r="K8">
        <v>33013852</v>
      </c>
      <c r="L8" t="s">
        <v>8</v>
      </c>
    </row>
    <row r="9" spans="1:13" x14ac:dyDescent="0.25">
      <c r="K9" t="s">
        <v>5</v>
      </c>
      <c r="L9" t="s">
        <v>12</v>
      </c>
      <c r="M9" t="s">
        <v>7</v>
      </c>
    </row>
    <row r="10" spans="1:13" x14ac:dyDescent="0.25">
      <c r="K10">
        <v>32976546</v>
      </c>
      <c r="L10" t="s">
        <v>8</v>
      </c>
    </row>
    <row r="11" spans="1:13" x14ac:dyDescent="0.25">
      <c r="K11" t="s">
        <v>5</v>
      </c>
      <c r="L11" t="s">
        <v>13</v>
      </c>
      <c r="M11" t="s">
        <v>7</v>
      </c>
    </row>
    <row r="12" spans="1:13" x14ac:dyDescent="0.25">
      <c r="K12">
        <v>16729180</v>
      </c>
      <c r="L12" t="s">
        <v>8</v>
      </c>
    </row>
    <row r="13" spans="1:13" x14ac:dyDescent="0.25">
      <c r="K13" t="s">
        <v>8</v>
      </c>
    </row>
    <row r="14" spans="1:13" x14ac:dyDescent="0.25">
      <c r="K14" t="s">
        <v>5</v>
      </c>
      <c r="L14" t="s">
        <v>14</v>
      </c>
      <c r="M14" t="s">
        <v>7</v>
      </c>
    </row>
    <row r="15" spans="1:13" x14ac:dyDescent="0.25">
      <c r="K15">
        <v>16803918</v>
      </c>
      <c r="L15" t="s">
        <v>8</v>
      </c>
    </row>
    <row r="16" spans="1:13" x14ac:dyDescent="0.25">
      <c r="K16" t="s">
        <v>8</v>
      </c>
    </row>
    <row r="17" spans="11:13" x14ac:dyDescent="0.25">
      <c r="K17" t="s">
        <v>5</v>
      </c>
      <c r="L17" t="s">
        <v>15</v>
      </c>
      <c r="M17" t="s">
        <v>7</v>
      </c>
    </row>
    <row r="18" spans="11:13" x14ac:dyDescent="0.25">
      <c r="K18">
        <v>16757858</v>
      </c>
      <c r="L18" t="s">
        <v>8</v>
      </c>
    </row>
    <row r="19" spans="11:13" x14ac:dyDescent="0.25">
      <c r="K19" t="s">
        <v>8</v>
      </c>
    </row>
    <row r="20" spans="11:13" x14ac:dyDescent="0.25">
      <c r="K20" t="s">
        <v>5</v>
      </c>
      <c r="L20" t="s">
        <v>16</v>
      </c>
      <c r="M20" t="s">
        <v>7</v>
      </c>
    </row>
    <row r="21" spans="11:13" x14ac:dyDescent="0.25">
      <c r="K21">
        <v>16721068</v>
      </c>
      <c r="L21" t="s">
        <v>8</v>
      </c>
    </row>
    <row r="22" spans="11:13" x14ac:dyDescent="0.25">
      <c r="K22" t="s">
        <v>8</v>
      </c>
    </row>
    <row r="23" spans="11:13" x14ac:dyDescent="0.25">
      <c r="K23" t="s">
        <v>5</v>
      </c>
      <c r="L23" t="s">
        <v>17</v>
      </c>
      <c r="M23" t="s">
        <v>7</v>
      </c>
    </row>
    <row r="24" spans="11:13" x14ac:dyDescent="0.25">
      <c r="K24">
        <v>16723537</v>
      </c>
      <c r="L24" t="s">
        <v>8</v>
      </c>
    </row>
    <row r="25" spans="11:13" x14ac:dyDescent="0.25">
      <c r="K25" t="s">
        <v>8</v>
      </c>
    </row>
    <row r="26" spans="11:13" x14ac:dyDescent="0.25">
      <c r="K26" t="s">
        <v>5</v>
      </c>
      <c r="L26" t="s">
        <v>18</v>
      </c>
      <c r="M26" t="s">
        <v>7</v>
      </c>
    </row>
    <row r="27" spans="11:13" x14ac:dyDescent="0.25">
      <c r="K27">
        <v>16721478</v>
      </c>
      <c r="L27" t="s">
        <v>8</v>
      </c>
    </row>
    <row r="28" spans="11:13" x14ac:dyDescent="0.25">
      <c r="K28" t="s">
        <v>8</v>
      </c>
    </row>
    <row r="29" spans="11:13" x14ac:dyDescent="0.25">
      <c r="K29" t="s">
        <v>5</v>
      </c>
      <c r="L29" t="s">
        <v>19</v>
      </c>
      <c r="M29" t="s">
        <v>7</v>
      </c>
    </row>
    <row r="30" spans="11:13" x14ac:dyDescent="0.25">
      <c r="K30">
        <v>24301444</v>
      </c>
      <c r="L30" t="s">
        <v>8</v>
      </c>
    </row>
    <row r="31" spans="11:13" x14ac:dyDescent="0.25">
      <c r="K31" t="s">
        <v>8</v>
      </c>
    </row>
    <row r="32" spans="11:13" x14ac:dyDescent="0.25">
      <c r="K32" t="s">
        <v>5</v>
      </c>
      <c r="L32" t="s">
        <v>20</v>
      </c>
      <c r="M32" t="s">
        <v>7</v>
      </c>
    </row>
    <row r="33" spans="11:13" x14ac:dyDescent="0.25">
      <c r="K33">
        <v>24190212</v>
      </c>
      <c r="L33" t="s">
        <v>8</v>
      </c>
    </row>
    <row r="34" spans="11:13" x14ac:dyDescent="0.25">
      <c r="K34" t="s">
        <v>8</v>
      </c>
    </row>
    <row r="35" spans="11:13" x14ac:dyDescent="0.25">
      <c r="K35" t="s">
        <v>5</v>
      </c>
      <c r="L35" t="s">
        <v>21</v>
      </c>
      <c r="M35" t="s">
        <v>7</v>
      </c>
    </row>
    <row r="36" spans="11:13" x14ac:dyDescent="0.25">
      <c r="K36">
        <v>24263090</v>
      </c>
      <c r="L36" t="s">
        <v>8</v>
      </c>
    </row>
    <row r="37" spans="11:13" x14ac:dyDescent="0.25">
      <c r="K37" t="s">
        <v>8</v>
      </c>
    </row>
    <row r="38" spans="11:13" x14ac:dyDescent="0.25">
      <c r="K38" t="s">
        <v>5</v>
      </c>
      <c r="L38" t="s">
        <v>22</v>
      </c>
      <c r="M38" t="s">
        <v>7</v>
      </c>
    </row>
    <row r="39" spans="11:13" x14ac:dyDescent="0.25">
      <c r="K39">
        <v>25132456</v>
      </c>
      <c r="L39" t="s">
        <v>8</v>
      </c>
    </row>
    <row r="40" spans="11:13" x14ac:dyDescent="0.25">
      <c r="K40" t="s">
        <v>8</v>
      </c>
    </row>
    <row r="41" spans="11:13" x14ac:dyDescent="0.25">
      <c r="K41" t="s">
        <v>5</v>
      </c>
      <c r="L41" t="s">
        <v>23</v>
      </c>
      <c r="M41" t="s">
        <v>7</v>
      </c>
    </row>
    <row r="42" spans="11:13" x14ac:dyDescent="0.25">
      <c r="K42">
        <v>24188016</v>
      </c>
      <c r="L42" t="s">
        <v>8</v>
      </c>
    </row>
    <row r="43" spans="11:13" x14ac:dyDescent="0.25">
      <c r="K43" t="s">
        <v>8</v>
      </c>
    </row>
    <row r="44" spans="11:13" x14ac:dyDescent="0.25">
      <c r="K44" t="s">
        <v>5</v>
      </c>
      <c r="L44" t="s">
        <v>24</v>
      </c>
      <c r="M44" t="s">
        <v>7</v>
      </c>
    </row>
    <row r="45" spans="11:13" x14ac:dyDescent="0.25">
      <c r="K45">
        <v>24254284</v>
      </c>
      <c r="L45" t="s">
        <v>8</v>
      </c>
    </row>
    <row r="46" spans="11:13" x14ac:dyDescent="0.25">
      <c r="K46" t="s">
        <v>8</v>
      </c>
    </row>
    <row r="47" spans="11:13" x14ac:dyDescent="0.25">
      <c r="K47" t="s">
        <v>5</v>
      </c>
      <c r="L47" t="s">
        <v>25</v>
      </c>
      <c r="M47" t="s">
        <v>7</v>
      </c>
    </row>
    <row r="48" spans="11:13" x14ac:dyDescent="0.25">
      <c r="K48">
        <v>7689</v>
      </c>
      <c r="L48" t="s">
        <v>8</v>
      </c>
    </row>
    <row r="49" spans="11:13" x14ac:dyDescent="0.25">
      <c r="K49" t="s">
        <v>8</v>
      </c>
    </row>
    <row r="50" spans="11:13" x14ac:dyDescent="0.25">
      <c r="K50" t="s">
        <v>5</v>
      </c>
      <c r="L50" t="s">
        <v>26</v>
      </c>
      <c r="M50" t="s">
        <v>7</v>
      </c>
    </row>
    <row r="51" spans="11:13" x14ac:dyDescent="0.25">
      <c r="K51">
        <v>7712</v>
      </c>
      <c r="L51" t="s">
        <v>8</v>
      </c>
    </row>
    <row r="52" spans="11:13" x14ac:dyDescent="0.25">
      <c r="K52" t="s">
        <v>8</v>
      </c>
    </row>
    <row r="53" spans="11:13" x14ac:dyDescent="0.25">
      <c r="K53" t="s">
        <v>5</v>
      </c>
      <c r="L53" t="s">
        <v>27</v>
      </c>
      <c r="M53" t="s">
        <v>7</v>
      </c>
    </row>
    <row r="54" spans="11:13" x14ac:dyDescent="0.25">
      <c r="K54">
        <v>5019</v>
      </c>
      <c r="L54" t="s">
        <v>8</v>
      </c>
    </row>
    <row r="55" spans="11:13" x14ac:dyDescent="0.25">
      <c r="K55" t="s">
        <v>8</v>
      </c>
    </row>
    <row r="56" spans="11:13" x14ac:dyDescent="0.25">
      <c r="K56" t="s">
        <v>5</v>
      </c>
      <c r="L56" t="s">
        <v>28</v>
      </c>
      <c r="M56" t="s">
        <v>7</v>
      </c>
    </row>
    <row r="57" spans="11:13" x14ac:dyDescent="0.25">
      <c r="K57">
        <v>3311</v>
      </c>
      <c r="L57" t="s">
        <v>8</v>
      </c>
    </row>
    <row r="58" spans="11:13" x14ac:dyDescent="0.25">
      <c r="K58" t="s">
        <v>8</v>
      </c>
    </row>
    <row r="59" spans="11:13" x14ac:dyDescent="0.25">
      <c r="K59" t="s">
        <v>5</v>
      </c>
      <c r="L59" t="s">
        <v>29</v>
      </c>
      <c r="M59" t="s">
        <v>7</v>
      </c>
    </row>
    <row r="60" spans="11:13" x14ac:dyDescent="0.25">
      <c r="K60">
        <v>3182</v>
      </c>
      <c r="L60" t="s">
        <v>8</v>
      </c>
    </row>
    <row r="61" spans="11:13" x14ac:dyDescent="0.25">
      <c r="K61" t="s">
        <v>8</v>
      </c>
    </row>
    <row r="62" spans="11:13" x14ac:dyDescent="0.25">
      <c r="K62" t="s">
        <v>5</v>
      </c>
      <c r="L62" t="s">
        <v>30</v>
      </c>
      <c r="M62" t="s">
        <v>7</v>
      </c>
    </row>
    <row r="63" spans="11:13" x14ac:dyDescent="0.25">
      <c r="K63">
        <v>5739</v>
      </c>
      <c r="L63" t="s">
        <v>8</v>
      </c>
    </row>
    <row r="64" spans="11:13" x14ac:dyDescent="0.25">
      <c r="K64" t="s">
        <v>8</v>
      </c>
    </row>
    <row r="65" spans="11:13" x14ac:dyDescent="0.25">
      <c r="K65" t="s">
        <v>5</v>
      </c>
      <c r="L65" t="s">
        <v>31</v>
      </c>
      <c r="M65" t="s">
        <v>7</v>
      </c>
    </row>
    <row r="66" spans="11:13" x14ac:dyDescent="0.25">
      <c r="K66">
        <v>34964396</v>
      </c>
      <c r="L66" t="s">
        <v>8</v>
      </c>
    </row>
    <row r="67" spans="11:13" x14ac:dyDescent="0.25">
      <c r="K67" t="s">
        <v>8</v>
      </c>
    </row>
    <row r="68" spans="11:13" x14ac:dyDescent="0.25">
      <c r="K68" t="s">
        <v>5</v>
      </c>
      <c r="L68" t="s">
        <v>32</v>
      </c>
      <c r="M68" t="s">
        <v>7</v>
      </c>
    </row>
    <row r="69" spans="11:13" x14ac:dyDescent="0.25">
      <c r="K69">
        <v>34917416</v>
      </c>
      <c r="L69" t="s">
        <v>8</v>
      </c>
    </row>
    <row r="70" spans="11:13" x14ac:dyDescent="0.25">
      <c r="K70" t="s">
        <v>8</v>
      </c>
    </row>
    <row r="71" spans="11:13" x14ac:dyDescent="0.25">
      <c r="K71" t="s">
        <v>5</v>
      </c>
      <c r="L71" t="s">
        <v>33</v>
      </c>
      <c r="M71" t="s">
        <v>7</v>
      </c>
    </row>
    <row r="72" spans="11:13" x14ac:dyDescent="0.25">
      <c r="K72">
        <v>34898288</v>
      </c>
      <c r="L72" t="s">
        <v>8</v>
      </c>
    </row>
    <row r="73" spans="11:13" x14ac:dyDescent="0.25">
      <c r="K73" t="s">
        <v>8</v>
      </c>
    </row>
    <row r="74" spans="11:13" x14ac:dyDescent="0.25">
      <c r="K74" t="s">
        <v>5</v>
      </c>
      <c r="L74" t="s">
        <v>34</v>
      </c>
      <c r="M74" t="s">
        <v>7</v>
      </c>
    </row>
    <row r="75" spans="11:13" x14ac:dyDescent="0.25">
      <c r="K75">
        <v>34916232</v>
      </c>
      <c r="L75" t="s">
        <v>8</v>
      </c>
    </row>
    <row r="76" spans="11:13" x14ac:dyDescent="0.25">
      <c r="K76" t="s">
        <v>8</v>
      </c>
    </row>
    <row r="77" spans="11:13" x14ac:dyDescent="0.25">
      <c r="K77" t="s">
        <v>5</v>
      </c>
      <c r="L77" t="s">
        <v>35</v>
      </c>
      <c r="M77" t="s">
        <v>7</v>
      </c>
    </row>
    <row r="78" spans="11:13" x14ac:dyDescent="0.25">
      <c r="K78">
        <v>34942248</v>
      </c>
      <c r="L78" t="s">
        <v>8</v>
      </c>
    </row>
    <row r="79" spans="11:13" x14ac:dyDescent="0.25">
      <c r="K79" t="s">
        <v>8</v>
      </c>
    </row>
    <row r="80" spans="11:13" x14ac:dyDescent="0.25">
      <c r="K80" t="s">
        <v>5</v>
      </c>
      <c r="L80" t="s">
        <v>36</v>
      </c>
      <c r="M80" t="s">
        <v>7</v>
      </c>
    </row>
    <row r="81" spans="11:13" x14ac:dyDescent="0.25">
      <c r="K81">
        <v>34936232</v>
      </c>
      <c r="L81" t="s">
        <v>8</v>
      </c>
    </row>
    <row r="82" spans="11:13" x14ac:dyDescent="0.25">
      <c r="K82" t="s">
        <v>8</v>
      </c>
    </row>
    <row r="83" spans="11:13" x14ac:dyDescent="0.25">
      <c r="K83" t="s">
        <v>5</v>
      </c>
      <c r="L83" t="s">
        <v>37</v>
      </c>
      <c r="M83" t="s">
        <v>7</v>
      </c>
    </row>
    <row r="84" spans="11:13" x14ac:dyDescent="0.25">
      <c r="K84">
        <v>44832000</v>
      </c>
      <c r="L84" t="s">
        <v>8</v>
      </c>
    </row>
    <row r="85" spans="11:13" x14ac:dyDescent="0.25">
      <c r="K85" t="s">
        <v>8</v>
      </c>
    </row>
    <row r="86" spans="11:13" x14ac:dyDescent="0.25">
      <c r="K86" t="s">
        <v>5</v>
      </c>
      <c r="L86" t="s">
        <v>38</v>
      </c>
      <c r="M86" t="s">
        <v>7</v>
      </c>
    </row>
    <row r="87" spans="11:13" x14ac:dyDescent="0.25">
      <c r="K87">
        <v>44587148</v>
      </c>
      <c r="L87" t="s">
        <v>8</v>
      </c>
    </row>
    <row r="88" spans="11:13" x14ac:dyDescent="0.25">
      <c r="K88" t="s">
        <v>8</v>
      </c>
    </row>
    <row r="89" spans="11:13" x14ac:dyDescent="0.25">
      <c r="K89" t="s">
        <v>5</v>
      </c>
      <c r="L89" t="s">
        <v>39</v>
      </c>
      <c r="M89" t="s">
        <v>7</v>
      </c>
    </row>
    <row r="90" spans="11:13" x14ac:dyDescent="0.25">
      <c r="K90">
        <v>44597760</v>
      </c>
      <c r="L90" t="s">
        <v>8</v>
      </c>
    </row>
    <row r="91" spans="11:13" x14ac:dyDescent="0.25">
      <c r="K91" t="s">
        <v>8</v>
      </c>
    </row>
    <row r="92" spans="11:13" x14ac:dyDescent="0.25">
      <c r="K92" t="s">
        <v>5</v>
      </c>
      <c r="L92" t="s">
        <v>40</v>
      </c>
      <c r="M92" t="s">
        <v>7</v>
      </c>
    </row>
    <row r="93" spans="11:13" x14ac:dyDescent="0.25">
      <c r="K93">
        <v>46493576</v>
      </c>
      <c r="L93" t="s">
        <v>8</v>
      </c>
    </row>
    <row r="94" spans="11:13" x14ac:dyDescent="0.25">
      <c r="K94" t="s">
        <v>8</v>
      </c>
    </row>
    <row r="95" spans="11:13" x14ac:dyDescent="0.25">
      <c r="K95" t="s">
        <v>5</v>
      </c>
      <c r="L95" t="s">
        <v>41</v>
      </c>
      <c r="M95" t="s">
        <v>7</v>
      </c>
    </row>
    <row r="96" spans="11:13" x14ac:dyDescent="0.25">
      <c r="K96">
        <v>49718664</v>
      </c>
      <c r="L96" t="s">
        <v>8</v>
      </c>
    </row>
    <row r="97" spans="11:13" x14ac:dyDescent="0.25">
      <c r="K97" t="s">
        <v>8</v>
      </c>
    </row>
    <row r="98" spans="11:13" x14ac:dyDescent="0.25">
      <c r="K98" t="s">
        <v>5</v>
      </c>
      <c r="L98" t="s">
        <v>42</v>
      </c>
      <c r="M98" t="s">
        <v>7</v>
      </c>
    </row>
    <row r="99" spans="11:13" x14ac:dyDescent="0.25">
      <c r="K99">
        <v>44601480</v>
      </c>
      <c r="L99" t="s">
        <v>8</v>
      </c>
    </row>
    <row r="100" spans="11:13" x14ac:dyDescent="0.25">
      <c r="K100" t="s">
        <v>8</v>
      </c>
    </row>
    <row r="101" spans="11:13" x14ac:dyDescent="0.25">
      <c r="K101" t="s">
        <v>5</v>
      </c>
      <c r="L101" t="s">
        <v>43</v>
      </c>
      <c r="M101" t="s">
        <v>7</v>
      </c>
    </row>
    <row r="102" spans="11:13" x14ac:dyDescent="0.25">
      <c r="K102">
        <v>57881792</v>
      </c>
      <c r="L102" t="s">
        <v>8</v>
      </c>
    </row>
    <row r="103" spans="11:13" x14ac:dyDescent="0.25">
      <c r="K103" t="s">
        <v>8</v>
      </c>
    </row>
    <row r="104" spans="11:13" x14ac:dyDescent="0.25">
      <c r="K104" t="s">
        <v>5</v>
      </c>
      <c r="L104" t="s">
        <v>44</v>
      </c>
      <c r="M104" t="s">
        <v>7</v>
      </c>
    </row>
    <row r="105" spans="11:13" x14ac:dyDescent="0.25">
      <c r="K105">
        <v>57809784</v>
      </c>
      <c r="L105" t="s">
        <v>8</v>
      </c>
    </row>
    <row r="106" spans="11:13" x14ac:dyDescent="0.25">
      <c r="K106" t="s">
        <v>8</v>
      </c>
    </row>
    <row r="107" spans="11:13" x14ac:dyDescent="0.25">
      <c r="K107" t="s">
        <v>5</v>
      </c>
      <c r="L107" t="s">
        <v>45</v>
      </c>
      <c r="M107" t="s">
        <v>7</v>
      </c>
    </row>
    <row r="108" spans="11:13" x14ac:dyDescent="0.25">
      <c r="K108">
        <v>59920648</v>
      </c>
      <c r="L108" t="s">
        <v>8</v>
      </c>
    </row>
    <row r="109" spans="11:13" x14ac:dyDescent="0.25">
      <c r="K109" t="s">
        <v>8</v>
      </c>
    </row>
    <row r="110" spans="11:13" x14ac:dyDescent="0.25">
      <c r="K110" t="s">
        <v>5</v>
      </c>
      <c r="L110" t="s">
        <v>46</v>
      </c>
      <c r="M110" t="s">
        <v>7</v>
      </c>
    </row>
    <row r="111" spans="11:13" x14ac:dyDescent="0.25">
      <c r="K111">
        <v>57643736</v>
      </c>
      <c r="L111" t="s">
        <v>8</v>
      </c>
    </row>
    <row r="112" spans="11:13" x14ac:dyDescent="0.25">
      <c r="K112" t="s">
        <v>8</v>
      </c>
    </row>
    <row r="113" spans="11:13" x14ac:dyDescent="0.25">
      <c r="K113" t="s">
        <v>5</v>
      </c>
      <c r="L113" t="s">
        <v>47</v>
      </c>
      <c r="M113" t="s">
        <v>7</v>
      </c>
    </row>
    <row r="114" spans="11:13" x14ac:dyDescent="0.25">
      <c r="K114">
        <v>57787352</v>
      </c>
      <c r="L114" t="s">
        <v>8</v>
      </c>
    </row>
    <row r="115" spans="11:13" x14ac:dyDescent="0.25">
      <c r="K115" t="s">
        <v>8</v>
      </c>
    </row>
    <row r="116" spans="11:13" x14ac:dyDescent="0.25">
      <c r="K116" t="s">
        <v>5</v>
      </c>
      <c r="L116" t="s">
        <v>48</v>
      </c>
      <c r="M116" t="s">
        <v>7</v>
      </c>
    </row>
    <row r="117" spans="11:13" x14ac:dyDescent="0.25">
      <c r="K117">
        <v>57879400</v>
      </c>
      <c r="L117" t="s">
        <v>8</v>
      </c>
    </row>
    <row r="118" spans="11:13" x14ac:dyDescent="0.25">
      <c r="K118" t="s">
        <v>8</v>
      </c>
    </row>
    <row r="119" spans="11:13" x14ac:dyDescent="0.25">
      <c r="K119" t="s">
        <v>5</v>
      </c>
      <c r="L119" t="s">
        <v>49</v>
      </c>
      <c r="M119" t="s">
        <v>7</v>
      </c>
    </row>
    <row r="120" spans="11:13" x14ac:dyDescent="0.25">
      <c r="K120">
        <v>73003752</v>
      </c>
      <c r="L120" t="s">
        <v>8</v>
      </c>
    </row>
    <row r="121" spans="11:13" x14ac:dyDescent="0.25">
      <c r="K121" t="s">
        <v>8</v>
      </c>
    </row>
    <row r="122" spans="11:13" x14ac:dyDescent="0.25">
      <c r="K122" t="s">
        <v>5</v>
      </c>
      <c r="L122" t="s">
        <v>50</v>
      </c>
      <c r="M122" t="s">
        <v>7</v>
      </c>
    </row>
    <row r="123" spans="11:13" x14ac:dyDescent="0.25">
      <c r="K123">
        <v>75793352</v>
      </c>
      <c r="L123" t="s">
        <v>8</v>
      </c>
    </row>
    <row r="124" spans="11:13" x14ac:dyDescent="0.25">
      <c r="K124" t="s">
        <v>8</v>
      </c>
    </row>
    <row r="125" spans="11:13" x14ac:dyDescent="0.25">
      <c r="K125" t="s">
        <v>5</v>
      </c>
      <c r="L125" t="s">
        <v>51</v>
      </c>
      <c r="M125" t="s">
        <v>7</v>
      </c>
    </row>
    <row r="126" spans="11:13" x14ac:dyDescent="0.25">
      <c r="K126">
        <v>72659544</v>
      </c>
      <c r="L126" t="s">
        <v>8</v>
      </c>
    </row>
    <row r="127" spans="11:13" x14ac:dyDescent="0.25">
      <c r="K127" t="s">
        <v>8</v>
      </c>
    </row>
    <row r="128" spans="11:13" x14ac:dyDescent="0.25">
      <c r="K128" t="s">
        <v>5</v>
      </c>
      <c r="L128" t="s">
        <v>52</v>
      </c>
      <c r="M128" t="s">
        <v>7</v>
      </c>
    </row>
    <row r="129" spans="11:13" x14ac:dyDescent="0.25">
      <c r="K129">
        <v>72702784</v>
      </c>
      <c r="L129" t="s">
        <v>8</v>
      </c>
    </row>
    <row r="130" spans="11:13" x14ac:dyDescent="0.25">
      <c r="K130" t="s">
        <v>8</v>
      </c>
    </row>
    <row r="131" spans="11:13" x14ac:dyDescent="0.25">
      <c r="K131" t="s">
        <v>5</v>
      </c>
      <c r="L131" t="s">
        <v>53</v>
      </c>
      <c r="M131" t="s">
        <v>7</v>
      </c>
    </row>
    <row r="132" spans="11:13" x14ac:dyDescent="0.25">
      <c r="K132">
        <v>72837696</v>
      </c>
      <c r="L132" t="s">
        <v>8</v>
      </c>
    </row>
    <row r="133" spans="11:13" x14ac:dyDescent="0.25">
      <c r="K133" t="s">
        <v>8</v>
      </c>
    </row>
    <row r="134" spans="11:13" x14ac:dyDescent="0.25">
      <c r="K134" t="s">
        <v>5</v>
      </c>
      <c r="L134" t="s">
        <v>54</v>
      </c>
      <c r="M134" t="s">
        <v>7</v>
      </c>
    </row>
    <row r="135" spans="11:13" x14ac:dyDescent="0.25">
      <c r="K135">
        <v>72945088</v>
      </c>
      <c r="L135" t="s">
        <v>8</v>
      </c>
    </row>
    <row r="136" spans="11:13" x14ac:dyDescent="0.25">
      <c r="K136" t="s">
        <v>8</v>
      </c>
    </row>
    <row r="137" spans="11:13" x14ac:dyDescent="0.25">
      <c r="K137" t="s">
        <v>5</v>
      </c>
      <c r="L137" t="s">
        <v>55</v>
      </c>
      <c r="M137" t="s">
        <v>7</v>
      </c>
    </row>
    <row r="138" spans="11:13" x14ac:dyDescent="0.25">
      <c r="K138">
        <v>90269680</v>
      </c>
      <c r="L138" t="s">
        <v>8</v>
      </c>
    </row>
    <row r="139" spans="11:13" x14ac:dyDescent="0.25">
      <c r="K139" t="s">
        <v>8</v>
      </c>
    </row>
    <row r="140" spans="11:13" x14ac:dyDescent="0.25">
      <c r="K140" t="s">
        <v>5</v>
      </c>
      <c r="L140" t="s">
        <v>56</v>
      </c>
      <c r="M140" t="s">
        <v>7</v>
      </c>
    </row>
    <row r="141" spans="11:13" x14ac:dyDescent="0.25">
      <c r="K141">
        <v>90392352</v>
      </c>
      <c r="L141" t="s">
        <v>8</v>
      </c>
    </row>
    <row r="142" spans="11:13" x14ac:dyDescent="0.25">
      <c r="K142" t="s">
        <v>8</v>
      </c>
    </row>
    <row r="143" spans="11:13" x14ac:dyDescent="0.25">
      <c r="K143" t="s">
        <v>5</v>
      </c>
      <c r="L143" t="s">
        <v>57</v>
      </c>
      <c r="M143" t="s">
        <v>7</v>
      </c>
    </row>
    <row r="144" spans="11:13" x14ac:dyDescent="0.25">
      <c r="K144">
        <v>90760832</v>
      </c>
      <c r="L144" t="s">
        <v>8</v>
      </c>
    </row>
    <row r="145" spans="11:13" x14ac:dyDescent="0.25">
      <c r="K145" t="s">
        <v>8</v>
      </c>
    </row>
    <row r="146" spans="11:13" x14ac:dyDescent="0.25">
      <c r="K146" t="s">
        <v>5</v>
      </c>
      <c r="L146" t="s">
        <v>58</v>
      </c>
      <c r="M146" t="s">
        <v>7</v>
      </c>
    </row>
    <row r="147" spans="11:13" x14ac:dyDescent="0.25">
      <c r="K147">
        <v>90636832</v>
      </c>
      <c r="L147" t="s">
        <v>8</v>
      </c>
    </row>
    <row r="148" spans="11:13" x14ac:dyDescent="0.25">
      <c r="K148" t="s">
        <v>8</v>
      </c>
    </row>
    <row r="149" spans="11:13" x14ac:dyDescent="0.25">
      <c r="K149" t="s">
        <v>5</v>
      </c>
      <c r="L149" t="s">
        <v>59</v>
      </c>
      <c r="M149" t="s">
        <v>7</v>
      </c>
    </row>
    <row r="150" spans="11:13" x14ac:dyDescent="0.25">
      <c r="K150">
        <v>93935376</v>
      </c>
      <c r="L150" t="s">
        <v>8</v>
      </c>
    </row>
    <row r="151" spans="11:13" x14ac:dyDescent="0.25">
      <c r="K151" t="s">
        <v>8</v>
      </c>
    </row>
    <row r="152" spans="11:13" x14ac:dyDescent="0.25">
      <c r="K152" t="s">
        <v>5</v>
      </c>
      <c r="L152" t="s">
        <v>60</v>
      </c>
      <c r="M152" t="s">
        <v>7</v>
      </c>
    </row>
    <row r="153" spans="11:13" x14ac:dyDescent="0.25">
      <c r="K153">
        <v>91047216</v>
      </c>
      <c r="L153" t="s">
        <v>8</v>
      </c>
    </row>
    <row r="154" spans="11:13" x14ac:dyDescent="0.25">
      <c r="K154" t="s">
        <v>8</v>
      </c>
    </row>
    <row r="155" spans="11:13" x14ac:dyDescent="0.25">
      <c r="K155" t="s">
        <v>5</v>
      </c>
      <c r="L155" t="s">
        <v>61</v>
      </c>
      <c r="M155" t="s">
        <v>7</v>
      </c>
    </row>
    <row r="156" spans="11:13" x14ac:dyDescent="0.25">
      <c r="K156">
        <v>110328808</v>
      </c>
      <c r="L156" t="s">
        <v>8</v>
      </c>
    </row>
    <row r="157" spans="11:13" x14ac:dyDescent="0.25">
      <c r="K157" t="s">
        <v>8</v>
      </c>
    </row>
    <row r="158" spans="11:13" x14ac:dyDescent="0.25">
      <c r="K158" t="s">
        <v>5</v>
      </c>
      <c r="L158" t="s">
        <v>62</v>
      </c>
      <c r="M158" t="s">
        <v>7</v>
      </c>
    </row>
    <row r="159" spans="11:13" x14ac:dyDescent="0.25">
      <c r="K159">
        <v>114784064</v>
      </c>
      <c r="L159" t="s">
        <v>8</v>
      </c>
    </row>
    <row r="160" spans="11:13" x14ac:dyDescent="0.25">
      <c r="K160" t="s">
        <v>8</v>
      </c>
    </row>
    <row r="161" spans="11:13" x14ac:dyDescent="0.25">
      <c r="K161" t="s">
        <v>5</v>
      </c>
      <c r="L161" t="s">
        <v>63</v>
      </c>
      <c r="M161" t="s">
        <v>7</v>
      </c>
    </row>
    <row r="162" spans="11:13" x14ac:dyDescent="0.25">
      <c r="K162">
        <v>110392904</v>
      </c>
      <c r="L162" t="s">
        <v>8</v>
      </c>
    </row>
    <row r="163" spans="11:13" x14ac:dyDescent="0.25">
      <c r="K163" t="s">
        <v>8</v>
      </c>
    </row>
    <row r="164" spans="11:13" x14ac:dyDescent="0.25">
      <c r="K164" t="s">
        <v>5</v>
      </c>
      <c r="L164" t="s">
        <v>64</v>
      </c>
      <c r="M164" t="s">
        <v>7</v>
      </c>
    </row>
    <row r="165" spans="11:13" x14ac:dyDescent="0.25">
      <c r="K165">
        <v>114309200</v>
      </c>
      <c r="L165" t="s">
        <v>8</v>
      </c>
    </row>
    <row r="166" spans="11:13" x14ac:dyDescent="0.25">
      <c r="K166" t="s">
        <v>8</v>
      </c>
    </row>
    <row r="167" spans="11:13" x14ac:dyDescent="0.25">
      <c r="K167" t="s">
        <v>5</v>
      </c>
      <c r="L167" t="s">
        <v>65</v>
      </c>
      <c r="M167" t="s">
        <v>7</v>
      </c>
    </row>
    <row r="168" spans="11:13" x14ac:dyDescent="0.25">
      <c r="K168">
        <v>114318992</v>
      </c>
      <c r="L168" t="s">
        <v>8</v>
      </c>
    </row>
    <row r="169" spans="11:13" x14ac:dyDescent="0.25">
      <c r="K169" t="s">
        <v>8</v>
      </c>
    </row>
    <row r="170" spans="11:13" x14ac:dyDescent="0.25">
      <c r="K170" t="s">
        <v>5</v>
      </c>
      <c r="L170" t="s">
        <v>66</v>
      </c>
      <c r="M170" t="s">
        <v>7</v>
      </c>
    </row>
    <row r="171" spans="11:13" x14ac:dyDescent="0.25">
      <c r="K171">
        <v>111482488</v>
      </c>
      <c r="L171" t="s">
        <v>8</v>
      </c>
    </row>
    <row r="172" spans="11:13" x14ac:dyDescent="0.25">
      <c r="K172" t="s">
        <v>8</v>
      </c>
    </row>
    <row r="173" spans="11:13" x14ac:dyDescent="0.25">
      <c r="K173" t="s">
        <v>5</v>
      </c>
      <c r="L173" t="s">
        <v>67</v>
      </c>
      <c r="M173" t="s">
        <v>7</v>
      </c>
    </row>
    <row r="174" spans="11:13" x14ac:dyDescent="0.25">
      <c r="K174">
        <v>132100632</v>
      </c>
      <c r="L174" t="s">
        <v>8</v>
      </c>
    </row>
    <row r="175" spans="11:13" x14ac:dyDescent="0.25">
      <c r="K175" t="s">
        <v>8</v>
      </c>
    </row>
    <row r="176" spans="11:13" x14ac:dyDescent="0.25">
      <c r="K176" t="s">
        <v>5</v>
      </c>
      <c r="L176" t="s">
        <v>68</v>
      </c>
      <c r="M176" t="s">
        <v>7</v>
      </c>
    </row>
    <row r="177" spans="7:17" x14ac:dyDescent="0.25">
      <c r="K177">
        <v>131726392</v>
      </c>
      <c r="L177" t="s">
        <v>8</v>
      </c>
    </row>
    <row r="178" spans="7:17" x14ac:dyDescent="0.25">
      <c r="K178" t="s">
        <v>8</v>
      </c>
    </row>
    <row r="179" spans="7:17" x14ac:dyDescent="0.25">
      <c r="K179" t="s">
        <v>5</v>
      </c>
      <c r="L179" t="s">
        <v>69</v>
      </c>
      <c r="M179" t="s">
        <v>7</v>
      </c>
    </row>
    <row r="180" spans="7:17" x14ac:dyDescent="0.25">
      <c r="K180">
        <v>136596832</v>
      </c>
      <c r="L180" t="s">
        <v>8</v>
      </c>
    </row>
    <row r="181" spans="7:17" x14ac:dyDescent="0.25">
      <c r="K181" t="s">
        <v>8</v>
      </c>
    </row>
    <row r="182" spans="7:17" x14ac:dyDescent="0.25">
      <c r="K182" t="s">
        <v>5</v>
      </c>
      <c r="L182" t="s">
        <v>70</v>
      </c>
      <c r="M182" t="s">
        <v>7</v>
      </c>
    </row>
    <row r="183" spans="7:17" x14ac:dyDescent="0.25">
      <c r="K183">
        <v>131826344</v>
      </c>
      <c r="L183" t="s">
        <v>8</v>
      </c>
    </row>
    <row r="184" spans="7:17" x14ac:dyDescent="0.25">
      <c r="K184" t="s">
        <v>8</v>
      </c>
    </row>
    <row r="185" spans="7:17" x14ac:dyDescent="0.25">
      <c r="K185" t="s">
        <v>5</v>
      </c>
      <c r="L185" t="s">
        <v>71</v>
      </c>
      <c r="M185" t="s">
        <v>7</v>
      </c>
    </row>
    <row r="186" spans="7:17" x14ac:dyDescent="0.25">
      <c r="K186">
        <v>131795160</v>
      </c>
      <c r="L186" t="s">
        <v>8</v>
      </c>
    </row>
    <row r="187" spans="7:17" x14ac:dyDescent="0.25">
      <c r="K187" t="s">
        <v>8</v>
      </c>
    </row>
    <row r="188" spans="7:17" x14ac:dyDescent="0.25">
      <c r="K188" t="s">
        <v>5</v>
      </c>
      <c r="L188" t="s">
        <v>72</v>
      </c>
      <c r="M188" t="s">
        <v>7</v>
      </c>
    </row>
    <row r="189" spans="7:17" x14ac:dyDescent="0.25">
      <c r="K189">
        <v>131973616</v>
      </c>
      <c r="L189" t="s">
        <v>8</v>
      </c>
    </row>
    <row r="190" spans="7:17" x14ac:dyDescent="0.25">
      <c r="K190" t="s">
        <v>8</v>
      </c>
    </row>
    <row r="191" spans="7:17" x14ac:dyDescent="0.25">
      <c r="K191" t="s">
        <v>5</v>
      </c>
      <c r="L191" t="s">
        <v>73</v>
      </c>
      <c r="M191" t="s">
        <v>7</v>
      </c>
    </row>
    <row r="192" spans="7:17" x14ac:dyDescent="0.25">
      <c r="G192" t="s">
        <v>77</v>
      </c>
      <c r="H192" t="s">
        <v>78</v>
      </c>
      <c r="I192" t="s">
        <v>79</v>
      </c>
      <c r="J192" t="s">
        <v>80</v>
      </c>
      <c r="K192" t="s">
        <v>74</v>
      </c>
      <c r="L192" t="s">
        <v>75</v>
      </c>
      <c r="M192" t="s">
        <v>76</v>
      </c>
      <c r="N192" t="s">
        <v>81</v>
      </c>
      <c r="O192" t="s">
        <v>76</v>
      </c>
      <c r="P192" t="s">
        <v>80</v>
      </c>
      <c r="Q192" t="s">
        <v>82</v>
      </c>
    </row>
    <row r="193" spans="11:13" x14ac:dyDescent="0.25">
      <c r="K193" t="s">
        <v>8</v>
      </c>
    </row>
    <row r="194" spans="11:13" x14ac:dyDescent="0.25">
      <c r="K194" t="s">
        <v>5</v>
      </c>
      <c r="L194" t="s">
        <v>83</v>
      </c>
      <c r="M194" t="s">
        <v>7</v>
      </c>
    </row>
    <row r="195" spans="11:13" x14ac:dyDescent="0.25">
      <c r="K195">
        <v>134717312</v>
      </c>
      <c r="L195" t="s">
        <v>8</v>
      </c>
    </row>
    <row r="196" spans="11:13" x14ac:dyDescent="0.25">
      <c r="K196" t="s">
        <v>5</v>
      </c>
      <c r="L196" t="s">
        <v>84</v>
      </c>
      <c r="M196" t="s">
        <v>7</v>
      </c>
    </row>
    <row r="197" spans="11:13" x14ac:dyDescent="0.25">
      <c r="K197">
        <v>134604320</v>
      </c>
      <c r="L197" t="s">
        <v>8</v>
      </c>
    </row>
    <row r="198" spans="11:13" x14ac:dyDescent="0.25">
      <c r="K198" t="s">
        <v>5</v>
      </c>
      <c r="L198" t="s">
        <v>85</v>
      </c>
      <c r="M198" t="s">
        <v>7</v>
      </c>
    </row>
    <row r="199" spans="11:13" x14ac:dyDescent="0.25">
      <c r="K199">
        <v>134330112</v>
      </c>
      <c r="L199" t="s">
        <v>8</v>
      </c>
    </row>
    <row r="200" spans="11:13" x14ac:dyDescent="0.25">
      <c r="K200" t="s">
        <v>5</v>
      </c>
      <c r="L200" t="s">
        <v>86</v>
      </c>
      <c r="M200" t="s">
        <v>7</v>
      </c>
    </row>
    <row r="201" spans="11:13" x14ac:dyDescent="0.25">
      <c r="K201">
        <v>134883680</v>
      </c>
      <c r="L201" t="s">
        <v>8</v>
      </c>
    </row>
    <row r="202" spans="11:13" x14ac:dyDescent="0.25">
      <c r="K202" t="s">
        <v>5</v>
      </c>
      <c r="L202" t="s">
        <v>87</v>
      </c>
      <c r="M202" t="s">
        <v>7</v>
      </c>
    </row>
    <row r="203" spans="11:13" x14ac:dyDescent="0.25">
      <c r="K203">
        <v>134609456</v>
      </c>
      <c r="L203" t="s">
        <v>8</v>
      </c>
    </row>
    <row r="204" spans="11:13" x14ac:dyDescent="0.25">
      <c r="K204" t="s">
        <v>5</v>
      </c>
      <c r="L204" t="s">
        <v>88</v>
      </c>
      <c r="M204" t="s">
        <v>7</v>
      </c>
    </row>
    <row r="205" spans="11:13" x14ac:dyDescent="0.25">
      <c r="K205">
        <v>159333440</v>
      </c>
      <c r="L205" t="s">
        <v>8</v>
      </c>
    </row>
    <row r="206" spans="11:13" x14ac:dyDescent="0.25">
      <c r="K206" t="s">
        <v>8</v>
      </c>
    </row>
    <row r="207" spans="11:13" x14ac:dyDescent="0.25">
      <c r="K207" t="s">
        <v>5</v>
      </c>
      <c r="L207" t="s">
        <v>89</v>
      </c>
      <c r="M207" t="s">
        <v>7</v>
      </c>
    </row>
    <row r="208" spans="11:13" x14ac:dyDescent="0.25">
      <c r="K208">
        <v>159354576</v>
      </c>
      <c r="L208" t="s">
        <v>8</v>
      </c>
    </row>
    <row r="209" spans="7:17" x14ac:dyDescent="0.25">
      <c r="K209" t="s">
        <v>8</v>
      </c>
    </row>
    <row r="210" spans="7:17" x14ac:dyDescent="0.25">
      <c r="K210" t="s">
        <v>5</v>
      </c>
      <c r="L210" t="s">
        <v>90</v>
      </c>
      <c r="M210" t="s">
        <v>7</v>
      </c>
    </row>
    <row r="211" spans="7:17" x14ac:dyDescent="0.25">
      <c r="K211">
        <v>159090336</v>
      </c>
      <c r="L211" t="s">
        <v>8</v>
      </c>
    </row>
    <row r="212" spans="7:17" x14ac:dyDescent="0.25">
      <c r="K212" t="s">
        <v>8</v>
      </c>
    </row>
    <row r="213" spans="7:17" x14ac:dyDescent="0.25">
      <c r="K213" t="s">
        <v>5</v>
      </c>
      <c r="L213" t="s">
        <v>91</v>
      </c>
      <c r="M213" t="s">
        <v>7</v>
      </c>
    </row>
    <row r="214" spans="7:17" x14ac:dyDescent="0.25">
      <c r="K214">
        <v>174023552</v>
      </c>
      <c r="L214" t="s">
        <v>8</v>
      </c>
    </row>
    <row r="215" spans="7:17" x14ac:dyDescent="0.25">
      <c r="K215" t="s">
        <v>8</v>
      </c>
    </row>
    <row r="216" spans="7:17" x14ac:dyDescent="0.25">
      <c r="K216" t="s">
        <v>5</v>
      </c>
      <c r="L216" t="s">
        <v>92</v>
      </c>
      <c r="M216" t="s">
        <v>7</v>
      </c>
    </row>
    <row r="217" spans="7:17" x14ac:dyDescent="0.25">
      <c r="K217">
        <v>159093280</v>
      </c>
      <c r="L217" t="s">
        <v>8</v>
      </c>
    </row>
    <row r="218" spans="7:17" x14ac:dyDescent="0.25">
      <c r="K218" t="s">
        <v>8</v>
      </c>
    </row>
    <row r="219" spans="7:17" x14ac:dyDescent="0.25">
      <c r="K219" t="s">
        <v>5</v>
      </c>
      <c r="L219" t="s">
        <v>93</v>
      </c>
      <c r="M219" t="s">
        <v>7</v>
      </c>
    </row>
    <row r="220" spans="7:17" x14ac:dyDescent="0.25">
      <c r="K220">
        <v>158918928</v>
      </c>
      <c r="L220" t="s">
        <v>8</v>
      </c>
    </row>
    <row r="221" spans="7:17" x14ac:dyDescent="0.25">
      <c r="K221" t="s">
        <v>8</v>
      </c>
    </row>
    <row r="222" spans="7:17" x14ac:dyDescent="0.25">
      <c r="K222" t="s">
        <v>5</v>
      </c>
      <c r="L222" t="s">
        <v>94</v>
      </c>
      <c r="M222" t="s">
        <v>7</v>
      </c>
    </row>
    <row r="223" spans="7:17" x14ac:dyDescent="0.25">
      <c r="G223" t="s">
        <v>77</v>
      </c>
      <c r="H223" t="s">
        <v>78</v>
      </c>
      <c r="I223" t="s">
        <v>79</v>
      </c>
      <c r="J223" t="s">
        <v>80</v>
      </c>
      <c r="K223" t="s">
        <v>74</v>
      </c>
      <c r="L223" t="s">
        <v>75</v>
      </c>
      <c r="M223" t="s">
        <v>76</v>
      </c>
      <c r="N223" t="s">
        <v>81</v>
      </c>
      <c r="O223" t="s">
        <v>76</v>
      </c>
      <c r="P223" t="s">
        <v>80</v>
      </c>
      <c r="Q223" t="s">
        <v>82</v>
      </c>
    </row>
    <row r="224" spans="7:17" x14ac:dyDescent="0.25">
      <c r="K224" t="s">
        <v>8</v>
      </c>
    </row>
    <row r="225" spans="11:13" x14ac:dyDescent="0.25">
      <c r="K225" t="s">
        <v>5</v>
      </c>
      <c r="L225" t="s">
        <v>95</v>
      </c>
      <c r="M225" t="s">
        <v>7</v>
      </c>
    </row>
    <row r="226" spans="11:13" x14ac:dyDescent="0.25">
      <c r="K226">
        <v>164399792</v>
      </c>
      <c r="L226" t="s">
        <v>8</v>
      </c>
    </row>
    <row r="227" spans="11:13" x14ac:dyDescent="0.25">
      <c r="K227" t="s">
        <v>5</v>
      </c>
      <c r="L227" t="s">
        <v>96</v>
      </c>
      <c r="M227" t="s">
        <v>7</v>
      </c>
    </row>
    <row r="228" spans="11:13" x14ac:dyDescent="0.25">
      <c r="K228">
        <v>163153520</v>
      </c>
      <c r="L228" t="s">
        <v>8</v>
      </c>
    </row>
    <row r="229" spans="11:13" x14ac:dyDescent="0.25">
      <c r="K229" t="s">
        <v>5</v>
      </c>
      <c r="L229" t="s">
        <v>97</v>
      </c>
      <c r="M229" t="s">
        <v>7</v>
      </c>
    </row>
    <row r="230" spans="11:13" x14ac:dyDescent="0.25">
      <c r="K230">
        <v>169000416</v>
      </c>
      <c r="L230" t="s">
        <v>8</v>
      </c>
    </row>
    <row r="231" spans="11:13" x14ac:dyDescent="0.25">
      <c r="K231" t="s">
        <v>5</v>
      </c>
      <c r="L231" t="s">
        <v>98</v>
      </c>
      <c r="M231" t="s">
        <v>7</v>
      </c>
    </row>
    <row r="232" spans="11:13" x14ac:dyDescent="0.25">
      <c r="K232">
        <v>162837440</v>
      </c>
      <c r="L232" t="s">
        <v>8</v>
      </c>
    </row>
    <row r="233" spans="11:13" x14ac:dyDescent="0.25">
      <c r="K233" t="s">
        <v>5</v>
      </c>
      <c r="L233" t="s">
        <v>99</v>
      </c>
      <c r="M233" t="s">
        <v>7</v>
      </c>
    </row>
    <row r="234" spans="11:13" x14ac:dyDescent="0.25">
      <c r="K234">
        <v>163626560</v>
      </c>
      <c r="L234" t="s">
        <v>8</v>
      </c>
    </row>
    <row r="235" spans="11:13" x14ac:dyDescent="0.25">
      <c r="K235" t="s">
        <v>5</v>
      </c>
      <c r="L235" t="s">
        <v>100</v>
      </c>
      <c r="M235" t="s">
        <v>7</v>
      </c>
    </row>
    <row r="236" spans="11:13" x14ac:dyDescent="0.25">
      <c r="K236">
        <v>187150528</v>
      </c>
      <c r="L236" t="s">
        <v>8</v>
      </c>
    </row>
    <row r="237" spans="11:13" x14ac:dyDescent="0.25">
      <c r="K237" t="s">
        <v>8</v>
      </c>
    </row>
    <row r="238" spans="11:13" x14ac:dyDescent="0.25">
      <c r="K238" t="s">
        <v>5</v>
      </c>
      <c r="L238" t="s">
        <v>101</v>
      </c>
      <c r="M238" t="s">
        <v>7</v>
      </c>
    </row>
    <row r="239" spans="11:13" x14ac:dyDescent="0.25">
      <c r="K239">
        <v>187717984</v>
      </c>
      <c r="L239" t="s">
        <v>8</v>
      </c>
    </row>
    <row r="240" spans="11:13" x14ac:dyDescent="0.25">
      <c r="K240" t="s">
        <v>8</v>
      </c>
    </row>
    <row r="241" spans="11:13" x14ac:dyDescent="0.25">
      <c r="K241" t="s">
        <v>5</v>
      </c>
      <c r="L241" t="s">
        <v>102</v>
      </c>
      <c r="M241" t="s">
        <v>7</v>
      </c>
    </row>
    <row r="242" spans="11:13" x14ac:dyDescent="0.25">
      <c r="K242">
        <v>195147648</v>
      </c>
      <c r="L242" t="s">
        <v>8</v>
      </c>
    </row>
    <row r="243" spans="11:13" x14ac:dyDescent="0.25">
      <c r="K243" t="s">
        <v>8</v>
      </c>
    </row>
    <row r="244" spans="11:13" x14ac:dyDescent="0.25">
      <c r="K244" t="s">
        <v>5</v>
      </c>
      <c r="L244" t="s">
        <v>103</v>
      </c>
      <c r="M244" t="s">
        <v>7</v>
      </c>
    </row>
    <row r="245" spans="11:13" x14ac:dyDescent="0.25">
      <c r="K245">
        <v>187275120</v>
      </c>
      <c r="L245" t="s">
        <v>8</v>
      </c>
    </row>
    <row r="246" spans="11:13" x14ac:dyDescent="0.25">
      <c r="K246" t="s">
        <v>8</v>
      </c>
    </row>
    <row r="247" spans="11:13" x14ac:dyDescent="0.25">
      <c r="K247" t="s">
        <v>5</v>
      </c>
      <c r="L247" t="s">
        <v>104</v>
      </c>
      <c r="M247" t="s">
        <v>7</v>
      </c>
    </row>
    <row r="248" spans="11:13" x14ac:dyDescent="0.25">
      <c r="K248">
        <v>187680912</v>
      </c>
      <c r="L248" t="s">
        <v>8</v>
      </c>
    </row>
    <row r="249" spans="11:13" x14ac:dyDescent="0.25">
      <c r="K249" t="s">
        <v>8</v>
      </c>
    </row>
    <row r="250" spans="11:13" x14ac:dyDescent="0.25">
      <c r="K250" t="s">
        <v>5</v>
      </c>
      <c r="L250" t="s">
        <v>105</v>
      </c>
      <c r="M250" t="s">
        <v>7</v>
      </c>
    </row>
    <row r="251" spans="11:13" x14ac:dyDescent="0.25">
      <c r="K251">
        <v>194741024</v>
      </c>
      <c r="L251" t="s">
        <v>8</v>
      </c>
    </row>
    <row r="252" spans="11:13" x14ac:dyDescent="0.25">
      <c r="K252" t="s">
        <v>8</v>
      </c>
    </row>
    <row r="253" spans="11:13" x14ac:dyDescent="0.25">
      <c r="K253" t="s">
        <v>5</v>
      </c>
      <c r="L253" t="s">
        <v>106</v>
      </c>
      <c r="M253" t="s">
        <v>7</v>
      </c>
    </row>
    <row r="254" spans="11:13" x14ac:dyDescent="0.25">
      <c r="K254">
        <v>193212496</v>
      </c>
      <c r="L254" t="s">
        <v>8</v>
      </c>
    </row>
    <row r="255" spans="11:13" x14ac:dyDescent="0.25">
      <c r="K255" t="s">
        <v>5</v>
      </c>
      <c r="L255" t="s">
        <v>107</v>
      </c>
      <c r="M255" t="s">
        <v>7</v>
      </c>
    </row>
    <row r="256" spans="11:13" x14ac:dyDescent="0.25">
      <c r="K256">
        <v>193157632</v>
      </c>
      <c r="L256" t="s">
        <v>8</v>
      </c>
    </row>
    <row r="257" spans="11:13" x14ac:dyDescent="0.25">
      <c r="K257" t="s">
        <v>5</v>
      </c>
      <c r="L257" t="s">
        <v>108</v>
      </c>
      <c r="M257" t="s">
        <v>7</v>
      </c>
    </row>
    <row r="258" spans="11:13" x14ac:dyDescent="0.25">
      <c r="K258">
        <v>193317712</v>
      </c>
      <c r="L258" t="s">
        <v>8</v>
      </c>
    </row>
    <row r="259" spans="11:13" x14ac:dyDescent="0.25">
      <c r="K259" t="s">
        <v>5</v>
      </c>
      <c r="L259" t="s">
        <v>109</v>
      </c>
      <c r="M259" t="s">
        <v>7</v>
      </c>
    </row>
    <row r="260" spans="11:13" x14ac:dyDescent="0.25">
      <c r="K260">
        <v>193248960</v>
      </c>
      <c r="L260" t="s">
        <v>8</v>
      </c>
    </row>
    <row r="261" spans="11:13" x14ac:dyDescent="0.25">
      <c r="K261" t="s">
        <v>5</v>
      </c>
      <c r="L261" t="s">
        <v>110</v>
      </c>
      <c r="M261" t="s">
        <v>7</v>
      </c>
    </row>
    <row r="262" spans="11:13" x14ac:dyDescent="0.25">
      <c r="K262">
        <v>195636032</v>
      </c>
      <c r="L262" t="s">
        <v>8</v>
      </c>
    </row>
    <row r="263" spans="11:13" x14ac:dyDescent="0.25">
      <c r="K263" t="s">
        <v>5</v>
      </c>
      <c r="L263" t="s">
        <v>111</v>
      </c>
      <c r="M263" t="s">
        <v>7</v>
      </c>
    </row>
    <row r="264" spans="11:13" x14ac:dyDescent="0.25">
      <c r="K264">
        <v>220497408</v>
      </c>
      <c r="L264" t="s">
        <v>8</v>
      </c>
    </row>
    <row r="265" spans="11:13" x14ac:dyDescent="0.25">
      <c r="K265" t="s">
        <v>8</v>
      </c>
    </row>
    <row r="266" spans="11:13" x14ac:dyDescent="0.25">
      <c r="K266" t="s">
        <v>5</v>
      </c>
      <c r="L266" t="s">
        <v>112</v>
      </c>
      <c r="M266" t="s">
        <v>7</v>
      </c>
    </row>
    <row r="267" spans="11:13" x14ac:dyDescent="0.25">
      <c r="K267">
        <v>220252688</v>
      </c>
      <c r="L267" t="s">
        <v>8</v>
      </c>
    </row>
    <row r="268" spans="11:13" x14ac:dyDescent="0.25">
      <c r="K268" t="s">
        <v>8</v>
      </c>
    </row>
    <row r="269" spans="11:13" x14ac:dyDescent="0.25">
      <c r="K269" t="s">
        <v>5</v>
      </c>
      <c r="L269" t="s">
        <v>113</v>
      </c>
      <c r="M269" t="s">
        <v>7</v>
      </c>
    </row>
    <row r="270" spans="11:13" x14ac:dyDescent="0.25">
      <c r="K270">
        <v>228900384</v>
      </c>
      <c r="L270" t="s">
        <v>8</v>
      </c>
    </row>
    <row r="271" spans="11:13" x14ac:dyDescent="0.25">
      <c r="K271" t="s">
        <v>8</v>
      </c>
    </row>
    <row r="272" spans="11:13" x14ac:dyDescent="0.25">
      <c r="K272" t="s">
        <v>5</v>
      </c>
      <c r="L272" t="s">
        <v>114</v>
      </c>
      <c r="M272" t="s">
        <v>7</v>
      </c>
    </row>
    <row r="273" spans="11:13" x14ac:dyDescent="0.25">
      <c r="K273">
        <v>220342432</v>
      </c>
      <c r="L273" t="s">
        <v>8</v>
      </c>
    </row>
    <row r="274" spans="11:13" x14ac:dyDescent="0.25">
      <c r="K274" t="s">
        <v>8</v>
      </c>
    </row>
    <row r="275" spans="11:13" x14ac:dyDescent="0.25">
      <c r="K275" t="s">
        <v>5</v>
      </c>
      <c r="L275" t="s">
        <v>115</v>
      </c>
      <c r="M275" t="s">
        <v>7</v>
      </c>
    </row>
    <row r="276" spans="11:13" x14ac:dyDescent="0.25">
      <c r="K276">
        <v>220082960</v>
      </c>
      <c r="L276" t="s">
        <v>8</v>
      </c>
    </row>
    <row r="277" spans="11:13" x14ac:dyDescent="0.25">
      <c r="K277" t="s">
        <v>8</v>
      </c>
    </row>
    <row r="278" spans="11:13" x14ac:dyDescent="0.25">
      <c r="K278" t="s">
        <v>5</v>
      </c>
      <c r="L278" t="s">
        <v>116</v>
      </c>
      <c r="M278" t="s">
        <v>7</v>
      </c>
    </row>
    <row r="279" spans="11:13" x14ac:dyDescent="0.25">
      <c r="K279">
        <v>219621584</v>
      </c>
      <c r="L279" t="s">
        <v>8</v>
      </c>
    </row>
    <row r="280" spans="11:13" x14ac:dyDescent="0.25">
      <c r="K280" t="s">
        <v>8</v>
      </c>
    </row>
    <row r="281" spans="11:13" x14ac:dyDescent="0.25">
      <c r="K281" t="s">
        <v>5</v>
      </c>
      <c r="L281" t="s">
        <v>117</v>
      </c>
      <c r="M281" t="s">
        <v>7</v>
      </c>
    </row>
    <row r="282" spans="11:13" x14ac:dyDescent="0.25">
      <c r="K282">
        <v>228728560</v>
      </c>
      <c r="L282" t="s">
        <v>8</v>
      </c>
    </row>
    <row r="283" spans="11:13" x14ac:dyDescent="0.25">
      <c r="K283" t="s">
        <v>5</v>
      </c>
      <c r="L283" t="s">
        <v>118</v>
      </c>
      <c r="M283" t="s">
        <v>7</v>
      </c>
    </row>
    <row r="284" spans="11:13" x14ac:dyDescent="0.25">
      <c r="K284">
        <v>230772640</v>
      </c>
      <c r="L284" t="s">
        <v>8</v>
      </c>
    </row>
    <row r="285" spans="11:13" x14ac:dyDescent="0.25">
      <c r="K285" t="s">
        <v>5</v>
      </c>
      <c r="L285" t="s">
        <v>119</v>
      </c>
      <c r="M285" t="s">
        <v>7</v>
      </c>
    </row>
    <row r="286" spans="11:13" x14ac:dyDescent="0.25">
      <c r="K286">
        <v>227261600</v>
      </c>
      <c r="L286" t="s">
        <v>8</v>
      </c>
    </row>
    <row r="287" spans="11:13" x14ac:dyDescent="0.25">
      <c r="K287" t="s">
        <v>5</v>
      </c>
      <c r="L287" t="s">
        <v>120</v>
      </c>
      <c r="M287" t="s">
        <v>7</v>
      </c>
    </row>
    <row r="288" spans="11:13" x14ac:dyDescent="0.25">
      <c r="K288">
        <v>229097424</v>
      </c>
      <c r="L288" t="s">
        <v>8</v>
      </c>
    </row>
    <row r="289" spans="11:13" x14ac:dyDescent="0.25">
      <c r="K289" t="s">
        <v>5</v>
      </c>
      <c r="L289" t="s">
        <v>121</v>
      </c>
      <c r="M289" t="s">
        <v>7</v>
      </c>
    </row>
    <row r="290" spans="11:13" x14ac:dyDescent="0.25">
      <c r="K290">
        <v>227869840</v>
      </c>
      <c r="L290" t="s">
        <v>8</v>
      </c>
    </row>
    <row r="291" spans="11:13" x14ac:dyDescent="0.25">
      <c r="K291" t="s">
        <v>5</v>
      </c>
      <c r="L291" t="s">
        <v>122</v>
      </c>
      <c r="M291" t="s">
        <v>7</v>
      </c>
    </row>
    <row r="292" spans="11:13" x14ac:dyDescent="0.25">
      <c r="K292">
        <v>23929</v>
      </c>
      <c r="L292" t="s">
        <v>8</v>
      </c>
    </row>
    <row r="293" spans="11:13" x14ac:dyDescent="0.25">
      <c r="K293" t="s">
        <v>8</v>
      </c>
    </row>
    <row r="294" spans="11:13" x14ac:dyDescent="0.25">
      <c r="K294" t="s">
        <v>5</v>
      </c>
      <c r="L294" t="s">
        <v>123</v>
      </c>
      <c r="M294" t="s">
        <v>7</v>
      </c>
    </row>
    <row r="295" spans="11:13" x14ac:dyDescent="0.25">
      <c r="K295">
        <v>28927</v>
      </c>
      <c r="L295" t="s">
        <v>8</v>
      </c>
    </row>
    <row r="296" spans="11:13" x14ac:dyDescent="0.25">
      <c r="K296" t="s">
        <v>8</v>
      </c>
    </row>
    <row r="297" spans="11:13" x14ac:dyDescent="0.25">
      <c r="K297" t="s">
        <v>5</v>
      </c>
      <c r="L297" t="s">
        <v>124</v>
      </c>
      <c r="M297" t="s">
        <v>7</v>
      </c>
    </row>
    <row r="298" spans="11:13" x14ac:dyDescent="0.25">
      <c r="K298">
        <v>21764</v>
      </c>
      <c r="L298" t="s">
        <v>8</v>
      </c>
    </row>
    <row r="299" spans="11:13" x14ac:dyDescent="0.25">
      <c r="K299" t="s">
        <v>8</v>
      </c>
    </row>
    <row r="300" spans="11:13" x14ac:dyDescent="0.25">
      <c r="K300" t="s">
        <v>5</v>
      </c>
      <c r="L300" t="s">
        <v>125</v>
      </c>
      <c r="M300" t="s">
        <v>7</v>
      </c>
    </row>
    <row r="301" spans="11:13" x14ac:dyDescent="0.25">
      <c r="K301">
        <v>23840</v>
      </c>
      <c r="L301" t="s">
        <v>8</v>
      </c>
    </row>
    <row r="302" spans="11:13" x14ac:dyDescent="0.25">
      <c r="K302" t="s">
        <v>8</v>
      </c>
    </row>
    <row r="303" spans="11:13" x14ac:dyDescent="0.25">
      <c r="K303" t="s">
        <v>5</v>
      </c>
      <c r="L303" t="s">
        <v>126</v>
      </c>
      <c r="M303" t="s">
        <v>7</v>
      </c>
    </row>
    <row r="304" spans="11:13" x14ac:dyDescent="0.25">
      <c r="K304">
        <v>20291</v>
      </c>
      <c r="L304" t="s">
        <v>8</v>
      </c>
    </row>
    <row r="305" spans="11:13" x14ac:dyDescent="0.25">
      <c r="K305" t="s">
        <v>8</v>
      </c>
    </row>
    <row r="306" spans="11:13" x14ac:dyDescent="0.25">
      <c r="K306" t="s">
        <v>5</v>
      </c>
      <c r="L306" t="s">
        <v>127</v>
      </c>
      <c r="M306" t="s">
        <v>7</v>
      </c>
    </row>
    <row r="307" spans="11:13" x14ac:dyDescent="0.25">
      <c r="K307">
        <v>22498</v>
      </c>
      <c r="L307" t="s">
        <v>8</v>
      </c>
    </row>
    <row r="308" spans="11:13" x14ac:dyDescent="0.25">
      <c r="K308" t="s">
        <v>8</v>
      </c>
    </row>
    <row r="309" spans="11:13" x14ac:dyDescent="0.25">
      <c r="K309" t="s">
        <v>5</v>
      </c>
      <c r="L309" t="s">
        <v>128</v>
      </c>
      <c r="M309" t="s">
        <v>7</v>
      </c>
    </row>
    <row r="310" spans="11:13" x14ac:dyDescent="0.25">
      <c r="K310">
        <v>253849920</v>
      </c>
      <c r="L310" t="s">
        <v>8</v>
      </c>
    </row>
    <row r="311" spans="11:13" x14ac:dyDescent="0.25">
      <c r="K311" t="s">
        <v>8</v>
      </c>
    </row>
    <row r="312" spans="11:13" x14ac:dyDescent="0.25">
      <c r="K312" t="s">
        <v>5</v>
      </c>
      <c r="L312" t="s">
        <v>129</v>
      </c>
      <c r="M312" t="s">
        <v>7</v>
      </c>
    </row>
    <row r="313" spans="11:13" x14ac:dyDescent="0.25">
      <c r="K313">
        <v>252522464</v>
      </c>
      <c r="L313" t="s">
        <v>8</v>
      </c>
    </row>
    <row r="314" spans="11:13" x14ac:dyDescent="0.25">
      <c r="K314" t="s">
        <v>8</v>
      </c>
    </row>
    <row r="315" spans="11:13" x14ac:dyDescent="0.25">
      <c r="K315" t="s">
        <v>5</v>
      </c>
      <c r="L315" t="s">
        <v>130</v>
      </c>
      <c r="M315" t="s">
        <v>7</v>
      </c>
    </row>
    <row r="316" spans="11:13" x14ac:dyDescent="0.25">
      <c r="K316">
        <v>262678528</v>
      </c>
      <c r="L316" t="s">
        <v>8</v>
      </c>
    </row>
    <row r="317" spans="11:13" x14ac:dyDescent="0.25">
      <c r="K317" t="s">
        <v>8</v>
      </c>
    </row>
    <row r="318" spans="11:13" x14ac:dyDescent="0.25">
      <c r="K318" t="s">
        <v>5</v>
      </c>
      <c r="L318" t="s">
        <v>131</v>
      </c>
      <c r="M318" t="s">
        <v>7</v>
      </c>
    </row>
    <row r="319" spans="11:13" x14ac:dyDescent="0.25">
      <c r="K319">
        <v>274336352</v>
      </c>
      <c r="L319" t="s">
        <v>8</v>
      </c>
    </row>
    <row r="320" spans="11:13" x14ac:dyDescent="0.25">
      <c r="K320" t="s">
        <v>8</v>
      </c>
    </row>
    <row r="321" spans="11:13" x14ac:dyDescent="0.25">
      <c r="K321" t="s">
        <v>5</v>
      </c>
      <c r="L321" t="s">
        <v>132</v>
      </c>
      <c r="M321" t="s">
        <v>7</v>
      </c>
    </row>
    <row r="322" spans="11:13" x14ac:dyDescent="0.25">
      <c r="K322">
        <v>252434432</v>
      </c>
      <c r="L322" t="s">
        <v>8</v>
      </c>
    </row>
    <row r="323" spans="11:13" x14ac:dyDescent="0.25">
      <c r="K323" t="s">
        <v>8</v>
      </c>
    </row>
    <row r="324" spans="11:13" x14ac:dyDescent="0.25">
      <c r="K324" t="s">
        <v>5</v>
      </c>
      <c r="L324" t="s">
        <v>133</v>
      </c>
      <c r="M324" t="s">
        <v>7</v>
      </c>
    </row>
    <row r="325" spans="11:13" x14ac:dyDescent="0.25">
      <c r="K325">
        <v>252515456</v>
      </c>
      <c r="L325" t="s">
        <v>8</v>
      </c>
    </row>
    <row r="326" spans="11:13" x14ac:dyDescent="0.25">
      <c r="K326" t="s">
        <v>8</v>
      </c>
    </row>
    <row r="327" spans="11:13" x14ac:dyDescent="0.25">
      <c r="K327" t="s">
        <v>5</v>
      </c>
      <c r="L327" t="s">
        <v>134</v>
      </c>
      <c r="M327" t="s">
        <v>7</v>
      </c>
    </row>
    <row r="328" spans="11:13" x14ac:dyDescent="0.25">
      <c r="K328">
        <v>266014768</v>
      </c>
      <c r="L328" t="s">
        <v>8</v>
      </c>
    </row>
    <row r="329" spans="11:13" x14ac:dyDescent="0.25">
      <c r="K329" t="s">
        <v>5</v>
      </c>
      <c r="L329" t="s">
        <v>135</v>
      </c>
      <c r="M329" t="s">
        <v>7</v>
      </c>
    </row>
    <row r="330" spans="11:13" x14ac:dyDescent="0.25">
      <c r="K330">
        <v>264867680</v>
      </c>
      <c r="L330" t="s">
        <v>8</v>
      </c>
    </row>
    <row r="331" spans="11:13" x14ac:dyDescent="0.25">
      <c r="K331" t="s">
        <v>5</v>
      </c>
      <c r="L331" t="s">
        <v>136</v>
      </c>
      <c r="M331" t="s">
        <v>7</v>
      </c>
    </row>
    <row r="332" spans="11:13" x14ac:dyDescent="0.25">
      <c r="K332">
        <v>264012256</v>
      </c>
      <c r="L332" t="s">
        <v>8</v>
      </c>
    </row>
    <row r="333" spans="11:13" x14ac:dyDescent="0.25">
      <c r="K333" t="s">
        <v>5</v>
      </c>
      <c r="L333" t="s">
        <v>137</v>
      </c>
      <c r="M333" t="s">
        <v>7</v>
      </c>
    </row>
    <row r="334" spans="11:13" x14ac:dyDescent="0.25">
      <c r="K334">
        <v>264777216</v>
      </c>
      <c r="L334" t="s">
        <v>8</v>
      </c>
    </row>
    <row r="335" spans="11:13" x14ac:dyDescent="0.25">
      <c r="K335" t="s">
        <v>5</v>
      </c>
      <c r="L335" t="s">
        <v>138</v>
      </c>
      <c r="M335" t="s">
        <v>7</v>
      </c>
    </row>
    <row r="336" spans="11:13" x14ac:dyDescent="0.25">
      <c r="K336">
        <v>266002864</v>
      </c>
      <c r="L336" t="s">
        <v>8</v>
      </c>
    </row>
    <row r="337" spans="11:13" x14ac:dyDescent="0.25">
      <c r="K337" t="s">
        <v>5</v>
      </c>
      <c r="L337" t="s">
        <v>139</v>
      </c>
      <c r="M337" t="s">
        <v>7</v>
      </c>
    </row>
    <row r="338" spans="11:13" x14ac:dyDescent="0.25">
      <c r="K338">
        <v>293666912</v>
      </c>
      <c r="L338" t="s">
        <v>8</v>
      </c>
    </row>
    <row r="339" spans="11:13" x14ac:dyDescent="0.25">
      <c r="K339" t="s">
        <v>8</v>
      </c>
    </row>
    <row r="340" spans="11:13" x14ac:dyDescent="0.25">
      <c r="K340" t="s">
        <v>5</v>
      </c>
      <c r="L340" t="s">
        <v>140</v>
      </c>
      <c r="M340" t="s">
        <v>7</v>
      </c>
    </row>
    <row r="341" spans="11:13" x14ac:dyDescent="0.25">
      <c r="K341">
        <v>293260544</v>
      </c>
      <c r="L341" t="s">
        <v>8</v>
      </c>
    </row>
    <row r="342" spans="11:13" x14ac:dyDescent="0.25">
      <c r="K342" t="s">
        <v>8</v>
      </c>
    </row>
    <row r="343" spans="11:13" x14ac:dyDescent="0.25">
      <c r="K343" t="s">
        <v>5</v>
      </c>
      <c r="L343" t="s">
        <v>141</v>
      </c>
      <c r="M343" t="s">
        <v>7</v>
      </c>
    </row>
    <row r="344" spans="11:13" x14ac:dyDescent="0.25">
      <c r="K344">
        <v>304667904</v>
      </c>
      <c r="L344" t="s">
        <v>8</v>
      </c>
    </row>
    <row r="345" spans="11:13" x14ac:dyDescent="0.25">
      <c r="K345" t="s">
        <v>8</v>
      </c>
    </row>
    <row r="346" spans="11:13" x14ac:dyDescent="0.25">
      <c r="K346" t="s">
        <v>5</v>
      </c>
      <c r="L346" t="s">
        <v>142</v>
      </c>
      <c r="M346" t="s">
        <v>7</v>
      </c>
    </row>
    <row r="347" spans="11:13" x14ac:dyDescent="0.25">
      <c r="K347">
        <v>306064448</v>
      </c>
      <c r="L347" t="s">
        <v>8</v>
      </c>
    </row>
    <row r="348" spans="11:13" x14ac:dyDescent="0.25">
      <c r="K348" t="s">
        <v>8</v>
      </c>
    </row>
    <row r="349" spans="11:13" x14ac:dyDescent="0.25">
      <c r="K349" t="s">
        <v>5</v>
      </c>
      <c r="L349" t="s">
        <v>143</v>
      </c>
      <c r="M349" t="s">
        <v>7</v>
      </c>
    </row>
    <row r="350" spans="11:13" x14ac:dyDescent="0.25">
      <c r="K350">
        <v>292909024</v>
      </c>
      <c r="L350" t="s">
        <v>8</v>
      </c>
    </row>
    <row r="351" spans="11:13" x14ac:dyDescent="0.25">
      <c r="K351" t="s">
        <v>8</v>
      </c>
    </row>
    <row r="352" spans="11:13" x14ac:dyDescent="0.25">
      <c r="K352" t="s">
        <v>5</v>
      </c>
      <c r="L352" t="s">
        <v>144</v>
      </c>
      <c r="M352" t="s">
        <v>7</v>
      </c>
    </row>
    <row r="353" spans="11:13" x14ac:dyDescent="0.25">
      <c r="K353">
        <v>294154208</v>
      </c>
      <c r="L353" t="s">
        <v>8</v>
      </c>
    </row>
    <row r="354" spans="11:13" x14ac:dyDescent="0.25">
      <c r="K354" t="s">
        <v>8</v>
      </c>
    </row>
    <row r="355" spans="11:13" x14ac:dyDescent="0.25">
      <c r="K355" t="s">
        <v>5</v>
      </c>
      <c r="L355" t="s">
        <v>145</v>
      </c>
      <c r="M355" t="s">
        <v>7</v>
      </c>
    </row>
    <row r="356" spans="11:13" x14ac:dyDescent="0.25">
      <c r="K356">
        <v>309003360</v>
      </c>
      <c r="L356" t="s">
        <v>8</v>
      </c>
    </row>
    <row r="357" spans="11:13" x14ac:dyDescent="0.25">
      <c r="K357" t="s">
        <v>5</v>
      </c>
      <c r="L357" t="s">
        <v>146</v>
      </c>
      <c r="M357" t="s">
        <v>7</v>
      </c>
    </row>
    <row r="358" spans="11:13" x14ac:dyDescent="0.25">
      <c r="K358">
        <v>308240000</v>
      </c>
      <c r="L358" t="s">
        <v>8</v>
      </c>
    </row>
    <row r="359" spans="11:13" x14ac:dyDescent="0.25">
      <c r="K359" t="s">
        <v>5</v>
      </c>
      <c r="L359" t="s">
        <v>147</v>
      </c>
      <c r="M359" t="s">
        <v>7</v>
      </c>
    </row>
    <row r="360" spans="11:13" x14ac:dyDescent="0.25">
      <c r="K360">
        <v>308823808</v>
      </c>
      <c r="L360" t="s">
        <v>8</v>
      </c>
    </row>
    <row r="361" spans="11:13" x14ac:dyDescent="0.25">
      <c r="K361" t="s">
        <v>5</v>
      </c>
      <c r="L361" t="s">
        <v>148</v>
      </c>
      <c r="M361" t="s">
        <v>7</v>
      </c>
    </row>
    <row r="362" spans="11:13" x14ac:dyDescent="0.25">
      <c r="K362">
        <v>309787360</v>
      </c>
      <c r="L362" t="s">
        <v>8</v>
      </c>
    </row>
    <row r="363" spans="11:13" x14ac:dyDescent="0.25">
      <c r="K363" t="s">
        <v>5</v>
      </c>
      <c r="L363" t="s">
        <v>149</v>
      </c>
      <c r="M363" t="s">
        <v>7</v>
      </c>
    </row>
    <row r="364" spans="11:13" x14ac:dyDescent="0.25">
      <c r="K364">
        <v>312548064</v>
      </c>
      <c r="L364" t="s">
        <v>8</v>
      </c>
    </row>
    <row r="365" spans="11:13" x14ac:dyDescent="0.25">
      <c r="K365" t="s">
        <v>5</v>
      </c>
      <c r="L365" t="s">
        <v>150</v>
      </c>
      <c r="M365" t="s">
        <v>7</v>
      </c>
    </row>
    <row r="366" spans="11:13" x14ac:dyDescent="0.25">
      <c r="K366">
        <v>137432</v>
      </c>
      <c r="L366" t="s">
        <v>8</v>
      </c>
    </row>
    <row r="367" spans="11:13" x14ac:dyDescent="0.25">
      <c r="K367" t="s">
        <v>8</v>
      </c>
    </row>
    <row r="368" spans="11:13" x14ac:dyDescent="0.25">
      <c r="K368" t="s">
        <v>5</v>
      </c>
      <c r="L368" t="s">
        <v>151</v>
      </c>
      <c r="M368" t="s">
        <v>7</v>
      </c>
    </row>
    <row r="369" spans="11:13" x14ac:dyDescent="0.25">
      <c r="K369">
        <v>133423</v>
      </c>
      <c r="L369" t="s">
        <v>8</v>
      </c>
    </row>
    <row r="370" spans="11:13" x14ac:dyDescent="0.25">
      <c r="K370" t="s">
        <v>8</v>
      </c>
    </row>
    <row r="371" spans="11:13" x14ac:dyDescent="0.25">
      <c r="K371" t="s">
        <v>5</v>
      </c>
      <c r="L371" t="s">
        <v>152</v>
      </c>
      <c r="M371" t="s">
        <v>7</v>
      </c>
    </row>
    <row r="372" spans="11:13" x14ac:dyDescent="0.25">
      <c r="K372">
        <v>134786</v>
      </c>
      <c r="L372" t="s">
        <v>8</v>
      </c>
    </row>
    <row r="373" spans="11:13" x14ac:dyDescent="0.25">
      <c r="K373" t="s">
        <v>8</v>
      </c>
    </row>
    <row r="374" spans="11:13" x14ac:dyDescent="0.25">
      <c r="K374" t="s">
        <v>5</v>
      </c>
      <c r="L374" t="s">
        <v>153</v>
      </c>
      <c r="M374" t="s">
        <v>7</v>
      </c>
    </row>
    <row r="375" spans="11:13" x14ac:dyDescent="0.25">
      <c r="K375">
        <v>137513</v>
      </c>
      <c r="L375" t="s">
        <v>8</v>
      </c>
    </row>
    <row r="376" spans="11:13" x14ac:dyDescent="0.25">
      <c r="K376" t="s">
        <v>8</v>
      </c>
    </row>
    <row r="377" spans="11:13" x14ac:dyDescent="0.25">
      <c r="K377" t="s">
        <v>5</v>
      </c>
      <c r="L377" t="s">
        <v>154</v>
      </c>
      <c r="M377" t="s">
        <v>7</v>
      </c>
    </row>
    <row r="378" spans="11:13" x14ac:dyDescent="0.25">
      <c r="K378">
        <v>140090</v>
      </c>
      <c r="L378" t="s">
        <v>8</v>
      </c>
    </row>
    <row r="379" spans="11:13" x14ac:dyDescent="0.25">
      <c r="K379" t="s">
        <v>8</v>
      </c>
    </row>
    <row r="380" spans="11:13" x14ac:dyDescent="0.25">
      <c r="K380" t="s">
        <v>5</v>
      </c>
      <c r="L380" t="s">
        <v>155</v>
      </c>
      <c r="M380" t="s">
        <v>7</v>
      </c>
    </row>
    <row r="381" spans="11:13" x14ac:dyDescent="0.25">
      <c r="K381">
        <v>133428</v>
      </c>
      <c r="L381" t="s">
        <v>8</v>
      </c>
    </row>
    <row r="382" spans="11:13" x14ac:dyDescent="0.25">
      <c r="K382" t="s">
        <v>8</v>
      </c>
    </row>
    <row r="383" spans="11:13" x14ac:dyDescent="0.25">
      <c r="K383" t="s">
        <v>5</v>
      </c>
      <c r="L383" t="s">
        <v>156</v>
      </c>
      <c r="M383" t="s">
        <v>7</v>
      </c>
    </row>
    <row r="384" spans="11:13" x14ac:dyDescent="0.25">
      <c r="K384">
        <v>181849</v>
      </c>
      <c r="L384" t="s">
        <v>8</v>
      </c>
    </row>
    <row r="385" spans="11:13" x14ac:dyDescent="0.25">
      <c r="K385" t="s">
        <v>5</v>
      </c>
      <c r="L385" t="s">
        <v>157</v>
      </c>
      <c r="M385" t="s">
        <v>7</v>
      </c>
    </row>
    <row r="386" spans="11:13" x14ac:dyDescent="0.25">
      <c r="K386">
        <v>176688</v>
      </c>
      <c r="L386" t="s">
        <v>8</v>
      </c>
    </row>
    <row r="387" spans="11:13" x14ac:dyDescent="0.25">
      <c r="K387" t="s">
        <v>5</v>
      </c>
      <c r="L387" t="s">
        <v>158</v>
      </c>
      <c r="M387" t="s">
        <v>7</v>
      </c>
    </row>
    <row r="388" spans="11:13" x14ac:dyDescent="0.25">
      <c r="K388">
        <v>177993</v>
      </c>
      <c r="L388" t="s">
        <v>8</v>
      </c>
    </row>
    <row r="389" spans="11:13" x14ac:dyDescent="0.25">
      <c r="K389" t="s">
        <v>5</v>
      </c>
      <c r="L389" t="s">
        <v>159</v>
      </c>
      <c r="M389" t="s">
        <v>7</v>
      </c>
    </row>
    <row r="390" spans="11:13" x14ac:dyDescent="0.25">
      <c r="K390">
        <v>177517</v>
      </c>
      <c r="L390" t="s">
        <v>8</v>
      </c>
    </row>
    <row r="391" spans="11:13" x14ac:dyDescent="0.25">
      <c r="K391" t="s">
        <v>5</v>
      </c>
      <c r="L391" t="s">
        <v>160</v>
      </c>
      <c r="M391" t="s">
        <v>7</v>
      </c>
    </row>
    <row r="392" spans="11:13" x14ac:dyDescent="0.25">
      <c r="K392">
        <v>180734</v>
      </c>
      <c r="L392" t="s">
        <v>8</v>
      </c>
    </row>
    <row r="393" spans="11:13" x14ac:dyDescent="0.25">
      <c r="K393" t="s">
        <v>5</v>
      </c>
      <c r="L393" t="s">
        <v>161</v>
      </c>
      <c r="M393" t="s">
        <v>7</v>
      </c>
    </row>
    <row r="394" spans="11:13" x14ac:dyDescent="0.25">
      <c r="K394">
        <v>208204</v>
      </c>
      <c r="L394" t="s">
        <v>8</v>
      </c>
    </row>
    <row r="395" spans="11:13" x14ac:dyDescent="0.25">
      <c r="K395" t="s">
        <v>8</v>
      </c>
    </row>
    <row r="396" spans="11:13" x14ac:dyDescent="0.25">
      <c r="K396" t="s">
        <v>5</v>
      </c>
      <c r="L396" t="s">
        <v>162</v>
      </c>
      <c r="M396" t="s">
        <v>7</v>
      </c>
    </row>
    <row r="397" spans="11:13" x14ac:dyDescent="0.25">
      <c r="K397">
        <v>208068</v>
      </c>
      <c r="L397" t="s">
        <v>8</v>
      </c>
    </row>
    <row r="398" spans="11:13" x14ac:dyDescent="0.25">
      <c r="K398" t="s">
        <v>8</v>
      </c>
    </row>
    <row r="399" spans="11:13" x14ac:dyDescent="0.25">
      <c r="K399" t="s">
        <v>5</v>
      </c>
      <c r="L399" t="s">
        <v>163</v>
      </c>
      <c r="M399" t="s">
        <v>7</v>
      </c>
    </row>
    <row r="400" spans="11:13" x14ac:dyDescent="0.25">
      <c r="K400">
        <v>212196</v>
      </c>
      <c r="L400" t="s">
        <v>8</v>
      </c>
    </row>
    <row r="401" spans="11:13" x14ac:dyDescent="0.25">
      <c r="K401" t="s">
        <v>8</v>
      </c>
    </row>
    <row r="402" spans="11:13" x14ac:dyDescent="0.25">
      <c r="K402" t="s">
        <v>5</v>
      </c>
      <c r="L402" t="s">
        <v>164</v>
      </c>
      <c r="M402" t="s">
        <v>7</v>
      </c>
    </row>
    <row r="403" spans="11:13" x14ac:dyDescent="0.25">
      <c r="K403">
        <v>208877</v>
      </c>
      <c r="L403" t="s">
        <v>8</v>
      </c>
    </row>
    <row r="404" spans="11:13" x14ac:dyDescent="0.25">
      <c r="K404" t="s">
        <v>8</v>
      </c>
    </row>
    <row r="405" spans="11:13" x14ac:dyDescent="0.25">
      <c r="K405" t="s">
        <v>5</v>
      </c>
      <c r="L405" t="s">
        <v>165</v>
      </c>
      <c r="M405" t="s">
        <v>7</v>
      </c>
    </row>
    <row r="406" spans="11:13" x14ac:dyDescent="0.25">
      <c r="K406">
        <v>216561</v>
      </c>
      <c r="L406" t="s">
        <v>8</v>
      </c>
    </row>
    <row r="407" spans="11:13" x14ac:dyDescent="0.25">
      <c r="K407" t="s">
        <v>8</v>
      </c>
    </row>
    <row r="408" spans="11:13" x14ac:dyDescent="0.25">
      <c r="K408" t="s">
        <v>5</v>
      </c>
      <c r="L408" t="s">
        <v>166</v>
      </c>
      <c r="M408" t="s">
        <v>7</v>
      </c>
    </row>
    <row r="409" spans="11:13" x14ac:dyDescent="0.25">
      <c r="K409">
        <v>208875</v>
      </c>
      <c r="L409" t="s">
        <v>8</v>
      </c>
    </row>
    <row r="410" spans="11:13" x14ac:dyDescent="0.25">
      <c r="K410" t="s">
        <v>8</v>
      </c>
    </row>
    <row r="411" spans="11:13" x14ac:dyDescent="0.25">
      <c r="K411" t="s">
        <v>5</v>
      </c>
      <c r="L411" t="s">
        <v>167</v>
      </c>
      <c r="M411" t="s">
        <v>7</v>
      </c>
    </row>
    <row r="412" spans="11:13" x14ac:dyDescent="0.25">
      <c r="K412">
        <v>600946</v>
      </c>
      <c r="L412" t="s">
        <v>8</v>
      </c>
    </row>
    <row r="413" spans="11:13" x14ac:dyDescent="0.25">
      <c r="K413" t="s">
        <v>8</v>
      </c>
    </row>
    <row r="414" spans="11:13" x14ac:dyDescent="0.25">
      <c r="K414" t="s">
        <v>5</v>
      </c>
      <c r="L414" t="s">
        <v>168</v>
      </c>
      <c r="M414" t="s">
        <v>7</v>
      </c>
    </row>
    <row r="415" spans="11:13" x14ac:dyDescent="0.25">
      <c r="K415">
        <v>600210</v>
      </c>
      <c r="L415" t="s">
        <v>8</v>
      </c>
    </row>
    <row r="416" spans="11:13" x14ac:dyDescent="0.25">
      <c r="K416" t="s">
        <v>8</v>
      </c>
    </row>
    <row r="417" spans="11:13" x14ac:dyDescent="0.25">
      <c r="K417" t="s">
        <v>5</v>
      </c>
      <c r="L417" t="s">
        <v>169</v>
      </c>
      <c r="M417" t="s">
        <v>7</v>
      </c>
    </row>
    <row r="418" spans="11:13" x14ac:dyDescent="0.25">
      <c r="K418">
        <v>601310</v>
      </c>
      <c r="L418" t="s">
        <v>8</v>
      </c>
    </row>
    <row r="419" spans="11:13" x14ac:dyDescent="0.25">
      <c r="K419" t="s">
        <v>8</v>
      </c>
    </row>
    <row r="420" spans="11:13" x14ac:dyDescent="0.25">
      <c r="K420" t="s">
        <v>5</v>
      </c>
      <c r="L420" t="s">
        <v>170</v>
      </c>
      <c r="M420" t="s">
        <v>7</v>
      </c>
    </row>
    <row r="421" spans="11:13" x14ac:dyDescent="0.25">
      <c r="K421">
        <v>600206</v>
      </c>
      <c r="L421" t="s">
        <v>8</v>
      </c>
    </row>
    <row r="422" spans="11:13" x14ac:dyDescent="0.25">
      <c r="K422" t="s">
        <v>8</v>
      </c>
    </row>
    <row r="423" spans="11:13" x14ac:dyDescent="0.25">
      <c r="K423" t="s">
        <v>5</v>
      </c>
      <c r="L423" t="s">
        <v>171</v>
      </c>
      <c r="M423" t="s">
        <v>7</v>
      </c>
    </row>
    <row r="424" spans="11:13" x14ac:dyDescent="0.25">
      <c r="K424">
        <v>600242</v>
      </c>
      <c r="L424" t="s">
        <v>8</v>
      </c>
    </row>
    <row r="425" spans="11:13" x14ac:dyDescent="0.25">
      <c r="K425" t="s">
        <v>8</v>
      </c>
    </row>
    <row r="426" spans="11:13" x14ac:dyDescent="0.25">
      <c r="K426" t="s">
        <v>5</v>
      </c>
      <c r="L426" t="s">
        <v>172</v>
      </c>
      <c r="M426" t="s">
        <v>7</v>
      </c>
    </row>
    <row r="427" spans="11:13" x14ac:dyDescent="0.25">
      <c r="K427">
        <v>599682</v>
      </c>
      <c r="L427" t="s">
        <v>8</v>
      </c>
    </row>
    <row r="428" spans="11:13" x14ac:dyDescent="0.25">
      <c r="K428" t="s">
        <v>8</v>
      </c>
    </row>
    <row r="429" spans="11:13" x14ac:dyDescent="0.25">
      <c r="K429" t="s">
        <v>5</v>
      </c>
      <c r="L429" t="s">
        <v>173</v>
      </c>
      <c r="M429" t="s">
        <v>7</v>
      </c>
    </row>
    <row r="430" spans="11:13" x14ac:dyDescent="0.25">
      <c r="K430">
        <v>1435980</v>
      </c>
      <c r="L430" t="s">
        <v>8</v>
      </c>
    </row>
    <row r="431" spans="11:13" x14ac:dyDescent="0.25">
      <c r="K431" t="s">
        <v>5</v>
      </c>
      <c r="L431" t="s">
        <v>174</v>
      </c>
      <c r="M431" t="s">
        <v>7</v>
      </c>
    </row>
    <row r="432" spans="11:13" x14ac:dyDescent="0.25">
      <c r="K432">
        <v>1436276</v>
      </c>
      <c r="L432" t="s">
        <v>8</v>
      </c>
    </row>
    <row r="433" spans="11:13" x14ac:dyDescent="0.25">
      <c r="K433" t="s">
        <v>5</v>
      </c>
      <c r="L433" t="s">
        <v>175</v>
      </c>
      <c r="M433" t="s">
        <v>7</v>
      </c>
    </row>
    <row r="434" spans="11:13" x14ac:dyDescent="0.25">
      <c r="K434">
        <v>1438012</v>
      </c>
      <c r="L434" t="s">
        <v>8</v>
      </c>
    </row>
    <row r="435" spans="11:13" x14ac:dyDescent="0.25">
      <c r="K435" t="s">
        <v>5</v>
      </c>
      <c r="L435" t="s">
        <v>176</v>
      </c>
      <c r="M435" t="s">
        <v>7</v>
      </c>
    </row>
    <row r="436" spans="11:13" x14ac:dyDescent="0.25">
      <c r="K436">
        <v>1435937</v>
      </c>
      <c r="L436" t="s">
        <v>8</v>
      </c>
    </row>
    <row r="437" spans="11:13" x14ac:dyDescent="0.25">
      <c r="K437" t="s">
        <v>5</v>
      </c>
      <c r="L437" t="s">
        <v>177</v>
      </c>
      <c r="M437" t="s">
        <v>7</v>
      </c>
    </row>
    <row r="438" spans="11:13" x14ac:dyDescent="0.25">
      <c r="K438">
        <v>1434576</v>
      </c>
      <c r="L438" t="s">
        <v>8</v>
      </c>
    </row>
    <row r="439" spans="11:13" x14ac:dyDescent="0.25">
      <c r="K439" t="s">
        <v>5</v>
      </c>
      <c r="L439" t="s">
        <v>178</v>
      </c>
      <c r="M439" t="s">
        <v>7</v>
      </c>
    </row>
    <row r="440" spans="11:13" x14ac:dyDescent="0.25">
      <c r="K440">
        <v>899552</v>
      </c>
      <c r="L440" t="s">
        <v>8</v>
      </c>
    </row>
    <row r="441" spans="11:13" x14ac:dyDescent="0.25">
      <c r="K441" t="s">
        <v>8</v>
      </c>
    </row>
    <row r="442" spans="11:13" x14ac:dyDescent="0.25">
      <c r="K442" t="s">
        <v>5</v>
      </c>
      <c r="L442" t="s">
        <v>179</v>
      </c>
      <c r="M442" t="s">
        <v>7</v>
      </c>
    </row>
    <row r="443" spans="11:13" x14ac:dyDescent="0.25">
      <c r="K443">
        <v>884239</v>
      </c>
      <c r="L443" t="s">
        <v>8</v>
      </c>
    </row>
    <row r="444" spans="11:13" x14ac:dyDescent="0.25">
      <c r="K444" t="s">
        <v>8</v>
      </c>
    </row>
    <row r="445" spans="11:13" x14ac:dyDescent="0.25">
      <c r="K445" t="s">
        <v>5</v>
      </c>
      <c r="L445" t="s">
        <v>180</v>
      </c>
      <c r="M445" t="s">
        <v>7</v>
      </c>
    </row>
    <row r="446" spans="11:13" x14ac:dyDescent="0.25">
      <c r="K446">
        <v>906540</v>
      </c>
      <c r="L446" t="s">
        <v>8</v>
      </c>
    </row>
    <row r="447" spans="11:13" x14ac:dyDescent="0.25">
      <c r="K447" t="s">
        <v>8</v>
      </c>
    </row>
    <row r="448" spans="11:13" x14ac:dyDescent="0.25">
      <c r="K448" t="s">
        <v>5</v>
      </c>
      <c r="L448" t="s">
        <v>181</v>
      </c>
      <c r="M448" t="s">
        <v>7</v>
      </c>
    </row>
    <row r="449" spans="11:13" x14ac:dyDescent="0.25">
      <c r="K449">
        <v>885041</v>
      </c>
      <c r="L449" t="s">
        <v>8</v>
      </c>
    </row>
    <row r="450" spans="11:13" x14ac:dyDescent="0.25">
      <c r="K450" t="s">
        <v>8</v>
      </c>
    </row>
    <row r="451" spans="11:13" x14ac:dyDescent="0.25">
      <c r="K451" t="s">
        <v>5</v>
      </c>
      <c r="L451" t="s">
        <v>182</v>
      </c>
      <c r="M451" t="s">
        <v>7</v>
      </c>
    </row>
    <row r="452" spans="11:13" x14ac:dyDescent="0.25">
      <c r="K452">
        <v>897403</v>
      </c>
      <c r="L452" t="s">
        <v>8</v>
      </c>
    </row>
    <row r="453" spans="11:13" x14ac:dyDescent="0.25">
      <c r="K453" t="s">
        <v>8</v>
      </c>
    </row>
    <row r="454" spans="11:13" x14ac:dyDescent="0.25">
      <c r="K454" t="s">
        <v>5</v>
      </c>
      <c r="L454" t="s">
        <v>183</v>
      </c>
      <c r="M454" t="s">
        <v>7</v>
      </c>
    </row>
    <row r="455" spans="11:13" x14ac:dyDescent="0.25">
      <c r="K455">
        <v>896065</v>
      </c>
      <c r="L455" t="s">
        <v>8</v>
      </c>
    </row>
    <row r="456" spans="11:13" x14ac:dyDescent="0.25">
      <c r="K456" t="s">
        <v>8</v>
      </c>
    </row>
    <row r="457" spans="11:13" x14ac:dyDescent="0.25">
      <c r="K457" t="s">
        <v>5</v>
      </c>
      <c r="L457" t="s">
        <v>184</v>
      </c>
      <c r="M457" t="s">
        <v>7</v>
      </c>
    </row>
    <row r="458" spans="11:13" x14ac:dyDescent="0.25">
      <c r="K458">
        <v>4216780</v>
      </c>
      <c r="L458" t="s">
        <v>8</v>
      </c>
    </row>
    <row r="459" spans="11:13" x14ac:dyDescent="0.25">
      <c r="K459" t="s">
        <v>8</v>
      </c>
    </row>
    <row r="460" spans="11:13" x14ac:dyDescent="0.25">
      <c r="K460" t="s">
        <v>5</v>
      </c>
      <c r="L460" t="s">
        <v>185</v>
      </c>
      <c r="M460" t="s">
        <v>7</v>
      </c>
    </row>
    <row r="461" spans="11:13" x14ac:dyDescent="0.25">
      <c r="K461">
        <v>4211595</v>
      </c>
      <c r="L461" t="s">
        <v>8</v>
      </c>
    </row>
    <row r="462" spans="11:13" x14ac:dyDescent="0.25">
      <c r="K462" t="s">
        <v>8</v>
      </c>
    </row>
    <row r="463" spans="11:13" x14ac:dyDescent="0.25">
      <c r="K463" t="s">
        <v>5</v>
      </c>
      <c r="L463" t="s">
        <v>186</v>
      </c>
      <c r="M463" t="s">
        <v>7</v>
      </c>
    </row>
    <row r="464" spans="11:13" x14ac:dyDescent="0.25">
      <c r="K464">
        <v>4208492</v>
      </c>
      <c r="L464" t="s">
        <v>8</v>
      </c>
    </row>
    <row r="465" spans="11:13" x14ac:dyDescent="0.25">
      <c r="K465" t="s">
        <v>8</v>
      </c>
    </row>
    <row r="466" spans="11:13" x14ac:dyDescent="0.25">
      <c r="K466" t="s">
        <v>5</v>
      </c>
      <c r="L466" t="s">
        <v>187</v>
      </c>
      <c r="M466" t="s">
        <v>7</v>
      </c>
    </row>
    <row r="467" spans="11:13" x14ac:dyDescent="0.25">
      <c r="K467">
        <v>4227345</v>
      </c>
      <c r="L467" t="s">
        <v>8</v>
      </c>
    </row>
    <row r="468" spans="11:13" x14ac:dyDescent="0.25">
      <c r="K468" t="s">
        <v>8</v>
      </c>
    </row>
    <row r="469" spans="11:13" x14ac:dyDescent="0.25">
      <c r="K469" t="s">
        <v>5</v>
      </c>
      <c r="L469" t="s">
        <v>188</v>
      </c>
      <c r="M469" t="s">
        <v>7</v>
      </c>
    </row>
    <row r="470" spans="11:13" x14ac:dyDescent="0.25">
      <c r="K470">
        <v>4211655</v>
      </c>
      <c r="L470" t="s">
        <v>8</v>
      </c>
    </row>
    <row r="471" spans="11:13" x14ac:dyDescent="0.25">
      <c r="K471" t="s">
        <v>8</v>
      </c>
    </row>
    <row r="472" spans="11:13" x14ac:dyDescent="0.25">
      <c r="K472" t="s">
        <v>5</v>
      </c>
      <c r="L472" t="s">
        <v>189</v>
      </c>
      <c r="M472" t="s">
        <v>7</v>
      </c>
    </row>
    <row r="473" spans="11:13" x14ac:dyDescent="0.25">
      <c r="K473">
        <v>4210170</v>
      </c>
      <c r="L473" t="s">
        <v>8</v>
      </c>
    </row>
    <row r="474" spans="11:13" x14ac:dyDescent="0.25">
      <c r="K474" t="s">
        <v>8</v>
      </c>
    </row>
    <row r="475" spans="11:13" x14ac:dyDescent="0.25">
      <c r="K475" t="s">
        <v>5</v>
      </c>
      <c r="L475" t="s">
        <v>190</v>
      </c>
      <c r="M475" t="s">
        <v>7</v>
      </c>
    </row>
    <row r="476" spans="11:13" x14ac:dyDescent="0.25">
      <c r="K476">
        <v>10000961</v>
      </c>
      <c r="L476" t="s">
        <v>8</v>
      </c>
    </row>
    <row r="477" spans="11:13" x14ac:dyDescent="0.25">
      <c r="K477" t="s">
        <v>8</v>
      </c>
    </row>
    <row r="478" spans="11:13" x14ac:dyDescent="0.25">
      <c r="K478" t="s">
        <v>5</v>
      </c>
      <c r="L478" t="s">
        <v>191</v>
      </c>
      <c r="M478" t="s">
        <v>7</v>
      </c>
    </row>
    <row r="479" spans="11:13" x14ac:dyDescent="0.25">
      <c r="K479">
        <v>10006673</v>
      </c>
      <c r="L479" t="s">
        <v>8</v>
      </c>
    </row>
    <row r="480" spans="11:13" x14ac:dyDescent="0.25">
      <c r="K480" t="s">
        <v>8</v>
      </c>
    </row>
    <row r="481" spans="11:13" x14ac:dyDescent="0.25">
      <c r="K481" t="s">
        <v>5</v>
      </c>
      <c r="L481" t="s">
        <v>192</v>
      </c>
      <c r="M481" t="s">
        <v>7</v>
      </c>
    </row>
    <row r="482" spans="11:13" x14ac:dyDescent="0.25">
      <c r="K482">
        <v>10005716</v>
      </c>
      <c r="L482" t="s">
        <v>8</v>
      </c>
    </row>
    <row r="483" spans="11:13" x14ac:dyDescent="0.25">
      <c r="K483" t="s">
        <v>8</v>
      </c>
    </row>
    <row r="484" spans="11:13" x14ac:dyDescent="0.25">
      <c r="K484" t="s">
        <v>5</v>
      </c>
      <c r="L484" t="s">
        <v>193</v>
      </c>
      <c r="M484" t="s">
        <v>7</v>
      </c>
    </row>
    <row r="485" spans="11:13" x14ac:dyDescent="0.25">
      <c r="K485">
        <v>10438703</v>
      </c>
      <c r="L485" t="s">
        <v>8</v>
      </c>
    </row>
    <row r="486" spans="11:13" x14ac:dyDescent="0.25">
      <c r="K486" t="s">
        <v>8</v>
      </c>
    </row>
    <row r="487" spans="11:13" x14ac:dyDescent="0.25">
      <c r="K487" t="s">
        <v>5</v>
      </c>
      <c r="L487" t="s">
        <v>194</v>
      </c>
      <c r="M487" t="s">
        <v>7</v>
      </c>
    </row>
    <row r="488" spans="11:13" x14ac:dyDescent="0.25">
      <c r="K488">
        <v>10005011</v>
      </c>
      <c r="L488" t="s">
        <v>8</v>
      </c>
    </row>
    <row r="489" spans="11:13" x14ac:dyDescent="0.25">
      <c r="K489" t="s">
        <v>8</v>
      </c>
    </row>
    <row r="490" spans="11:13" x14ac:dyDescent="0.25">
      <c r="K490" t="s">
        <v>5</v>
      </c>
      <c r="L490" t="s">
        <v>195</v>
      </c>
      <c r="M490" t="s">
        <v>7</v>
      </c>
    </row>
    <row r="491" spans="11:13" x14ac:dyDescent="0.25">
      <c r="K491">
        <v>10001403</v>
      </c>
      <c r="L49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L72"/>
  <sheetViews>
    <sheetView topLeftCell="A28" zoomScaleNormal="100" workbookViewId="0">
      <selection activeCell="B47" sqref="A2:B47"/>
    </sheetView>
  </sheetViews>
  <sheetFormatPr defaultColWidth="0" defaultRowHeight="15" x14ac:dyDescent="0.25"/>
  <cols>
    <col min="1" max="1" width="14.5703125" customWidth="1"/>
    <col min="2" max="2" width="17.85546875" bestFit="1" customWidth="1"/>
    <col min="3" max="3" width="14.5703125" customWidth="1"/>
    <col min="4" max="9" width="22" bestFit="1" customWidth="1"/>
    <col min="10" max="15" width="20.85546875" bestFit="1" customWidth="1"/>
    <col min="16" max="242" width="9.140625" customWidth="1"/>
    <col min="243" max="243" width="9.140625" hidden="1" customWidth="1"/>
    <col min="244" max="376" width="0" hidden="1" customWidth="1"/>
    <col min="377" max="16384" width="9.140625" hidden="1"/>
  </cols>
  <sheetData>
    <row r="1" spans="1:14" x14ac:dyDescent="0.25">
      <c r="A1" t="s">
        <v>196</v>
      </c>
      <c r="B1" t="s">
        <v>2</v>
      </c>
      <c r="C1" t="s">
        <v>197</v>
      </c>
    </row>
    <row r="2" spans="1:14" x14ac:dyDescent="0.25">
      <c r="A2">
        <v>120</v>
      </c>
      <c r="B2" s="3">
        <f>AVERAGE(D2:I2)</f>
        <v>5442</v>
      </c>
      <c r="C2" s="3">
        <f>STDEV(D2:I2)</f>
        <v>2005.8817512505566</v>
      </c>
      <c r="D2">
        <v>7689</v>
      </c>
      <c r="E2">
        <v>7712</v>
      </c>
      <c r="F2">
        <v>5019</v>
      </c>
      <c r="G2">
        <v>3311</v>
      </c>
      <c r="H2">
        <v>3182</v>
      </c>
      <c r="I2">
        <v>5739</v>
      </c>
      <c r="K2" t="s">
        <v>8</v>
      </c>
    </row>
    <row r="3" spans="1:14" x14ac:dyDescent="0.25">
      <c r="A3">
        <v>120</v>
      </c>
      <c r="B3" s="3" t="e">
        <f t="shared" ref="B3:B47" si="0">AVERAGE(D3:I3)</f>
        <v>#DIV/0!</v>
      </c>
      <c r="C3" s="3" t="e">
        <f t="shared" ref="C3:C47" si="1">STDEV(D3:I3)</f>
        <v>#DIV/0!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</row>
    <row r="4" spans="1:14" x14ac:dyDescent="0.25">
      <c r="A4">
        <v>240</v>
      </c>
      <c r="B4" s="3">
        <f t="shared" si="0"/>
        <v>23541.5</v>
      </c>
      <c r="C4" s="3">
        <f t="shared" si="1"/>
        <v>2968.4008320979833</v>
      </c>
      <c r="D4">
        <v>23929</v>
      </c>
      <c r="E4">
        <v>28927</v>
      </c>
      <c r="F4">
        <v>21764</v>
      </c>
      <c r="G4">
        <v>23840</v>
      </c>
      <c r="H4">
        <v>20291</v>
      </c>
      <c r="I4">
        <v>22498</v>
      </c>
    </row>
    <row r="5" spans="1:14" x14ac:dyDescent="0.25">
      <c r="A5">
        <v>240</v>
      </c>
      <c r="B5" s="3" t="e">
        <f t="shared" si="0"/>
        <v>#DIV/0!</v>
      </c>
      <c r="C5" s="3" t="e">
        <f t="shared" si="1"/>
        <v>#DIV/0!</v>
      </c>
      <c r="D5" t="s">
        <v>122</v>
      </c>
      <c r="E5" t="s">
        <v>123</v>
      </c>
      <c r="F5" t="s">
        <v>124</v>
      </c>
      <c r="G5" t="s">
        <v>125</v>
      </c>
      <c r="H5" t="s">
        <v>126</v>
      </c>
      <c r="I5" t="s">
        <v>127</v>
      </c>
    </row>
    <row r="6" spans="1:14" x14ac:dyDescent="0.25">
      <c r="A6">
        <v>360</v>
      </c>
      <c r="B6" s="3">
        <f t="shared" si="0"/>
        <v>136112</v>
      </c>
      <c r="C6" s="3">
        <f t="shared" si="1"/>
        <v>2672.921173547772</v>
      </c>
      <c r="D6">
        <v>137432</v>
      </c>
      <c r="E6">
        <v>133423</v>
      </c>
      <c r="F6">
        <v>134786</v>
      </c>
      <c r="G6">
        <v>137513</v>
      </c>
      <c r="H6">
        <v>140090</v>
      </c>
      <c r="I6">
        <v>133428</v>
      </c>
      <c r="J6">
        <v>181849</v>
      </c>
      <c r="K6">
        <v>176688</v>
      </c>
      <c r="L6">
        <v>177993</v>
      </c>
      <c r="M6">
        <v>177517</v>
      </c>
      <c r="N6">
        <v>180734</v>
      </c>
    </row>
    <row r="7" spans="1:14" x14ac:dyDescent="0.25">
      <c r="A7">
        <v>360</v>
      </c>
      <c r="B7" s="3" t="e">
        <f t="shared" si="0"/>
        <v>#DIV/0!</v>
      </c>
      <c r="C7" s="3" t="e">
        <f t="shared" si="1"/>
        <v>#DIV/0!</v>
      </c>
      <c r="D7" t="s">
        <v>150</v>
      </c>
      <c r="E7" t="s">
        <v>151</v>
      </c>
      <c r="F7" t="s">
        <v>152</v>
      </c>
      <c r="G7" t="s">
        <v>153</v>
      </c>
      <c r="H7" t="s">
        <v>154</v>
      </c>
      <c r="I7" t="s">
        <v>155</v>
      </c>
      <c r="J7" t="s">
        <v>156</v>
      </c>
      <c r="K7" t="s">
        <v>157</v>
      </c>
      <c r="L7" t="s">
        <v>158</v>
      </c>
      <c r="M7" t="s">
        <v>159</v>
      </c>
      <c r="N7" t="s">
        <v>160</v>
      </c>
    </row>
    <row r="8" spans="1:14" x14ac:dyDescent="0.25">
      <c r="A8">
        <v>480</v>
      </c>
      <c r="B8" s="3">
        <f t="shared" si="0"/>
        <v>210463.5</v>
      </c>
      <c r="C8" s="3">
        <f t="shared" si="1"/>
        <v>3348.5858955684562</v>
      </c>
      <c r="D8">
        <v>208204</v>
      </c>
      <c r="E8">
        <v>208068</v>
      </c>
      <c r="F8">
        <v>212196</v>
      </c>
      <c r="G8">
        <v>208877</v>
      </c>
      <c r="H8">
        <v>216561</v>
      </c>
      <c r="I8">
        <v>208875</v>
      </c>
    </row>
    <row r="9" spans="1:14" x14ac:dyDescent="0.25">
      <c r="A9">
        <v>480</v>
      </c>
      <c r="B9" s="3" t="e">
        <f t="shared" si="0"/>
        <v>#DIV/0!</v>
      </c>
      <c r="C9" s="3" t="e">
        <f t="shared" si="1"/>
        <v>#DIV/0!</v>
      </c>
      <c r="D9" t="s">
        <v>161</v>
      </c>
      <c r="E9" t="s">
        <v>162</v>
      </c>
      <c r="F9" t="s">
        <v>163</v>
      </c>
      <c r="G9" t="s">
        <v>164</v>
      </c>
      <c r="H9" t="s">
        <v>165</v>
      </c>
      <c r="I9" t="s">
        <v>166</v>
      </c>
    </row>
    <row r="10" spans="1:14" x14ac:dyDescent="0.25">
      <c r="A10">
        <v>600</v>
      </c>
      <c r="B10" s="3">
        <f t="shared" si="0"/>
        <v>600432.66666666663</v>
      </c>
      <c r="C10" s="3">
        <f t="shared" si="1"/>
        <v>588.90361407166336</v>
      </c>
      <c r="D10">
        <v>600946</v>
      </c>
      <c r="E10">
        <v>600210</v>
      </c>
      <c r="F10">
        <v>601310</v>
      </c>
      <c r="G10">
        <v>600206</v>
      </c>
      <c r="H10">
        <v>600242</v>
      </c>
      <c r="I10">
        <v>599682</v>
      </c>
      <c r="J10">
        <v>1435980</v>
      </c>
      <c r="K10">
        <v>1436276</v>
      </c>
      <c r="L10">
        <v>1438012</v>
      </c>
      <c r="M10">
        <v>1435937</v>
      </c>
      <c r="N10">
        <v>1434576</v>
      </c>
    </row>
    <row r="11" spans="1:14" x14ac:dyDescent="0.25">
      <c r="A11">
        <v>600</v>
      </c>
      <c r="B11" s="3" t="e">
        <f t="shared" si="0"/>
        <v>#DIV/0!</v>
      </c>
      <c r="C11" s="3" t="e">
        <f t="shared" si="1"/>
        <v>#DIV/0!</v>
      </c>
      <c r="D11" t="s">
        <v>167</v>
      </c>
      <c r="E11" t="s">
        <v>168</v>
      </c>
      <c r="F11" t="s">
        <v>169</v>
      </c>
      <c r="G11" t="s">
        <v>170</v>
      </c>
      <c r="H11" t="s">
        <v>171</v>
      </c>
      <c r="I11" t="s">
        <v>172</v>
      </c>
      <c r="J11" t="s">
        <v>173</v>
      </c>
      <c r="K11" t="s">
        <v>174</v>
      </c>
      <c r="L11" t="s">
        <v>175</v>
      </c>
      <c r="M11" t="s">
        <v>176</v>
      </c>
      <c r="N11" t="s">
        <v>177</v>
      </c>
    </row>
    <row r="12" spans="1:14" x14ac:dyDescent="0.25">
      <c r="A12">
        <v>720</v>
      </c>
      <c r="B12" s="3">
        <f t="shared" si="0"/>
        <v>894806.66666666663</v>
      </c>
      <c r="C12" s="3">
        <f t="shared" si="1"/>
        <v>8666.6887948435451</v>
      </c>
      <c r="D12">
        <v>899552</v>
      </c>
      <c r="E12">
        <v>884239</v>
      </c>
      <c r="F12">
        <v>906540</v>
      </c>
      <c r="G12">
        <v>885041</v>
      </c>
      <c r="H12">
        <v>897403</v>
      </c>
      <c r="I12">
        <v>896065</v>
      </c>
    </row>
    <row r="13" spans="1:14" x14ac:dyDescent="0.25">
      <c r="A13">
        <v>720</v>
      </c>
      <c r="B13" s="3" t="e">
        <f t="shared" si="0"/>
        <v>#DIV/0!</v>
      </c>
      <c r="C13" s="3" t="e">
        <f t="shared" si="1"/>
        <v>#DIV/0!</v>
      </c>
      <c r="D13" t="s">
        <v>178</v>
      </c>
      <c r="E13" t="s">
        <v>179</v>
      </c>
      <c r="F13" t="s">
        <v>180</v>
      </c>
      <c r="G13" t="s">
        <v>181</v>
      </c>
      <c r="H13" t="s">
        <v>182</v>
      </c>
      <c r="I13" t="s">
        <v>183</v>
      </c>
    </row>
    <row r="14" spans="1:14" x14ac:dyDescent="0.25">
      <c r="A14">
        <v>840</v>
      </c>
      <c r="B14" s="3">
        <f t="shared" si="0"/>
        <v>4214339.5</v>
      </c>
      <c r="C14" s="3">
        <f t="shared" si="1"/>
        <v>6948.6096091232521</v>
      </c>
      <c r="D14">
        <v>4216780</v>
      </c>
      <c r="E14">
        <v>4211595</v>
      </c>
      <c r="F14">
        <v>4208492</v>
      </c>
      <c r="G14">
        <v>4227345</v>
      </c>
      <c r="H14">
        <v>4211655</v>
      </c>
      <c r="I14">
        <v>4210170</v>
      </c>
    </row>
    <row r="15" spans="1:14" x14ac:dyDescent="0.25">
      <c r="A15">
        <v>840</v>
      </c>
      <c r="B15" s="3" t="e">
        <f t="shared" si="0"/>
        <v>#DIV/0!</v>
      </c>
      <c r="C15" s="3" t="e">
        <f t="shared" si="1"/>
        <v>#DIV/0!</v>
      </c>
      <c r="D15" t="s">
        <v>184</v>
      </c>
      <c r="E15" t="s">
        <v>185</v>
      </c>
      <c r="F15" t="s">
        <v>186</v>
      </c>
      <c r="G15" t="s">
        <v>187</v>
      </c>
      <c r="H15" t="s">
        <v>188</v>
      </c>
      <c r="I15" t="s">
        <v>189</v>
      </c>
    </row>
    <row r="16" spans="1:14" x14ac:dyDescent="0.25">
      <c r="A16">
        <v>960</v>
      </c>
      <c r="B16" s="3">
        <f t="shared" si="0"/>
        <v>10076411.166666666</v>
      </c>
      <c r="C16" s="3">
        <f t="shared" si="1"/>
        <v>177501.28309216996</v>
      </c>
      <c r="D16">
        <v>10000961</v>
      </c>
      <c r="E16">
        <v>10006673</v>
      </c>
      <c r="F16">
        <v>10005716</v>
      </c>
      <c r="G16">
        <v>10438703</v>
      </c>
      <c r="H16">
        <v>10005011</v>
      </c>
      <c r="I16">
        <v>10001403</v>
      </c>
    </row>
    <row r="17" spans="1:11" x14ac:dyDescent="0.25">
      <c r="A17">
        <v>960</v>
      </c>
      <c r="B17" s="3" t="e">
        <f t="shared" si="0"/>
        <v>#DIV/0!</v>
      </c>
      <c r="C17" s="3" t="e">
        <f t="shared" si="1"/>
        <v>#DIV/0!</v>
      </c>
      <c r="D17" t="s">
        <v>190</v>
      </c>
      <c r="E17" t="s">
        <v>191</v>
      </c>
      <c r="F17" t="s">
        <v>192</v>
      </c>
      <c r="G17" t="s">
        <v>193</v>
      </c>
      <c r="H17" t="s">
        <v>194</v>
      </c>
      <c r="I17" t="s">
        <v>195</v>
      </c>
    </row>
    <row r="18" spans="1:11" x14ac:dyDescent="0.25">
      <c r="A18" s="4">
        <v>1020</v>
      </c>
      <c r="B18" s="5">
        <f>AVERAGE(D18:I18)</f>
        <v>14312875.6</v>
      </c>
      <c r="C18" s="5">
        <f>STDEV(D18:I18)</f>
        <v>142906.39009260572</v>
      </c>
      <c r="D18" s="4">
        <v>14286944</v>
      </c>
      <c r="E18" s="4">
        <v>14232852</v>
      </c>
      <c r="F18" s="4">
        <v>14231102</v>
      </c>
      <c r="G18" s="4">
        <v>14565335</v>
      </c>
      <c r="H18" s="4">
        <v>14248145</v>
      </c>
      <c r="I18" s="4"/>
    </row>
    <row r="19" spans="1:11" x14ac:dyDescent="0.25">
      <c r="A19" s="4">
        <v>1020</v>
      </c>
      <c r="B19" s="5" t="e">
        <f t="shared" si="0"/>
        <v>#DIV/0!</v>
      </c>
      <c r="C19" s="5" t="e">
        <f t="shared" si="1"/>
        <v>#DIV/0!</v>
      </c>
      <c r="D19" s="4" t="s">
        <v>6</v>
      </c>
      <c r="E19" s="4" t="s">
        <v>9</v>
      </c>
      <c r="F19" s="4" t="s">
        <v>10</v>
      </c>
      <c r="G19" s="4" t="s">
        <v>11</v>
      </c>
      <c r="H19" s="4" t="s">
        <v>12</v>
      </c>
      <c r="I19" s="4"/>
    </row>
    <row r="20" spans="1:11" x14ac:dyDescent="0.25">
      <c r="A20">
        <v>1080</v>
      </c>
      <c r="B20" s="3">
        <f t="shared" si="0"/>
        <v>16742839.833333334</v>
      </c>
      <c r="C20" s="3">
        <f t="shared" si="1"/>
        <v>33001.875234093393</v>
      </c>
      <c r="D20">
        <v>16729180</v>
      </c>
      <c r="E20">
        <v>16803918</v>
      </c>
      <c r="F20">
        <v>16757858</v>
      </c>
      <c r="G20">
        <v>16721068</v>
      </c>
      <c r="H20">
        <v>16723537</v>
      </c>
      <c r="I20">
        <v>16721478</v>
      </c>
    </row>
    <row r="21" spans="1:11" x14ac:dyDescent="0.25">
      <c r="A21">
        <v>1080</v>
      </c>
      <c r="B21" s="3" t="e">
        <f t="shared" si="0"/>
        <v>#DIV/0!</v>
      </c>
      <c r="C21" s="3" t="e">
        <f t="shared" si="1"/>
        <v>#DIV/0!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</row>
    <row r="22" spans="1:11" x14ac:dyDescent="0.25">
      <c r="A22">
        <v>1200</v>
      </c>
      <c r="B22" s="3">
        <f t="shared" si="0"/>
        <v>24388250.333333332</v>
      </c>
      <c r="C22" s="3">
        <f t="shared" si="1"/>
        <v>367233.56900679256</v>
      </c>
      <c r="D22">
        <v>24301444</v>
      </c>
      <c r="E22">
        <v>24190212</v>
      </c>
      <c r="F22">
        <v>24263090</v>
      </c>
      <c r="G22">
        <v>25132456</v>
      </c>
      <c r="H22">
        <v>24188016</v>
      </c>
      <c r="I22">
        <v>24254284</v>
      </c>
    </row>
    <row r="23" spans="1:11" x14ac:dyDescent="0.25">
      <c r="A23">
        <v>1200</v>
      </c>
      <c r="B23" s="3" t="e">
        <f t="shared" si="0"/>
        <v>#DIV/0!</v>
      </c>
      <c r="C23" s="3" t="e">
        <f t="shared" si="1"/>
        <v>#DIV/0!</v>
      </c>
      <c r="D23" t="s">
        <v>19</v>
      </c>
      <c r="E23" t="s">
        <v>20</v>
      </c>
      <c r="F23" t="s">
        <v>21</v>
      </c>
      <c r="G23" t="s">
        <v>22</v>
      </c>
      <c r="H23" t="s">
        <v>23</v>
      </c>
      <c r="I23" t="s">
        <v>24</v>
      </c>
    </row>
    <row r="24" spans="1:11" x14ac:dyDescent="0.25">
      <c r="A24">
        <v>1320</v>
      </c>
      <c r="B24" s="3">
        <f t="shared" si="0"/>
        <v>34929135.333333336</v>
      </c>
      <c r="C24" s="3">
        <f t="shared" si="1"/>
        <v>23328.163568242286</v>
      </c>
      <c r="D24">
        <v>34964396</v>
      </c>
      <c r="E24">
        <v>34917416</v>
      </c>
      <c r="F24">
        <v>34898288</v>
      </c>
      <c r="G24">
        <v>34916232</v>
      </c>
      <c r="H24">
        <v>34942248</v>
      </c>
      <c r="I24">
        <v>34936232</v>
      </c>
    </row>
    <row r="25" spans="1:11" x14ac:dyDescent="0.25">
      <c r="A25">
        <v>1320</v>
      </c>
      <c r="B25" s="3" t="e">
        <f t="shared" si="0"/>
        <v>#DIV/0!</v>
      </c>
      <c r="C25" s="3" t="e">
        <f t="shared" si="1"/>
        <v>#DIV/0!</v>
      </c>
      <c r="D25" t="s">
        <v>31</v>
      </c>
      <c r="E25" t="s">
        <v>32</v>
      </c>
      <c r="F25" t="s">
        <v>33</v>
      </c>
      <c r="G25" t="s">
        <v>34</v>
      </c>
      <c r="H25" t="s">
        <v>35</v>
      </c>
      <c r="I25" t="s">
        <v>36</v>
      </c>
    </row>
    <row r="26" spans="1:11" x14ac:dyDescent="0.25">
      <c r="A26">
        <v>1440</v>
      </c>
      <c r="B26" s="3">
        <f t="shared" si="0"/>
        <v>45805104.666666664</v>
      </c>
      <c r="C26" s="3">
        <f t="shared" si="1"/>
        <v>2055562.4071696452</v>
      </c>
      <c r="D26">
        <v>44832000</v>
      </c>
      <c r="E26">
        <v>44587148</v>
      </c>
      <c r="F26">
        <v>44597760</v>
      </c>
      <c r="G26">
        <v>46493576</v>
      </c>
      <c r="H26">
        <v>49718664</v>
      </c>
      <c r="I26">
        <v>44601480</v>
      </c>
      <c r="K26" t="s">
        <v>8</v>
      </c>
    </row>
    <row r="27" spans="1:11" x14ac:dyDescent="0.25">
      <c r="A27">
        <v>1440</v>
      </c>
      <c r="B27" s="3" t="e">
        <f t="shared" si="0"/>
        <v>#DIV/0!</v>
      </c>
      <c r="C27" s="3" t="e">
        <f t="shared" si="1"/>
        <v>#DIV/0!</v>
      </c>
      <c r="D27" t="s">
        <v>37</v>
      </c>
      <c r="E27" t="s">
        <v>38</v>
      </c>
      <c r="F27" t="s">
        <v>39</v>
      </c>
      <c r="G27" t="s">
        <v>40</v>
      </c>
      <c r="H27" t="s">
        <v>41</v>
      </c>
      <c r="I27" t="s">
        <v>42</v>
      </c>
    </row>
    <row r="28" spans="1:11" x14ac:dyDescent="0.25">
      <c r="A28">
        <v>1560</v>
      </c>
      <c r="B28" s="3">
        <f t="shared" si="0"/>
        <v>58153785.333333336</v>
      </c>
      <c r="C28" s="3">
        <f t="shared" si="1"/>
        <v>869923.21441990882</v>
      </c>
      <c r="D28">
        <v>57881792</v>
      </c>
      <c r="E28">
        <v>57809784</v>
      </c>
      <c r="F28">
        <v>59920648</v>
      </c>
      <c r="G28">
        <v>57643736</v>
      </c>
      <c r="H28">
        <v>57787352</v>
      </c>
      <c r="I28">
        <v>57879400</v>
      </c>
    </row>
    <row r="29" spans="1:11" x14ac:dyDescent="0.25">
      <c r="A29">
        <v>1560</v>
      </c>
      <c r="B29" s="3" t="e">
        <f t="shared" si="0"/>
        <v>#DIV/0!</v>
      </c>
      <c r="C29" s="3" t="e">
        <f t="shared" si="1"/>
        <v>#DIV/0!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 t="s">
        <v>48</v>
      </c>
    </row>
    <row r="30" spans="1:11" x14ac:dyDescent="0.25">
      <c r="A30">
        <v>1680</v>
      </c>
      <c r="B30" s="3">
        <f t="shared" si="0"/>
        <v>73323702.666666672</v>
      </c>
      <c r="C30" s="3">
        <f t="shared" si="1"/>
        <v>1217188.1144438877</v>
      </c>
      <c r="D30">
        <v>73003752</v>
      </c>
      <c r="E30">
        <v>75793352</v>
      </c>
      <c r="F30">
        <v>72659544</v>
      </c>
      <c r="G30">
        <v>72702784</v>
      </c>
      <c r="H30">
        <v>72837696</v>
      </c>
      <c r="I30">
        <v>72945088</v>
      </c>
    </row>
    <row r="31" spans="1:11" x14ac:dyDescent="0.25">
      <c r="A31">
        <v>1680</v>
      </c>
      <c r="B31" s="3" t="e">
        <f t="shared" si="0"/>
        <v>#DIV/0!</v>
      </c>
      <c r="C31" s="3" t="e">
        <f t="shared" si="1"/>
        <v>#DIV/0!</v>
      </c>
      <c r="D31" t="s">
        <v>49</v>
      </c>
      <c r="E31" t="s">
        <v>50</v>
      </c>
      <c r="F31" t="s">
        <v>51</v>
      </c>
      <c r="G31" t="s">
        <v>52</v>
      </c>
      <c r="H31" t="s">
        <v>53</v>
      </c>
      <c r="I31" t="s">
        <v>54</v>
      </c>
    </row>
    <row r="32" spans="1:11" x14ac:dyDescent="0.25">
      <c r="A32">
        <v>1800</v>
      </c>
      <c r="B32" s="3">
        <f t="shared" si="0"/>
        <v>91173714.666666672</v>
      </c>
      <c r="C32" s="3">
        <f t="shared" si="1"/>
        <v>1380528.6394923744</v>
      </c>
      <c r="D32">
        <v>90269680</v>
      </c>
      <c r="E32">
        <v>90392352</v>
      </c>
      <c r="F32">
        <v>90760832</v>
      </c>
      <c r="G32">
        <v>90636832</v>
      </c>
      <c r="H32">
        <v>93935376</v>
      </c>
      <c r="I32">
        <v>91047216</v>
      </c>
    </row>
    <row r="33" spans="1:40" x14ac:dyDescent="0.25">
      <c r="A33">
        <v>1800</v>
      </c>
      <c r="B33" s="3" t="e">
        <f t="shared" si="0"/>
        <v>#DIV/0!</v>
      </c>
      <c r="C33" s="3" t="e">
        <f t="shared" si="1"/>
        <v>#DIV/0!</v>
      </c>
      <c r="D33" t="s">
        <v>55</v>
      </c>
      <c r="E33" t="s">
        <v>56</v>
      </c>
      <c r="F33" t="s">
        <v>57</v>
      </c>
      <c r="G33" t="s">
        <v>58</v>
      </c>
      <c r="H33" t="s">
        <v>59</v>
      </c>
      <c r="I33" t="s">
        <v>60</v>
      </c>
    </row>
    <row r="34" spans="1:40" x14ac:dyDescent="0.25">
      <c r="A34">
        <v>1920</v>
      </c>
      <c r="B34" s="3">
        <f t="shared" si="0"/>
        <v>112602742.66666667</v>
      </c>
      <c r="C34" s="3">
        <f t="shared" si="1"/>
        <v>2094029.965547835</v>
      </c>
      <c r="D34">
        <v>110328808</v>
      </c>
      <c r="E34">
        <v>114784064</v>
      </c>
      <c r="F34">
        <v>110392904</v>
      </c>
      <c r="G34">
        <v>114309200</v>
      </c>
      <c r="H34">
        <v>114318992</v>
      </c>
      <c r="I34">
        <v>111482488</v>
      </c>
    </row>
    <row r="35" spans="1:40" x14ac:dyDescent="0.25">
      <c r="A35">
        <v>1920</v>
      </c>
      <c r="B35" s="3" t="e">
        <f t="shared" si="0"/>
        <v>#DIV/0!</v>
      </c>
      <c r="C35" s="3" t="e">
        <f t="shared" si="1"/>
        <v>#DIV/0!</v>
      </c>
      <c r="D35" t="s">
        <v>61</v>
      </c>
      <c r="E35" t="s">
        <v>62</v>
      </c>
      <c r="F35" t="s">
        <v>63</v>
      </c>
      <c r="G35" t="s">
        <v>64</v>
      </c>
      <c r="H35" t="s">
        <v>65</v>
      </c>
      <c r="I35" t="s">
        <v>66</v>
      </c>
    </row>
    <row r="36" spans="1:40" x14ac:dyDescent="0.25">
      <c r="A36">
        <v>2040</v>
      </c>
      <c r="B36" s="3">
        <f t="shared" si="0"/>
        <v>132669829.33333333</v>
      </c>
      <c r="C36" s="3">
        <f t="shared" si="1"/>
        <v>1928555.7552708364</v>
      </c>
      <c r="D36">
        <v>132100632</v>
      </c>
      <c r="E36">
        <v>131726392</v>
      </c>
      <c r="F36">
        <v>136596832</v>
      </c>
      <c r="G36">
        <v>131826344</v>
      </c>
      <c r="H36">
        <v>131795160</v>
      </c>
      <c r="I36">
        <v>131973616</v>
      </c>
      <c r="J36">
        <v>134717312</v>
      </c>
      <c r="K36">
        <v>134604320</v>
      </c>
      <c r="L36">
        <v>134330112</v>
      </c>
      <c r="M36">
        <v>134883680</v>
      </c>
      <c r="N36">
        <v>134609456</v>
      </c>
      <c r="AN36" t="s">
        <v>8</v>
      </c>
    </row>
    <row r="37" spans="1:40" x14ac:dyDescent="0.25">
      <c r="A37">
        <v>2040</v>
      </c>
      <c r="B37" s="3" t="e">
        <f t="shared" si="0"/>
        <v>#DIV/0!</v>
      </c>
      <c r="C37" s="3" t="e">
        <f t="shared" si="1"/>
        <v>#DIV/0!</v>
      </c>
      <c r="D37" t="s">
        <v>67</v>
      </c>
      <c r="E37" t="s">
        <v>68</v>
      </c>
      <c r="F37" t="s">
        <v>69</v>
      </c>
      <c r="G37" t="s">
        <v>70</v>
      </c>
      <c r="H37" t="s">
        <v>71</v>
      </c>
      <c r="I37" t="s">
        <v>72</v>
      </c>
      <c r="J37" t="s">
        <v>83</v>
      </c>
      <c r="K37" t="s">
        <v>84</v>
      </c>
      <c r="L37" t="s">
        <v>85</v>
      </c>
      <c r="M37" t="s">
        <v>86</v>
      </c>
      <c r="N37" t="s">
        <v>87</v>
      </c>
    </row>
    <row r="38" spans="1:40" x14ac:dyDescent="0.25">
      <c r="A38">
        <v>2160</v>
      </c>
      <c r="B38" s="3">
        <f t="shared" si="0"/>
        <v>161635685.33333334</v>
      </c>
      <c r="C38" s="3">
        <f t="shared" si="1"/>
        <v>6071020.2179282745</v>
      </c>
      <c r="D38">
        <v>159333440</v>
      </c>
      <c r="E38">
        <v>159354576</v>
      </c>
      <c r="F38">
        <v>159090336</v>
      </c>
      <c r="G38">
        <v>174023552</v>
      </c>
      <c r="H38">
        <v>159093280</v>
      </c>
      <c r="I38">
        <v>158918928</v>
      </c>
      <c r="K38">
        <v>164399792</v>
      </c>
      <c r="L38">
        <v>163153520</v>
      </c>
      <c r="M38">
        <v>169000416</v>
      </c>
      <c r="N38">
        <v>162837440</v>
      </c>
      <c r="O38">
        <v>163626560</v>
      </c>
    </row>
    <row r="39" spans="1:40" x14ac:dyDescent="0.25">
      <c r="A39">
        <v>2160</v>
      </c>
      <c r="B39" s="3" t="e">
        <f t="shared" si="0"/>
        <v>#DIV/0!</v>
      </c>
      <c r="C39" s="3" t="e">
        <f t="shared" si="1"/>
        <v>#DIV/0!</v>
      </c>
      <c r="D39" t="s">
        <v>88</v>
      </c>
      <c r="E39" t="s">
        <v>89</v>
      </c>
      <c r="F39" t="s">
        <v>90</v>
      </c>
      <c r="G39" t="s">
        <v>91</v>
      </c>
      <c r="H39" t="s">
        <v>92</v>
      </c>
      <c r="I39" t="s">
        <v>93</v>
      </c>
      <c r="J39" t="s">
        <v>94</v>
      </c>
      <c r="K39" t="s">
        <v>95</v>
      </c>
      <c r="L39" t="s">
        <v>96</v>
      </c>
      <c r="M39" t="s">
        <v>97</v>
      </c>
      <c r="N39" t="s">
        <v>98</v>
      </c>
      <c r="O39" t="s">
        <v>99</v>
      </c>
    </row>
    <row r="40" spans="1:40" x14ac:dyDescent="0.25">
      <c r="A40">
        <v>2280</v>
      </c>
      <c r="B40" s="3">
        <f t="shared" si="0"/>
        <v>189952202.66666666</v>
      </c>
      <c r="C40" s="3">
        <f t="shared" si="1"/>
        <v>3875360.8569840654</v>
      </c>
      <c r="D40">
        <v>187150528</v>
      </c>
      <c r="E40">
        <v>187717984</v>
      </c>
      <c r="F40">
        <v>195147648</v>
      </c>
      <c r="G40">
        <v>187275120</v>
      </c>
      <c r="H40">
        <v>187680912</v>
      </c>
      <c r="I40">
        <v>194741024</v>
      </c>
      <c r="J40">
        <v>193212496</v>
      </c>
      <c r="K40">
        <v>193157632</v>
      </c>
      <c r="L40">
        <v>193317712</v>
      </c>
      <c r="M40">
        <v>193248960</v>
      </c>
      <c r="N40">
        <v>195636032</v>
      </c>
    </row>
    <row r="41" spans="1:40" x14ac:dyDescent="0.25">
      <c r="A41">
        <v>2280</v>
      </c>
      <c r="B41" s="3" t="e">
        <f t="shared" si="0"/>
        <v>#DIV/0!</v>
      </c>
      <c r="C41" s="3" t="e">
        <f t="shared" si="1"/>
        <v>#DIV/0!</v>
      </c>
      <c r="D41" t="s">
        <v>100</v>
      </c>
      <c r="E41" t="s">
        <v>101</v>
      </c>
      <c r="F41" t="s">
        <v>102</v>
      </c>
      <c r="G41" t="s">
        <v>103</v>
      </c>
      <c r="H41" t="s">
        <v>104</v>
      </c>
      <c r="I41" t="s">
        <v>105</v>
      </c>
      <c r="J41" t="s">
        <v>106</v>
      </c>
      <c r="K41" t="s">
        <v>107</v>
      </c>
      <c r="L41" t="s">
        <v>108</v>
      </c>
      <c r="M41" t="s">
        <v>109</v>
      </c>
      <c r="N41" t="s">
        <v>110</v>
      </c>
    </row>
    <row r="42" spans="1:40" x14ac:dyDescent="0.25">
      <c r="A42">
        <v>2400</v>
      </c>
      <c r="B42" s="3">
        <f t="shared" si="0"/>
        <v>221616242.66666666</v>
      </c>
      <c r="C42" s="3">
        <f t="shared" si="1"/>
        <v>3581117.1399780079</v>
      </c>
      <c r="D42">
        <v>220497408</v>
      </c>
      <c r="E42">
        <v>220252688</v>
      </c>
      <c r="F42">
        <v>228900384</v>
      </c>
      <c r="G42">
        <v>220342432</v>
      </c>
      <c r="H42">
        <v>220082960</v>
      </c>
      <c r="I42">
        <v>219621584</v>
      </c>
      <c r="J42">
        <v>228728560</v>
      </c>
      <c r="K42">
        <v>230772640</v>
      </c>
      <c r="L42">
        <v>227261600</v>
      </c>
      <c r="M42">
        <v>229097424</v>
      </c>
      <c r="N42">
        <v>227869840</v>
      </c>
    </row>
    <row r="43" spans="1:40" x14ac:dyDescent="0.25">
      <c r="A43">
        <v>2400</v>
      </c>
      <c r="B43" s="3" t="e">
        <f t="shared" si="0"/>
        <v>#DIV/0!</v>
      </c>
      <c r="C43" s="3" t="e">
        <f t="shared" si="1"/>
        <v>#DIV/0!</v>
      </c>
      <c r="D43" t="s">
        <v>111</v>
      </c>
      <c r="E43" t="s">
        <v>112</v>
      </c>
      <c r="F43" t="s">
        <v>113</v>
      </c>
      <c r="G43" t="s">
        <v>114</v>
      </c>
      <c r="H43" t="s">
        <v>115</v>
      </c>
      <c r="I43" t="s">
        <v>116</v>
      </c>
      <c r="J43" t="s">
        <v>117</v>
      </c>
      <c r="K43" t="s">
        <v>118</v>
      </c>
      <c r="L43" t="s">
        <v>119</v>
      </c>
      <c r="M43" t="s">
        <v>120</v>
      </c>
      <c r="N43" t="s">
        <v>121</v>
      </c>
    </row>
    <row r="44" spans="1:40" x14ac:dyDescent="0.25">
      <c r="A44">
        <v>2520</v>
      </c>
      <c r="B44" s="3">
        <f t="shared" si="0"/>
        <v>258056192</v>
      </c>
      <c r="C44" s="3">
        <f t="shared" si="1"/>
        <v>8910986.593613077</v>
      </c>
      <c r="D44">
        <v>253849920</v>
      </c>
      <c r="E44">
        <v>252522464</v>
      </c>
      <c r="F44">
        <v>262678528</v>
      </c>
      <c r="G44">
        <v>274336352</v>
      </c>
      <c r="H44">
        <v>252434432</v>
      </c>
      <c r="I44">
        <v>252515456</v>
      </c>
      <c r="J44">
        <v>266014768</v>
      </c>
      <c r="K44">
        <v>264867680</v>
      </c>
      <c r="L44">
        <v>264012256</v>
      </c>
      <c r="M44">
        <v>264777216</v>
      </c>
      <c r="N44">
        <v>266002864</v>
      </c>
    </row>
    <row r="45" spans="1:40" x14ac:dyDescent="0.25">
      <c r="A45">
        <v>2520</v>
      </c>
      <c r="B45" s="3" t="e">
        <f t="shared" si="0"/>
        <v>#DIV/0!</v>
      </c>
      <c r="C45" s="3" t="e">
        <f t="shared" si="1"/>
        <v>#DIV/0!</v>
      </c>
      <c r="D45" t="s">
        <v>128</v>
      </c>
      <c r="E45" t="s">
        <v>129</v>
      </c>
      <c r="F45" t="s">
        <v>130</v>
      </c>
      <c r="G45" t="s">
        <v>131</v>
      </c>
      <c r="H45" t="s">
        <v>132</v>
      </c>
      <c r="I45" t="s">
        <v>133</v>
      </c>
      <c r="J45" t="s">
        <v>134</v>
      </c>
      <c r="K45" t="s">
        <v>135</v>
      </c>
      <c r="L45" t="s">
        <v>136</v>
      </c>
      <c r="M45" t="s">
        <v>137</v>
      </c>
      <c r="N45" t="s">
        <v>138</v>
      </c>
    </row>
    <row r="46" spans="1:40" x14ac:dyDescent="0.25">
      <c r="A46">
        <v>2640</v>
      </c>
      <c r="B46" s="3">
        <f t="shared" si="0"/>
        <v>297453840</v>
      </c>
      <c r="C46" s="3">
        <f t="shared" si="1"/>
        <v>6158778.5859834254</v>
      </c>
      <c r="D46">
        <v>293666912</v>
      </c>
      <c r="E46">
        <v>293260544</v>
      </c>
      <c r="F46">
        <v>304667904</v>
      </c>
      <c r="G46">
        <v>306064448</v>
      </c>
      <c r="H46">
        <v>292909024</v>
      </c>
      <c r="I46">
        <v>294154208</v>
      </c>
      <c r="J46">
        <v>309003360</v>
      </c>
      <c r="K46">
        <v>308240000</v>
      </c>
      <c r="L46">
        <v>308823808</v>
      </c>
      <c r="M46">
        <v>309787360</v>
      </c>
      <c r="N46">
        <v>312548064</v>
      </c>
    </row>
    <row r="47" spans="1:40" x14ac:dyDescent="0.25">
      <c r="A47">
        <v>2640</v>
      </c>
      <c r="B47" s="3" t="e">
        <f t="shared" si="0"/>
        <v>#DIV/0!</v>
      </c>
      <c r="C47" s="3" t="e">
        <f t="shared" si="1"/>
        <v>#DIV/0!</v>
      </c>
      <c r="D47" t="s">
        <v>139</v>
      </c>
      <c r="E47" t="s">
        <v>140</v>
      </c>
      <c r="F47" t="s">
        <v>141</v>
      </c>
      <c r="G47" t="s">
        <v>142</v>
      </c>
      <c r="H47" t="s">
        <v>143</v>
      </c>
      <c r="I47" t="s">
        <v>144</v>
      </c>
      <c r="J47" t="s">
        <v>145</v>
      </c>
      <c r="K47" t="s">
        <v>146</v>
      </c>
      <c r="L47" t="s">
        <v>147</v>
      </c>
      <c r="M47" t="s">
        <v>148</v>
      </c>
      <c r="N47" t="s">
        <v>149</v>
      </c>
    </row>
    <row r="48" spans="1:40" x14ac:dyDescent="0.25">
      <c r="B48" s="3"/>
      <c r="C48" s="3"/>
    </row>
    <row r="49" spans="2:3" x14ac:dyDescent="0.25">
      <c r="C49" t="s">
        <v>199</v>
      </c>
    </row>
    <row r="50" spans="2:3" x14ac:dyDescent="0.25">
      <c r="B50" s="1">
        <f>B2/POWER(10,6)</f>
        <v>5.4419999999999998E-3</v>
      </c>
      <c r="C50" s="6">
        <f>B50*POWER(10,6)</f>
        <v>5442</v>
      </c>
    </row>
    <row r="51" spans="2:3" x14ac:dyDescent="0.25">
      <c r="B51" s="1">
        <f>B4/POWER(10,6)</f>
        <v>2.35415E-2</v>
      </c>
      <c r="C51" s="6">
        <f t="shared" ref="C51:C72" si="2">B51*POWER(10,6)</f>
        <v>23541.5</v>
      </c>
    </row>
    <row r="52" spans="2:3" x14ac:dyDescent="0.25">
      <c r="B52" s="1">
        <f>B6/POWER(10,6)</f>
        <v>0.13611200000000001</v>
      </c>
      <c r="C52" s="6">
        <f t="shared" si="2"/>
        <v>136112</v>
      </c>
    </row>
    <row r="53" spans="2:3" x14ac:dyDescent="0.25">
      <c r="B53" s="1">
        <f>B8/POWER(10,6)</f>
        <v>0.2104635</v>
      </c>
      <c r="C53" s="6">
        <f t="shared" si="2"/>
        <v>210463.5</v>
      </c>
    </row>
    <row r="54" spans="2:3" x14ac:dyDescent="0.25">
      <c r="B54" s="1">
        <f>B10/POWER(10,6)</f>
        <v>0.60043266666666661</v>
      </c>
      <c r="C54" s="6">
        <f t="shared" si="2"/>
        <v>600432.66666666663</v>
      </c>
    </row>
    <row r="55" spans="2:3" x14ac:dyDescent="0.25">
      <c r="B55" s="1">
        <f>B12/POWER(10,6)</f>
        <v>0.89480666666666664</v>
      </c>
      <c r="C55" s="6">
        <f t="shared" si="2"/>
        <v>894806.66666666663</v>
      </c>
    </row>
    <row r="56" spans="2:3" x14ac:dyDescent="0.25">
      <c r="B56" s="1">
        <f>B14/POWER(10,6)</f>
        <v>4.2143395000000003</v>
      </c>
      <c r="C56" s="6">
        <f t="shared" si="2"/>
        <v>4214339.5</v>
      </c>
    </row>
    <row r="57" spans="2:3" x14ac:dyDescent="0.25">
      <c r="B57" s="1">
        <f>B16/POWER(10,6)</f>
        <v>10.076411166666666</v>
      </c>
      <c r="C57" s="6">
        <f t="shared" si="2"/>
        <v>10076411.166666666</v>
      </c>
    </row>
    <row r="58" spans="2:3" x14ac:dyDescent="0.25">
      <c r="B58" s="1">
        <f>B18/POWER(10,6)</f>
        <v>14.3128756</v>
      </c>
      <c r="C58" s="6">
        <f t="shared" si="2"/>
        <v>14312875.6</v>
      </c>
    </row>
    <row r="59" spans="2:3" x14ac:dyDescent="0.25">
      <c r="B59" s="1">
        <f>B20/POWER(10,6)</f>
        <v>16.742839833333335</v>
      </c>
      <c r="C59" s="6">
        <f t="shared" si="2"/>
        <v>16742839.833333334</v>
      </c>
    </row>
    <row r="60" spans="2:3" x14ac:dyDescent="0.25">
      <c r="B60" s="1">
        <f>B22/POWER(10,6)</f>
        <v>24.388250333333332</v>
      </c>
      <c r="C60" s="6">
        <f t="shared" si="2"/>
        <v>24388250.333333332</v>
      </c>
    </row>
    <row r="61" spans="2:3" x14ac:dyDescent="0.25">
      <c r="B61" s="1">
        <f>B24/POWER(10,6)</f>
        <v>34.929135333333335</v>
      </c>
      <c r="C61" s="6">
        <f t="shared" si="2"/>
        <v>34929135.333333336</v>
      </c>
    </row>
    <row r="62" spans="2:3" x14ac:dyDescent="0.25">
      <c r="B62" s="1">
        <f>B26/POWER(10,6)</f>
        <v>45.805104666666665</v>
      </c>
      <c r="C62" s="6">
        <f t="shared" si="2"/>
        <v>45805104.666666664</v>
      </c>
    </row>
    <row r="63" spans="2:3" x14ac:dyDescent="0.25">
      <c r="B63" s="1">
        <f>B28/POWER(10,6)</f>
        <v>58.153785333333339</v>
      </c>
      <c r="C63" s="6">
        <f t="shared" si="2"/>
        <v>58153785.333333336</v>
      </c>
    </row>
    <row r="64" spans="2:3" x14ac:dyDescent="0.25">
      <c r="B64" s="1">
        <f>B30/POWER(10,6)</f>
        <v>73.323702666666676</v>
      </c>
      <c r="C64" s="6">
        <f t="shared" si="2"/>
        <v>73323702.666666672</v>
      </c>
    </row>
    <row r="65" spans="2:3" x14ac:dyDescent="0.25">
      <c r="B65" s="1">
        <f>B32/POWER(10,6)</f>
        <v>91.173714666666669</v>
      </c>
      <c r="C65" s="6">
        <f t="shared" si="2"/>
        <v>91173714.666666672</v>
      </c>
    </row>
    <row r="66" spans="2:3" x14ac:dyDescent="0.25">
      <c r="B66" s="1">
        <f>B34/POWER(10,6)</f>
        <v>112.60274266666667</v>
      </c>
      <c r="C66" s="6">
        <f t="shared" si="2"/>
        <v>112602742.66666667</v>
      </c>
    </row>
    <row r="67" spans="2:3" x14ac:dyDescent="0.25">
      <c r="B67" s="1">
        <f>B36/POWER(10,6)</f>
        <v>132.66982933333333</v>
      </c>
      <c r="C67" s="6">
        <f t="shared" si="2"/>
        <v>132669829.33333333</v>
      </c>
    </row>
    <row r="68" spans="2:3" x14ac:dyDescent="0.25">
      <c r="B68" s="1">
        <f>B38/POWER(10,6)</f>
        <v>161.63568533333336</v>
      </c>
      <c r="C68" s="6">
        <f t="shared" si="2"/>
        <v>161635685.33333334</v>
      </c>
    </row>
    <row r="69" spans="2:3" x14ac:dyDescent="0.25">
      <c r="B69" s="1">
        <f>B40/POWER(10,6)</f>
        <v>189.95220266666666</v>
      </c>
      <c r="C69" s="6">
        <f t="shared" si="2"/>
        <v>189952202.66666666</v>
      </c>
    </row>
    <row r="70" spans="2:3" x14ac:dyDescent="0.25">
      <c r="B70" s="1">
        <f>B42/POWER(10,6)</f>
        <v>221.61624266666666</v>
      </c>
      <c r="C70" s="6">
        <f t="shared" si="2"/>
        <v>221616242.66666666</v>
      </c>
    </row>
    <row r="71" spans="2:3" x14ac:dyDescent="0.25">
      <c r="B71" s="1">
        <f>B44/POWER(10,6)</f>
        <v>258.05619200000001</v>
      </c>
      <c r="C71" s="6">
        <f t="shared" si="2"/>
        <v>258056192</v>
      </c>
    </row>
    <row r="72" spans="2:3" x14ac:dyDescent="0.25">
      <c r="B72" s="1">
        <f>B46/POWER(10,6)</f>
        <v>297.45384000000001</v>
      </c>
      <c r="C72" s="6">
        <f t="shared" si="2"/>
        <v>297453840</v>
      </c>
    </row>
  </sheetData>
  <sortState ref="A2:O47">
    <sortCondition ref="A2"/>
  </sortState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3"/>
  <sheetViews>
    <sheetView workbookViewId="0">
      <selection activeCell="M32" sqref="M32"/>
    </sheetView>
  </sheetViews>
  <sheetFormatPr defaultRowHeight="15" x14ac:dyDescent="0.25"/>
  <sheetData>
    <row r="3" spans="2:8" x14ac:dyDescent="0.25">
      <c r="B3">
        <v>4</v>
      </c>
    </row>
    <row r="4" spans="2:8" x14ac:dyDescent="0.25">
      <c r="B4">
        <f>TRIMMEAN(C4:H4, 0.2)</f>
        <v>1640.5</v>
      </c>
      <c r="C4">
        <v>1249</v>
      </c>
      <c r="D4">
        <v>1259</v>
      </c>
      <c r="E4">
        <v>2428</v>
      </c>
      <c r="F4">
        <v>1272</v>
      </c>
      <c r="G4">
        <v>2364</v>
      </c>
      <c r="H4">
        <v>1271</v>
      </c>
    </row>
    <row r="5" spans="2:8" x14ac:dyDescent="0.25">
      <c r="B5">
        <f>TRIMMEAN(C5:H5, 0.2)</f>
        <v>12155.666666666666</v>
      </c>
      <c r="C5">
        <v>12459</v>
      </c>
      <c r="D5">
        <v>16253</v>
      </c>
      <c r="E5">
        <v>16760</v>
      </c>
      <c r="F5">
        <v>8008</v>
      </c>
      <c r="G5">
        <v>10746</v>
      </c>
      <c r="H5">
        <v>8708</v>
      </c>
    </row>
    <row r="6" spans="2:8" x14ac:dyDescent="0.25">
      <c r="B6">
        <f t="shared" ref="B6:B33" si="0">TRIMMEAN(C6:H6, 0.2)</f>
        <v>20388.5</v>
      </c>
      <c r="C6">
        <v>22182</v>
      </c>
      <c r="D6">
        <v>25077</v>
      </c>
      <c r="E6">
        <v>18396</v>
      </c>
      <c r="F6">
        <v>18444</v>
      </c>
      <c r="G6">
        <v>18341</v>
      </c>
      <c r="H6">
        <v>19891</v>
      </c>
    </row>
    <row r="7" spans="2:8" x14ac:dyDescent="0.25">
      <c r="B7">
        <f t="shared" si="0"/>
        <v>48360.666666666664</v>
      </c>
      <c r="C7">
        <v>51736</v>
      </c>
      <c r="D7">
        <v>53377</v>
      </c>
      <c r="E7">
        <v>43088</v>
      </c>
      <c r="F7">
        <v>44403</v>
      </c>
      <c r="G7">
        <v>54589</v>
      </c>
      <c r="H7">
        <v>42971</v>
      </c>
    </row>
    <row r="8" spans="2:8" x14ac:dyDescent="0.25">
      <c r="B8">
        <f t="shared" si="0"/>
        <v>97744.333333333328</v>
      </c>
      <c r="C8">
        <v>97064</v>
      </c>
      <c r="D8">
        <v>95653</v>
      </c>
      <c r="E8">
        <v>102786</v>
      </c>
      <c r="F8">
        <v>95206</v>
      </c>
      <c r="G8">
        <v>92087</v>
      </c>
      <c r="H8">
        <v>103670</v>
      </c>
    </row>
    <row r="9" spans="2:8" x14ac:dyDescent="0.25">
      <c r="B9">
        <f t="shared" si="0"/>
        <v>292580.16666666669</v>
      </c>
      <c r="C9">
        <v>284328</v>
      </c>
      <c r="D9">
        <v>293125</v>
      </c>
      <c r="E9">
        <v>292813</v>
      </c>
      <c r="F9">
        <v>290771</v>
      </c>
      <c r="G9">
        <v>290557</v>
      </c>
      <c r="H9">
        <v>303887</v>
      </c>
    </row>
    <row r="10" spans="2:8" x14ac:dyDescent="0.25">
      <c r="B10">
        <f t="shared" si="0"/>
        <v>276842.16666666669</v>
      </c>
      <c r="C10">
        <v>264372</v>
      </c>
      <c r="D10">
        <v>286329</v>
      </c>
      <c r="E10">
        <v>270293</v>
      </c>
      <c r="F10">
        <v>289587</v>
      </c>
      <c r="G10">
        <v>271147</v>
      </c>
      <c r="H10">
        <v>279325</v>
      </c>
    </row>
    <row r="11" spans="2:8" x14ac:dyDescent="0.25">
      <c r="B11">
        <f t="shared" si="0"/>
        <v>445352.5</v>
      </c>
      <c r="C11">
        <v>441214</v>
      </c>
      <c r="D11">
        <v>462512</v>
      </c>
      <c r="E11">
        <v>434733</v>
      </c>
      <c r="F11">
        <v>438287</v>
      </c>
      <c r="G11">
        <v>447619</v>
      </c>
      <c r="H11">
        <v>447750</v>
      </c>
    </row>
    <row r="12" spans="2:8" x14ac:dyDescent="0.25">
      <c r="B12">
        <f t="shared" si="0"/>
        <v>881627.16666666663</v>
      </c>
      <c r="C12">
        <v>879453</v>
      </c>
      <c r="D12">
        <v>906936</v>
      </c>
      <c r="E12">
        <v>858967</v>
      </c>
      <c r="F12">
        <v>865258</v>
      </c>
      <c r="G12">
        <v>902035</v>
      </c>
      <c r="H12">
        <v>877114</v>
      </c>
    </row>
    <row r="13" spans="2:8" x14ac:dyDescent="0.25">
      <c r="B13">
        <f t="shared" si="0"/>
        <v>1272707.3333333333</v>
      </c>
      <c r="C13">
        <v>1303102</v>
      </c>
      <c r="D13">
        <v>1288707</v>
      </c>
      <c r="E13">
        <v>1241604</v>
      </c>
      <c r="F13">
        <v>1254038</v>
      </c>
      <c r="G13">
        <v>1310738</v>
      </c>
      <c r="H13">
        <v>1238055</v>
      </c>
    </row>
    <row r="14" spans="2:8" x14ac:dyDescent="0.25">
      <c r="B14">
        <f t="shared" si="0"/>
        <v>1434160.5</v>
      </c>
      <c r="C14">
        <v>1411805</v>
      </c>
      <c r="D14">
        <v>1471997</v>
      </c>
      <c r="E14">
        <v>1406522</v>
      </c>
      <c r="F14">
        <v>1415981</v>
      </c>
      <c r="G14">
        <v>1470357</v>
      </c>
      <c r="H14">
        <v>1428301</v>
      </c>
    </row>
    <row r="15" spans="2:8" x14ac:dyDescent="0.25">
      <c r="B15">
        <f t="shared" si="0"/>
        <v>1863286</v>
      </c>
      <c r="C15">
        <v>1971275</v>
      </c>
      <c r="D15">
        <v>1871787</v>
      </c>
      <c r="E15">
        <v>1837461</v>
      </c>
      <c r="F15">
        <v>1842222</v>
      </c>
      <c r="G15">
        <v>1820236</v>
      </c>
      <c r="H15">
        <v>1836735</v>
      </c>
    </row>
    <row r="16" spans="2:8" x14ac:dyDescent="0.25">
      <c r="B16">
        <f t="shared" si="0"/>
        <v>4352849.666666667</v>
      </c>
      <c r="C16">
        <v>4305252</v>
      </c>
      <c r="D16">
        <v>4327683</v>
      </c>
      <c r="E16">
        <v>4308332</v>
      </c>
      <c r="F16">
        <v>4350264</v>
      </c>
      <c r="G16">
        <v>4514779</v>
      </c>
      <c r="H16">
        <v>4310788</v>
      </c>
    </row>
    <row r="17" spans="2:12" x14ac:dyDescent="0.25">
      <c r="B17">
        <f t="shared" si="0"/>
        <v>8654698.166666666</v>
      </c>
      <c r="C17">
        <v>8547623</v>
      </c>
      <c r="D17">
        <v>8925661</v>
      </c>
      <c r="E17">
        <v>8593028</v>
      </c>
      <c r="F17">
        <v>8757164</v>
      </c>
      <c r="G17">
        <v>8532645</v>
      </c>
      <c r="H17">
        <v>8572068</v>
      </c>
    </row>
    <row r="18" spans="2:12" x14ac:dyDescent="0.25">
      <c r="B18">
        <f t="shared" si="0"/>
        <v>13635384.666666666</v>
      </c>
      <c r="C18">
        <v>13368900</v>
      </c>
      <c r="D18">
        <v>13902382</v>
      </c>
      <c r="E18">
        <v>13450770</v>
      </c>
      <c r="F18">
        <v>13795980</v>
      </c>
      <c r="G18">
        <v>13393078</v>
      </c>
      <c r="H18">
        <v>13901198</v>
      </c>
    </row>
    <row r="19" spans="2:12" x14ac:dyDescent="0.25">
      <c r="B19">
        <f t="shared" si="0"/>
        <v>21558419.333333332</v>
      </c>
      <c r="C19">
        <v>22227172</v>
      </c>
      <c r="D19">
        <v>21368936</v>
      </c>
      <c r="E19">
        <v>20944540</v>
      </c>
      <c r="F19">
        <v>22449454</v>
      </c>
      <c r="G19">
        <v>20907854</v>
      </c>
      <c r="H19">
        <v>21452560</v>
      </c>
    </row>
    <row r="20" spans="2:12" x14ac:dyDescent="0.25">
      <c r="B20">
        <f t="shared" si="0"/>
        <v>32136675.666666668</v>
      </c>
      <c r="C20">
        <v>31288760</v>
      </c>
      <c r="D20">
        <v>35271944</v>
      </c>
      <c r="E20">
        <v>33702008</v>
      </c>
      <c r="F20">
        <v>32365798</v>
      </c>
      <c r="G20">
        <v>28736716</v>
      </c>
      <c r="H20">
        <v>31454828</v>
      </c>
    </row>
    <row r="21" spans="2:12" x14ac:dyDescent="0.25">
      <c r="B21">
        <f t="shared" si="0"/>
        <v>36516834.666666664</v>
      </c>
      <c r="C21">
        <v>38177296</v>
      </c>
      <c r="D21">
        <v>36361648</v>
      </c>
      <c r="E21">
        <v>34456128</v>
      </c>
      <c r="F21">
        <v>35752052</v>
      </c>
      <c r="G21">
        <v>38235552</v>
      </c>
      <c r="H21">
        <v>36118332</v>
      </c>
    </row>
    <row r="22" spans="2:12" x14ac:dyDescent="0.25">
      <c r="B22">
        <f t="shared" si="0"/>
        <v>42193836.666666664</v>
      </c>
      <c r="C22">
        <v>41530232</v>
      </c>
      <c r="D22">
        <v>42115948</v>
      </c>
      <c r="E22">
        <v>42672288</v>
      </c>
      <c r="F22">
        <v>42283716</v>
      </c>
      <c r="G22">
        <v>42157792</v>
      </c>
      <c r="H22">
        <v>42403044</v>
      </c>
    </row>
    <row r="23" spans="2:12" x14ac:dyDescent="0.25">
      <c r="B23">
        <f t="shared" si="0"/>
        <v>52293090.666666664</v>
      </c>
      <c r="C23">
        <v>51711608</v>
      </c>
      <c r="D23">
        <v>54538488</v>
      </c>
      <c r="E23">
        <v>51919256</v>
      </c>
      <c r="F23">
        <v>51510316</v>
      </c>
      <c r="G23">
        <v>51811800</v>
      </c>
      <c r="H23">
        <v>52267076</v>
      </c>
    </row>
    <row r="24" spans="2:12" x14ac:dyDescent="0.25">
      <c r="B24">
        <f t="shared" si="0"/>
        <v>59450223.333333336</v>
      </c>
      <c r="C24">
        <v>58773408</v>
      </c>
      <c r="D24">
        <v>58800224</v>
      </c>
      <c r="E24">
        <v>59883748</v>
      </c>
      <c r="F24">
        <v>59760652</v>
      </c>
      <c r="G24">
        <v>59941864</v>
      </c>
      <c r="H24">
        <v>59541444</v>
      </c>
    </row>
    <row r="25" spans="2:12" x14ac:dyDescent="0.25">
      <c r="B25">
        <f t="shared" si="0"/>
        <v>73084026.666666672</v>
      </c>
      <c r="C25">
        <v>73569576</v>
      </c>
      <c r="D25">
        <v>74106144</v>
      </c>
      <c r="E25">
        <v>73487248</v>
      </c>
      <c r="F25">
        <v>70408080</v>
      </c>
      <c r="G25">
        <v>73534608</v>
      </c>
      <c r="H25">
        <v>73398504</v>
      </c>
      <c r="I25">
        <v>73317760</v>
      </c>
      <c r="J25">
        <v>73221120</v>
      </c>
      <c r="K25">
        <v>73394560</v>
      </c>
      <c r="L25">
        <v>73509456</v>
      </c>
    </row>
    <row r="26" spans="2:12" x14ac:dyDescent="0.25">
      <c r="B26">
        <f t="shared" si="0"/>
        <v>93091460</v>
      </c>
      <c r="C26">
        <v>89819456</v>
      </c>
      <c r="D26">
        <v>98578352</v>
      </c>
      <c r="E26">
        <v>89771456</v>
      </c>
      <c r="F26">
        <v>94196576</v>
      </c>
    </row>
    <row r="27" spans="2:12" x14ac:dyDescent="0.25">
      <c r="B27">
        <f t="shared" si="0"/>
        <v>119713224</v>
      </c>
      <c r="C27">
        <v>115929872</v>
      </c>
      <c r="D27">
        <v>121075936</v>
      </c>
      <c r="E27">
        <v>120750272</v>
      </c>
      <c r="F27">
        <v>121096816</v>
      </c>
    </row>
    <row r="28" spans="2:12" x14ac:dyDescent="0.25">
      <c r="B28">
        <f t="shared" si="0"/>
        <v>147727968</v>
      </c>
      <c r="C28">
        <v>152460336</v>
      </c>
      <c r="D28">
        <v>146084544</v>
      </c>
      <c r="E28">
        <v>145926848</v>
      </c>
      <c r="F28">
        <v>146440144</v>
      </c>
    </row>
    <row r="29" spans="2:12" x14ac:dyDescent="0.25">
      <c r="B29">
        <f t="shared" si="0"/>
        <v>183223416</v>
      </c>
      <c r="C29">
        <v>181063072</v>
      </c>
      <c r="D29">
        <v>189400080</v>
      </c>
      <c r="E29">
        <v>181117728</v>
      </c>
      <c r="F29">
        <v>181312784</v>
      </c>
    </row>
    <row r="30" spans="2:12" x14ac:dyDescent="0.25">
      <c r="B30">
        <f t="shared" si="0"/>
        <v>223378460</v>
      </c>
      <c r="C30">
        <v>220528496</v>
      </c>
      <c r="D30">
        <v>220657152</v>
      </c>
      <c r="E30">
        <v>220296160</v>
      </c>
      <c r="F30">
        <v>232032032</v>
      </c>
    </row>
    <row r="31" spans="2:12" x14ac:dyDescent="0.25">
      <c r="B31">
        <f t="shared" si="0"/>
        <v>267472844</v>
      </c>
      <c r="C31">
        <v>264263920</v>
      </c>
      <c r="D31">
        <v>276186112</v>
      </c>
      <c r="E31">
        <v>264641808</v>
      </c>
      <c r="F31">
        <v>264799536</v>
      </c>
    </row>
    <row r="32" spans="2:12" x14ac:dyDescent="0.25">
      <c r="B32">
        <f t="shared" si="0"/>
        <v>322507640</v>
      </c>
      <c r="C32">
        <v>318766848</v>
      </c>
      <c r="D32">
        <v>333144896</v>
      </c>
      <c r="E32">
        <v>318729632</v>
      </c>
      <c r="F32">
        <v>319389184</v>
      </c>
    </row>
    <row r="33" spans="2:6" x14ac:dyDescent="0.25">
      <c r="B33">
        <f t="shared" si="0"/>
        <v>379355592</v>
      </c>
      <c r="C33">
        <v>375440416</v>
      </c>
      <c r="D33">
        <v>390291360</v>
      </c>
      <c r="E33">
        <v>375415104</v>
      </c>
      <c r="F33">
        <v>376275488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sheetData>
    <row r="1" spans="1:7" x14ac:dyDescent="0.25">
      <c r="A1">
        <v>9</v>
      </c>
    </row>
    <row r="2" spans="1:7" x14ac:dyDescent="0.25">
      <c r="A2">
        <f>TRIMMEAN(B2:G2, 0.2)</f>
        <v>2666.5</v>
      </c>
      <c r="B2">
        <v>1833</v>
      </c>
      <c r="C2">
        <v>2532</v>
      </c>
      <c r="D2">
        <v>3155</v>
      </c>
      <c r="E2">
        <v>2867</v>
      </c>
      <c r="F2">
        <v>2692</v>
      </c>
      <c r="G2">
        <v>2920</v>
      </c>
    </row>
    <row r="3" spans="1:7" x14ac:dyDescent="0.25">
      <c r="A3">
        <f t="shared" ref="A3:A33" si="0">TRIMMEAN(B3:G3, 0.2)</f>
        <v>10479.5</v>
      </c>
      <c r="B3">
        <v>7003</v>
      </c>
      <c r="C3">
        <v>23969</v>
      </c>
      <c r="D3">
        <v>9559</v>
      </c>
      <c r="E3">
        <v>8958</v>
      </c>
      <c r="F3">
        <v>6340</v>
      </c>
      <c r="G3">
        <v>7048</v>
      </c>
    </row>
    <row r="4" spans="1:7" x14ac:dyDescent="0.25">
      <c r="A4">
        <f t="shared" si="0"/>
        <v>15387.833333333334</v>
      </c>
      <c r="B4">
        <v>14624</v>
      </c>
      <c r="C4">
        <v>14616</v>
      </c>
      <c r="D4">
        <v>16026</v>
      </c>
      <c r="E4">
        <v>15040</v>
      </c>
      <c r="F4">
        <v>15966</v>
      </c>
      <c r="G4">
        <v>16055</v>
      </c>
    </row>
    <row r="5" spans="1:7" x14ac:dyDescent="0.25">
      <c r="A5">
        <f t="shared" si="0"/>
        <v>36081.666666666664</v>
      </c>
      <c r="B5">
        <v>36479</v>
      </c>
      <c r="C5">
        <v>34573</v>
      </c>
      <c r="D5">
        <v>31916</v>
      </c>
      <c r="E5">
        <v>31792</v>
      </c>
      <c r="F5">
        <v>39014</v>
      </c>
      <c r="G5">
        <v>42716</v>
      </c>
    </row>
    <row r="6" spans="1:7" x14ac:dyDescent="0.25">
      <c r="A6">
        <f t="shared" si="0"/>
        <v>60490</v>
      </c>
      <c r="B6">
        <v>63465</v>
      </c>
      <c r="C6">
        <v>56866</v>
      </c>
      <c r="D6">
        <v>59393</v>
      </c>
      <c r="E6">
        <v>61538</v>
      </c>
      <c r="F6">
        <v>57608</v>
      </c>
      <c r="G6">
        <v>64070</v>
      </c>
    </row>
    <row r="7" spans="1:7" x14ac:dyDescent="0.25">
      <c r="A7">
        <f t="shared" si="0"/>
        <v>97361.666666666672</v>
      </c>
      <c r="B7">
        <v>104289</v>
      </c>
      <c r="C7">
        <v>94428</v>
      </c>
      <c r="D7">
        <v>99331</v>
      </c>
      <c r="E7">
        <v>95876</v>
      </c>
      <c r="F7">
        <v>94961</v>
      </c>
      <c r="G7">
        <v>95285</v>
      </c>
    </row>
    <row r="8" spans="1:7" x14ac:dyDescent="0.25">
      <c r="A8">
        <f t="shared" si="0"/>
        <v>148434</v>
      </c>
      <c r="B8">
        <v>155684</v>
      </c>
      <c r="C8">
        <v>144261</v>
      </c>
      <c r="D8">
        <v>143380</v>
      </c>
      <c r="E8">
        <v>152413</v>
      </c>
      <c r="F8">
        <v>145522</v>
      </c>
      <c r="G8">
        <v>149344</v>
      </c>
    </row>
    <row r="9" spans="1:7" x14ac:dyDescent="0.25">
      <c r="A9">
        <f t="shared" si="0"/>
        <v>246523</v>
      </c>
      <c r="B9">
        <v>258950</v>
      </c>
      <c r="C9">
        <v>244133</v>
      </c>
      <c r="D9">
        <v>241390</v>
      </c>
      <c r="E9">
        <v>243460</v>
      </c>
      <c r="F9">
        <v>235679</v>
      </c>
      <c r="G9">
        <v>255526</v>
      </c>
    </row>
    <row r="10" spans="1:7" x14ac:dyDescent="0.25">
      <c r="A10">
        <f t="shared" si="0"/>
        <v>493374.83333333331</v>
      </c>
      <c r="B10">
        <v>505091</v>
      </c>
      <c r="C10">
        <v>498628</v>
      </c>
      <c r="D10">
        <v>486124</v>
      </c>
      <c r="E10">
        <v>482102</v>
      </c>
      <c r="F10">
        <v>495168</v>
      </c>
      <c r="G10">
        <v>493136</v>
      </c>
    </row>
    <row r="11" spans="1:7" x14ac:dyDescent="0.25">
      <c r="A11">
        <f t="shared" si="0"/>
        <v>548083.66666666663</v>
      </c>
      <c r="B11">
        <v>976937</v>
      </c>
      <c r="C11">
        <v>464107</v>
      </c>
      <c r="D11">
        <v>465138</v>
      </c>
      <c r="E11">
        <v>463413</v>
      </c>
      <c r="F11">
        <v>462805</v>
      </c>
      <c r="G11">
        <v>456102</v>
      </c>
    </row>
    <row r="12" spans="1:7" x14ac:dyDescent="0.25">
      <c r="A12">
        <f t="shared" si="0"/>
        <v>672265.83333333337</v>
      </c>
      <c r="B12">
        <v>613952</v>
      </c>
      <c r="C12">
        <v>609719</v>
      </c>
      <c r="D12">
        <v>603237</v>
      </c>
      <c r="E12">
        <v>965685</v>
      </c>
      <c r="F12">
        <v>617555</v>
      </c>
      <c r="G12">
        <v>623447</v>
      </c>
    </row>
    <row r="13" spans="1:7" x14ac:dyDescent="0.25">
      <c r="A13">
        <f t="shared" si="0"/>
        <v>788850.33333333337</v>
      </c>
      <c r="B13">
        <v>785712</v>
      </c>
      <c r="C13">
        <v>814577</v>
      </c>
      <c r="D13">
        <v>777920</v>
      </c>
      <c r="E13">
        <v>776190</v>
      </c>
      <c r="F13">
        <v>796866</v>
      </c>
      <c r="G13">
        <v>781837</v>
      </c>
    </row>
    <row r="14" spans="1:7" x14ac:dyDescent="0.25">
      <c r="A14">
        <f t="shared" si="0"/>
        <v>996826</v>
      </c>
      <c r="B14">
        <v>985314</v>
      </c>
      <c r="C14">
        <v>988619</v>
      </c>
      <c r="D14">
        <v>1014359</v>
      </c>
      <c r="E14">
        <v>995001</v>
      </c>
      <c r="F14">
        <v>1007845</v>
      </c>
      <c r="G14">
        <v>989818</v>
      </c>
    </row>
    <row r="15" spans="1:7" x14ac:dyDescent="0.25">
      <c r="A15">
        <f t="shared" si="0"/>
        <v>1279097</v>
      </c>
      <c r="B15">
        <v>1259305</v>
      </c>
      <c r="C15">
        <v>1285666</v>
      </c>
      <c r="D15">
        <v>1270803</v>
      </c>
      <c r="E15">
        <v>1287342</v>
      </c>
      <c r="F15">
        <v>1292828</v>
      </c>
      <c r="G15">
        <v>1278638</v>
      </c>
    </row>
    <row r="16" spans="1:7" x14ac:dyDescent="0.25">
      <c r="A16">
        <f t="shared" si="0"/>
        <v>2161382.3333333335</v>
      </c>
      <c r="B16">
        <v>2748125</v>
      </c>
      <c r="C16">
        <v>2038997</v>
      </c>
      <c r="D16">
        <v>2036050</v>
      </c>
      <c r="E16">
        <v>2019941</v>
      </c>
      <c r="F16">
        <v>2085018</v>
      </c>
      <c r="G16">
        <v>2040163</v>
      </c>
    </row>
    <row r="17" spans="1:11" x14ac:dyDescent="0.25">
      <c r="A17">
        <f t="shared" si="0"/>
        <v>2055199</v>
      </c>
      <c r="B17">
        <v>2064637</v>
      </c>
      <c r="C17">
        <v>2065381</v>
      </c>
      <c r="D17">
        <v>2045737</v>
      </c>
      <c r="E17">
        <v>2064939</v>
      </c>
      <c r="F17">
        <v>2046482</v>
      </c>
      <c r="G17">
        <v>2044018</v>
      </c>
    </row>
    <row r="18" spans="1:11" x14ac:dyDescent="0.25">
      <c r="A18">
        <f t="shared" si="0"/>
        <v>2448036.8333333335</v>
      </c>
      <c r="B18">
        <v>2465499</v>
      </c>
      <c r="C18">
        <v>2467776</v>
      </c>
      <c r="D18">
        <v>2447498</v>
      </c>
      <c r="E18">
        <v>2397788</v>
      </c>
      <c r="F18">
        <v>2451671</v>
      </c>
      <c r="G18">
        <v>2457989</v>
      </c>
    </row>
    <row r="19" spans="1:11" x14ac:dyDescent="0.25">
      <c r="A19">
        <f t="shared" si="0"/>
        <v>3050396.1666666665</v>
      </c>
      <c r="B19">
        <v>3070158</v>
      </c>
      <c r="C19">
        <v>3131563</v>
      </c>
      <c r="D19">
        <v>2994533</v>
      </c>
      <c r="E19">
        <v>3028526</v>
      </c>
      <c r="F19">
        <v>2985652</v>
      </c>
      <c r="G19">
        <v>3091945</v>
      </c>
    </row>
    <row r="20" spans="1:11" x14ac:dyDescent="0.25">
      <c r="A20">
        <f t="shared" si="0"/>
        <v>6322217.166666667</v>
      </c>
      <c r="B20">
        <v>6132571</v>
      </c>
      <c r="C20">
        <v>6756301</v>
      </c>
      <c r="D20">
        <v>6129482</v>
      </c>
      <c r="E20">
        <v>6331348</v>
      </c>
      <c r="F20">
        <v>6207967</v>
      </c>
      <c r="G20">
        <v>6375634</v>
      </c>
    </row>
    <row r="21" spans="1:11" x14ac:dyDescent="0.25">
      <c r="A21">
        <f t="shared" si="0"/>
        <v>9563559.166666666</v>
      </c>
      <c r="B21">
        <v>9964779</v>
      </c>
      <c r="C21">
        <v>9502972</v>
      </c>
      <c r="D21">
        <v>9285757</v>
      </c>
      <c r="E21">
        <v>10029429</v>
      </c>
      <c r="F21">
        <v>9443078</v>
      </c>
      <c r="G21">
        <v>9155340</v>
      </c>
    </row>
    <row r="22" spans="1:11" x14ac:dyDescent="0.25">
      <c r="A22">
        <f t="shared" si="0"/>
        <v>15335888.666666666</v>
      </c>
      <c r="B22">
        <v>15762447</v>
      </c>
      <c r="C22">
        <v>15541131</v>
      </c>
      <c r="D22">
        <v>14748491</v>
      </c>
      <c r="E22">
        <v>14878514</v>
      </c>
      <c r="F22">
        <v>15617591</v>
      </c>
      <c r="G22">
        <v>15467158</v>
      </c>
    </row>
    <row r="23" spans="1:11" x14ac:dyDescent="0.25">
      <c r="A23">
        <f t="shared" si="0"/>
        <v>20662088.333333332</v>
      </c>
      <c r="B23">
        <v>21088852</v>
      </c>
      <c r="C23">
        <v>20063930</v>
      </c>
      <c r="D23">
        <v>19989304</v>
      </c>
      <c r="E23">
        <v>20207930</v>
      </c>
      <c r="F23">
        <v>21342782</v>
      </c>
      <c r="G23">
        <v>21279732</v>
      </c>
      <c r="H23">
        <v>19888766</v>
      </c>
      <c r="I23">
        <v>21279868</v>
      </c>
      <c r="J23">
        <v>20587548</v>
      </c>
      <c r="K23">
        <v>21305508</v>
      </c>
    </row>
    <row r="24" spans="1:11" x14ac:dyDescent="0.25">
      <c r="A24">
        <f t="shared" si="0"/>
        <v>40832635</v>
      </c>
      <c r="B24">
        <v>40992532</v>
      </c>
      <c r="C24">
        <v>41073744</v>
      </c>
      <c r="D24">
        <v>39821764</v>
      </c>
      <c r="E24">
        <v>41442500</v>
      </c>
    </row>
    <row r="25" spans="1:11" x14ac:dyDescent="0.25">
      <c r="A25">
        <f t="shared" si="0"/>
        <v>62151501</v>
      </c>
      <c r="B25">
        <v>61728988</v>
      </c>
      <c r="C25">
        <v>62329776</v>
      </c>
      <c r="D25">
        <v>62331364</v>
      </c>
      <c r="E25">
        <v>62215876</v>
      </c>
    </row>
    <row r="26" spans="1:11" x14ac:dyDescent="0.25">
      <c r="A26">
        <f t="shared" si="0"/>
        <v>87458806</v>
      </c>
      <c r="B26">
        <v>87885320</v>
      </c>
      <c r="C26">
        <v>87290216</v>
      </c>
      <c r="D26">
        <v>87396936</v>
      </c>
      <c r="E26">
        <v>87262752</v>
      </c>
    </row>
    <row r="27" spans="1:11" x14ac:dyDescent="0.25">
      <c r="A27">
        <f t="shared" si="0"/>
        <v>87458806</v>
      </c>
      <c r="B27">
        <v>87885320</v>
      </c>
      <c r="C27">
        <v>87290216</v>
      </c>
      <c r="D27">
        <v>87396936</v>
      </c>
      <c r="E27">
        <v>87262752</v>
      </c>
    </row>
    <row r="28" spans="1:11" x14ac:dyDescent="0.25">
      <c r="A28">
        <f t="shared" si="0"/>
        <v>116655204</v>
      </c>
      <c r="B28">
        <v>117692768</v>
      </c>
      <c r="C28">
        <v>113230288</v>
      </c>
      <c r="D28">
        <v>117829184</v>
      </c>
      <c r="E28">
        <v>117868576</v>
      </c>
    </row>
    <row r="29" spans="1:11" x14ac:dyDescent="0.25">
      <c r="A29">
        <f t="shared" si="0"/>
        <v>156450100</v>
      </c>
      <c r="B29">
        <v>154781568</v>
      </c>
      <c r="C29">
        <v>154160000</v>
      </c>
      <c r="D29">
        <v>162721552</v>
      </c>
      <c r="E29">
        <v>154137280</v>
      </c>
    </row>
    <row r="30" spans="1:11" x14ac:dyDescent="0.25">
      <c r="A30">
        <f t="shared" si="0"/>
        <v>199608016</v>
      </c>
      <c r="B30">
        <v>196779376</v>
      </c>
      <c r="C30">
        <v>197643504</v>
      </c>
      <c r="D30">
        <v>196400080</v>
      </c>
      <c r="E30">
        <v>207609104</v>
      </c>
    </row>
    <row r="31" spans="1:11" x14ac:dyDescent="0.25">
      <c r="A31">
        <f t="shared" si="0"/>
        <v>249587944</v>
      </c>
      <c r="B31">
        <v>244633168</v>
      </c>
      <c r="C31">
        <v>246703520</v>
      </c>
      <c r="D31">
        <v>263074928</v>
      </c>
      <c r="E31">
        <v>243940160</v>
      </c>
    </row>
    <row r="32" spans="1:11" x14ac:dyDescent="0.25">
      <c r="A32">
        <f t="shared" si="0"/>
        <v>312132568</v>
      </c>
      <c r="B32">
        <v>304513888</v>
      </c>
      <c r="C32">
        <v>309293120</v>
      </c>
      <c r="D32">
        <v>328411552</v>
      </c>
      <c r="E32">
        <v>306311712</v>
      </c>
    </row>
    <row r="33" spans="1:5" x14ac:dyDescent="0.25">
      <c r="A33">
        <f t="shared" si="0"/>
        <v>375312560</v>
      </c>
      <c r="B33">
        <v>371330368</v>
      </c>
      <c r="C33">
        <v>372360928</v>
      </c>
      <c r="D33">
        <v>387727872</v>
      </c>
      <c r="E33">
        <v>369831072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F13" sqref="F13"/>
    </sheetView>
  </sheetViews>
  <sheetFormatPr defaultRowHeight="15" x14ac:dyDescent="0.25"/>
  <sheetData>
    <row r="1" spans="1:8" x14ac:dyDescent="0.25">
      <c r="A1">
        <v>16</v>
      </c>
    </row>
    <row r="2" spans="1:8" x14ac:dyDescent="0.25">
      <c r="A2">
        <f>TRIMMEAN(B2:G2, 0.2)</f>
        <v>1796.5</v>
      </c>
      <c r="B2">
        <v>1612</v>
      </c>
      <c r="C2">
        <v>1574</v>
      </c>
      <c r="D2">
        <v>1853</v>
      </c>
      <c r="E2">
        <v>2011</v>
      </c>
      <c r="F2">
        <v>1988</v>
      </c>
      <c r="G2">
        <v>1741</v>
      </c>
      <c r="H2">
        <v>1852</v>
      </c>
    </row>
    <row r="3" spans="1:8" x14ac:dyDescent="0.25">
      <c r="A3">
        <f t="shared" ref="A3:A33" si="0">TRIMMEAN(B3:G3, 0.2)</f>
        <v>19323.833333333332</v>
      </c>
      <c r="B3">
        <v>39005</v>
      </c>
      <c r="C3">
        <v>22068</v>
      </c>
      <c r="D3">
        <v>5439</v>
      </c>
      <c r="E3">
        <v>40265</v>
      </c>
      <c r="F3">
        <v>3865</v>
      </c>
      <c r="G3">
        <v>5301</v>
      </c>
    </row>
    <row r="4" spans="1:8" x14ac:dyDescent="0.25">
      <c r="A4">
        <f t="shared" si="0"/>
        <v>15430.333333333334</v>
      </c>
      <c r="B4">
        <v>9450</v>
      </c>
      <c r="C4">
        <v>11245</v>
      </c>
      <c r="D4">
        <v>10725</v>
      </c>
      <c r="E4">
        <v>10988</v>
      </c>
      <c r="F4">
        <v>39790</v>
      </c>
      <c r="G4">
        <v>10384</v>
      </c>
    </row>
    <row r="5" spans="1:8" x14ac:dyDescent="0.25">
      <c r="A5">
        <f t="shared" si="0"/>
        <v>24151.166666666668</v>
      </c>
      <c r="B5">
        <v>17486</v>
      </c>
      <c r="C5">
        <v>17768</v>
      </c>
      <c r="D5">
        <v>18246</v>
      </c>
      <c r="E5">
        <v>20753</v>
      </c>
      <c r="F5">
        <v>18056</v>
      </c>
      <c r="G5">
        <v>52598</v>
      </c>
    </row>
    <row r="6" spans="1:8" x14ac:dyDescent="0.25">
      <c r="A6">
        <f t="shared" si="0"/>
        <v>32732.5</v>
      </c>
      <c r="B6">
        <v>32258</v>
      </c>
      <c r="C6">
        <v>32987</v>
      </c>
      <c r="D6">
        <v>31652</v>
      </c>
      <c r="E6">
        <v>33221</v>
      </c>
      <c r="F6">
        <v>33725</v>
      </c>
      <c r="G6">
        <v>32552</v>
      </c>
    </row>
    <row r="7" spans="1:8" x14ac:dyDescent="0.25">
      <c r="A7">
        <f t="shared" si="0"/>
        <v>56670</v>
      </c>
      <c r="B7">
        <v>53465</v>
      </c>
      <c r="C7">
        <v>52958</v>
      </c>
      <c r="D7">
        <v>53525</v>
      </c>
      <c r="E7">
        <v>72782</v>
      </c>
      <c r="F7">
        <v>53757</v>
      </c>
      <c r="G7">
        <v>53533</v>
      </c>
    </row>
    <row r="8" spans="1:8" x14ac:dyDescent="0.25">
      <c r="A8">
        <f t="shared" si="0"/>
        <v>89140.5</v>
      </c>
      <c r="B8">
        <v>85817</v>
      </c>
      <c r="C8">
        <v>92095</v>
      </c>
      <c r="D8">
        <v>89927</v>
      </c>
      <c r="E8">
        <v>89841</v>
      </c>
      <c r="F8">
        <v>88201</v>
      </c>
      <c r="G8">
        <v>88962</v>
      </c>
    </row>
    <row r="9" spans="1:8" x14ac:dyDescent="0.25">
      <c r="A9">
        <f t="shared" si="0"/>
        <v>127791.5</v>
      </c>
      <c r="B9">
        <v>127736</v>
      </c>
      <c r="C9">
        <v>128599</v>
      </c>
      <c r="D9">
        <v>126507</v>
      </c>
      <c r="E9">
        <v>127162</v>
      </c>
      <c r="F9">
        <v>129218</v>
      </c>
      <c r="G9">
        <v>127527</v>
      </c>
    </row>
    <row r="10" spans="1:8" x14ac:dyDescent="0.25">
      <c r="A10">
        <f t="shared" si="0"/>
        <v>181665.66666666666</v>
      </c>
      <c r="B10">
        <v>182086</v>
      </c>
      <c r="C10">
        <v>176973</v>
      </c>
      <c r="D10">
        <v>178128</v>
      </c>
      <c r="E10">
        <v>176686</v>
      </c>
      <c r="F10">
        <v>187453</v>
      </c>
      <c r="G10">
        <v>188668</v>
      </c>
      <c r="H10">
        <v>178493</v>
      </c>
    </row>
    <row r="11" spans="1:8" x14ac:dyDescent="0.25">
      <c r="A11">
        <f t="shared" si="0"/>
        <v>236702.5</v>
      </c>
      <c r="B11">
        <v>237060</v>
      </c>
      <c r="C11">
        <v>236625</v>
      </c>
      <c r="D11">
        <v>235670</v>
      </c>
      <c r="E11">
        <v>233564</v>
      </c>
      <c r="F11">
        <v>236670</v>
      </c>
      <c r="G11">
        <v>240626</v>
      </c>
      <c r="H11">
        <v>241235</v>
      </c>
    </row>
    <row r="12" spans="1:8" x14ac:dyDescent="0.25">
      <c r="A12">
        <f t="shared" si="0"/>
        <v>339488.66666666669</v>
      </c>
      <c r="B12">
        <v>337527</v>
      </c>
      <c r="C12">
        <v>341579</v>
      </c>
      <c r="D12">
        <v>335770</v>
      </c>
      <c r="E12">
        <v>345520</v>
      </c>
      <c r="F12">
        <v>337635</v>
      </c>
      <c r="G12">
        <v>338901</v>
      </c>
      <c r="H12">
        <v>339342</v>
      </c>
    </row>
    <row r="13" spans="1:8" x14ac:dyDescent="0.25">
      <c r="A13">
        <f t="shared" si="0"/>
        <v>655611</v>
      </c>
      <c r="B13">
        <v>643426</v>
      </c>
      <c r="C13">
        <v>646705</v>
      </c>
      <c r="D13">
        <v>672045</v>
      </c>
      <c r="E13">
        <v>654582</v>
      </c>
      <c r="F13">
        <v>673818</v>
      </c>
      <c r="G13">
        <v>643090</v>
      </c>
    </row>
    <row r="14" spans="1:8" x14ac:dyDescent="0.25">
      <c r="A14">
        <f t="shared" si="0"/>
        <v>578742.16666666663</v>
      </c>
      <c r="B14">
        <v>573637</v>
      </c>
      <c r="C14">
        <v>570382</v>
      </c>
      <c r="D14">
        <v>589050</v>
      </c>
      <c r="E14">
        <v>588197</v>
      </c>
      <c r="F14">
        <v>571660</v>
      </c>
      <c r="G14">
        <v>579527</v>
      </c>
    </row>
    <row r="15" spans="1:8" x14ac:dyDescent="0.25">
      <c r="A15">
        <f t="shared" si="0"/>
        <v>666249.33333333337</v>
      </c>
      <c r="B15">
        <v>652762</v>
      </c>
      <c r="C15">
        <v>672022</v>
      </c>
      <c r="D15">
        <v>669649</v>
      </c>
      <c r="E15">
        <v>666906</v>
      </c>
      <c r="F15">
        <v>670221</v>
      </c>
      <c r="G15">
        <v>665936</v>
      </c>
    </row>
    <row r="16" spans="1:8" x14ac:dyDescent="0.25">
      <c r="A16">
        <f t="shared" si="0"/>
        <v>1200579</v>
      </c>
      <c r="B16">
        <v>1199909</v>
      </c>
      <c r="C16">
        <v>1189269</v>
      </c>
      <c r="D16">
        <v>1225528</v>
      </c>
      <c r="E16">
        <v>1199216</v>
      </c>
      <c r="F16">
        <v>1202803</v>
      </c>
      <c r="G16">
        <v>1186749</v>
      </c>
    </row>
    <row r="17" spans="1:12" x14ac:dyDescent="0.25">
      <c r="A17">
        <f t="shared" si="0"/>
        <v>1046759.3333333334</v>
      </c>
      <c r="B17">
        <v>1041625</v>
      </c>
      <c r="C17">
        <v>1049120</v>
      </c>
      <c r="D17">
        <v>1065633</v>
      </c>
      <c r="E17">
        <v>1037218</v>
      </c>
      <c r="F17">
        <v>1049340</v>
      </c>
      <c r="G17">
        <v>1037620</v>
      </c>
    </row>
    <row r="18" spans="1:12" x14ac:dyDescent="0.25">
      <c r="A18">
        <f t="shared" si="0"/>
        <v>4125250.6666666665</v>
      </c>
      <c r="B18">
        <v>3836068</v>
      </c>
      <c r="C18">
        <v>3843606</v>
      </c>
      <c r="D18">
        <v>4678578</v>
      </c>
      <c r="E18">
        <v>3837712</v>
      </c>
      <c r="F18">
        <v>4674427</v>
      </c>
      <c r="G18">
        <v>3881113</v>
      </c>
    </row>
    <row r="19" spans="1:12" x14ac:dyDescent="0.25">
      <c r="A19">
        <f t="shared" si="0"/>
        <v>1948033.8333333333</v>
      </c>
      <c r="B19">
        <v>1918482</v>
      </c>
      <c r="C19">
        <v>1946767</v>
      </c>
      <c r="D19">
        <v>2002199</v>
      </c>
      <c r="E19">
        <v>1953716</v>
      </c>
      <c r="F19">
        <v>1935288</v>
      </c>
      <c r="G19">
        <v>1931751</v>
      </c>
    </row>
    <row r="20" spans="1:12" x14ac:dyDescent="0.25">
      <c r="A20">
        <f t="shared" si="0"/>
        <v>1889622.1666666667</v>
      </c>
      <c r="B20">
        <v>1875185</v>
      </c>
      <c r="C20">
        <v>1877558</v>
      </c>
      <c r="D20">
        <v>1979331</v>
      </c>
      <c r="E20">
        <v>1893503</v>
      </c>
      <c r="F20">
        <v>1863692</v>
      </c>
      <c r="G20">
        <v>1848464</v>
      </c>
    </row>
    <row r="21" spans="1:12" x14ac:dyDescent="0.25">
      <c r="A21">
        <f t="shared" si="0"/>
        <v>2816580.1666666665</v>
      </c>
      <c r="B21">
        <v>2759734</v>
      </c>
      <c r="C21">
        <v>2758070</v>
      </c>
      <c r="D21">
        <v>2956870</v>
      </c>
      <c r="E21">
        <v>2764664</v>
      </c>
      <c r="F21">
        <v>2899753</v>
      </c>
      <c r="G21">
        <v>2760390</v>
      </c>
    </row>
    <row r="22" spans="1:12" x14ac:dyDescent="0.25">
      <c r="A22">
        <f t="shared" si="0"/>
        <v>2546021.5</v>
      </c>
      <c r="B22">
        <v>2544901</v>
      </c>
      <c r="C22">
        <v>2556930</v>
      </c>
      <c r="D22">
        <v>2538925</v>
      </c>
      <c r="E22">
        <v>2548003</v>
      </c>
      <c r="F22">
        <v>2560222</v>
      </c>
      <c r="G22">
        <v>2527148</v>
      </c>
    </row>
    <row r="23" spans="1:12" x14ac:dyDescent="0.25">
      <c r="A23">
        <f t="shared" si="0"/>
        <v>3388234.6666666665</v>
      </c>
      <c r="B23">
        <v>3196823</v>
      </c>
      <c r="C23">
        <v>3189923</v>
      </c>
      <c r="D23">
        <v>3322307</v>
      </c>
      <c r="E23">
        <v>3170930</v>
      </c>
      <c r="F23">
        <v>4274024</v>
      </c>
      <c r="G23">
        <v>3175401</v>
      </c>
      <c r="H23">
        <v>3212557</v>
      </c>
      <c r="I23">
        <v>3533055</v>
      </c>
      <c r="J23">
        <v>3481391</v>
      </c>
      <c r="K23">
        <v>3528657</v>
      </c>
      <c r="L23">
        <v>3317037</v>
      </c>
    </row>
    <row r="24" spans="1:12" x14ac:dyDescent="0.25">
      <c r="A24">
        <f t="shared" si="0"/>
        <v>10260708.4</v>
      </c>
      <c r="B24">
        <v>10450126</v>
      </c>
      <c r="C24">
        <v>10115250</v>
      </c>
      <c r="D24">
        <v>10046424</v>
      </c>
      <c r="E24">
        <v>10626342</v>
      </c>
      <c r="F24">
        <v>10065400</v>
      </c>
    </row>
    <row r="25" spans="1:12" x14ac:dyDescent="0.25">
      <c r="A25">
        <f t="shared" si="0"/>
        <v>29714017.600000001</v>
      </c>
      <c r="B25">
        <v>30618404</v>
      </c>
      <c r="C25">
        <v>29259578</v>
      </c>
      <c r="D25">
        <v>30281868</v>
      </c>
      <c r="E25">
        <v>29204272</v>
      </c>
      <c r="F25">
        <v>29205966</v>
      </c>
    </row>
    <row r="26" spans="1:12" x14ac:dyDescent="0.25">
      <c r="A26">
        <f t="shared" si="0"/>
        <v>74977886.400000006</v>
      </c>
      <c r="B26">
        <v>82374152</v>
      </c>
      <c r="C26">
        <v>70288640</v>
      </c>
      <c r="D26">
        <v>69766856</v>
      </c>
      <c r="E26">
        <v>80888760</v>
      </c>
      <c r="F26">
        <v>71571024</v>
      </c>
    </row>
    <row r="27" spans="1:12" x14ac:dyDescent="0.25">
      <c r="A27">
        <f t="shared" si="0"/>
        <v>86369313.599999994</v>
      </c>
      <c r="B27">
        <v>84307344</v>
      </c>
      <c r="C27">
        <v>84022488</v>
      </c>
      <c r="D27">
        <v>83806208</v>
      </c>
      <c r="E27">
        <v>95908664</v>
      </c>
      <c r="F27">
        <v>83801864</v>
      </c>
    </row>
    <row r="28" spans="1:12" x14ac:dyDescent="0.25">
      <c r="A28">
        <f t="shared" si="0"/>
        <v>120278652.8</v>
      </c>
      <c r="B28">
        <v>117368176</v>
      </c>
      <c r="C28">
        <v>117651376</v>
      </c>
      <c r="D28">
        <v>117125744</v>
      </c>
      <c r="E28">
        <v>127916928</v>
      </c>
      <c r="F28">
        <v>121331040</v>
      </c>
    </row>
    <row r="29" spans="1:12" x14ac:dyDescent="0.25">
      <c r="A29">
        <f t="shared" si="0"/>
        <v>163741404.80000001</v>
      </c>
      <c r="B29">
        <v>161954032</v>
      </c>
      <c r="C29">
        <v>158486816</v>
      </c>
      <c r="D29">
        <v>160881376</v>
      </c>
      <c r="E29">
        <v>163710688</v>
      </c>
      <c r="F29">
        <v>173674112</v>
      </c>
    </row>
    <row r="30" spans="1:12" x14ac:dyDescent="0.25">
      <c r="A30">
        <f t="shared" si="0"/>
        <v>207248790.40000001</v>
      </c>
      <c r="B30">
        <v>208775648</v>
      </c>
      <c r="C30">
        <v>206062368</v>
      </c>
      <c r="D30">
        <v>209135392</v>
      </c>
      <c r="E30">
        <v>206326528</v>
      </c>
      <c r="F30">
        <v>205944016</v>
      </c>
    </row>
    <row r="31" spans="1:12" x14ac:dyDescent="0.25">
      <c r="A31">
        <f t="shared" si="0"/>
        <v>268290771.19999999</v>
      </c>
      <c r="B31">
        <v>272761824</v>
      </c>
      <c r="C31">
        <v>271777824</v>
      </c>
      <c r="D31">
        <v>269978432</v>
      </c>
      <c r="E31">
        <v>263299648</v>
      </c>
      <c r="F31">
        <v>263636128</v>
      </c>
    </row>
    <row r="32" spans="1:12" x14ac:dyDescent="0.25">
      <c r="A32">
        <f t="shared" si="0"/>
        <v>335653248</v>
      </c>
      <c r="B32">
        <v>335489088</v>
      </c>
      <c r="C32">
        <v>338578400</v>
      </c>
      <c r="D32">
        <v>340801792</v>
      </c>
      <c r="E32">
        <v>329511712</v>
      </c>
      <c r="F32">
        <v>333885248</v>
      </c>
    </row>
    <row r="33" spans="1:6" x14ac:dyDescent="0.25">
      <c r="A33">
        <f t="shared" si="0"/>
        <v>419832441.60000002</v>
      </c>
      <c r="B33">
        <v>412001952</v>
      </c>
      <c r="C33">
        <v>412600768</v>
      </c>
      <c r="D33">
        <v>424384832</v>
      </c>
      <c r="E33">
        <v>407119936</v>
      </c>
      <c r="F33">
        <v>443054720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Sheet12</vt:lpstr>
      <vt:lpstr>Sheet1</vt:lpstr>
      <vt:lpstr>predicted Seq</vt:lpstr>
      <vt:lpstr>RAW PAR</vt:lpstr>
      <vt:lpstr>RAW SEQ</vt:lpstr>
      <vt:lpstr>modified Raw SEQ</vt:lpstr>
      <vt:lpstr>RAW PAR 4</vt:lpstr>
      <vt:lpstr>RAW PAR 9</vt:lpstr>
      <vt:lpstr>RAW PAR 16</vt:lpstr>
      <vt:lpstr>RAW PAR 25</vt:lpstr>
      <vt:lpstr>ANALYSIS OLD</vt:lpstr>
      <vt:lpstr>SEQ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firapple</dc:creator>
  <cp:lastModifiedBy>firapple</cp:lastModifiedBy>
  <dcterms:created xsi:type="dcterms:W3CDTF">2017-04-13T04:49:37Z</dcterms:created>
  <dcterms:modified xsi:type="dcterms:W3CDTF">2017-05-04T05:30:34Z</dcterms:modified>
</cp:coreProperties>
</file>