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://sed20thin.ahml1.ru:88/api/webdav/ed6914ac-90f1-456d-90ed-e5af953ec878/9a4e54ad-c0e2-40ce-8753-d92b3f57d8c1/"/>
    </mc:Choice>
  </mc:AlternateContent>
  <bookViews>
    <workbookView xWindow="0" yWindow="0" windowWidth="19200" windowHeight="11595" tabRatio="804"/>
  </bookViews>
  <sheets>
    <sheet name="АО" sheetId="16" r:id="rId1"/>
    <sheet name="Лист1" sheetId="17" state="hidden" r:id="rId2"/>
  </sheets>
  <definedNames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"000000000000"&amp;MID(1/2,2,1)&amp;"00"</definedName>
    <definedName name="n0x">IF(n_3=1,n_2,n_3&amp;n_1)</definedName>
    <definedName name="n1x">IF(n_3=1,n_2,n_3&amp;n_5)</definedName>
    <definedName name="мил">{0,"овz";1,"z";2,"аz";5,"овz"}</definedName>
    <definedName name="_xlnm.Print_Area" localSheetId="0">АО!$A$1:$P$53</definedName>
    <definedName name="тыс">{0,"тысячz";1,"тысячаz";2,"тысячиz";5,"тысячz"}</definedName>
  </definedNames>
  <calcPr calcId="162913"/>
</workbook>
</file>

<file path=xl/calcChain.xml><?xml version="1.0" encoding="utf-8"?>
<calcChain xmlns="http://schemas.openxmlformats.org/spreadsheetml/2006/main">
  <c r="H23" i="16" l="1"/>
  <c r="N40" i="16" l="1"/>
  <c r="N41" i="16"/>
  <c r="N42" i="16"/>
  <c r="N43" i="16"/>
  <c r="N44" i="16"/>
  <c r="N45" i="16"/>
  <c r="N46" i="16"/>
  <c r="N47" i="16"/>
  <c r="N48" i="16"/>
  <c r="N49" i="16"/>
  <c r="N50" i="16"/>
  <c r="L42" i="16"/>
  <c r="L43" i="16"/>
  <c r="L44" i="16"/>
  <c r="L45" i="16"/>
  <c r="L46" i="16"/>
  <c r="L47" i="16"/>
  <c r="L48" i="16"/>
  <c r="L49" i="16"/>
  <c r="L50" i="16"/>
  <c r="N39" i="16" l="1"/>
  <c r="N51" i="16" s="1"/>
  <c r="L40" i="16"/>
  <c r="L41" i="16"/>
  <c r="A5" i="17"/>
  <c r="A4" i="17"/>
  <c r="A3" i="17"/>
  <c r="A2" i="17"/>
  <c r="A1" i="17"/>
  <c r="I52" i="16"/>
  <c r="I51" i="16"/>
  <c r="H51" i="16"/>
  <c r="L51" i="16" l="1"/>
  <c r="C1" i="17" l="1"/>
  <c r="H3" i="16" s="1"/>
  <c r="H24" i="16"/>
  <c r="H25" i="16" s="1"/>
  <c r="H26" i="16" l="1"/>
  <c r="G34" i="16" s="1"/>
  <c r="E34" i="16" l="1"/>
  <c r="B34" i="16"/>
</calcChain>
</file>

<file path=xl/comments1.xml><?xml version="1.0" encoding="utf-8"?>
<comments xmlns="http://schemas.openxmlformats.org/spreadsheetml/2006/main">
  <authors>
    <author>Донец Виктория Витальевна</author>
    <author>Извекова Юлия Олеговна</author>
  </authors>
  <commentList>
    <comment ref="L13" authorId="0" shapeId="0">
      <text>
        <r>
          <rPr>
            <b/>
            <sz val="9"/>
            <color indexed="81"/>
            <rFont val="Tahoma"/>
            <family val="2"/>
            <charset val="204"/>
          </rPr>
          <t>Изменить при необходимости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Заполнить при необходимости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Заполнить при необходимости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1" authorId="1" shapeId="0">
      <text>
        <r>
          <rPr>
            <b/>
            <sz val="9"/>
            <color indexed="81"/>
            <rFont val="Tahoma"/>
            <family val="2"/>
            <charset val="204"/>
          </rPr>
          <t>скорректировать при необходимости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Скорректировать при необходимости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  <charset val="204"/>
          </rPr>
          <t>Количество записей должно быть равно количеству типов расходов в том числе с подтверждающими документами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Заполнить при необходимости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39" authorId="1" shapeId="0">
      <text>
        <r>
          <rPr>
            <b/>
            <sz val="9"/>
            <color indexed="81"/>
            <rFont val="Tahoma"/>
            <family val="2"/>
            <charset val="204"/>
          </rPr>
          <t>дублируется по умолчанию, может корректироваться уполномоченным сотрудником бухгалтерии</t>
        </r>
      </text>
    </comment>
    <comment ref="N39" authorId="1" shapeId="0">
      <text>
        <r>
          <rPr>
            <b/>
            <sz val="9"/>
            <color indexed="81"/>
            <rFont val="Tahoma"/>
            <family val="2"/>
            <charset val="204"/>
          </rPr>
          <t>дублируется по умолчанию, может корректироваться уполномоченным сотрудником бухгалтерии</t>
        </r>
      </text>
    </comment>
  </commentList>
</comments>
</file>

<file path=xl/sharedStrings.xml><?xml version="1.0" encoding="utf-8"?>
<sst xmlns="http://schemas.openxmlformats.org/spreadsheetml/2006/main" count="65" uniqueCount="56">
  <si>
    <t>УТВЕРЖДАЮ</t>
  </si>
  <si>
    <t>Отчет в сумме</t>
  </si>
  <si>
    <t>(расшифровка подписи)</t>
  </si>
  <si>
    <t>(подпись)</t>
  </si>
  <si>
    <t>Структурное подразделение</t>
  </si>
  <si>
    <t>Подотчетное лицо</t>
  </si>
  <si>
    <t>Должность</t>
  </si>
  <si>
    <t>Наименование показателя</t>
  </si>
  <si>
    <t>Получен аванс:</t>
  </si>
  <si>
    <t>1-в рублях</t>
  </si>
  <si>
    <t>1а-в валюте</t>
  </si>
  <si>
    <t>Итого получено</t>
  </si>
  <si>
    <t>Израсходовано</t>
  </si>
  <si>
    <t>Остаток</t>
  </si>
  <si>
    <t>Перерасход</t>
  </si>
  <si>
    <t>Отчет проверен</t>
  </si>
  <si>
    <t>Документ, подтверждающий произведенные расходы</t>
  </si>
  <si>
    <t>Дата</t>
  </si>
  <si>
    <t>Номер</t>
  </si>
  <si>
    <t>Наименование документа (расход)</t>
  </si>
  <si>
    <t>Сумма расхода:</t>
  </si>
  <si>
    <t>по отчету</t>
  </si>
  <si>
    <t>в руб., коп.</t>
  </si>
  <si>
    <t>в валюте</t>
  </si>
  <si>
    <t>Бухгалтерская запись</t>
  </si>
  <si>
    <t>Дебет</t>
  </si>
  <si>
    <t>кредит</t>
  </si>
  <si>
    <t>Счет, субсчет</t>
  </si>
  <si>
    <t>Сумма, руб., коп.</t>
  </si>
  <si>
    <t>остаток</t>
  </si>
  <si>
    <t>перерасход</t>
  </si>
  <si>
    <t>Предыдущий аванс:</t>
  </si>
  <si>
    <t>Главный бухгалтер</t>
  </si>
  <si>
    <t>Бухгалтер</t>
  </si>
  <si>
    <t>Назначение аванса</t>
  </si>
  <si>
    <t>Руководитель</t>
  </si>
  <si>
    <t>г.</t>
  </si>
  <si>
    <t>АВАНСОВЫЙ ОТЧЕТ</t>
  </si>
  <si>
    <t>№</t>
  </si>
  <si>
    <t>от</t>
  </si>
  <si>
    <t>руб.</t>
  </si>
  <si>
    <t>коп.  по ордеру №</t>
  </si>
  <si>
    <t xml:space="preserve">Подотчетное лицо  </t>
  </si>
  <si>
    <t>принятая к учету</t>
  </si>
  <si>
    <t>Итого:</t>
  </si>
  <si>
    <t>командировочные расходы</t>
  </si>
  <si>
    <t>Номер п/п</t>
  </si>
  <si>
    <t>АО БАНК ДОМ.РФ Головной офис Диджитал Развитие сервисов для корпоративных клиентов</t>
  </si>
  <si>
    <t>Соколов Денис Валерьевич</t>
  </si>
  <si>
    <t>Руководитель направления</t>
  </si>
  <si>
    <t>Приказ (Суточные 3 дня)</t>
  </si>
  <si>
    <t>349</t>
  </si>
  <si>
    <t>Кассовый чек (такси)</t>
  </si>
  <si>
    <t>43/17-ком</t>
  </si>
  <si>
    <t>70606810900004840500</t>
  </si>
  <si>
    <t>60307810300000002714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</si>
</sst>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666666"/>
      <name val="Trebuchet MS"/>
      <family val="2"/>
      <charset val="204"/>
    </font>
    <font>
      <sz val="8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sz val="11"/>
      <color theme="1"/>
      <name val="Tahoma"/>
      <family val="2"/>
      <charset val="204"/>
    </font>
    <font>
      <sz val="11"/>
      <color theme="0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28">
    <xf numFmtId="0" fontId="0" fillId="0" borderId="0" xfId="0"/>
    <xf numFmtId="0" fontId="6" fillId="0" borderId="0" xfId="0" applyFont="1"/>
    <xf numFmtId="0" fontId="0" fillId="0" borderId="0" xfId="0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5" fillId="0" borderId="0" xfId="0" applyFont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4" fontId="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49" fontId="9" fillId="0" borderId="0" xfId="0" applyNumberFormat="1" applyFont="1" applyBorder="1" applyAlignment="1" applyProtection="1">
      <alignment horizontal="center" vertical="center" wrapText="1"/>
      <protection locked="0"/>
    </xf>
    <xf numFmtId="4" fontId="9" fillId="0" borderId="0" xfId="0" applyNumberFormat="1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4" fontId="11" fillId="0" borderId="3" xfId="0" applyNumberFormat="1" applyFont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2" fontId="13" fillId="0" borderId="0" xfId="0" applyNumberFormat="1" applyFont="1" applyAlignment="1" applyProtection="1">
      <alignment vertical="center"/>
      <protection locked="0"/>
    </xf>
    <xf numFmtId="4" fontId="0" fillId="0" borderId="3" xfId="0" applyNumberFormat="1" applyFont="1" applyFill="1" applyBorder="1" applyAlignment="1" applyProtection="1">
      <alignment horizontal="center" vertical="center" wrapText="1"/>
    </xf>
    <xf numFmtId="4" fontId="9" fillId="0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14" fontId="0" fillId="0" borderId="14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4" xfId="0" applyFont="1" applyBorder="1" applyAlignment="1" applyProtection="1">
      <alignment horizontal="center" vertical="center" wrapText="1"/>
      <protection locked="0"/>
    </xf>
    <xf numFmtId="0" fontId="14" fillId="0" borderId="5" xfId="0" applyFont="1" applyBorder="1" applyAlignment="1" applyProtection="1">
      <alignment horizontal="center" vertical="center" wrapText="1"/>
      <protection locked="0"/>
    </xf>
    <xf numFmtId="0" fontId="14" fillId="0" borderId="15" xfId="0" applyFont="1" applyBorder="1" applyAlignment="1" applyProtection="1">
      <alignment horizontal="center" vertical="center" wrapText="1"/>
      <protection locked="0"/>
    </xf>
    <xf numFmtId="4" fontId="15" fillId="0" borderId="0" xfId="0" applyNumberFormat="1" applyFont="1" applyProtection="1"/>
    <xf numFmtId="4" fontId="0" fillId="0" borderId="0" xfId="0" applyNumberFormat="1"/>
    <xf numFmtId="49" fontId="0" fillId="0" borderId="14" xfId="0" applyNumberFormat="1" applyFont="1" applyBorder="1" applyAlignment="1" applyProtection="1">
      <alignment horizontal="center" vertical="center" wrapText="1"/>
      <protection locked="0"/>
    </xf>
    <xf numFmtId="49" fontId="0" fillId="0" borderId="15" xfId="0" applyNumberFormat="1" applyFont="1" applyBorder="1" applyAlignment="1" applyProtection="1">
      <alignment horizontal="center" vertical="center" wrapText="1"/>
      <protection locked="0"/>
    </xf>
    <xf numFmtId="49" fontId="0" fillId="0" borderId="4" xfId="0" applyNumberFormat="1" applyFont="1" applyBorder="1" applyAlignment="1" applyProtection="1">
      <alignment horizontal="center" vertical="center" wrapText="1"/>
      <protection locked="0"/>
    </xf>
    <xf numFmtId="3" fontId="0" fillId="0" borderId="2" xfId="0" applyNumberFormat="1" applyFill="1" applyBorder="1" applyAlignment="1" applyProtection="1">
      <alignment horizontal="center" vertical="center"/>
    </xf>
    <xf numFmtId="164" fontId="0" fillId="0" borderId="2" xfId="0" applyNumberFormat="1" applyFill="1" applyBorder="1" applyAlignment="1" applyProtection="1">
      <alignment horizontal="center" vertical="center"/>
    </xf>
    <xf numFmtId="4" fontId="0" fillId="0" borderId="0" xfId="0" applyNumberFormat="1" applyProtection="1">
      <protection locked="0"/>
    </xf>
    <xf numFmtId="49" fontId="0" fillId="0" borderId="14" xfId="0" applyNumberFormat="1" applyFont="1" applyBorder="1" applyAlignment="1" applyProtection="1">
      <alignment horizontal="center" vertical="center" wrapText="1"/>
      <protection locked="0"/>
    </xf>
    <xf numFmtId="49" fontId="0" fillId="0" borderId="15" xfId="0" applyNumberFormat="1" applyFont="1" applyBorder="1" applyAlignment="1" applyProtection="1">
      <alignment horizontal="center" vertical="center" wrapText="1"/>
      <protection locked="0"/>
    </xf>
    <xf numFmtId="4" fontId="0" fillId="0" borderId="14" xfId="0" applyNumberFormat="1" applyFont="1" applyBorder="1" applyAlignment="1" applyProtection="1">
      <alignment horizontal="center" vertical="center" wrapText="1"/>
      <protection locked="0"/>
    </xf>
    <xf numFmtId="4" fontId="0" fillId="0" borderId="15" xfId="0" applyNumberFormat="1" applyFont="1" applyBorder="1" applyAlignment="1" applyProtection="1">
      <alignment horizontal="center" vertical="center" wrapText="1"/>
      <protection locked="0"/>
    </xf>
    <xf numFmtId="4" fontId="0" fillId="0" borderId="5" xfId="0" applyNumberFormat="1" applyFont="1" applyBorder="1" applyAlignment="1" applyProtection="1">
      <alignment horizontal="center" vertical="center" wrapText="1"/>
      <protection locked="0"/>
    </xf>
    <xf numFmtId="0" fontId="0" fillId="0" borderId="15" xfId="0" applyFont="1" applyBorder="1" applyAlignment="1" applyProtection="1">
      <alignment horizontal="center" vertical="center" wrapText="1"/>
      <protection locked="0"/>
    </xf>
    <xf numFmtId="4" fontId="0" fillId="0" borderId="5" xfId="0" applyNumberFormat="1" applyFont="1" applyFill="1" applyBorder="1" applyAlignment="1" applyProtection="1">
      <alignment horizontal="center" vertical="center"/>
    </xf>
    <xf numFmtId="4" fontId="0" fillId="0" borderId="15" xfId="0" applyNumberFormat="1" applyFont="1" applyFill="1" applyBorder="1" applyAlignment="1" applyProtection="1">
      <alignment horizontal="center" vertical="center"/>
    </xf>
    <xf numFmtId="0" fontId="14" fillId="0" borderId="14" xfId="0" applyFont="1" applyBorder="1" applyAlignment="1" applyProtection="1">
      <alignment horizontal="center" vertical="center" wrapText="1"/>
      <protection locked="0"/>
    </xf>
    <xf numFmtId="0" fontId="14" fillId="0" borderId="5" xfId="0" applyFont="1" applyBorder="1" applyAlignment="1" applyProtection="1">
      <alignment horizontal="center" vertical="center" wrapText="1"/>
      <protection locked="0"/>
    </xf>
    <xf numFmtId="0" fontId="14" fillId="0" borderId="15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right" vertical="center" wrapText="1"/>
      <protection locked="0"/>
    </xf>
    <xf numFmtId="0" fontId="0" fillId="0" borderId="5" xfId="0" applyBorder="1" applyAlignment="1" applyProtection="1">
      <alignment horizontal="right" vertical="center" wrapText="1"/>
      <protection locked="0"/>
    </xf>
    <xf numFmtId="0" fontId="0" fillId="0" borderId="15" xfId="0" applyBorder="1" applyAlignment="1" applyProtection="1">
      <alignment horizontal="right" vertical="center" wrapText="1"/>
      <protection locked="0"/>
    </xf>
    <xf numFmtId="0" fontId="0" fillId="0" borderId="14" xfId="0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0" fillId="0" borderId="15" xfId="0" applyBorder="1" applyAlignment="1" applyProtection="1">
      <alignment vertical="center" wrapText="1"/>
      <protection locked="0"/>
    </xf>
    <xf numFmtId="49" fontId="11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15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14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0" fillId="0" borderId="14" xfId="0" applyFont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5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5" fillId="0" borderId="0" xfId="0" applyFont="1" applyAlignment="1" applyProtection="1">
      <alignment horizontal="right"/>
      <protection locked="0"/>
    </xf>
    <xf numFmtId="0" fontId="10" fillId="0" borderId="14" xfId="0" applyFont="1" applyBorder="1" applyAlignment="1" applyProtection="1">
      <alignment horizontal="center" vertical="center" wrapText="1"/>
      <protection locked="0"/>
    </xf>
    <xf numFmtId="0" fontId="10" fillId="0" borderId="5" xfId="0" applyFont="1" applyBorder="1" applyAlignment="1" applyProtection="1">
      <alignment horizontal="center" vertical="center" wrapText="1"/>
      <protection locked="0"/>
    </xf>
    <xf numFmtId="0" fontId="10" fillId="0" borderId="15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0" fontId="10" fillId="0" borderId="7" xfId="0" applyFont="1" applyBorder="1" applyAlignment="1" applyProtection="1">
      <alignment horizontal="center" vertical="center" wrapText="1"/>
      <protection locked="0"/>
    </xf>
    <xf numFmtId="0" fontId="10" fillId="0" borderId="8" xfId="0" applyFont="1" applyBorder="1" applyAlignment="1" applyProtection="1">
      <alignment horizontal="center" vertical="center" wrapText="1"/>
      <protection locked="0"/>
    </xf>
    <xf numFmtId="0" fontId="10" fillId="0" borderId="9" xfId="0" applyFont="1" applyBorder="1" applyAlignment="1" applyProtection="1">
      <alignment horizontal="center" vertical="center" wrapText="1"/>
      <protection locked="0"/>
    </xf>
    <xf numFmtId="0" fontId="10" fillId="0" borderId="10" xfId="0" applyFont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 wrapText="1"/>
      <protection locked="0"/>
    </xf>
    <xf numFmtId="4" fontId="0" fillId="0" borderId="14" xfId="0" applyNumberFormat="1" applyFont="1" applyFill="1" applyBorder="1" applyAlignment="1" applyProtection="1">
      <alignment horizontal="center" vertical="center"/>
    </xf>
    <xf numFmtId="4" fontId="5" fillId="0" borderId="1" xfId="0" applyNumberFormat="1" applyFont="1" applyBorder="1" applyAlignment="1" applyProtection="1">
      <alignment horizontal="right" vertical="center" wrapText="1"/>
      <protection locked="0"/>
    </xf>
    <xf numFmtId="4" fontId="5" fillId="0" borderId="7" xfId="0" applyNumberFormat="1" applyFont="1" applyBorder="1" applyAlignment="1" applyProtection="1">
      <alignment horizontal="right" vertical="center" wrapText="1"/>
      <protection locked="0"/>
    </xf>
    <xf numFmtId="14" fontId="0" fillId="0" borderId="2" xfId="0" applyNumberForma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left" vertical="center"/>
    </xf>
    <xf numFmtId="0" fontId="0" fillId="0" borderId="5" xfId="0" applyFont="1" applyBorder="1" applyAlignment="1" applyProtection="1">
      <alignment horizontal="left" vertical="center"/>
      <protection locked="0"/>
    </xf>
    <xf numFmtId="0" fontId="8" fillId="0" borderId="5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Font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0" fontId="0" fillId="0" borderId="7" xfId="0" applyFont="1" applyBorder="1" applyAlignment="1" applyProtection="1">
      <alignment horizontal="center" vertical="center" wrapText="1"/>
      <protection locked="0"/>
    </xf>
    <xf numFmtId="0" fontId="0" fillId="0" borderId="8" xfId="0" applyFont="1" applyBorder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horizontal="center" vertical="center" wrapText="1"/>
      <protection locked="0"/>
    </xf>
    <xf numFmtId="0" fontId="0" fillId="0" borderId="9" xfId="0" applyFont="1" applyBorder="1" applyAlignment="1" applyProtection="1">
      <alignment horizontal="center" vertical="center" wrapText="1"/>
      <protection locked="0"/>
    </xf>
    <xf numFmtId="0" fontId="0" fillId="0" borderId="10" xfId="0" applyFont="1" applyBorder="1" applyAlignment="1" applyProtection="1">
      <alignment horizontal="center" vertical="center" wrapText="1"/>
      <protection locked="0"/>
    </xf>
    <xf numFmtId="0" fontId="0" fillId="0" borderId="2" xfId="0" applyFont="1" applyBorder="1" applyAlignment="1" applyProtection="1">
      <alignment horizontal="center" vertical="center" wrapText="1"/>
      <protection locked="0"/>
    </xf>
    <xf numFmtId="0" fontId="0" fillId="0" borderId="11" xfId="0" applyFont="1" applyBorder="1" applyAlignment="1" applyProtection="1">
      <alignment horizontal="center" vertical="center" wrapText="1"/>
      <protection locked="0"/>
    </xf>
    <xf numFmtId="0" fontId="0" fillId="0" borderId="12" xfId="0" applyFont="1" applyBorder="1" applyAlignment="1" applyProtection="1">
      <alignment horizontal="center" vertical="center" wrapText="1"/>
      <protection locked="0"/>
    </xf>
    <xf numFmtId="0" fontId="0" fillId="0" borderId="13" xfId="0" applyFont="1" applyBorder="1" applyAlignment="1" applyProtection="1">
      <alignment horizontal="center" vertical="center" wrapText="1"/>
      <protection locked="0"/>
    </xf>
    <xf numFmtId="0" fontId="0" fillId="0" borderId="4" xfId="0" applyFont="1" applyBorder="1" applyAlignment="1" applyProtection="1">
      <alignment horizontal="center" vertical="center" wrapText="1"/>
      <protection locked="0"/>
    </xf>
    <xf numFmtId="0" fontId="0" fillId="0" borderId="8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/>
      <protection locked="0"/>
    </xf>
    <xf numFmtId="0" fontId="0" fillId="0" borderId="9" xfId="0" applyFont="1" applyBorder="1" applyAlignment="1" applyProtection="1">
      <alignment horizontal="center" vertical="center"/>
      <protection locked="0"/>
    </xf>
    <xf numFmtId="0" fontId="0" fillId="0" borderId="10" xfId="0" applyFont="1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center" vertical="center"/>
      <protection locked="0"/>
    </xf>
    <xf numFmtId="0" fontId="0" fillId="0" borderId="11" xfId="0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10" fillId="0" borderId="1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2" fillId="0" borderId="12" xfId="0" applyFont="1" applyBorder="1" applyAlignment="1" applyProtection="1">
      <alignment horizontal="center" vertical="center" wrapText="1"/>
      <protection locked="0"/>
    </xf>
    <xf numFmtId="0" fontId="12" fillId="0" borderId="13" xfId="0" applyFont="1" applyBorder="1" applyAlignment="1" applyProtection="1">
      <alignment horizontal="center" vertical="center" wrapText="1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/>
    </xf>
  </cellXfs>
  <cellStyles count="3">
    <cellStyle name="Обычный" xfId="0" builtinId="0"/>
    <cellStyle name="Обычный 4" xfId="1"/>
    <cellStyle name="Обычный 5" xfId="2"/>
  </cellStyles>
  <dxfs count="10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83344</xdr:colOff>
      <xdr:row>1</xdr:row>
      <xdr:rowOff>11906</xdr:rowOff>
    </xdr:from>
    <xdr:to>
      <xdr:col>23</xdr:col>
      <xdr:colOff>452438</xdr:colOff>
      <xdr:row>12</xdr:row>
      <xdr:rowOff>71436</xdr:rowOff>
    </xdr:to>
    <xdr:grpSp>
      <xdr:nvGrpSpPr>
        <xdr:cNvPr id="4" name="Группа 3"/>
        <xdr:cNvGrpSpPr/>
      </xdr:nvGrpSpPr>
      <xdr:grpSpPr>
        <a:xfrm>
          <a:off x="9777677" y="160073"/>
          <a:ext cx="4052094" cy="2207946"/>
          <a:chOff x="11179969" y="511969"/>
          <a:chExt cx="4012406" cy="2035968"/>
        </a:xfrm>
      </xdr:grpSpPr>
      <xdr:sp macro="" textlink="">
        <xdr:nvSpPr>
          <xdr:cNvPr id="2" name="Скругленный прямоугольник 1"/>
          <xdr:cNvSpPr/>
        </xdr:nvSpPr>
        <xdr:spPr>
          <a:xfrm>
            <a:off x="11179969" y="511969"/>
            <a:ext cx="4012406" cy="2035968"/>
          </a:xfrm>
          <a:prstGeom prst="round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ru-RU" sz="1800" b="1">
                <a:solidFill>
                  <a:schemeClr val="accent6"/>
                </a:solidFill>
              </a:rPr>
              <a:t>Инструкция</a:t>
            </a:r>
          </a:p>
          <a:p>
            <a:pPr algn="l"/>
            <a:r>
              <a:rPr lang="ru-RU" sz="1800" b="0">
                <a:solidFill>
                  <a:schemeClr val="accent6"/>
                </a:solidFill>
              </a:rPr>
              <a:t>•</a:t>
            </a:r>
            <a:r>
              <a:rPr lang="ru-RU" sz="1800" b="0" baseline="0">
                <a:solidFill>
                  <a:schemeClr val="accent6"/>
                </a:solidFill>
              </a:rPr>
              <a:t> </a:t>
            </a:r>
            <a:r>
              <a:rPr lang="ru-RU" sz="1800" b="0">
                <a:solidFill>
                  <a:sysClr val="windowText" lastClr="000000"/>
                </a:solidFill>
              </a:rPr>
              <a:t>Зеленым цветом выделены ячейки обязательные для заполнения</a:t>
            </a:r>
          </a:p>
          <a:p>
            <a:pPr algn="l"/>
            <a:r>
              <a:rPr lang="ru-RU" sz="1800" b="0">
                <a:solidFill>
                  <a:schemeClr val="accent6"/>
                </a:solidFill>
                <a:latin typeface="+mn-lt"/>
                <a:ea typeface="+mn-ea"/>
                <a:cs typeface="+mn-cs"/>
              </a:rPr>
              <a:t>• </a:t>
            </a:r>
            <a:r>
              <a:rPr lang="ru-RU" sz="1100" b="0" baseline="0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ru-RU" sz="1800" b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При наведении</a:t>
            </a:r>
            <a:r>
              <a:rPr lang="ru-RU" sz="1800" b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курсора на ячейку вида:                             доступен комментарий</a:t>
            </a:r>
            <a:endParaRPr lang="ru-RU" sz="1800" b="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pic>
        <xdr:nvPicPr>
          <xdr:cNvPr id="3" name="Рисунок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973056" y="1711236"/>
            <a:ext cx="1336143" cy="238125"/>
          </a:xfrm>
          <a:prstGeom prst="rect">
            <a:avLst/>
          </a:prstGeom>
        </xdr:spPr>
      </xdr:pic>
    </xdr:grpSp>
    <xdr:clientData/>
  </xdr:twoCellAnchor>
  <xdr:twoCellAnchor>
    <xdr:from>
      <xdr:col>17</xdr:col>
      <xdr:colOff>119063</xdr:colOff>
      <xdr:row>35</xdr:row>
      <xdr:rowOff>107123</xdr:rowOff>
    </xdr:from>
    <xdr:to>
      <xdr:col>23</xdr:col>
      <xdr:colOff>523875</xdr:colOff>
      <xdr:row>41</xdr:row>
      <xdr:rowOff>190464</xdr:rowOff>
    </xdr:to>
    <xdr:sp macro="" textlink="">
      <xdr:nvSpPr>
        <xdr:cNvPr id="5" name="Скругленный прямоугольник 4"/>
        <xdr:cNvSpPr/>
      </xdr:nvSpPr>
      <xdr:spPr>
        <a:xfrm>
          <a:off x="9798844" y="6155498"/>
          <a:ext cx="4048125" cy="204787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800" b="0">
              <a:solidFill>
                <a:schemeClr val="accent6"/>
              </a:solidFill>
            </a:rPr>
            <a:t>•</a:t>
          </a:r>
          <a:r>
            <a:rPr lang="ru-RU" sz="1800" b="0" baseline="0">
              <a:solidFill>
                <a:schemeClr val="accent6"/>
              </a:solidFill>
            </a:rPr>
            <a:t> </a:t>
          </a:r>
          <a:r>
            <a:rPr lang="ru-RU" sz="1800" b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Суммы принятые к учету</a:t>
          </a:r>
          <a:r>
            <a:rPr lang="ru-RU" sz="18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дублируются автоматически. При необходимости корректируются сотрудником бухгалтерии при проверке и согласовании авансового отчета</a:t>
          </a:r>
          <a:endParaRPr lang="ru-RU" sz="1800" b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57"/>
  <sheetViews>
    <sheetView showGridLines="0" tabSelected="1" view="pageBreakPreview" zoomScale="90" zoomScaleNormal="80" zoomScaleSheetLayoutView="90" workbookViewId="0">
      <selection activeCell="N24" sqref="N24:O24"/>
    </sheetView>
  </sheetViews>
  <sheetFormatPr defaultRowHeight="15" x14ac:dyDescent="0.25"/>
  <cols>
    <col min="1" max="1" width="1.7109375" style="2" customWidth="1"/>
    <col min="2" max="2" width="6.85546875" style="2" customWidth="1"/>
    <col min="3" max="3" width="16.85546875" style="2" customWidth="1"/>
    <col min="4" max="4" width="0.7109375" style="2" customWidth="1"/>
    <col min="5" max="5" width="18.28515625" style="2" customWidth="1"/>
    <col min="6" max="6" width="4.85546875" style="2" bestFit="1" customWidth="1"/>
    <col min="7" max="7" width="12.85546875" style="2" customWidth="1"/>
    <col min="8" max="8" width="17.85546875" style="2" customWidth="1"/>
    <col min="9" max="9" width="12.140625" style="2" customWidth="1"/>
    <col min="10" max="10" width="3.7109375" style="2" customWidth="1"/>
    <col min="11" max="11" width="3" style="2" customWidth="1"/>
    <col min="12" max="12" width="15.140625" style="2" customWidth="1"/>
    <col min="13" max="13" width="2.5703125" style="2" customWidth="1"/>
    <col min="14" max="15" width="8.85546875" style="2" customWidth="1"/>
    <col min="16" max="16" width="1.7109375" style="2" customWidth="1"/>
    <col min="17" max="16384" width="9.140625" style="4"/>
  </cols>
  <sheetData>
    <row r="1" spans="2:19" ht="12" customHeight="1" x14ac:dyDescent="0.25">
      <c r="H1" s="3"/>
      <c r="S1" s="36"/>
    </row>
    <row r="2" spans="2:19" x14ac:dyDescent="0.25">
      <c r="G2" s="5" t="s">
        <v>0</v>
      </c>
    </row>
    <row r="3" spans="2:19" x14ac:dyDescent="0.25">
      <c r="F3" s="89" t="s">
        <v>1</v>
      </c>
      <c r="G3" s="89"/>
      <c r="H3" s="93" t="str">
        <f>IFERROR(CONCATENATE(Лист1!C1," (",SUBSTITUTE(PROPER(INDEX(n_4,MID(TEXT(Лист1!C1,n0),1,1)+1)&amp;INDEX(n0x,MID(TEXT(Лист1!C1,n0),2,1)+1,MID(TEXT(Лист1!C1,n0),3,1)+1)&amp;IF(-MID(TEXT(Лист1!C1,n0),1,3),"миллиард"&amp;VLOOKUP(MID(TEXT(Лист1!C1,n0),3,1)*AND(MID(TEXT(Лист1!C1,n0),2,1)-Y132),мил,2),"")&amp;INDEX(n_4,MID(TEXT(Лист1!C1,n0),4,1)+1)&amp;INDEX(n0x,MID(TEXT(Лист1!C1,n0),5,1)+1,MID(TEXT(Лист1!C1,n0),6,1)+1)&amp;IF(-MID(TEXT(Лист1!C1,n0),4,3),"миллион"&amp;VLOOKUP(MID(TEXT(Лист1!C1,n0),6,1)*AND(MID(TEXT(Лист1!C1,n0),5,1)-1),мил,2),"")&amp;INDEX(n_4,MID(TEXT(Лист1!C1,n0),7,1)+1)&amp;INDEX(n1x,MID(TEXT(Лист1!C1,n0),8,1)+1,MID(TEXT(Лист1!C1,n0),9,1)+1)&amp;IF(-MID(TEXT(Лист1!C1,n0),7,3),VLOOKUP(MID(TEXT(Лист1!C1,n0),9,1)*AND(MID(TEXT(Лист1!C1,n0),8,1)-1),тыс,2),"")&amp;INDEX(n_4,MID(TEXT(Лист1!C1,n0),10,1)+1)&amp;INDEX(n0x,MID(TEXT(Лист1!C1,n0),11,1)+1,MID(TEXT(Лист1!C1,n0),12,1)+1)),"z"," ")&amp;IF(TRUNC(TEXT(Лист1!C1,n0)),"","Ноль ")&amp;"рубл"&amp;VLOOKUP(MOD(MAX(MOD(MID(TEXT(Лист1!C1,n0),11,2)-11,100),9),10),{0,"ь ";1,"я ";4,"ей "},2)&amp;RIGHT(TEXT(Лист1!C1,n0),2)&amp;" копе"&amp;VLOOKUP(MOD(MAX(MOD(RIGHT(TEXT(Лист1!C1,n0),2)-11,100),9),10),{0,"йка";1,"йки";4,"ек"},2),")"),"")</f>
        <v>7899 (Семь тысяч восемьсот девяносто девять рублей 00 копеек)</v>
      </c>
      <c r="I3" s="93"/>
      <c r="J3" s="93"/>
      <c r="K3" s="93"/>
      <c r="L3" s="93"/>
      <c r="M3" s="93"/>
      <c r="N3" s="93"/>
      <c r="O3" s="93"/>
    </row>
    <row r="4" spans="2:19" x14ac:dyDescent="0.25">
      <c r="F4" s="89" t="s">
        <v>35</v>
      </c>
      <c r="G4" s="89"/>
      <c r="H4" s="94"/>
      <c r="I4" s="95"/>
      <c r="J4" s="96"/>
      <c r="K4" s="96"/>
      <c r="L4" s="95"/>
      <c r="M4" s="95"/>
      <c r="N4" s="95"/>
      <c r="O4" s="95"/>
    </row>
    <row r="5" spans="2:19" x14ac:dyDescent="0.25">
      <c r="H5" s="97"/>
      <c r="I5" s="97"/>
      <c r="J5" s="6"/>
      <c r="K5" s="6"/>
      <c r="L5" s="97"/>
      <c r="M5" s="97"/>
      <c r="N5" s="97"/>
      <c r="O5" s="97"/>
    </row>
    <row r="6" spans="2:19" x14ac:dyDescent="0.25">
      <c r="H6" s="116" t="s">
        <v>3</v>
      </c>
      <c r="I6" s="116"/>
      <c r="J6" s="7"/>
      <c r="K6" s="7"/>
      <c r="L6" s="116" t="s">
        <v>2</v>
      </c>
      <c r="M6" s="116"/>
      <c r="N6" s="116"/>
      <c r="O6" s="116"/>
    </row>
    <row r="7" spans="2:19" ht="20.25" customHeight="1" x14ac:dyDescent="0.25">
      <c r="J7" s="8"/>
      <c r="K7" s="7"/>
      <c r="L7" s="8"/>
      <c r="M7" s="9"/>
      <c r="N7" s="8"/>
      <c r="O7" s="2" t="s">
        <v>36</v>
      </c>
    </row>
    <row r="9" spans="2:19" x14ac:dyDescent="0.25">
      <c r="B9" s="68" t="s">
        <v>37</v>
      </c>
      <c r="C9" s="68"/>
      <c r="D9" s="10"/>
      <c r="E9" s="11" t="s">
        <v>38</v>
      </c>
      <c r="F9" s="90"/>
      <c r="G9" s="90"/>
      <c r="H9" s="12" t="s">
        <v>39</v>
      </c>
      <c r="I9" s="88"/>
      <c r="J9" s="55"/>
      <c r="K9" s="9" t="s">
        <v>36</v>
      </c>
      <c r="L9" s="9"/>
      <c r="M9" s="9"/>
      <c r="N9" s="9"/>
    </row>
    <row r="10" spans="2:19" hidden="1" x14ac:dyDescent="0.25">
      <c r="B10" s="5"/>
    </row>
    <row r="11" spans="2:19" ht="29.25" customHeight="1" x14ac:dyDescent="0.25">
      <c r="B11" s="5" t="s">
        <v>4</v>
      </c>
      <c r="F11" s="91" t="s">
        <v>47</v>
      </c>
      <c r="G11" s="91"/>
      <c r="H11" s="91"/>
      <c r="I11" s="91"/>
      <c r="J11" s="91"/>
      <c r="K11" s="91"/>
      <c r="L11" s="91"/>
      <c r="M11" s="91"/>
      <c r="N11" s="91"/>
      <c r="O11" s="91"/>
    </row>
    <row r="12" spans="2:19" x14ac:dyDescent="0.25">
      <c r="B12" s="5" t="s">
        <v>5</v>
      </c>
      <c r="F12" s="121" t="s">
        <v>48</v>
      </c>
      <c r="G12" s="121"/>
      <c r="H12" s="121"/>
      <c r="I12" s="121"/>
      <c r="J12" s="121"/>
      <c r="K12" s="121"/>
      <c r="L12" s="121"/>
      <c r="M12" s="121"/>
      <c r="N12" s="121"/>
      <c r="O12" s="121"/>
    </row>
    <row r="13" spans="2:19" x14ac:dyDescent="0.25">
      <c r="B13" s="5" t="s">
        <v>6</v>
      </c>
      <c r="E13" s="13"/>
      <c r="F13" s="72" t="s">
        <v>49</v>
      </c>
      <c r="G13" s="72"/>
      <c r="H13" s="72"/>
      <c r="I13" s="92" t="s">
        <v>34</v>
      </c>
      <c r="J13" s="92"/>
      <c r="K13" s="92"/>
      <c r="L13" s="72" t="s">
        <v>45</v>
      </c>
      <c r="M13" s="72"/>
      <c r="N13" s="72"/>
      <c r="O13" s="72"/>
    </row>
    <row r="15" spans="2:19" ht="15" customHeight="1" x14ac:dyDescent="0.25">
      <c r="B15" s="98" t="s">
        <v>7</v>
      </c>
      <c r="C15" s="99"/>
      <c r="D15" s="99"/>
      <c r="E15" s="99"/>
      <c r="F15" s="99"/>
      <c r="G15" s="100"/>
      <c r="H15" s="107" t="s">
        <v>28</v>
      </c>
      <c r="I15" s="98" t="s">
        <v>24</v>
      </c>
      <c r="J15" s="99"/>
      <c r="K15" s="99"/>
      <c r="L15" s="99"/>
      <c r="M15" s="99"/>
      <c r="N15" s="99"/>
      <c r="O15" s="100"/>
    </row>
    <row r="16" spans="2:19" hidden="1" x14ac:dyDescent="0.25">
      <c r="B16" s="101"/>
      <c r="C16" s="102"/>
      <c r="D16" s="102"/>
      <c r="E16" s="102"/>
      <c r="F16" s="102"/>
      <c r="G16" s="103"/>
      <c r="H16" s="108"/>
      <c r="I16" s="110"/>
      <c r="J16" s="111"/>
      <c r="K16" s="111"/>
      <c r="L16" s="111"/>
      <c r="M16" s="111"/>
      <c r="N16" s="111"/>
      <c r="O16" s="112"/>
    </row>
    <row r="17" spans="2:19" hidden="1" x14ac:dyDescent="0.25">
      <c r="B17" s="104"/>
      <c r="C17" s="105"/>
      <c r="D17" s="105"/>
      <c r="E17" s="105"/>
      <c r="F17" s="105"/>
      <c r="G17" s="106"/>
      <c r="H17" s="109"/>
      <c r="I17" s="113"/>
      <c r="J17" s="114"/>
      <c r="K17" s="114"/>
      <c r="L17" s="114"/>
      <c r="M17" s="114"/>
      <c r="N17" s="114"/>
      <c r="O17" s="115"/>
    </row>
    <row r="18" spans="2:19" x14ac:dyDescent="0.25">
      <c r="B18" s="117" t="s">
        <v>31</v>
      </c>
      <c r="C18" s="118"/>
      <c r="D18" s="118"/>
      <c r="E18" s="118"/>
      <c r="F18" s="69" t="s">
        <v>29</v>
      </c>
      <c r="G18" s="49"/>
      <c r="H18" s="14"/>
      <c r="I18" s="69" t="s">
        <v>25</v>
      </c>
      <c r="J18" s="72"/>
      <c r="K18" s="72"/>
      <c r="L18" s="72"/>
      <c r="M18" s="49"/>
      <c r="N18" s="69" t="s">
        <v>26</v>
      </c>
      <c r="O18" s="49"/>
    </row>
    <row r="19" spans="2:19" x14ac:dyDescent="0.25">
      <c r="B19" s="118"/>
      <c r="C19" s="118"/>
      <c r="D19" s="118"/>
      <c r="E19" s="118"/>
      <c r="F19" s="69" t="s">
        <v>30</v>
      </c>
      <c r="G19" s="49"/>
      <c r="H19" s="14"/>
      <c r="I19" s="69" t="s">
        <v>27</v>
      </c>
      <c r="J19" s="72"/>
      <c r="K19" s="49"/>
      <c r="L19" s="69" t="s">
        <v>28</v>
      </c>
      <c r="M19" s="49"/>
      <c r="N19" s="69" t="s">
        <v>27</v>
      </c>
      <c r="O19" s="49"/>
    </row>
    <row r="20" spans="2:19" ht="36" customHeight="1" x14ac:dyDescent="0.25">
      <c r="B20" s="60" t="s">
        <v>8</v>
      </c>
      <c r="C20" s="61"/>
      <c r="D20" s="61"/>
      <c r="E20" s="61"/>
      <c r="F20" s="73"/>
      <c r="G20" s="74"/>
      <c r="H20" s="14"/>
      <c r="I20" s="63" t="s">
        <v>54</v>
      </c>
      <c r="J20" s="64"/>
      <c r="K20" s="65"/>
      <c r="L20" s="46">
        <v>7899</v>
      </c>
      <c r="M20" s="47"/>
      <c r="N20" s="44" t="s">
        <v>55</v>
      </c>
      <c r="O20" s="45"/>
      <c r="S20" s="43"/>
    </row>
    <row r="21" spans="2:19" ht="15" customHeight="1" x14ac:dyDescent="0.25">
      <c r="B21" s="57" t="s">
        <v>9</v>
      </c>
      <c r="C21" s="58"/>
      <c r="D21" s="58"/>
      <c r="E21" s="59"/>
      <c r="F21" s="70"/>
      <c r="G21" s="71"/>
      <c r="H21" s="14">
        <v>0</v>
      </c>
      <c r="I21" s="63"/>
      <c r="J21" s="64"/>
      <c r="K21" s="65"/>
      <c r="L21" s="46"/>
      <c r="M21" s="47"/>
      <c r="N21" s="44"/>
      <c r="O21" s="45"/>
    </row>
    <row r="22" spans="2:19" ht="15" customHeight="1" x14ac:dyDescent="0.25">
      <c r="B22" s="57" t="s">
        <v>10</v>
      </c>
      <c r="C22" s="58"/>
      <c r="D22" s="58"/>
      <c r="E22" s="59"/>
      <c r="F22" s="70"/>
      <c r="G22" s="71"/>
      <c r="H22" s="14">
        <v>0</v>
      </c>
      <c r="I22" s="63"/>
      <c r="J22" s="64"/>
      <c r="K22" s="65"/>
      <c r="L22" s="46"/>
      <c r="M22" s="47"/>
      <c r="N22" s="44"/>
      <c r="O22" s="45"/>
    </row>
    <row r="23" spans="2:19" x14ac:dyDescent="0.25">
      <c r="B23" s="60" t="s">
        <v>11</v>
      </c>
      <c r="C23" s="61"/>
      <c r="D23" s="61"/>
      <c r="E23" s="61"/>
      <c r="F23" s="61"/>
      <c r="G23" s="62"/>
      <c r="H23" s="28">
        <f>H18+H21+H22</f>
        <v>0</v>
      </c>
      <c r="I23" s="63"/>
      <c r="J23" s="64"/>
      <c r="K23" s="65"/>
      <c r="L23" s="46"/>
      <c r="M23" s="47"/>
      <c r="N23" s="44"/>
      <c r="O23" s="45"/>
    </row>
    <row r="24" spans="2:19" x14ac:dyDescent="0.25">
      <c r="B24" s="60" t="s">
        <v>12</v>
      </c>
      <c r="C24" s="61"/>
      <c r="D24" s="61"/>
      <c r="E24" s="61"/>
      <c r="F24" s="61"/>
      <c r="G24" s="62"/>
      <c r="H24" s="28">
        <f>IFERROR(IF(SUM(L51:O51)=0,"",SUM(L51:O51)),"")</f>
        <v>7899</v>
      </c>
      <c r="I24" s="63"/>
      <c r="J24" s="64"/>
      <c r="K24" s="65"/>
      <c r="L24" s="46"/>
      <c r="M24" s="47"/>
      <c r="N24" s="44"/>
      <c r="O24" s="45"/>
    </row>
    <row r="25" spans="2:19" x14ac:dyDescent="0.25">
      <c r="B25" s="60" t="s">
        <v>13</v>
      </c>
      <c r="C25" s="61"/>
      <c r="D25" s="61"/>
      <c r="E25" s="61"/>
      <c r="F25" s="61"/>
      <c r="G25" s="62"/>
      <c r="H25" s="28" t="str">
        <f>IFERROR(IF(H24&lt;(H23-H19), (H23-H24)-H19, " ")," ")</f>
        <v xml:space="preserve"> </v>
      </c>
      <c r="I25" s="63"/>
      <c r="J25" s="64"/>
      <c r="K25" s="65"/>
      <c r="L25" s="46"/>
      <c r="M25" s="47"/>
      <c r="N25" s="44"/>
      <c r="O25" s="45"/>
    </row>
    <row r="26" spans="2:19" x14ac:dyDescent="0.25">
      <c r="B26" s="60" t="s">
        <v>14</v>
      </c>
      <c r="C26" s="61"/>
      <c r="D26" s="61"/>
      <c r="E26" s="61"/>
      <c r="F26" s="61"/>
      <c r="G26" s="62"/>
      <c r="H26" s="28">
        <f>IFERROR(IF((H24+H19)&gt;H23, (H24-H23)+H19, " ")," ")</f>
        <v>7899</v>
      </c>
      <c r="I26" s="63"/>
      <c r="J26" s="64"/>
      <c r="K26" s="65"/>
      <c r="L26" s="46"/>
      <c r="M26" s="47"/>
      <c r="N26" s="44"/>
      <c r="O26" s="45"/>
    </row>
    <row r="27" spans="2:19" ht="6" customHeight="1" x14ac:dyDescent="0.25">
      <c r="B27" s="15"/>
      <c r="C27" s="15"/>
      <c r="D27" s="15"/>
      <c r="E27" s="15"/>
      <c r="F27" s="15"/>
      <c r="G27" s="15"/>
      <c r="H27" s="29"/>
      <c r="I27" s="16"/>
      <c r="J27" s="16"/>
      <c r="K27" s="16"/>
      <c r="L27" s="17"/>
      <c r="M27" s="17"/>
      <c r="N27" s="17"/>
      <c r="O27" s="17"/>
    </row>
    <row r="28" spans="2:19" x14ac:dyDescent="0.25">
      <c r="B28" s="2" t="s">
        <v>15</v>
      </c>
    </row>
    <row r="29" spans="2:19" ht="7.5" customHeight="1" x14ac:dyDescent="0.25"/>
    <row r="30" spans="2:19" x14ac:dyDescent="0.25">
      <c r="B30" s="68" t="s">
        <v>32</v>
      </c>
      <c r="C30" s="68"/>
      <c r="D30" s="10"/>
      <c r="E30" s="55"/>
      <c r="F30" s="55"/>
      <c r="G30" s="55"/>
      <c r="I30" s="56"/>
      <c r="J30" s="56"/>
      <c r="K30" s="56"/>
      <c r="L30" s="56"/>
      <c r="M30" s="56"/>
      <c r="N30" s="9"/>
      <c r="O30" s="9"/>
    </row>
    <row r="31" spans="2:19" ht="12.75" customHeight="1" x14ac:dyDescent="0.25">
      <c r="B31" s="18"/>
      <c r="C31" s="19"/>
      <c r="D31" s="20"/>
      <c r="E31" s="9"/>
      <c r="F31" s="9"/>
      <c r="G31" s="9"/>
      <c r="H31" s="9"/>
      <c r="I31" s="13"/>
      <c r="J31" s="13"/>
      <c r="K31" s="13"/>
      <c r="L31" s="9"/>
      <c r="M31" s="9"/>
      <c r="N31" s="9"/>
      <c r="O31" s="9"/>
    </row>
    <row r="32" spans="2:19" x14ac:dyDescent="0.25">
      <c r="B32" s="68" t="s">
        <v>33</v>
      </c>
      <c r="C32" s="68"/>
      <c r="D32" s="10"/>
      <c r="E32" s="55"/>
      <c r="F32" s="55"/>
      <c r="G32" s="55"/>
      <c r="I32" s="56"/>
      <c r="J32" s="56"/>
      <c r="K32" s="56"/>
      <c r="L32" s="56"/>
      <c r="M32" s="56"/>
      <c r="N32" s="9"/>
      <c r="O32" s="9"/>
    </row>
    <row r="33" spans="2:15" ht="12.75" customHeight="1" x14ac:dyDescent="0.25">
      <c r="B33" s="19"/>
      <c r="C33" s="19"/>
    </row>
    <row r="34" spans="2:15" x14ac:dyDescent="0.25">
      <c r="B34" s="119" t="str">
        <f>IF(AND(H25=" ",H26=" "),"",IF(H25=" ","Перерасход выдан",IF(H26=" ","Остаток внесен в сумме"," ")))</f>
        <v>Перерасход выдан</v>
      </c>
      <c r="C34" s="119"/>
      <c r="D34" s="21"/>
      <c r="E34" s="41">
        <f>IFERROR(IF(AND(H25=" ", H26=" "),"",IF(H25=" ",INT(H26),INT(H25))),"")</f>
        <v>7899</v>
      </c>
      <c r="F34" s="9" t="s">
        <v>40</v>
      </c>
      <c r="G34" s="42" t="str">
        <f>IFERROR(IF(AND(H25=" ", H26=" "),"",IF(H25=" ",RIGHT(TEXT(MOD(H26,1),"0,00"),2),RIGHT(TEXT(MOD(H25,1),"0,00"),2))),"")</f>
        <v>00</v>
      </c>
      <c r="H34" s="12" t="s">
        <v>41</v>
      </c>
      <c r="I34" s="8"/>
      <c r="J34" s="120" t="s">
        <v>39</v>
      </c>
      <c r="K34" s="120"/>
      <c r="L34" s="55"/>
      <c r="M34" s="55"/>
      <c r="N34" s="2" t="s">
        <v>36</v>
      </c>
    </row>
    <row r="35" spans="2:15" x14ac:dyDescent="0.25">
      <c r="B35" s="5"/>
    </row>
    <row r="36" spans="2:15" ht="34.5" customHeight="1" x14ac:dyDescent="0.25">
      <c r="B36" s="124" t="s">
        <v>46</v>
      </c>
      <c r="C36" s="76" t="s">
        <v>16</v>
      </c>
      <c r="D36" s="77"/>
      <c r="E36" s="78"/>
      <c r="F36" s="79" t="s">
        <v>19</v>
      </c>
      <c r="G36" s="80"/>
      <c r="H36" s="76" t="s">
        <v>20</v>
      </c>
      <c r="I36" s="77"/>
      <c r="J36" s="77"/>
      <c r="K36" s="77"/>
      <c r="L36" s="77"/>
      <c r="M36" s="77"/>
      <c r="N36" s="77"/>
      <c r="O36" s="78"/>
    </row>
    <row r="37" spans="2:15" ht="15" customHeight="1" x14ac:dyDescent="0.25">
      <c r="B37" s="125"/>
      <c r="C37" s="79" t="s">
        <v>17</v>
      </c>
      <c r="D37" s="80"/>
      <c r="E37" s="122" t="s">
        <v>18</v>
      </c>
      <c r="F37" s="81"/>
      <c r="G37" s="82"/>
      <c r="H37" s="76" t="s">
        <v>21</v>
      </c>
      <c r="I37" s="77"/>
      <c r="J37" s="77"/>
      <c r="K37" s="78"/>
      <c r="L37" s="76" t="s">
        <v>43</v>
      </c>
      <c r="M37" s="77"/>
      <c r="N37" s="77"/>
      <c r="O37" s="78"/>
    </row>
    <row r="38" spans="2:15" ht="15" customHeight="1" x14ac:dyDescent="0.25">
      <c r="B38" s="126"/>
      <c r="C38" s="83"/>
      <c r="D38" s="84"/>
      <c r="E38" s="123"/>
      <c r="F38" s="83"/>
      <c r="G38" s="84"/>
      <c r="H38" s="22" t="s">
        <v>22</v>
      </c>
      <c r="I38" s="76" t="s">
        <v>23</v>
      </c>
      <c r="J38" s="77"/>
      <c r="K38" s="78"/>
      <c r="L38" s="77" t="s">
        <v>22</v>
      </c>
      <c r="M38" s="78"/>
      <c r="N38" s="76" t="s">
        <v>23</v>
      </c>
      <c r="O38" s="78"/>
    </row>
    <row r="39" spans="2:15" ht="30" customHeight="1" x14ac:dyDescent="0.25">
      <c r="B39" s="23">
        <v>1</v>
      </c>
      <c r="C39" s="66">
        <v>45364</v>
      </c>
      <c r="D39" s="67"/>
      <c r="E39" s="40" t="s">
        <v>51</v>
      </c>
      <c r="F39" s="44" t="s">
        <v>52</v>
      </c>
      <c r="G39" s="45"/>
      <c r="H39" s="14">
        <v>1999</v>
      </c>
      <c r="I39" s="69"/>
      <c r="J39" s="72"/>
      <c r="K39" s="49"/>
      <c r="L39" s="48">
        <v>1899</v>
      </c>
      <c r="M39" s="49"/>
      <c r="N39" s="48" t="str">
        <f>IF(I39="","",I39)</f>
        <v/>
      </c>
      <c r="O39" s="49"/>
    </row>
    <row r="40" spans="2:15" ht="30" customHeight="1" x14ac:dyDescent="0.25">
      <c r="B40" s="23">
        <v>2</v>
      </c>
      <c r="C40" s="66">
        <v>45362</v>
      </c>
      <c r="D40" s="67"/>
      <c r="E40" s="40" t="s">
        <v>53</v>
      </c>
      <c r="F40" s="44" t="s">
        <v>50</v>
      </c>
      <c r="G40" s="45"/>
      <c r="H40" s="14">
        <v>6000</v>
      </c>
      <c r="I40" s="46"/>
      <c r="J40" s="48"/>
      <c r="K40" s="47"/>
      <c r="L40" s="48">
        <f t="shared" ref="L40:L41" si="0">IF(H40="","",H40)</f>
        <v>6000</v>
      </c>
      <c r="M40" s="49"/>
      <c r="N40" s="48" t="str">
        <f t="shared" ref="N40:N50" si="1">IF(I40="","",I40)</f>
        <v/>
      </c>
      <c r="O40" s="49"/>
    </row>
    <row r="41" spans="2:15" ht="30" customHeight="1" x14ac:dyDescent="0.25">
      <c r="B41" s="23">
        <v>3</v>
      </c>
      <c r="C41" s="66"/>
      <c r="D41" s="67"/>
      <c r="E41" s="40"/>
      <c r="F41" s="44"/>
      <c r="G41" s="45"/>
      <c r="H41" s="14"/>
      <c r="I41" s="46"/>
      <c r="J41" s="48"/>
      <c r="K41" s="47"/>
      <c r="L41" s="48" t="str">
        <f t="shared" si="0"/>
        <v/>
      </c>
      <c r="M41" s="49"/>
      <c r="N41" s="48" t="str">
        <f t="shared" si="1"/>
        <v/>
      </c>
      <c r="O41" s="49"/>
    </row>
    <row r="42" spans="2:15" ht="30" customHeight="1" x14ac:dyDescent="0.25">
      <c r="B42" s="23">
        <v>4</v>
      </c>
      <c r="C42" s="66"/>
      <c r="D42" s="67"/>
      <c r="E42" s="40"/>
      <c r="F42" s="44"/>
      <c r="G42" s="45"/>
      <c r="H42" s="14"/>
      <c r="I42" s="46"/>
      <c r="J42" s="48"/>
      <c r="K42" s="47"/>
      <c r="L42" s="46" t="str">
        <f t="shared" ref="L42:L50" si="2">IF(H42="","",H42)</f>
        <v/>
      </c>
      <c r="M42" s="47"/>
      <c r="N42" s="48" t="str">
        <f t="shared" si="1"/>
        <v/>
      </c>
      <c r="O42" s="49"/>
    </row>
    <row r="43" spans="2:15" ht="30" customHeight="1" x14ac:dyDescent="0.25">
      <c r="B43" s="23">
        <v>5</v>
      </c>
      <c r="C43" s="66"/>
      <c r="D43" s="67"/>
      <c r="E43" s="40"/>
      <c r="F43" s="44"/>
      <c r="G43" s="45"/>
      <c r="H43" s="14"/>
      <c r="I43" s="46"/>
      <c r="J43" s="48"/>
      <c r="K43" s="47"/>
      <c r="L43" s="46" t="str">
        <f t="shared" si="2"/>
        <v/>
      </c>
      <c r="M43" s="47"/>
      <c r="N43" s="48" t="str">
        <f t="shared" si="1"/>
        <v/>
      </c>
      <c r="O43" s="49"/>
    </row>
    <row r="44" spans="2:15" ht="30" customHeight="1" x14ac:dyDescent="0.25">
      <c r="B44" s="23">
        <v>6</v>
      </c>
      <c r="C44" s="66"/>
      <c r="D44" s="67"/>
      <c r="E44" s="40"/>
      <c r="F44" s="44"/>
      <c r="G44" s="45"/>
      <c r="H44" s="14"/>
      <c r="I44" s="52"/>
      <c r="J44" s="53"/>
      <c r="K44" s="54"/>
      <c r="L44" s="46" t="str">
        <f t="shared" si="2"/>
        <v/>
      </c>
      <c r="M44" s="47"/>
      <c r="N44" s="48" t="str">
        <f t="shared" si="1"/>
        <v/>
      </c>
      <c r="O44" s="49"/>
    </row>
    <row r="45" spans="2:15" ht="30" customHeight="1" x14ac:dyDescent="0.25">
      <c r="B45" s="23">
        <v>7</v>
      </c>
      <c r="C45" s="31"/>
      <c r="D45" s="32"/>
      <c r="E45" s="40"/>
      <c r="F45" s="38"/>
      <c r="G45" s="39"/>
      <c r="H45" s="14"/>
      <c r="I45" s="33"/>
      <c r="J45" s="34"/>
      <c r="K45" s="35"/>
      <c r="L45" s="46" t="str">
        <f t="shared" si="2"/>
        <v/>
      </c>
      <c r="M45" s="47"/>
      <c r="N45" s="48" t="str">
        <f t="shared" si="1"/>
        <v/>
      </c>
      <c r="O45" s="49"/>
    </row>
    <row r="46" spans="2:15" ht="30" customHeight="1" x14ac:dyDescent="0.25">
      <c r="B46" s="23">
        <v>8</v>
      </c>
      <c r="C46" s="31"/>
      <c r="D46" s="32"/>
      <c r="E46" s="40"/>
      <c r="F46" s="38"/>
      <c r="G46" s="39"/>
      <c r="H46" s="14"/>
      <c r="I46" s="33"/>
      <c r="J46" s="34"/>
      <c r="K46" s="35"/>
      <c r="L46" s="46" t="str">
        <f t="shared" si="2"/>
        <v/>
      </c>
      <c r="M46" s="47"/>
      <c r="N46" s="48" t="str">
        <f t="shared" si="1"/>
        <v/>
      </c>
      <c r="O46" s="49"/>
    </row>
    <row r="47" spans="2:15" ht="30" customHeight="1" x14ac:dyDescent="0.25">
      <c r="B47" s="23">
        <v>9</v>
      </c>
      <c r="C47" s="31"/>
      <c r="D47" s="32"/>
      <c r="E47" s="40"/>
      <c r="F47" s="38"/>
      <c r="G47" s="39"/>
      <c r="H47" s="14"/>
      <c r="I47" s="33"/>
      <c r="J47" s="34"/>
      <c r="K47" s="35"/>
      <c r="L47" s="46" t="str">
        <f t="shared" si="2"/>
        <v/>
      </c>
      <c r="M47" s="47"/>
      <c r="N47" s="48" t="str">
        <f t="shared" si="1"/>
        <v/>
      </c>
      <c r="O47" s="49"/>
    </row>
    <row r="48" spans="2:15" ht="30" customHeight="1" x14ac:dyDescent="0.25">
      <c r="B48" s="23">
        <v>10</v>
      </c>
      <c r="C48" s="31"/>
      <c r="D48" s="32"/>
      <c r="E48" s="40"/>
      <c r="F48" s="38"/>
      <c r="G48" s="39"/>
      <c r="H48" s="14"/>
      <c r="I48" s="33"/>
      <c r="J48" s="34"/>
      <c r="K48" s="35"/>
      <c r="L48" s="46" t="str">
        <f t="shared" si="2"/>
        <v/>
      </c>
      <c r="M48" s="47"/>
      <c r="N48" s="48" t="str">
        <f t="shared" si="1"/>
        <v/>
      </c>
      <c r="O48" s="49"/>
    </row>
    <row r="49" spans="2:15" ht="30" customHeight="1" x14ac:dyDescent="0.25">
      <c r="B49" s="23">
        <v>11</v>
      </c>
      <c r="C49" s="66"/>
      <c r="D49" s="67"/>
      <c r="E49" s="40"/>
      <c r="F49" s="44"/>
      <c r="G49" s="45"/>
      <c r="H49" s="24"/>
      <c r="I49" s="52"/>
      <c r="J49" s="53"/>
      <c r="K49" s="54"/>
      <c r="L49" s="46" t="str">
        <f t="shared" si="2"/>
        <v/>
      </c>
      <c r="M49" s="47"/>
      <c r="N49" s="48" t="str">
        <f t="shared" si="1"/>
        <v/>
      </c>
      <c r="O49" s="49"/>
    </row>
    <row r="50" spans="2:15" ht="30" customHeight="1" x14ac:dyDescent="0.25">
      <c r="B50" s="23">
        <v>12</v>
      </c>
      <c r="C50" s="66"/>
      <c r="D50" s="67"/>
      <c r="E50" s="40"/>
      <c r="F50" s="44"/>
      <c r="G50" s="45"/>
      <c r="H50" s="14"/>
      <c r="I50" s="52"/>
      <c r="J50" s="53"/>
      <c r="K50" s="54"/>
      <c r="L50" s="46" t="str">
        <f t="shared" si="2"/>
        <v/>
      </c>
      <c r="M50" s="47"/>
      <c r="N50" s="48" t="str">
        <f t="shared" si="1"/>
        <v/>
      </c>
      <c r="O50" s="49"/>
    </row>
    <row r="51" spans="2:15" x14ac:dyDescent="0.25">
      <c r="F51" s="86" t="s">
        <v>44</v>
      </c>
      <c r="G51" s="87"/>
      <c r="H51" s="28">
        <f>IF(SUM(H39:H50)=0,"",SUM(H39:H50))</f>
        <v>7999</v>
      </c>
      <c r="I51" s="85" t="str">
        <f>IF(SUM(I39:K50)=0,"",SUM(I39:K50))</f>
        <v/>
      </c>
      <c r="J51" s="50"/>
      <c r="K51" s="51"/>
      <c r="L51" s="50">
        <f>IF(SUM(L39:M50)=0,"",SUM(L39:M50))</f>
        <v>7899</v>
      </c>
      <c r="M51" s="51"/>
      <c r="N51" s="50" t="str">
        <f>IF(SUM(N39:O50)=0,"",SUM(N39:O50))</f>
        <v/>
      </c>
      <c r="O51" s="51"/>
    </row>
    <row r="52" spans="2:15" ht="40.5" customHeight="1" x14ac:dyDescent="0.25">
      <c r="B52" s="75" t="s">
        <v>42</v>
      </c>
      <c r="C52" s="75"/>
      <c r="D52" s="75"/>
      <c r="E52" s="75"/>
      <c r="F52" s="75"/>
      <c r="G52" s="8"/>
      <c r="H52" s="30"/>
      <c r="I52" s="127" t="str">
        <f>IF(F12="","",F12)</f>
        <v>Соколов Денис Валерьевич</v>
      </c>
      <c r="J52" s="127"/>
      <c r="K52" s="127"/>
      <c r="L52" s="127"/>
      <c r="M52" s="127"/>
      <c r="N52" s="127"/>
      <c r="O52" s="127"/>
    </row>
    <row r="53" spans="2:15" x14ac:dyDescent="0.25">
      <c r="G53" s="25" t="s">
        <v>3</v>
      </c>
      <c r="H53" s="3"/>
      <c r="I53" s="116" t="s">
        <v>2</v>
      </c>
      <c r="J53" s="116"/>
      <c r="K53" s="116"/>
      <c r="L53" s="116"/>
      <c r="M53" s="116"/>
      <c r="N53" s="116"/>
      <c r="O53" s="116"/>
    </row>
    <row r="57" spans="2:15" x14ac:dyDescent="0.25">
      <c r="C57" s="26"/>
      <c r="D57" s="26"/>
      <c r="E57" s="27"/>
      <c r="F57" s="27"/>
    </row>
  </sheetData>
  <sheetProtection algorithmName="SHA-512" hashValue="pvmk58IWHK9qc1vXYiapEM2ghXEkorZiLW++kVAW0m83JB5TlJ8JbUeUSy9BsJk1GuvgipJWD7DzZCDbB3CvKQ==" saltValue="NciazPcCgOYTyqQM572Ouw==" spinCount="100000" sheet="1" formatRows="0" insertRows="0"/>
  <mergeCells count="132">
    <mergeCell ref="I20:K20"/>
    <mergeCell ref="I19:K19"/>
    <mergeCell ref="I18:M18"/>
    <mergeCell ref="F12:O12"/>
    <mergeCell ref="I53:O53"/>
    <mergeCell ref="H36:O36"/>
    <mergeCell ref="E37:E38"/>
    <mergeCell ref="B26:G26"/>
    <mergeCell ref="B36:B38"/>
    <mergeCell ref="C36:E36"/>
    <mergeCell ref="N48:O48"/>
    <mergeCell ref="N47:O47"/>
    <mergeCell ref="N46:O46"/>
    <mergeCell ref="I52:O52"/>
    <mergeCell ref="C50:D50"/>
    <mergeCell ref="L34:M34"/>
    <mergeCell ref="C37:D38"/>
    <mergeCell ref="I38:K38"/>
    <mergeCell ref="L38:M38"/>
    <mergeCell ref="L26:M26"/>
    <mergeCell ref="C49:D49"/>
    <mergeCell ref="C44:D44"/>
    <mergeCell ref="C43:D43"/>
    <mergeCell ref="I26:K26"/>
    <mergeCell ref="B32:C32"/>
    <mergeCell ref="B34:C34"/>
    <mergeCell ref="F42:G42"/>
    <mergeCell ref="F41:G41"/>
    <mergeCell ref="N40:O40"/>
    <mergeCell ref="N45:O45"/>
    <mergeCell ref="N39:O39"/>
    <mergeCell ref="N38:O38"/>
    <mergeCell ref="I41:K41"/>
    <mergeCell ref="I32:M32"/>
    <mergeCell ref="L45:M45"/>
    <mergeCell ref="J34:K34"/>
    <mergeCell ref="I9:J9"/>
    <mergeCell ref="F3:G3"/>
    <mergeCell ref="F4:G4"/>
    <mergeCell ref="F9:G9"/>
    <mergeCell ref="F11:O11"/>
    <mergeCell ref="F13:H13"/>
    <mergeCell ref="F21:G21"/>
    <mergeCell ref="L20:M20"/>
    <mergeCell ref="I13:K13"/>
    <mergeCell ref="N21:O21"/>
    <mergeCell ref="L21:M21"/>
    <mergeCell ref="H3:O3"/>
    <mergeCell ref="H4:O4"/>
    <mergeCell ref="L5:O5"/>
    <mergeCell ref="B15:G17"/>
    <mergeCell ref="H15:H17"/>
    <mergeCell ref="I15:O17"/>
    <mergeCell ref="L6:O6"/>
    <mergeCell ref="B9:C9"/>
    <mergeCell ref="H5:I5"/>
    <mergeCell ref="B21:E21"/>
    <mergeCell ref="B18:E19"/>
    <mergeCell ref="I21:K21"/>
    <mergeCell ref="H6:I6"/>
    <mergeCell ref="L13:O13"/>
    <mergeCell ref="L19:M19"/>
    <mergeCell ref="N20:O20"/>
    <mergeCell ref="B20:G20"/>
    <mergeCell ref="B52:F52"/>
    <mergeCell ref="H37:K37"/>
    <mergeCell ref="L51:M51"/>
    <mergeCell ref="L50:M50"/>
    <mergeCell ref="I40:K40"/>
    <mergeCell ref="C42:D42"/>
    <mergeCell ref="C41:D41"/>
    <mergeCell ref="C40:D40"/>
    <mergeCell ref="I39:K39"/>
    <mergeCell ref="L43:M43"/>
    <mergeCell ref="L42:M42"/>
    <mergeCell ref="L41:M41"/>
    <mergeCell ref="L40:M40"/>
    <mergeCell ref="F40:G40"/>
    <mergeCell ref="F39:G39"/>
    <mergeCell ref="F36:G38"/>
    <mergeCell ref="I51:K51"/>
    <mergeCell ref="L37:O37"/>
    <mergeCell ref="F51:G51"/>
    <mergeCell ref="I42:K42"/>
    <mergeCell ref="N19:O19"/>
    <mergeCell ref="N18:O18"/>
    <mergeCell ref="F19:G19"/>
    <mergeCell ref="F18:G18"/>
    <mergeCell ref="N26:O26"/>
    <mergeCell ref="F22:G22"/>
    <mergeCell ref="N49:O49"/>
    <mergeCell ref="N44:O44"/>
    <mergeCell ref="N43:O43"/>
    <mergeCell ref="N42:O42"/>
    <mergeCell ref="N41:O41"/>
    <mergeCell ref="I49:K49"/>
    <mergeCell ref="I44:K44"/>
    <mergeCell ref="I43:K43"/>
    <mergeCell ref="F49:G49"/>
    <mergeCell ref="F44:G44"/>
    <mergeCell ref="F43:G43"/>
    <mergeCell ref="N23:O23"/>
    <mergeCell ref="L24:M24"/>
    <mergeCell ref="L23:M23"/>
    <mergeCell ref="N25:O25"/>
    <mergeCell ref="L25:M25"/>
    <mergeCell ref="N24:O24"/>
    <mergeCell ref="E30:G30"/>
    <mergeCell ref="N22:O22"/>
    <mergeCell ref="L22:M22"/>
    <mergeCell ref="L49:M49"/>
    <mergeCell ref="L44:M44"/>
    <mergeCell ref="L39:M39"/>
    <mergeCell ref="N51:O51"/>
    <mergeCell ref="N50:O50"/>
    <mergeCell ref="I50:K50"/>
    <mergeCell ref="F50:G50"/>
    <mergeCell ref="E32:G32"/>
    <mergeCell ref="I30:M30"/>
    <mergeCell ref="B22:E22"/>
    <mergeCell ref="B23:G23"/>
    <mergeCell ref="B24:G24"/>
    <mergeCell ref="B25:G25"/>
    <mergeCell ref="I22:K22"/>
    <mergeCell ref="L46:M46"/>
    <mergeCell ref="I25:K25"/>
    <mergeCell ref="I24:K24"/>
    <mergeCell ref="I23:K23"/>
    <mergeCell ref="C39:D39"/>
    <mergeCell ref="B30:C30"/>
    <mergeCell ref="L48:M48"/>
    <mergeCell ref="L47:M47"/>
  </mergeCells>
  <conditionalFormatting sqref="L13:O13">
    <cfRule type="expression" dxfId="9" priority="18" stopIfTrue="1">
      <formula>ISBLANK($L$13)</formula>
    </cfRule>
  </conditionalFormatting>
  <conditionalFormatting sqref="H22">
    <cfRule type="expression" dxfId="8" priority="11">
      <formula>ISBLANK($H$22)</formula>
    </cfRule>
  </conditionalFormatting>
  <conditionalFormatting sqref="F11:O11">
    <cfRule type="expression" dxfId="7" priority="9" stopIfTrue="1">
      <formula>ISBLANK($F$11)</formula>
    </cfRule>
  </conditionalFormatting>
  <conditionalFormatting sqref="F12:O12">
    <cfRule type="expression" dxfId="6" priority="8" stopIfTrue="1">
      <formula>ISBLANK($F$12)</formula>
    </cfRule>
  </conditionalFormatting>
  <conditionalFormatting sqref="F13:H13">
    <cfRule type="expression" dxfId="5" priority="7" stopIfTrue="1">
      <formula>ISBLANK($F$13)</formula>
    </cfRule>
  </conditionalFormatting>
  <conditionalFormatting sqref="C39:D39">
    <cfRule type="expression" dxfId="4" priority="6" stopIfTrue="1">
      <formula>ISBLANK($C$39)</formula>
    </cfRule>
  </conditionalFormatting>
  <conditionalFormatting sqref="F39:G39">
    <cfRule type="expression" dxfId="3" priority="4" stopIfTrue="1">
      <formula>ISBLANK($F$39)</formula>
    </cfRule>
  </conditionalFormatting>
  <conditionalFormatting sqref="H39">
    <cfRule type="expression" dxfId="2" priority="2">
      <formula>ISBLANK($H$39)</formula>
    </cfRule>
    <cfRule type="expression" dxfId="1" priority="3" stopIfTrue="1">
      <formula>ISBLANK($H$38)</formula>
    </cfRule>
  </conditionalFormatting>
  <conditionalFormatting sqref="E39">
    <cfRule type="expression" dxfId="0" priority="1">
      <formula>ISBLANK($E$39)</formula>
    </cfRule>
  </conditionalFormatting>
  <pageMargins left="0.25" right="0.25" top="0.75" bottom="0.75" header="0.3" footer="0.3"/>
  <pageSetup paperSize="9" scale="72" orientation="portrait" r:id="rId1"/>
  <ignoredErrors>
    <ignoredError sqref="L40:M41 N39:O39 L42:M50 N40:O50 B34" unlocked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" sqref="C1"/>
    </sheetView>
  </sheetViews>
  <sheetFormatPr defaultRowHeight="15" x14ac:dyDescent="0.25"/>
  <sheetData>
    <row r="1" spans="1:3" ht="15.75" x14ac:dyDescent="0.3">
      <c r="A1" s="1" t="str">
        <f>{"","одинz","дваz","триz","четыреz","пятьz","шестьz","семьz","восемьz","девятьz"}</f>
        <v/>
      </c>
      <c r="C1" s="37">
        <f>IF(SUM(АО!$L$51,АО!$N$51)=0,"",SUM(АО!$L$51,АО!$N$51))</f>
        <v>7899</v>
      </c>
    </row>
    <row r="2" spans="1:3" ht="15.75" x14ac:dyDescent="0.3">
      <c r="A2" s="1" t="str">
        <f>{"десятьz","одиннадцатьz","двенадцатьz","тринадцатьz","четырнадцатьz","пятнадцатьz","шестнадцатьz","семнадцатьz","восемнадцатьz","девятнадцатьz"}</f>
        <v>десятьz</v>
      </c>
    </row>
    <row r="3" spans="1:3" ht="15.75" x14ac:dyDescent="0.3">
      <c r="A3" s="1" t="str">
        <f>{"";1;"двадцатьz";"тридцатьz";"сорокz";"пятьдесятz";"шестьдесятz";"семьдесятz";"восемьдесятz";"девяностоz"}</f>
        <v/>
      </c>
    </row>
    <row r="4" spans="1:3" ht="15.75" x14ac:dyDescent="0.3">
      <c r="A4" s="1" t="str">
        <f>{"","стоz","двестиz","тристаz","четырестаz","пятьсотz","шестьсотz","семьсотz","восемьсотz","девятьсотz"}</f>
        <v/>
      </c>
    </row>
    <row r="5" spans="1:3" ht="15.75" x14ac:dyDescent="0.3">
      <c r="A5" s="1" t="str">
        <f>{"","однаz","двеz","триz","четыреz","пятьz","шестьz","семьz","восемьz","девятьz"}</f>
        <v/>
      </c>
    </row>
  </sheetData>
  <sheetProtection password="CCF1" sheet="1" objects="1" scenarios="1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АО</vt:lpstr>
      <vt:lpstr>Лист1</vt:lpstr>
      <vt:lpstr>АО!Область_печати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Рогожина Галина Вячеславовна</dc:creator>
  <cp:lastModifiedBy>Бычкова Яна Александровна</cp:lastModifiedBy>
  <cp:lastPrinted>2023-12-21T10:54:26Z</cp:lastPrinted>
  <dcterms:created xsi:type="dcterms:W3CDTF">2017-10-25T12:05:57Z</dcterms:created>
  <dcterms:modified xsi:type="dcterms:W3CDTF">2024-03-25T10:11:37Z</dcterms:modified>
</cp:coreProperties>
</file>