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Landing Page" sheetId="2" r:id="rId5"/>
    <sheet state="visible" name="Listing Property" sheetId="3" r:id="rId6"/>
    <sheet state="visible" name="FAQ" sheetId="4" r:id="rId7"/>
    <sheet state="visible" name="Kerja Sama" sheetId="5" r:id="rId8"/>
    <sheet state="visible" name="Floating Whatsapp" sheetId="6" r:id="rId9"/>
    <sheet state="visible" name="Why Kostzy" sheetId="7" r:id="rId10"/>
    <sheet state="visible" name="Tentang Kostzy" sheetId="8" r:id="rId11"/>
    <sheet state="visible" name="News" sheetId="9" r:id="rId12"/>
  </sheets>
  <definedNames/>
  <calcPr/>
</workbook>
</file>

<file path=xl/sharedStrings.xml><?xml version="1.0" encoding="utf-8"?>
<sst xmlns="http://schemas.openxmlformats.org/spreadsheetml/2006/main" count="650" uniqueCount="251">
  <si>
    <t>Test ID</t>
  </si>
  <si>
    <t>Name</t>
  </si>
  <si>
    <t>To Be Executed</t>
  </si>
  <si>
    <t>Passed</t>
  </si>
  <si>
    <t>Blocked</t>
  </si>
  <si>
    <t>Total Scenario</t>
  </si>
  <si>
    <t>Total Bug</t>
  </si>
  <si>
    <t>Persentase</t>
  </si>
  <si>
    <t>T01.01</t>
  </si>
  <si>
    <t>Landing page</t>
  </si>
  <si>
    <t>T01.02</t>
  </si>
  <si>
    <t>Listing Property</t>
  </si>
  <si>
    <t>T01.03</t>
  </si>
  <si>
    <t>FAQ</t>
  </si>
  <si>
    <t>T01.04</t>
  </si>
  <si>
    <t>Kerja Sama</t>
  </si>
  <si>
    <t>T02.01</t>
  </si>
  <si>
    <t>Floating Whatsapp</t>
  </si>
  <si>
    <t>T02.02</t>
  </si>
  <si>
    <t>Why Kostzy</t>
  </si>
  <si>
    <t>T02.03</t>
  </si>
  <si>
    <t>Tentang Kostzy</t>
  </si>
  <si>
    <t>T02.04</t>
  </si>
  <si>
    <t>News</t>
  </si>
  <si>
    <t>Total</t>
  </si>
  <si>
    <t>Summary</t>
  </si>
  <si>
    <t>SCENARIO PROGRESS</t>
  </si>
  <si>
    <t>TOTAL PERCENT</t>
  </si>
  <si>
    <t>Failed</t>
  </si>
  <si>
    <t># Test Scenario :</t>
  </si>
  <si>
    <t>Completed</t>
  </si>
  <si>
    <t># Completed :</t>
  </si>
  <si>
    <t>% Completed :</t>
  </si>
  <si>
    <t>Change Request</t>
  </si>
  <si>
    <t xml:space="preserve">    # Passed :</t>
  </si>
  <si>
    <t xml:space="preserve">    % Passed :</t>
  </si>
  <si>
    <t>After Go Live</t>
  </si>
  <si>
    <t xml:space="preserve">    # Failed :</t>
  </si>
  <si>
    <t xml:space="preserve">    % Failed :</t>
  </si>
  <si>
    <t>Dropped</t>
  </si>
  <si>
    <t># To Be Executed :</t>
  </si>
  <si>
    <t>% To Be Executed :</t>
  </si>
  <si>
    <t xml:space="preserve">    # Blocked :</t>
  </si>
  <si>
    <t xml:space="preserve">    % Blocked :</t>
  </si>
  <si>
    <t xml:space="preserve">    # Non Blocked :</t>
  </si>
  <si>
    <t xml:space="preserve">    % Non Blocked :</t>
  </si>
  <si>
    <t># ChangeRequest :</t>
  </si>
  <si>
    <t>% ChangeRequest :</t>
  </si>
  <si>
    <t>Test Description</t>
  </si>
  <si>
    <t>Data</t>
  </si>
  <si>
    <t>Expected Result</t>
  </si>
  <si>
    <t>Actual Result</t>
  </si>
  <si>
    <t>Condition</t>
  </si>
  <si>
    <t>Status</t>
  </si>
  <si>
    <t>Test Date</t>
  </si>
  <si>
    <t>Remark</t>
  </si>
  <si>
    <t>Scenario By</t>
  </si>
  <si>
    <t>Tested By</t>
  </si>
  <si>
    <t>Web Public - Landing Page</t>
  </si>
  <si>
    <t>UI Case - Header</t>
  </si>
  <si>
    <t>T01.01.01</t>
  </si>
  <si>
    <t>Cek logo Koszty</t>
  </si>
  <si>
    <t>Precondition : 
Browser : https://kostzy.festiware.com/
Start : 
1. Home
2. Cek logo</t>
  </si>
  <si>
    <t>Dapat dilakukan</t>
  </si>
  <si>
    <t>T01.01.02</t>
  </si>
  <si>
    <t>Cek menu navigasi - Cari kost</t>
  </si>
  <si>
    <t>Precondition : 
Browser : https://kostzy.festiware.com/
Start : 
1. Home
2. Klik Cari kos</t>
  </si>
  <si>
    <t>T01.01.03</t>
  </si>
  <si>
    <t>Cek menu navigasi - Tentang Kostzy</t>
  </si>
  <si>
    <t>Dapat dilakukan
Menampilkan halaman tentang kostzy</t>
  </si>
  <si>
    <t>T01.01.04</t>
  </si>
  <si>
    <t>Cek menu navigasi - Why Kostzy</t>
  </si>
  <si>
    <t>Dapat dilakukan
Menampilkan halaman why kostzy</t>
  </si>
  <si>
    <t>UI Case - Cari Kost</t>
  </si>
  <si>
    <t>Cek dropdown Filter lokasi</t>
  </si>
  <si>
    <t xml:space="preserve">Precondition : 
Browser : https://kostzy.festiware.com/
Start : 
1. Home
2. Cek filter </t>
  </si>
  <si>
    <t>Dapat dilakukan
Menampilkan dropdown data lokasi</t>
  </si>
  <si>
    <t>T01.01.05</t>
  </si>
  <si>
    <t>Cek dropdown filter fasilitas</t>
  </si>
  <si>
    <t>Dapat dilakukan
Menampilkan dropdown data fasilitas</t>
  </si>
  <si>
    <t>T01.01.06</t>
  </si>
  <si>
    <t>Cek filter Range harga</t>
  </si>
  <si>
    <t>T01.01.07</t>
  </si>
  <si>
    <t>Cek button Cari sekarang</t>
  </si>
  <si>
    <t>Precondition : 
Browser : https://kostzy.festiware.com/
Start : 
1. Home
2. Klik button cari Sekarang</t>
  </si>
  <si>
    <t>Unhandled Runtime Error
TypeError: Cannot read properties of null (reading 'lat')</t>
  </si>
  <si>
    <t>UI Case - Slider Image</t>
  </si>
  <si>
    <t>T01.01.08</t>
  </si>
  <si>
    <t>Cek Slider</t>
  </si>
  <si>
    <t>UI - Background Image</t>
  </si>
  <si>
    <t>T01.01.09</t>
  </si>
  <si>
    <t>Cek backgroud</t>
  </si>
  <si>
    <t>Precondition : 
Browser : https://kostzy.festiware.com/
Start : 
1. Home
2. Cek background</t>
  </si>
  <si>
    <t>Ada sedikit bagian kurang rapi di section Temukan hunian Kota Populer (Landing Page)</t>
  </si>
  <si>
    <t>UI Case - Recomended Property</t>
  </si>
  <si>
    <t>T01.01.10</t>
  </si>
  <si>
    <t>Cek Recomended Property</t>
  </si>
  <si>
    <t>Precondition : 
Browser : https://kostzy.festiware.com/
Start : 
1. Home
2. Cek recomended property</t>
  </si>
  <si>
    <t>Dapat dilakukan
Menampilkan Recomended Property :
- Gambar
- Kota
- Nama Property
- Rent Price</t>
  </si>
  <si>
    <t>Property ny tidak bisa di klik
Tidak bisa menampilkan detail property</t>
  </si>
  <si>
    <t>UI Case - Popular City</t>
  </si>
  <si>
    <t>T01.01.11</t>
  </si>
  <si>
    <t>Cek popular city</t>
  </si>
  <si>
    <t>Precondition : 
Browser : https://kostzy.festiware.com/
Start : 
1. Home
2. Cek popular citu</t>
  </si>
  <si>
    <t>Dapat dilakukan
Menampilkan list card berupa : 
- Gambar kota
- kota</t>
  </si>
  <si>
    <t>Unhandled Runtime Error
TypeError: Cannot read properties of undefined (reading 'map')</t>
  </si>
  <si>
    <t>UI Case - Testimonial</t>
  </si>
  <si>
    <t>T01.01.12</t>
  </si>
  <si>
    <t>Cek Testimonial</t>
  </si>
  <si>
    <t>Precondition : 
Browser : https://kostzy.festiware.com/
Start : 
1. Home
2. Cek testimonial</t>
  </si>
  <si>
    <t>Dapat dilakukan
Menampilkan list berupa : 
- Name
- Testimonial
- Property name</t>
  </si>
  <si>
    <t>Konten tidak muncul</t>
  </si>
  <si>
    <t>T01.01.13</t>
  </si>
  <si>
    <t>Cek Arrow button</t>
  </si>
  <si>
    <t>Precondition : 
Browser : https://kostzy.festiware.com/
Start : 
1. Home
2. Cek testimonial
3. Klik button Arrow</t>
  </si>
  <si>
    <t xml:space="preserve">Dapat dilakukan </t>
  </si>
  <si>
    <t>UI Case - Galery Aktifitas Kostzy</t>
  </si>
  <si>
    <t>T01.01.14</t>
  </si>
  <si>
    <t>Cek galeri aktifitas</t>
  </si>
  <si>
    <t>Precondition : 
Browser : https://kostzy.festiware.com/
Start : 
1. Home
2. Cek galery aktifitas</t>
  </si>
  <si>
    <t>Dapat dilakukan
Menampilkan gambar branding Kostzy</t>
  </si>
  <si>
    <t>Gambar tidak muncul</t>
  </si>
  <si>
    <t>T01.01.15</t>
  </si>
  <si>
    <t>Cek button Lihat Lebih Banyak</t>
  </si>
  <si>
    <t>Precondition : 
Browser : https://kostzy.festiware.com/
Start : 
1. Home
2. Cek galery aktifitas
3. Klik button Selengkapnya</t>
  </si>
  <si>
    <t xml:space="preserve">Dapat dilakukan
Menampilkan halaman galeri aktivitas kostzy berupa :
- penjelasan halaman galeri aktivitas kostzy
- Gambar&amp;video aktivitas kostzy 
</t>
  </si>
  <si>
    <t>UI Case - Download Apps</t>
  </si>
  <si>
    <t>T01.01.16</t>
  </si>
  <si>
    <t>Cek Section Download Apps</t>
  </si>
  <si>
    <t>Precondition : 
Browser : https://kostzy.festiware.com/
Start : 
1. Home
2. Cek Section download apps</t>
  </si>
  <si>
    <t xml:space="preserve">Dapat dilakukan
Menampilkan :
-  penjelasan download
- image handphone
- download on app store. berisi link yang jika di klik akan menuju halaman download Kostzy di App store.
- download on google play. berisi link yang jika di klik akan menuju halaman download Kostzy di Play store.
- QR Code. berisi link yang jika di scan akan menuju halaman download Kostzy di Play store.
</t>
  </si>
  <si>
    <t>T01.01.17</t>
  </si>
  <si>
    <t>Cek Download by App store</t>
  </si>
  <si>
    <t>Dapat dilakukan
Redirect ke halaman appstore</t>
  </si>
  <si>
    <t>Tapi belum redirect ke app store</t>
  </si>
  <si>
    <t>T01.01.18</t>
  </si>
  <si>
    <t>Cek donwload by google play</t>
  </si>
  <si>
    <t>Dapat dilakukan
Redirect ke halaman playstore</t>
  </si>
  <si>
    <t>Tapi belum redirect ke google store</t>
  </si>
  <si>
    <t>UI Case News</t>
  </si>
  <si>
    <t>T01.01.19</t>
  </si>
  <si>
    <t>Cek Section News</t>
  </si>
  <si>
    <t>Precondition : 
Browser : https://kostzy.festiware.com/
Start : 
1. Home
2. Cek Section News</t>
  </si>
  <si>
    <t xml:space="preserve">Dapat dilakukan
Menampilkan : 
- image
- posting date
- Title
- News category
</t>
  </si>
  <si>
    <t>T01.01.20</t>
  </si>
  <si>
    <t>Cek detail news</t>
  </si>
  <si>
    <t>Precondition : 
Browser : https://kostzy.festiware.com/
Start : 
1. Home
2. Cek Section News
3. Klik salah satu News</t>
  </si>
  <si>
    <t>Dapat dilakukan
Menampikan detail News</t>
  </si>
  <si>
    <t>T01.01.21</t>
  </si>
  <si>
    <t>Cek button Selengkapnya</t>
  </si>
  <si>
    <t>Precondition : 
Browser : https://kostzy.festiware.com/
Start : 
1. Home
2. Cek Section News
3. Klik button selengkapny</t>
  </si>
  <si>
    <t>Dapat dialkukan
Redirect ke halaman detail berita</t>
  </si>
  <si>
    <t>UI Case - Footer</t>
  </si>
  <si>
    <t>T01.01.22</t>
  </si>
  <si>
    <t>Cek list footer</t>
  </si>
  <si>
    <t>Precondition : 
Browser : https://kostzy.festiware.com/
Start : 
1. Home
2. Cek Footer</t>
  </si>
  <si>
    <t xml:space="preserve">Dapat dilakukan
Menampilkan :
- Logo Kostzy
- Alamat lengkap Head Office Kostzy
- No Telp/WA utama kostzy
- email sales Kostzy
- Discover
why kostzy →jika di klik maka menuju halaman Why Kostzy
FAQ→ jika di klik maka menuju halaman FAQ
- Company
News→ jika di klik redirect ke halaman “News”
Partnership → jika di klik redirect ke halaman “Brand Partnership”
Mitra Properti Owner  → jika di klik redirect ke halaman “Mitra Property”
Tentang Kostzy  → jika di klik redirect ke halaman “Tentang  Kostzy”
- Social Media
instagram :  @thekostzy 
facebook : The Kostzy
twitter : @thekostzy 
youtube : @thekostzy224 
tiktok : @thekostzy 
jika di klik maka menuju ke profil masing masing social media
- Download App (download on app store, download on playstore, dan qr code Image yang berisi link download on playstore kostzy)
- Privacy Policy→ jika di klik maka menuju halaman Privacy Policy. text pada halaman ini diisi menggunakan hardcode
Term &amp; Condition → jika di klik maka menuju halaman Term &amp; Condition
Copyright
</t>
  </si>
  <si>
    <t>Web Publik - Listing Property</t>
  </si>
  <si>
    <t>UI Case</t>
  </si>
  <si>
    <t>T01.02.01</t>
  </si>
  <si>
    <t>Cek halaman Detail Properti</t>
  </si>
  <si>
    <t>Precondition : 
Browser : https://kostzy.festiware.com/
Start : 
1. Home
2. Klik properti
3. Cek detail properti</t>
  </si>
  <si>
    <t xml:space="preserve">Dapat dilakukan
Menampilkan data detail property : 
- Gambar Kos
Nama Kos 
area(Format: kota + area)
Alamat lengkap Kos
status
deskripsi (bersifat umum dan lebih menjelaskan mengenai kos)
deskripsi lokasi (menjelaskan posisi kos dalam lokasi tersebut. bisa terkait lokasi yang strategis dsb)
Fasilitas kamar(Ikon &amp; deskripsi fasilitas)
Fasilitas umum(Ikon &amp; deskripsi fasilitas)
layanan(Ikon &amp; deskripsi layanan)
transportasi umum(Ikon &amp; deskripsi transportasi umum)
tempat terdekat(Ikon &amp; deskripsi tempat terdekat)
- Tab menu Kamar
Gambar kamar
Tipe kamar
Label berapa kamar yang tersedia
Tipe hunian → campur/pria/wanita
Luas kamar (ex: 2 meter persegi)
Luas tempat tidur (ex: 160x100)
Detail fasilitas kamar
deskripsi kamar
Harga fix per tipe kamar
Jika penuh : Tombol “Join Waiting List” dan Tombol “Chat kami”
Jika belum penuh : Tombol “Fix Booking”, Tombol “Request Survey” dan Tombol “Chat kami”
- Tab Lokasi
Map lokasi
</t>
  </si>
  <si>
    <t>Gabisa diklik</t>
  </si>
  <si>
    <t>T01.02.02</t>
  </si>
  <si>
    <t>Cek button pesan kost</t>
  </si>
  <si>
    <t>Precondition : 
Browser : https://kostzy.festiware.com/
Start : 
1. Home
2. Klik properti
3. Klik button Pesan kost</t>
  </si>
  <si>
    <t>T01.02.03</t>
  </si>
  <si>
    <t>Cek button Survey</t>
  </si>
  <si>
    <t>Precondition : 
Browser : https://kostzy.festiware.com/
Start : 
1. Home
2. Klik properti
3. Klik button Survey</t>
  </si>
  <si>
    <t>T01.02.04</t>
  </si>
  <si>
    <t>Cek button Chat kami</t>
  </si>
  <si>
    <t>Precondition : 
Browser : https://kostzy.festiware.com/
Start : 
1. Home
2. Klik properti
3. Klik button Chat kami</t>
  </si>
  <si>
    <t>Use Case</t>
  </si>
  <si>
    <t>T01.02.05</t>
  </si>
  <si>
    <t xml:space="preserve">User dapat search property </t>
  </si>
  <si>
    <t>Precondition : 
Browser : https://kostzy.festiware.com/
Start : 
1. Home
2. Klik properti
3. Klik Cari kos
4. Input fiter Lokasi
5. Input filter fasilitas
6. Input Range harga
7 Klik button Cari Sekarang</t>
  </si>
  <si>
    <t xml:space="preserve">Dapat dilakukan 
Sistem menampilkan hasil pencarian data berupa list, dengan detail berikut:
- Gambar Kos (1 gambar) 
- Nama Kos
- Area(Format: area + kota)
- Status → ex: 5 kamar tersedia / penuh
-near_transport → ex: 7 menit dari halte sunter mall
- near_place → ex: 10 menit dari PIK Avenue 
- Harga Asli start from Rp xx
- Harga Diskon → jika di setting di Backoffice
- Tipe hunian → Campur, pria,wanita 
sistem juga menampilkan hasil hasil pencarian data berupa maps pointing dengan detail berikut:
- Gambar Kos (1 gambar) 
- Nama Kos
- Harga Asli start from Rp xx
- Harga Diskon
</t>
  </si>
  <si>
    <t>T01.02.06</t>
  </si>
  <si>
    <t>User dapat lihat detail Properti</t>
  </si>
  <si>
    <t xml:space="preserve">Dapat dilakukan  </t>
  </si>
  <si>
    <t>T01.02.07</t>
  </si>
  <si>
    <t>User dapat Create Survey</t>
  </si>
  <si>
    <t>Precondition : 
Browser : https://kostzy.festiware.com/
Start : 
1. Home
2. Klik properti
3. Cek detail properti
4. Klik button Survey</t>
  </si>
  <si>
    <t>T01.02.08</t>
  </si>
  <si>
    <t>User input semua mandatory field pada form Survey dengan data valid</t>
  </si>
  <si>
    <t>Precondition : 
Browser : https://kostzy.festiware.com/
Start : 
1. Home
2. Klik properti
3. Cek detail properti
4. Klik button Survey
5. Input data
6. Klik button Schedule event</t>
  </si>
  <si>
    <t xml:space="preserve">Berhasil Create Survey
</t>
  </si>
  <si>
    <t>T01.02.09</t>
  </si>
  <si>
    <t>User input beberpa mandatory field pada form Survey dengan data valid</t>
  </si>
  <si>
    <t>Gagal create survey
Menampilkan alert message pada mandatory field yang kosong
- field input name "Please Input yourname"
- Field input detail "Pleas input a valid email address"
- Filed input number "Please input a valid phone number"</t>
  </si>
  <si>
    <t>T01.02.10</t>
  </si>
  <si>
    <t xml:space="preserve">User mengkosongkan semua mandatory field pada form Survey </t>
  </si>
  <si>
    <t>Precondition : 
Browser : https://kostzy.festiware.com/
Start : 
1. Home
2. Klik properti
3. Cek detail properti
4. Klik button Survey
5. Klik button Schedule event</t>
  </si>
  <si>
    <t>Gagal create Survey
Menampilkan alert message pada semua mandatory field yang kosong :
- field input name "Please Input yourname"
- Field input detail "Pleas input a valid email address"
- Filed input number "Please input a valid phone number"</t>
  </si>
  <si>
    <t>T01.02.11</t>
  </si>
  <si>
    <t>User dapat mengirimkan pertanyaan terkait property yang sedang dilihat ke Kostzy melalui WA</t>
  </si>
  <si>
    <t>Precondition : 
Browser : https://kostzy.festiware.com/
Start : 
1. Home
2. Klik properti
3. Cek detail properti
4. Klik button Survey
5. Klik button Chat kamit</t>
  </si>
  <si>
    <t>Dapat dilakukan
Redirect ke halaman Whatsapp</t>
  </si>
  <si>
    <t>Web Public - FAQ</t>
  </si>
  <si>
    <t>T01.03.01</t>
  </si>
  <si>
    <t>Cek halaman Faq</t>
  </si>
  <si>
    <t>Precondition : 
Browser : https://kostzy.festiware.com/
Start : 
1. Home
2. Footer
3. Klik FAQ</t>
  </si>
  <si>
    <t>Dapat dilakukan
Menampilkan halaman FAQ</t>
  </si>
  <si>
    <t>T01.03.02</t>
  </si>
  <si>
    <t>Cek button Search</t>
  </si>
  <si>
    <t>Precondition : 
Browser : https://kostzy.festiware.com/
Start : 
1. Home
2. Footer
3. Klik FAQ
4. Klik button Search</t>
  </si>
  <si>
    <t>T01.03.03</t>
  </si>
  <si>
    <t>Cek field search</t>
  </si>
  <si>
    <t>Precondition : 
Browser : https://kostzy.festiware.com/
Start : 
1. Home
2. Footer
3. Klik FAQ
4. Input field Search</t>
  </si>
  <si>
    <t>T01.03.04</t>
  </si>
  <si>
    <t>Cek dropdown list data topik yg sering dicari</t>
  </si>
  <si>
    <t>Dapat dilakukan
Menampilkan dropdown jawaban</t>
  </si>
  <si>
    <t>T01.03.05</t>
  </si>
  <si>
    <t>User dapat melihat jawaban dari pertanyaan yang sering di tanyakan a di menu FAQ di Kostzy melalui Web Public berdasarkan kategori FAQ</t>
  </si>
  <si>
    <t>Dapat dilakukan
Menampilkan list pertanyaan berdasrkan kategory FAQ</t>
  </si>
  <si>
    <t>T01.03.06</t>
  </si>
  <si>
    <t>User dapat mencari jawaban dengan cara search maupun klik salah satu accordion terkait pertanyaan yang sesuai</t>
  </si>
  <si>
    <t>Precondition : 
Browser : https://kostzy.festiware.com/
Start : 
1. Home
2. Footer
3. Klik FAQ
4. Input field search
5. Klik button search</t>
  </si>
  <si>
    <t>Dapat dilakuan
Menampilkan list accordion berdasarkan search</t>
  </si>
  <si>
    <t>Web Public - Kerja Sama</t>
  </si>
  <si>
    <t>T01.04.01</t>
  </si>
  <si>
    <t>Cek halaman Kerja Sama</t>
  </si>
  <si>
    <t>"Precondition : 
Browser : https://kostzy.festiware.com/
Start : 
1. Home
2. Footer
3. Company
4. Kerjasama</t>
  </si>
  <si>
    <t xml:space="preserve">Menampilkan halam kerjasama dengan detail :
- Kerja sama antar brand
- Hubungi kami (Email, Whatsapp)
- Brand bekerja sama dengan kostzy (image)
</t>
  </si>
  <si>
    <t>T01.04.02</t>
  </si>
  <si>
    <t>Cek halaman Mitra Property</t>
  </si>
  <si>
    <t>"Precondition : 
Browser : https://kostzy.festiware.com/
Start : 
1. Home
2. Footer
3. Company
4. Mitra Property</t>
  </si>
  <si>
    <t xml:space="preserve">Menampilkan halaman Brand Partnership dengan detail berikut:
- Bermitra Dengan Kostzy
- Hubungi kami (Email, Whatsapp)
- We Understand Your Problem
- Why kostzy
- what we do
- Benefit (tabel)
- Brand Partnership (image)
- mitra property (image)
- news (News category, Title,image,posting date)
</t>
  </si>
  <si>
    <t>T01.05</t>
  </si>
  <si>
    <t>Web Public - Floating Whatsapp</t>
  </si>
  <si>
    <t>T01.05.01</t>
  </si>
  <si>
    <t>Cek Floating Whatsapp</t>
  </si>
  <si>
    <t>"""Precondition : 
Browser : https://kostzy.festiware.com/
Start : 
1. Home
2. Klik Floating App</t>
  </si>
  <si>
    <t>Dapat dilakukan
Redirect ke whatsapp
Muncul disemua page</t>
  </si>
  <si>
    <t>Ketutup di layar laptop resolusi 14 ins</t>
  </si>
  <si>
    <t>T01.06</t>
  </si>
  <si>
    <t>Web Public - Why Kostzy</t>
  </si>
  <si>
    <t>T01.06.01</t>
  </si>
  <si>
    <t>Cek halaman Why Kostzy</t>
  </si>
  <si>
    <t>"Precondition : 
Browser : https://kostzy.festiware.com/
Start : 
1. Home
2. Header
2. Klik Why Kostzy</t>
  </si>
  <si>
    <t xml:space="preserve">Menampilkan halaman Brand Partnership dengan detail berikut:
- penjelasan Why Kostzy
- Langkah - langkah mencari kost di Kostzy
- kumpul bersama Kozmate (image)
- perbandingan menggunakan Kostzy dan yang lain
- testimoni (carousel)
</t>
  </si>
  <si>
    <t>T01.07</t>
  </si>
  <si>
    <t>Web Public - Tentang Kostzy</t>
  </si>
  <si>
    <t>T01.07.01</t>
  </si>
  <si>
    <t xml:space="preserve">Menampilkan halaman Brand Partnership dengan detail berikut:
- Penjelasan halaman news
- berita terbaru (News category, Title,image,posting date)
- Brand Partnership (image)
- mitra property (image)
</t>
  </si>
  <si>
    <t>Web Public - News</t>
  </si>
  <si>
    <t>T01.08</t>
  </si>
  <si>
    <t>T01.08.01</t>
  </si>
  <si>
    <t>Cek halaman Berita</t>
  </si>
  <si>
    <t>"Precondition : 
Browser : https://kostzy.festiware.com/
Start : 
1. Home
2. Footer
3. Berita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</si>
</sst>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4.0"/>
      <color rgb="FF000000"/>
      <name val="Calibri"/>
    </font>
    <font>
      <sz val="14.0"/>
      <color theme="1"/>
      <name val="Calibri"/>
    </font>
    <font>
      <sz val="14.0"/>
      <color theme="0"/>
      <name val="Calibri"/>
    </font>
    <font>
      <color theme="1"/>
      <name val="Calibri"/>
    </font>
    <font>
      <sz val="11.0"/>
      <color rgb="FF000000"/>
      <name val="Calibri"/>
    </font>
    <font>
      <sz val="12.0"/>
      <color theme="1"/>
      <name val="Tahoma"/>
    </font>
    <font>
      <b/>
      <sz val="12.0"/>
      <color rgb="FF000000"/>
      <name val="Tahoma"/>
    </font>
    <font>
      <sz val="12.0"/>
      <color rgb="FF000000"/>
      <name val="Tahoma"/>
    </font>
    <font>
      <b/>
      <sz val="12.0"/>
      <color theme="1"/>
      <name val="Tahoma"/>
    </font>
    <font>
      <b/>
      <sz val="12.0"/>
      <color rgb="FFFFFFFF"/>
      <name val="Tahoma"/>
    </font>
    <font/>
    <font>
      <sz val="12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969696"/>
        <bgColor rgb="FF969696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1" fillId="2" fontId="1" numFmtId="0" xfId="0" applyAlignment="1" applyBorder="1" applyFill="1" applyFont="1">
      <alignment horizontal="left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Border="1" applyFont="1"/>
    <xf borderId="1" fillId="0" fontId="2" numFmtId="9" xfId="0" applyBorder="1" applyFont="1" applyNumberFormat="1"/>
    <xf borderId="1" fillId="3" fontId="3" numFmtId="0" xfId="0" applyBorder="1" applyFill="1" applyFont="1"/>
    <xf borderId="1" fillId="4" fontId="2" numFmtId="0" xfId="0" applyBorder="1" applyFill="1" applyFont="1"/>
    <xf borderId="1" fillId="4" fontId="2" numFmtId="10" xfId="0" applyBorder="1" applyFont="1" applyNumberFormat="1"/>
    <xf borderId="0" fillId="0" fontId="4" numFmtId="0" xfId="0" applyFont="1"/>
    <xf borderId="0" fillId="5" fontId="5" numFmtId="0" xfId="0" applyFill="1" applyFont="1"/>
    <xf borderId="0" fillId="0" fontId="2" numFmtId="0" xfId="0" applyAlignment="1" applyFont="1">
      <alignment horizontal="center"/>
    </xf>
    <xf borderId="2" fillId="4" fontId="6" numFmtId="0" xfId="0" applyAlignment="1" applyBorder="1" applyFont="1">
      <alignment horizontal="left" shrinkToFit="0" vertical="center" wrapText="1"/>
    </xf>
    <xf borderId="2" fillId="5" fontId="6" numFmtId="0" xfId="0" applyAlignment="1" applyBorder="1" applyFont="1">
      <alignment horizontal="left" shrinkToFit="0" vertical="center" wrapText="1"/>
    </xf>
    <xf borderId="2" fillId="5" fontId="7" numFmtId="0" xfId="0" applyAlignment="1" applyBorder="1" applyFont="1">
      <alignment horizontal="left" shrinkToFit="0" vertical="center" wrapText="1"/>
    </xf>
    <xf borderId="3" fillId="5" fontId="7" numFmtId="0" xfId="0" applyAlignment="1" applyBorder="1" applyFont="1">
      <alignment horizontal="left" shrinkToFit="0" vertical="center" wrapText="1"/>
    </xf>
    <xf borderId="4" fillId="5" fontId="7" numFmtId="0" xfId="0" applyAlignment="1" applyBorder="1" applyFont="1">
      <alignment horizontal="left" shrinkToFit="0" vertical="center" wrapText="1"/>
    </xf>
    <xf borderId="5" fillId="5" fontId="7" numFmtId="0" xfId="0" applyAlignment="1" applyBorder="1" applyFont="1">
      <alignment horizontal="left" shrinkToFit="0" vertical="center" wrapText="1"/>
    </xf>
    <xf borderId="3" fillId="6" fontId="7" numFmtId="0" xfId="0" applyAlignment="1" applyBorder="1" applyFill="1" applyFont="1">
      <alignment horizontal="left" shrinkToFit="0" vertical="center" wrapText="1"/>
    </xf>
    <xf borderId="2" fillId="5" fontId="8" numFmtId="0" xfId="0" applyAlignment="1" applyBorder="1" applyFont="1">
      <alignment horizontal="left" shrinkToFit="0" vertical="center" wrapText="1"/>
    </xf>
    <xf borderId="6" fillId="5" fontId="7" numFmtId="0" xfId="0" applyAlignment="1" applyBorder="1" applyFont="1">
      <alignment horizontal="left" shrinkToFit="0" vertical="center" wrapText="1"/>
    </xf>
    <xf borderId="7" fillId="5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8" fillId="5" fontId="7" numFmtId="0" xfId="0" applyAlignment="1" applyBorder="1" applyFont="1">
      <alignment horizontal="left" shrinkToFit="0" vertical="center" wrapText="1"/>
    </xf>
    <xf borderId="6" fillId="6" fontId="7" numFmtId="0" xfId="0" applyAlignment="1" applyBorder="1" applyFont="1">
      <alignment horizontal="left" shrinkToFit="0" vertical="center" wrapText="1"/>
    </xf>
    <xf borderId="9" fillId="5" fontId="7" numFmtId="0" xfId="0" applyAlignment="1" applyBorder="1" applyFont="1">
      <alignment horizontal="left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7" numFmtId="0" xfId="0" applyAlignment="1" applyBorder="1" applyFont="1">
      <alignment horizontal="left" shrinkToFit="0" vertical="center" wrapText="1"/>
    </xf>
    <xf borderId="2" fillId="5" fontId="9" numFmtId="0" xfId="0" applyAlignment="1" applyBorder="1" applyFont="1">
      <alignment horizontal="left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1" fillId="5" fontId="6" numFmtId="0" xfId="0" applyAlignment="1" applyBorder="1" applyFont="1">
      <alignment horizontal="left" shrinkToFit="0" vertical="center" wrapText="1"/>
    </xf>
    <xf borderId="1" fillId="7" fontId="6" numFmtId="0" xfId="0" applyAlignment="1" applyBorder="1" applyFill="1" applyFont="1">
      <alignment horizontal="left" shrinkToFit="0" vertical="center" wrapText="1"/>
    </xf>
    <xf borderId="1" fillId="5" fontId="7" numFmtId="0" xfId="0" applyAlignment="1" applyBorder="1" applyFont="1">
      <alignment horizontal="left" shrinkToFit="0" vertical="center" wrapText="1"/>
    </xf>
    <xf borderId="1" fillId="5" fontId="8" numFmtId="0" xfId="0" applyAlignment="1" applyBorder="1" applyFont="1">
      <alignment horizontal="left" shrinkToFit="0" vertical="center" wrapText="1"/>
    </xf>
    <xf borderId="1" fillId="8" fontId="6" numFmtId="0" xfId="0" applyAlignment="1" applyBorder="1" applyFill="1" applyFont="1">
      <alignment horizontal="left" shrinkToFit="0" vertical="center" wrapText="1"/>
    </xf>
    <xf borderId="1" fillId="9" fontId="6" numFmtId="0" xfId="0" applyAlignment="1" applyBorder="1" applyFill="1" applyFont="1">
      <alignment horizontal="left" shrinkToFit="0" vertical="center" wrapText="1"/>
    </xf>
    <xf borderId="1" fillId="5" fontId="8" numFmtId="9" xfId="0" applyAlignment="1" applyBorder="1" applyFont="1" applyNumberFormat="1">
      <alignment horizontal="left" shrinkToFit="0" vertical="center" wrapText="1"/>
    </xf>
    <xf borderId="2" fillId="10" fontId="6" numFmtId="0" xfId="0" applyAlignment="1" applyBorder="1" applyFill="1" applyFont="1">
      <alignment horizontal="left" shrinkToFit="0" vertical="center" wrapText="1"/>
    </xf>
    <xf borderId="2" fillId="6" fontId="6" numFmtId="0" xfId="0" applyAlignment="1" applyBorder="1" applyFont="1">
      <alignment horizontal="left" shrinkToFit="0" vertical="center" wrapText="1"/>
    </xf>
    <xf borderId="2" fillId="8" fontId="6" numFmtId="0" xfId="0" applyAlignment="1" applyBorder="1" applyFont="1">
      <alignment horizontal="left" shrinkToFit="0" vertical="center" wrapText="1"/>
    </xf>
    <xf borderId="12" fillId="5" fontId="6" numFmtId="0" xfId="0" applyAlignment="1" applyBorder="1" applyFont="1">
      <alignment horizontal="left" shrinkToFit="0" vertical="center" wrapText="1"/>
    </xf>
    <xf borderId="1" fillId="11" fontId="10" numFmtId="0" xfId="0" applyAlignment="1" applyBorder="1" applyFill="1" applyFont="1">
      <alignment horizontal="left" readingOrder="0" shrinkToFit="0" vertical="center" wrapText="1"/>
    </xf>
    <xf borderId="1" fillId="11" fontId="10" numFmtId="0" xfId="0" applyAlignment="1" applyBorder="1" applyFont="1">
      <alignment horizontal="left" shrinkToFit="0" vertical="center" wrapText="1"/>
    </xf>
    <xf borderId="1" fillId="11" fontId="7" numFmtId="0" xfId="0" applyAlignment="1" applyBorder="1" applyFont="1">
      <alignment horizontal="left" shrinkToFit="0" vertical="center" wrapText="1"/>
    </xf>
    <xf borderId="3" fillId="12" fontId="9" numFmtId="0" xfId="0" applyAlignment="1" applyBorder="1" applyFill="1" applyFont="1">
      <alignment horizontal="left" readingOrder="0" shrinkToFit="0" vertical="center" wrapText="1"/>
    </xf>
    <xf borderId="13" fillId="12" fontId="9" numFmtId="0" xfId="0" applyAlignment="1" applyBorder="1" applyFont="1">
      <alignment horizontal="left" readingOrder="0" shrinkToFit="0" vertical="center" wrapText="1"/>
    </xf>
    <xf borderId="14" fillId="0" fontId="11" numFmtId="0" xfId="0" applyBorder="1" applyFont="1"/>
    <xf borderId="15" fillId="0" fontId="11" numFmtId="0" xfId="0" applyBorder="1" applyFont="1"/>
    <xf borderId="1" fillId="0" fontId="6" numFmtId="0" xfId="0" applyAlignment="1" applyBorder="1" applyFont="1">
      <alignment horizontal="left" readingOrder="0" shrinkToFit="0" vertical="center" wrapText="1"/>
    </xf>
    <xf borderId="1" fillId="4" fontId="8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5" fontId="6" numFmtId="0" xfId="0" applyAlignment="1" applyBorder="1" applyFont="1">
      <alignment horizontal="left" readingOrder="0" shrinkToFit="0" vertical="center" wrapText="1"/>
    </xf>
    <xf borderId="1" fillId="5" fontId="6" numFmtId="15" xfId="0" applyAlignment="1" applyBorder="1" applyFont="1" applyNumberFormat="1">
      <alignment horizontal="left" readingOrder="0" shrinkToFit="0" vertical="center" wrapText="1"/>
    </xf>
    <xf borderId="1" fillId="0" fontId="12" numFmtId="0" xfId="0" applyAlignment="1" applyBorder="1" applyFont="1">
      <alignment vertical="center"/>
    </xf>
    <xf borderId="1" fillId="12" fontId="9" numFmtId="0" xfId="0" applyAlignment="1" applyBorder="1" applyFont="1">
      <alignment horizontal="left" readingOrder="0" shrinkToFit="0" vertical="center" wrapText="1"/>
    </xf>
    <xf borderId="16" fillId="12" fontId="7" numFmtId="0" xfId="0" applyAlignment="1" applyBorder="1" applyFont="1">
      <alignment horizontal="left" readingOrder="0" shrinkToFit="0" vertical="center" wrapText="1"/>
    </xf>
    <xf borderId="17" fillId="0" fontId="11" numFmtId="0" xfId="0" applyBorder="1" applyFont="1"/>
    <xf borderId="18" fillId="0" fontId="11" numFmtId="0" xfId="0" applyBorder="1" applyFont="1"/>
    <xf borderId="1" fillId="0" fontId="6" numFmtId="0" xfId="0" applyAlignment="1" applyBorder="1" applyFont="1">
      <alignment readingOrder="0" shrinkToFit="0" vertical="center" wrapText="1"/>
    </xf>
    <xf borderId="1" fillId="12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vertical="center"/>
    </xf>
    <xf borderId="19" fillId="5" fontId="6" numFmtId="0" xfId="0" applyAlignment="1" applyBorder="1" applyFont="1">
      <alignment horizontal="left" shrinkToFit="0" vertical="center" wrapText="1"/>
    </xf>
    <xf borderId="20" fillId="4" fontId="6" numFmtId="0" xfId="0" applyAlignment="1" applyBorder="1" applyFont="1">
      <alignment horizontal="left" readingOrder="0" shrinkToFit="0" vertical="center" wrapText="1"/>
    </xf>
    <xf borderId="20" fillId="4" fontId="6" numFmtId="0" xfId="0" applyAlignment="1" applyBorder="1" applyFont="1">
      <alignment horizontal="left" shrinkToFit="0" vertical="center" wrapText="1"/>
    </xf>
    <xf borderId="20" fillId="5" fontId="6" numFmtId="0" xfId="0" applyAlignment="1" applyBorder="1" applyFont="1">
      <alignment readingOrder="0" shrinkToFit="0" vertical="center" wrapText="1"/>
    </xf>
    <xf borderId="20" fillId="5" fontId="6" numFmtId="0" xfId="0" applyAlignment="1" applyBorder="1" applyFont="1">
      <alignment horizontal="left" shrinkToFit="0" vertical="center" wrapText="1"/>
    </xf>
    <xf borderId="20" fillId="5" fontId="6" numFmtId="0" xfId="0" applyAlignment="1" applyBorder="1" applyFont="1">
      <alignment horizontal="left" readingOrder="0" shrinkToFit="0" vertical="center" wrapText="1"/>
    </xf>
    <xf borderId="21" fillId="5" fontId="6" numFmtId="0" xfId="0" applyAlignment="1" applyBorder="1" applyFont="1">
      <alignment horizontal="left" shrinkToFit="0" vertical="center" wrapText="1"/>
    </xf>
    <xf borderId="22" fillId="12" fontId="6" numFmtId="0" xfId="0" applyAlignment="1" applyBorder="1" applyFont="1">
      <alignment horizontal="left" readingOrder="0" shrinkToFit="0" vertical="center" wrapText="1"/>
    </xf>
    <xf borderId="16" fillId="12" fontId="9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5" fontId="6" numFmtId="0" xfId="0" applyAlignment="1" applyFont="1">
      <alignment horizontal="left" shrinkToFit="0" vertical="center" wrapText="1"/>
    </xf>
    <xf borderId="23" fillId="5" fontId="6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readingOrder="0" vertical="center"/>
    </xf>
    <xf borderId="18" fillId="0" fontId="6" numFmtId="0" xfId="0" applyAlignment="1" applyBorder="1" applyFont="1">
      <alignment readingOrder="0" shrinkToFit="0" vertical="center" wrapText="1"/>
    </xf>
    <xf borderId="13" fillId="12" fontId="9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969696"/>
          <bgColor rgb="FF96969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5048250</xdr:colOff>
      <xdr:row>25</xdr:row>
      <xdr:rowOff>66675</xdr:rowOff>
    </xdr:from>
    <xdr:ext cx="12954000" cy="65627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0.75"/>
    <col customWidth="1" min="2" max="2" width="9.5"/>
    <col customWidth="1" min="3" max="3" width="30.13"/>
    <col customWidth="1" min="4" max="4" width="19.25"/>
    <col customWidth="1" min="5" max="5" width="31.25"/>
    <col customWidth="1" min="6" max="6" width="10.13"/>
    <col customWidth="1" min="7" max="7" width="17.63"/>
    <col customWidth="1" min="8" max="8" width="21.13"/>
    <col customWidth="1" min="9" max="9" width="13.63"/>
    <col customWidth="1" min="10" max="26" width="12.5"/>
  </cols>
  <sheetData>
    <row r="1" ht="18.75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1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1"/>
      <c r="B5" s="2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4"/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75" customHeight="1">
      <c r="A7" s="4"/>
      <c r="B7" s="6" t="s">
        <v>8</v>
      </c>
      <c r="C7" s="7" t="s">
        <v>9</v>
      </c>
      <c r="D7" s="6">
        <f>'Landing Page'!D14</f>
        <v>1</v>
      </c>
      <c r="E7" s="8">
        <f>'Landing Page'!D12</f>
        <v>15</v>
      </c>
      <c r="F7" s="6">
        <f>'Landing Page'!D15</f>
        <v>3</v>
      </c>
      <c r="G7" s="7">
        <f>'Landing Page'!D10</f>
        <v>23</v>
      </c>
      <c r="H7" s="6">
        <f>'Landing Page'!D13</f>
        <v>5</v>
      </c>
      <c r="I7" s="9">
        <f>'Landing Page'!F11</f>
        <v>0.9565217391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4"/>
      <c r="B8" s="6" t="s">
        <v>10</v>
      </c>
      <c r="C8" s="7" t="s">
        <v>11</v>
      </c>
      <c r="D8" s="6">
        <f>'Listing Property'!D14</f>
        <v>11</v>
      </c>
      <c r="E8" s="8">
        <f>'Listing Property'!D12</f>
        <v>0</v>
      </c>
      <c r="F8" s="6">
        <f>'Listing Property'!D15</f>
        <v>11</v>
      </c>
      <c r="G8" s="6">
        <f>'Listing Property'!D10</f>
        <v>11</v>
      </c>
      <c r="H8" s="6">
        <f>'Listing Property'!D13</f>
        <v>0</v>
      </c>
      <c r="I8" s="9">
        <f>'Listing Property'!F11</f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4"/>
      <c r="B9" s="6" t="s">
        <v>12</v>
      </c>
      <c r="C9" s="7" t="s">
        <v>13</v>
      </c>
      <c r="D9" s="6">
        <f>FAQ!D14</f>
        <v>0</v>
      </c>
      <c r="E9" s="8">
        <f>FAQ!D12</f>
        <v>6</v>
      </c>
      <c r="F9" s="6">
        <f>FAQ!D15</f>
        <v>0</v>
      </c>
      <c r="G9" s="6">
        <f>FAQ!D10</f>
        <v>6</v>
      </c>
      <c r="H9" s="6">
        <f>FAQ!D13</f>
        <v>0</v>
      </c>
      <c r="I9" s="9">
        <f>FAQ!F11</f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4"/>
      <c r="B10" s="6" t="s">
        <v>14</v>
      </c>
      <c r="C10" s="7" t="s">
        <v>15</v>
      </c>
      <c r="D10" s="6">
        <f>'Kerja Sama'!D14</f>
        <v>0</v>
      </c>
      <c r="E10" s="6">
        <f>'Kerja Sama'!D12</f>
        <v>2</v>
      </c>
      <c r="F10" s="6">
        <f>'Kerja Sama'!D15</f>
        <v>0</v>
      </c>
      <c r="G10" s="6">
        <f>'Kerja Sama'!D10</f>
        <v>2</v>
      </c>
      <c r="H10" s="6">
        <f>'Kerja Sama'!D13</f>
        <v>0</v>
      </c>
      <c r="I10" s="9">
        <f>'Kerja Sama'!F11</f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4"/>
      <c r="B11" s="6" t="s">
        <v>16</v>
      </c>
      <c r="C11" s="7" t="s">
        <v>17</v>
      </c>
      <c r="D11" s="6">
        <f>'Floating Whatsapp'!D14</f>
        <v>0</v>
      </c>
      <c r="E11" s="6">
        <f>'Floating Whatsapp'!D12</f>
        <v>1</v>
      </c>
      <c r="F11" s="6">
        <f>'Floating Whatsapp'!D15</f>
        <v>0</v>
      </c>
      <c r="G11" s="6">
        <f>'Floating Whatsapp'!D10</f>
        <v>1</v>
      </c>
      <c r="H11" s="6">
        <f>'Floating Whatsapp'!D13</f>
        <v>0</v>
      </c>
      <c r="I11" s="9">
        <f>'Floating Whatsapp'!F11</f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4"/>
      <c r="B12" s="6" t="s">
        <v>18</v>
      </c>
      <c r="C12" s="7" t="s">
        <v>19</v>
      </c>
      <c r="D12" s="6">
        <f>'Why Kostzy'!D14</f>
        <v>0</v>
      </c>
      <c r="E12" s="6">
        <f>'Why Kostzy'!D12</f>
        <v>1</v>
      </c>
      <c r="F12" s="6">
        <f>'Why Kostzy'!D15</f>
        <v>0</v>
      </c>
      <c r="G12" s="6">
        <f>'Why Kostzy'!D10</f>
        <v>1</v>
      </c>
      <c r="H12" s="6">
        <f>'Why Kostzy'!D13</f>
        <v>0</v>
      </c>
      <c r="I12" s="9">
        <f>'Why Kostzy'!F11</f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4"/>
      <c r="B13" s="6" t="s">
        <v>20</v>
      </c>
      <c r="C13" s="7" t="s">
        <v>21</v>
      </c>
      <c r="D13" s="6">
        <f>'Tentang Kostzy'!D14</f>
        <v>0</v>
      </c>
      <c r="E13" s="6">
        <f>'Tentang Kostzy'!D12</f>
        <v>1</v>
      </c>
      <c r="F13" s="6">
        <f>'Tentang Kostzy'!D15</f>
        <v>0</v>
      </c>
      <c r="G13" s="6">
        <f>'Tentang Kostzy'!D10</f>
        <v>1</v>
      </c>
      <c r="H13" s="6">
        <f>'Tentang Kostzy'!D13</f>
        <v>0</v>
      </c>
      <c r="I13" s="9">
        <f>'Tentang Kostzy'!F11</f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4"/>
      <c r="B14" s="6" t="s">
        <v>22</v>
      </c>
      <c r="C14" s="7" t="s">
        <v>23</v>
      </c>
      <c r="D14" s="6">
        <f>'Tentang Kostzy'!D14</f>
        <v>0</v>
      </c>
      <c r="E14" s="6">
        <f>'Tentang Kostzy'!D12</f>
        <v>1</v>
      </c>
      <c r="F14" s="6">
        <f>'Tentang Kostzy'!D15</f>
        <v>0</v>
      </c>
      <c r="G14" s="6">
        <f>'Tentang Kostzy'!D10</f>
        <v>1</v>
      </c>
      <c r="H14" s="6">
        <f>'Tentang Kostzy'!D13</f>
        <v>0</v>
      </c>
      <c r="I14" s="9">
        <f>'Tentang Kostzy'!F11</f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4"/>
      <c r="B15" s="10" t="s">
        <v>24</v>
      </c>
      <c r="C15" s="10"/>
      <c r="D15" s="11">
        <f t="shared" ref="D15:H15" si="1">SUM(D7:D14)</f>
        <v>12</v>
      </c>
      <c r="E15" s="11">
        <f t="shared" si="1"/>
        <v>27</v>
      </c>
      <c r="F15" s="11">
        <f t="shared" si="1"/>
        <v>14</v>
      </c>
      <c r="G15" s="11">
        <f t="shared" si="1"/>
        <v>46</v>
      </c>
      <c r="H15" s="11">
        <f t="shared" si="1"/>
        <v>5</v>
      </c>
      <c r="I15" s="12">
        <f>SUM(I7:I14)/32</f>
        <v>0.2173913043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"/>
      <c r="B17" s="3"/>
      <c r="C17" s="3"/>
      <c r="D17" s="3"/>
      <c r="E17" s="1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4"/>
      <c r="B18" s="3"/>
      <c r="C18" s="3"/>
      <c r="D18" s="3"/>
      <c r="E18" s="1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4"/>
      <c r="B19" s="3"/>
      <c r="C19" s="3"/>
      <c r="D19" s="3"/>
      <c r="E19" s="3"/>
      <c r="F19" s="3"/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4"/>
      <c r="B22" s="3"/>
      <c r="C22" s="3"/>
      <c r="D22" s="3"/>
      <c r="E22" s="3"/>
      <c r="F22" s="3"/>
      <c r="G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4"/>
      <c r="B23" s="3"/>
      <c r="C23" s="3"/>
      <c r="D23" s="3"/>
      <c r="E23" s="1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4"/>
      <c r="B26" s="3"/>
      <c r="C26" s="3"/>
      <c r="D26" s="3"/>
      <c r="E26" s="3"/>
      <c r="F26" s="3"/>
      <c r="G26" s="1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75" customHeight="1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75" customHeight="1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75" customHeight="1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75" customHeight="1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</sheetData>
  <mergeCells count="4">
    <mergeCell ref="G17:H17"/>
    <mergeCell ref="G18:H18"/>
    <mergeCell ref="G22:H22"/>
    <mergeCell ref="G26:H2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7.63"/>
    <col customWidth="1" min="3" max="3" width="76.88"/>
    <col customWidth="1" min="4" max="4" width="58.13"/>
    <col customWidth="1" min="5" max="5" width="25.13"/>
    <col customWidth="1" min="6" max="6" width="47.0"/>
    <col customWidth="1" min="7" max="7" width="34.63"/>
    <col customWidth="1" min="8" max="8" width="17.0"/>
    <col customWidth="1" min="9" max="9" width="11.38"/>
    <col customWidth="1" min="10" max="10" width="12.75"/>
    <col customWidth="1" min="11" max="11" width="39.88"/>
    <col customWidth="1" min="12" max="12" width="14.63"/>
    <col customWidth="1" min="13" max="13" width="12.38"/>
    <col customWidth="1" min="14" max="26" width="11.75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/>
      <c r="C2" s="19"/>
      <c r="D2" s="20"/>
      <c r="E2" s="21"/>
      <c r="F2" s="22"/>
      <c r="G2" s="23"/>
      <c r="H2" s="18"/>
      <c r="I2" s="23"/>
      <c r="J2" s="23"/>
      <c r="K2" s="23"/>
      <c r="L2" s="23"/>
      <c r="M2" s="23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8"/>
      <c r="C3" s="24"/>
      <c r="D3" s="25"/>
      <c r="E3" s="18"/>
      <c r="F3" s="26"/>
      <c r="G3" s="23"/>
      <c r="H3" s="18"/>
      <c r="I3" s="23"/>
      <c r="J3" s="23"/>
      <c r="K3" s="23"/>
      <c r="L3" s="23"/>
      <c r="M3" s="23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8"/>
      <c r="C4" s="24"/>
      <c r="D4" s="25"/>
      <c r="E4" s="18"/>
      <c r="F4" s="26"/>
      <c r="G4" s="23"/>
      <c r="H4" s="18"/>
      <c r="I4" s="23"/>
      <c r="J4" s="23"/>
      <c r="K4" s="23"/>
      <c r="L4" s="23"/>
      <c r="M4" s="2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8"/>
      <c r="C5" s="24"/>
      <c r="D5" s="25"/>
      <c r="E5" s="27"/>
      <c r="F5" s="28"/>
      <c r="G5" s="23"/>
      <c r="H5" s="18"/>
      <c r="I5" s="23"/>
      <c r="J5" s="23"/>
      <c r="K5" s="23"/>
      <c r="L5" s="23"/>
      <c r="M5" s="2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8"/>
      <c r="C6" s="24"/>
      <c r="D6" s="25"/>
      <c r="E6" s="18"/>
      <c r="F6" s="26"/>
      <c r="G6" s="23"/>
      <c r="H6" s="18"/>
      <c r="I6" s="23"/>
      <c r="J6" s="23"/>
      <c r="K6" s="23"/>
      <c r="L6" s="23"/>
      <c r="M6" s="2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8"/>
      <c r="C7" s="29"/>
      <c r="D7" s="30"/>
      <c r="E7" s="31"/>
      <c r="F7" s="26"/>
      <c r="G7" s="23"/>
      <c r="H7" s="18"/>
      <c r="I7" s="23"/>
      <c r="J7" s="23"/>
      <c r="K7" s="23"/>
      <c r="L7" s="23"/>
      <c r="M7" s="2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32" t="s">
        <v>25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33" t="s">
        <v>26</v>
      </c>
      <c r="D9" s="33"/>
      <c r="E9" s="33" t="s">
        <v>27</v>
      </c>
      <c r="F9" s="33"/>
      <c r="G9" s="17"/>
      <c r="H9" s="17"/>
      <c r="I9" s="17"/>
      <c r="J9" s="34" t="s">
        <v>28</v>
      </c>
      <c r="K9" s="35" t="s">
        <v>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36" t="s">
        <v>29</v>
      </c>
      <c r="D10" s="37">
        <f>D11+D14</f>
        <v>23</v>
      </c>
      <c r="E10" s="37"/>
      <c r="F10" s="37"/>
      <c r="G10" s="17"/>
      <c r="H10" s="17"/>
      <c r="I10" s="17"/>
      <c r="J10" s="38" t="s">
        <v>3</v>
      </c>
      <c r="K10" s="39" t="s">
        <v>30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36" t="s">
        <v>31</v>
      </c>
      <c r="D11" s="37">
        <f>COUNTIF($H$19:$H$64857,"COMPLETED")</f>
        <v>22</v>
      </c>
      <c r="E11" s="36" t="s">
        <v>32</v>
      </c>
      <c r="F11" s="40">
        <f>D11/D10</f>
        <v>0.9565217391</v>
      </c>
      <c r="G11" s="17"/>
      <c r="H11" s="17"/>
      <c r="I11" s="17"/>
      <c r="J11" s="41" t="s">
        <v>4</v>
      </c>
      <c r="K11" s="42" t="s">
        <v>33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37" t="s">
        <v>34</v>
      </c>
      <c r="D12" s="37">
        <f>COUNTIF($I$19:$I$64857,"PASSED")</f>
        <v>15</v>
      </c>
      <c r="E12" s="37" t="s">
        <v>35</v>
      </c>
      <c r="F12" s="40">
        <f>D12/D10</f>
        <v>0.652173913</v>
      </c>
      <c r="G12" s="17"/>
      <c r="H12" s="17"/>
      <c r="I12" s="17"/>
      <c r="J12" s="17"/>
      <c r="K12" s="43" t="s">
        <v>36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37" t="s">
        <v>37</v>
      </c>
      <c r="D13" s="37">
        <f>COUNTIF($I$19:$I$64857,"FAILED")</f>
        <v>5</v>
      </c>
      <c r="E13" s="37" t="s">
        <v>38</v>
      </c>
      <c r="F13" s="40">
        <f>D13/D10</f>
        <v>0.2173913043</v>
      </c>
      <c r="G13" s="17"/>
      <c r="H13" s="17"/>
      <c r="I13" s="17"/>
      <c r="J13" s="17"/>
      <c r="K13" s="41" t="s">
        <v>39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36" t="s">
        <v>40</v>
      </c>
      <c r="D14" s="37">
        <f>COUNTIF($H$19:$H$64857,"TO BE EXECUTED")</f>
        <v>1</v>
      </c>
      <c r="E14" s="36" t="s">
        <v>41</v>
      </c>
      <c r="F14" s="40">
        <f>D14/D10</f>
        <v>0.04347826087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37" t="s">
        <v>42</v>
      </c>
      <c r="D15" s="37">
        <f>COUNTIF($I$19:$I$64857,"BLOCKED")</f>
        <v>3</v>
      </c>
      <c r="E15" s="37" t="s">
        <v>43</v>
      </c>
      <c r="F15" s="40">
        <f>D15/D14</f>
        <v>3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37" t="s">
        <v>44</v>
      </c>
      <c r="D16" s="37">
        <f>D14-D15</f>
        <v>-2</v>
      </c>
      <c r="E16" s="37" t="s">
        <v>45</v>
      </c>
      <c r="F16" s="40">
        <f>D16/D14</f>
        <v>-2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36" t="s">
        <v>46</v>
      </c>
      <c r="D17" s="37">
        <f>COUNTIF($H$19:$H$64857,"Change Request")</f>
        <v>0</v>
      </c>
      <c r="E17" s="36" t="s">
        <v>47</v>
      </c>
      <c r="F17" s="40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44"/>
      <c r="B19" s="33" t="s">
        <v>0</v>
      </c>
      <c r="C19" s="33" t="s">
        <v>1</v>
      </c>
      <c r="D19" s="33" t="s">
        <v>48</v>
      </c>
      <c r="E19" s="33" t="s">
        <v>49</v>
      </c>
      <c r="F19" s="33" t="s">
        <v>50</v>
      </c>
      <c r="G19" s="33" t="s">
        <v>51</v>
      </c>
      <c r="H19" s="33" t="s">
        <v>52</v>
      </c>
      <c r="I19" s="33" t="s">
        <v>53</v>
      </c>
      <c r="J19" s="33" t="s">
        <v>54</v>
      </c>
      <c r="K19" s="33" t="s">
        <v>55</v>
      </c>
      <c r="L19" s="33" t="s">
        <v>56</v>
      </c>
      <c r="M19" s="33" t="s">
        <v>57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44"/>
      <c r="B20" s="45" t="s">
        <v>8</v>
      </c>
      <c r="C20" s="45" t="s">
        <v>58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44"/>
      <c r="B21" s="48"/>
      <c r="C21" s="49" t="s">
        <v>59</v>
      </c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89.25" customHeight="1">
      <c r="A22" s="17"/>
      <c r="B22" s="52" t="s">
        <v>60</v>
      </c>
      <c r="C22" s="53" t="s">
        <v>61</v>
      </c>
      <c r="D22" s="52" t="s">
        <v>62</v>
      </c>
      <c r="E22" s="54"/>
      <c r="F22" s="52" t="s">
        <v>63</v>
      </c>
      <c r="G22" s="54"/>
      <c r="H22" s="55" t="s">
        <v>30</v>
      </c>
      <c r="I22" s="55" t="s">
        <v>3</v>
      </c>
      <c r="J22" s="56">
        <v>45122.0</v>
      </c>
      <c r="K22" s="57"/>
      <c r="L22" s="55"/>
      <c r="M22" s="34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05.0" customHeight="1">
      <c r="A23" s="17"/>
      <c r="B23" s="52" t="s">
        <v>64</v>
      </c>
      <c r="C23" s="53" t="s">
        <v>65</v>
      </c>
      <c r="D23" s="52" t="s">
        <v>66</v>
      </c>
      <c r="E23" s="54"/>
      <c r="F23" s="53" t="s">
        <v>63</v>
      </c>
      <c r="G23" s="54"/>
      <c r="H23" s="55" t="s">
        <v>30</v>
      </c>
      <c r="I23" s="55" t="s">
        <v>3</v>
      </c>
      <c r="J23" s="56">
        <v>45122.0</v>
      </c>
      <c r="K23" s="57"/>
      <c r="L23" s="55"/>
      <c r="M23" s="34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93.75" customHeight="1">
      <c r="A24" s="17"/>
      <c r="B24" s="52" t="s">
        <v>67</v>
      </c>
      <c r="C24" s="53" t="s">
        <v>68</v>
      </c>
      <c r="D24" s="52" t="s">
        <v>62</v>
      </c>
      <c r="E24" s="54"/>
      <c r="F24" s="53" t="s">
        <v>69</v>
      </c>
      <c r="G24" s="54"/>
      <c r="H24" s="55" t="s">
        <v>30</v>
      </c>
      <c r="I24" s="55" t="s">
        <v>3</v>
      </c>
      <c r="J24" s="56">
        <v>45122.0</v>
      </c>
      <c r="K24" s="57"/>
      <c r="L24" s="55"/>
      <c r="M24" s="34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93.75" customHeight="1">
      <c r="A25" s="17"/>
      <c r="B25" s="52" t="s">
        <v>70</v>
      </c>
      <c r="C25" s="53" t="s">
        <v>71</v>
      </c>
      <c r="D25" s="52" t="s">
        <v>62</v>
      </c>
      <c r="E25" s="54"/>
      <c r="F25" s="53" t="s">
        <v>72</v>
      </c>
      <c r="G25" s="54"/>
      <c r="H25" s="55" t="s">
        <v>30</v>
      </c>
      <c r="I25" s="55" t="s">
        <v>3</v>
      </c>
      <c r="J25" s="56">
        <v>45122.0</v>
      </c>
      <c r="K25" s="57"/>
      <c r="L25" s="55"/>
      <c r="M25" s="34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9.5" customHeight="1">
      <c r="A26" s="17"/>
      <c r="B26" s="58"/>
      <c r="C26" s="59" t="s">
        <v>73</v>
      </c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93.75" customHeight="1">
      <c r="A27" s="17"/>
      <c r="B27" s="52" t="s">
        <v>70</v>
      </c>
      <c r="C27" s="53" t="s">
        <v>74</v>
      </c>
      <c r="D27" s="52" t="s">
        <v>75</v>
      </c>
      <c r="E27" s="54"/>
      <c r="F27" s="53" t="s">
        <v>76</v>
      </c>
      <c r="G27" s="54"/>
      <c r="H27" s="55" t="s">
        <v>30</v>
      </c>
      <c r="I27" s="55" t="s">
        <v>3</v>
      </c>
      <c r="J27" s="56">
        <v>45122.0</v>
      </c>
      <c r="K27" s="57"/>
      <c r="L27" s="55"/>
      <c r="M27" s="34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93.75" customHeight="1">
      <c r="A28" s="17"/>
      <c r="B28" s="52" t="s">
        <v>77</v>
      </c>
      <c r="C28" s="53" t="s">
        <v>78</v>
      </c>
      <c r="D28" s="52" t="s">
        <v>75</v>
      </c>
      <c r="E28" s="54"/>
      <c r="F28" s="53" t="s">
        <v>79</v>
      </c>
      <c r="G28" s="54"/>
      <c r="H28" s="55" t="s">
        <v>30</v>
      </c>
      <c r="I28" s="55" t="s">
        <v>3</v>
      </c>
      <c r="J28" s="56">
        <v>45122.0</v>
      </c>
      <c r="K28" s="57"/>
      <c r="L28" s="55"/>
      <c r="M28" s="34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93.75" customHeight="1">
      <c r="A29" s="17"/>
      <c r="B29" s="52" t="s">
        <v>80</v>
      </c>
      <c r="C29" s="53" t="s">
        <v>81</v>
      </c>
      <c r="D29" s="52" t="s">
        <v>75</v>
      </c>
      <c r="E29" s="54"/>
      <c r="F29" s="53" t="s">
        <v>63</v>
      </c>
      <c r="G29" s="54"/>
      <c r="H29" s="55" t="s">
        <v>30</v>
      </c>
      <c r="I29" s="55" t="s">
        <v>3</v>
      </c>
      <c r="J29" s="56">
        <v>45122.0</v>
      </c>
      <c r="K29" s="57"/>
      <c r="L29" s="55"/>
      <c r="M29" s="34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93.75" customHeight="1">
      <c r="A30" s="17"/>
      <c r="B30" s="52" t="s">
        <v>82</v>
      </c>
      <c r="C30" s="53" t="s">
        <v>83</v>
      </c>
      <c r="D30" s="52" t="s">
        <v>84</v>
      </c>
      <c r="E30" s="54"/>
      <c r="F30" s="53" t="s">
        <v>63</v>
      </c>
      <c r="G30" s="54"/>
      <c r="H30" s="55" t="s">
        <v>30</v>
      </c>
      <c r="I30" s="55" t="s">
        <v>28</v>
      </c>
      <c r="J30" s="56">
        <v>45122.0</v>
      </c>
      <c r="K30" s="62" t="s">
        <v>85</v>
      </c>
      <c r="L30" s="55"/>
      <c r="M30" s="34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8.0" customHeight="1">
      <c r="A31" s="17"/>
      <c r="B31" s="63"/>
      <c r="C31" s="59" t="s">
        <v>86</v>
      </c>
      <c r="D31" s="60"/>
      <c r="E31" s="60"/>
      <c r="F31" s="60"/>
      <c r="G31" s="60"/>
      <c r="H31" s="60"/>
      <c r="I31" s="60"/>
      <c r="J31" s="60"/>
      <c r="K31" s="60"/>
      <c r="L31" s="60"/>
      <c r="M31" s="6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93.75" customHeight="1">
      <c r="A32" s="17"/>
      <c r="B32" s="52" t="s">
        <v>87</v>
      </c>
      <c r="C32" s="53" t="s">
        <v>88</v>
      </c>
      <c r="D32" s="52" t="s">
        <v>84</v>
      </c>
      <c r="E32" s="54"/>
      <c r="F32" s="53" t="s">
        <v>63</v>
      </c>
      <c r="G32" s="54"/>
      <c r="H32" s="55" t="s">
        <v>30</v>
      </c>
      <c r="I32" s="55" t="s">
        <v>3</v>
      </c>
      <c r="J32" s="56">
        <v>45122.0</v>
      </c>
      <c r="K32" s="57"/>
      <c r="L32" s="55"/>
      <c r="M32" s="34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9.5" customHeight="1">
      <c r="A33" s="17"/>
      <c r="B33" s="63"/>
      <c r="C33" s="59" t="s">
        <v>89</v>
      </c>
      <c r="D33" s="60"/>
      <c r="E33" s="60"/>
      <c r="F33" s="60"/>
      <c r="G33" s="60"/>
      <c r="H33" s="60"/>
      <c r="I33" s="60"/>
      <c r="J33" s="60"/>
      <c r="K33" s="60"/>
      <c r="L33" s="60"/>
      <c r="M33" s="6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93.75" customHeight="1">
      <c r="A34" s="17"/>
      <c r="B34" s="52" t="s">
        <v>90</v>
      </c>
      <c r="C34" s="53" t="s">
        <v>91</v>
      </c>
      <c r="D34" s="52" t="s">
        <v>92</v>
      </c>
      <c r="E34" s="54"/>
      <c r="F34" s="53" t="s">
        <v>63</v>
      </c>
      <c r="G34" s="54"/>
      <c r="H34" s="55" t="s">
        <v>30</v>
      </c>
      <c r="I34" s="55" t="s">
        <v>28</v>
      </c>
      <c r="J34" s="56">
        <v>45122.0</v>
      </c>
      <c r="K34" s="62" t="s">
        <v>93</v>
      </c>
      <c r="L34" s="55"/>
      <c r="M34" s="34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21.0" customHeight="1">
      <c r="A35" s="17"/>
      <c r="B35" s="63"/>
      <c r="C35" s="59" t="s">
        <v>94</v>
      </c>
      <c r="D35" s="60"/>
      <c r="E35" s="60"/>
      <c r="F35" s="60"/>
      <c r="G35" s="60"/>
      <c r="H35" s="60"/>
      <c r="I35" s="60"/>
      <c r="J35" s="60"/>
      <c r="K35" s="60"/>
      <c r="L35" s="60"/>
      <c r="M35" s="6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93.75" customHeight="1">
      <c r="A36" s="17"/>
      <c r="B36" s="52" t="s">
        <v>95</v>
      </c>
      <c r="C36" s="53" t="s">
        <v>96</v>
      </c>
      <c r="D36" s="52" t="s">
        <v>97</v>
      </c>
      <c r="E36" s="54"/>
      <c r="F36" s="53" t="s">
        <v>98</v>
      </c>
      <c r="G36" s="54"/>
      <c r="H36" s="55" t="s">
        <v>30</v>
      </c>
      <c r="I36" s="55" t="s">
        <v>28</v>
      </c>
      <c r="J36" s="56">
        <v>45122.0</v>
      </c>
      <c r="K36" s="64" t="s">
        <v>99</v>
      </c>
      <c r="L36" s="55"/>
      <c r="M36" s="34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9.5" customHeight="1">
      <c r="A37" s="17"/>
      <c r="B37" s="63"/>
      <c r="C37" s="59" t="s">
        <v>100</v>
      </c>
      <c r="D37" s="60"/>
      <c r="E37" s="60"/>
      <c r="F37" s="60"/>
      <c r="G37" s="60"/>
      <c r="H37" s="60"/>
      <c r="I37" s="60"/>
      <c r="J37" s="60"/>
      <c r="K37" s="60"/>
      <c r="L37" s="60"/>
      <c r="M37" s="6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3.0" customHeight="1">
      <c r="A38" s="65"/>
      <c r="B38" s="52" t="s">
        <v>101</v>
      </c>
      <c r="C38" s="66" t="s">
        <v>102</v>
      </c>
      <c r="D38" s="52" t="s">
        <v>103</v>
      </c>
      <c r="E38" s="67"/>
      <c r="F38" s="68" t="s">
        <v>104</v>
      </c>
      <c r="G38" s="69"/>
      <c r="H38" s="55" t="s">
        <v>30</v>
      </c>
      <c r="I38" s="55" t="s">
        <v>28</v>
      </c>
      <c r="J38" s="56">
        <v>45122.0</v>
      </c>
      <c r="K38" s="70" t="s">
        <v>105</v>
      </c>
      <c r="L38" s="55"/>
      <c r="M38" s="69"/>
      <c r="N38" s="71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9.5" customHeight="1">
      <c r="A39" s="65"/>
      <c r="B39" s="72"/>
      <c r="C39" s="73" t="s">
        <v>106</v>
      </c>
      <c r="D39" s="60"/>
      <c r="E39" s="60"/>
      <c r="F39" s="60"/>
      <c r="G39" s="60"/>
      <c r="H39" s="60"/>
      <c r="I39" s="60"/>
      <c r="J39" s="60"/>
      <c r="K39" s="60"/>
      <c r="L39" s="60"/>
      <c r="M39" s="61"/>
      <c r="N39" s="71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3.0" customHeight="1">
      <c r="A40" s="65"/>
      <c r="B40" s="52" t="s">
        <v>107</v>
      </c>
      <c r="C40" s="55" t="s">
        <v>108</v>
      </c>
      <c r="D40" s="52" t="s">
        <v>109</v>
      </c>
      <c r="E40" s="34"/>
      <c r="F40" s="55" t="s">
        <v>110</v>
      </c>
      <c r="G40" s="34"/>
      <c r="H40" s="55" t="s">
        <v>30</v>
      </c>
      <c r="I40" s="55" t="s">
        <v>28</v>
      </c>
      <c r="J40" s="56">
        <v>45122.0</v>
      </c>
      <c r="K40" s="55" t="s">
        <v>111</v>
      </c>
      <c r="L40" s="34"/>
      <c r="M40" s="34"/>
      <c r="N40" s="71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3.0" customHeight="1">
      <c r="A41" s="65"/>
      <c r="B41" s="52" t="s">
        <v>112</v>
      </c>
      <c r="C41" s="55" t="s">
        <v>113</v>
      </c>
      <c r="D41" s="52" t="s">
        <v>114</v>
      </c>
      <c r="E41" s="34"/>
      <c r="F41" s="55" t="s">
        <v>115</v>
      </c>
      <c r="G41" s="34"/>
      <c r="H41" s="55" t="s">
        <v>2</v>
      </c>
      <c r="I41" s="55" t="s">
        <v>4</v>
      </c>
      <c r="J41" s="56">
        <v>45122.0</v>
      </c>
      <c r="K41" s="34"/>
      <c r="L41" s="34"/>
      <c r="M41" s="34"/>
      <c r="N41" s="71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8.0" customHeight="1">
      <c r="A42" s="65"/>
      <c r="B42" s="72"/>
      <c r="C42" s="73" t="s">
        <v>116</v>
      </c>
      <c r="D42" s="60"/>
      <c r="E42" s="60"/>
      <c r="F42" s="60"/>
      <c r="G42" s="60"/>
      <c r="H42" s="60"/>
      <c r="I42" s="60"/>
      <c r="J42" s="60"/>
      <c r="K42" s="60"/>
      <c r="L42" s="60"/>
      <c r="M42" s="61"/>
      <c r="N42" s="71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3.0" customHeight="1">
      <c r="A43" s="65"/>
      <c r="B43" s="52" t="s">
        <v>117</v>
      </c>
      <c r="C43" s="55" t="s">
        <v>118</v>
      </c>
      <c r="D43" s="52" t="s">
        <v>119</v>
      </c>
      <c r="E43" s="34"/>
      <c r="F43" s="55" t="s">
        <v>120</v>
      </c>
      <c r="G43" s="34"/>
      <c r="H43" s="55" t="s">
        <v>30</v>
      </c>
      <c r="I43" s="55" t="s">
        <v>4</v>
      </c>
      <c r="J43" s="56">
        <v>45122.0</v>
      </c>
      <c r="K43" s="55" t="s">
        <v>121</v>
      </c>
      <c r="L43" s="34"/>
      <c r="M43" s="34"/>
      <c r="N43" s="71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3.0" customHeight="1">
      <c r="A44" s="65"/>
      <c r="B44" s="52" t="s">
        <v>122</v>
      </c>
      <c r="C44" s="55" t="s">
        <v>123</v>
      </c>
      <c r="D44" s="52" t="s">
        <v>124</v>
      </c>
      <c r="E44" s="34"/>
      <c r="F44" s="55" t="s">
        <v>125</v>
      </c>
      <c r="G44" s="34"/>
      <c r="H44" s="55" t="s">
        <v>30</v>
      </c>
      <c r="I44" s="55" t="s">
        <v>4</v>
      </c>
      <c r="J44" s="56">
        <v>45122.0</v>
      </c>
      <c r="K44" s="34"/>
      <c r="L44" s="34"/>
      <c r="M44" s="34"/>
      <c r="N44" s="71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22.5" customHeight="1">
      <c r="A45" s="65"/>
      <c r="B45" s="72"/>
      <c r="C45" s="73" t="s">
        <v>126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  <c r="N45" s="71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86.75" customHeight="1">
      <c r="A46" s="65"/>
      <c r="B46" s="52" t="s">
        <v>127</v>
      </c>
      <c r="C46" s="55" t="s">
        <v>128</v>
      </c>
      <c r="D46" s="52" t="s">
        <v>129</v>
      </c>
      <c r="E46" s="34"/>
      <c r="F46" s="55" t="s">
        <v>130</v>
      </c>
      <c r="G46" s="34"/>
      <c r="H46" s="55" t="s">
        <v>30</v>
      </c>
      <c r="I46" s="55" t="s">
        <v>3</v>
      </c>
      <c r="J46" s="56">
        <v>45122.0</v>
      </c>
      <c r="K46" s="34"/>
      <c r="L46" s="34"/>
      <c r="M46" s="34"/>
      <c r="N46" s="71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3.0" customHeight="1">
      <c r="A47" s="65"/>
      <c r="B47" s="52" t="s">
        <v>131</v>
      </c>
      <c r="C47" s="55" t="s">
        <v>132</v>
      </c>
      <c r="D47" s="52" t="s">
        <v>124</v>
      </c>
      <c r="E47" s="34"/>
      <c r="F47" s="55" t="s">
        <v>133</v>
      </c>
      <c r="G47" s="34"/>
      <c r="H47" s="55" t="s">
        <v>30</v>
      </c>
      <c r="I47" s="55" t="s">
        <v>3</v>
      </c>
      <c r="J47" s="56">
        <v>45122.0</v>
      </c>
      <c r="K47" s="55" t="s">
        <v>134</v>
      </c>
      <c r="L47" s="34"/>
      <c r="M47" s="34"/>
      <c r="N47" s="71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3.0" customHeight="1">
      <c r="A48" s="65"/>
      <c r="B48" s="52" t="s">
        <v>135</v>
      </c>
      <c r="C48" s="55" t="s">
        <v>136</v>
      </c>
      <c r="D48" s="52" t="s">
        <v>124</v>
      </c>
      <c r="E48" s="34"/>
      <c r="F48" s="55" t="s">
        <v>137</v>
      </c>
      <c r="G48" s="34"/>
      <c r="H48" s="55" t="s">
        <v>30</v>
      </c>
      <c r="I48" s="55" t="s">
        <v>3</v>
      </c>
      <c r="J48" s="56">
        <v>45122.0</v>
      </c>
      <c r="K48" s="55" t="s">
        <v>138</v>
      </c>
      <c r="L48" s="34"/>
      <c r="M48" s="34"/>
      <c r="N48" s="71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8.75" customHeight="1">
      <c r="A49" s="65"/>
      <c r="B49" s="72"/>
      <c r="C49" s="73" t="s">
        <v>139</v>
      </c>
      <c r="D49" s="60"/>
      <c r="E49" s="60"/>
      <c r="F49" s="60"/>
      <c r="G49" s="60"/>
      <c r="H49" s="60"/>
      <c r="I49" s="60"/>
      <c r="J49" s="60"/>
      <c r="K49" s="60"/>
      <c r="L49" s="60"/>
      <c r="M49" s="61"/>
      <c r="N49" s="71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3.0" customHeight="1">
      <c r="A50" s="65"/>
      <c r="B50" s="52" t="s">
        <v>140</v>
      </c>
      <c r="C50" s="55" t="s">
        <v>141</v>
      </c>
      <c r="D50" s="52" t="s">
        <v>142</v>
      </c>
      <c r="E50" s="34"/>
      <c r="F50" s="55" t="s">
        <v>143</v>
      </c>
      <c r="G50" s="34"/>
      <c r="H50" s="55" t="s">
        <v>30</v>
      </c>
      <c r="I50" s="55" t="s">
        <v>3</v>
      </c>
      <c r="J50" s="56">
        <v>45122.0</v>
      </c>
      <c r="K50" s="34"/>
      <c r="L50" s="34"/>
      <c r="M50" s="34"/>
      <c r="N50" s="71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3.0" customHeight="1">
      <c r="A51" s="65"/>
      <c r="B51" s="52" t="s">
        <v>144</v>
      </c>
      <c r="C51" s="55" t="s">
        <v>145</v>
      </c>
      <c r="D51" s="52" t="s">
        <v>146</v>
      </c>
      <c r="E51" s="34"/>
      <c r="F51" s="55" t="s">
        <v>147</v>
      </c>
      <c r="G51" s="34"/>
      <c r="H51" s="55" t="s">
        <v>30</v>
      </c>
      <c r="I51" s="55" t="s">
        <v>3</v>
      </c>
      <c r="J51" s="56">
        <v>45122.0</v>
      </c>
      <c r="K51" s="34"/>
      <c r="L51" s="34"/>
      <c r="M51" s="34"/>
      <c r="N51" s="71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3.0" customHeight="1">
      <c r="A52" s="65"/>
      <c r="B52" s="52" t="s">
        <v>148</v>
      </c>
      <c r="C52" s="55" t="s">
        <v>149</v>
      </c>
      <c r="D52" s="52" t="s">
        <v>150</v>
      </c>
      <c r="E52" s="34"/>
      <c r="F52" s="55" t="s">
        <v>151</v>
      </c>
      <c r="G52" s="34"/>
      <c r="H52" s="55" t="s">
        <v>30</v>
      </c>
      <c r="I52" s="55" t="s">
        <v>3</v>
      </c>
      <c r="J52" s="56">
        <v>45122.0</v>
      </c>
      <c r="K52" s="34"/>
      <c r="L52" s="34"/>
      <c r="M52" s="34"/>
      <c r="N52" s="71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21.0" customHeight="1">
      <c r="A53" s="65"/>
      <c r="B53" s="72"/>
      <c r="C53" s="73" t="s">
        <v>152</v>
      </c>
      <c r="D53" s="60"/>
      <c r="E53" s="60"/>
      <c r="F53" s="60"/>
      <c r="G53" s="60"/>
      <c r="H53" s="60"/>
      <c r="I53" s="60"/>
      <c r="J53" s="60"/>
      <c r="K53" s="60"/>
      <c r="L53" s="60"/>
      <c r="M53" s="61"/>
      <c r="N53" s="71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510.0" customHeight="1">
      <c r="A54" s="65"/>
      <c r="B54" s="52" t="s">
        <v>153</v>
      </c>
      <c r="C54" s="55" t="s">
        <v>154</v>
      </c>
      <c r="D54" s="52" t="s">
        <v>155</v>
      </c>
      <c r="E54" s="34"/>
      <c r="F54" s="55" t="s">
        <v>156</v>
      </c>
      <c r="G54" s="34"/>
      <c r="H54" s="55" t="s">
        <v>30</v>
      </c>
      <c r="I54" s="55" t="s">
        <v>3</v>
      </c>
      <c r="J54" s="56">
        <v>45122.0</v>
      </c>
      <c r="K54" s="34"/>
      <c r="L54" s="34"/>
      <c r="M54" s="34"/>
      <c r="N54" s="71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3.0" customHeight="1">
      <c r="A55" s="65"/>
      <c r="B55" s="74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1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</sheetData>
  <mergeCells count="11">
    <mergeCell ref="C42:M42"/>
    <mergeCell ref="C45:M45"/>
    <mergeCell ref="C49:M49"/>
    <mergeCell ref="C53:M53"/>
    <mergeCell ref="C21:M21"/>
    <mergeCell ref="C26:M26"/>
    <mergeCell ref="C31:M31"/>
    <mergeCell ref="C33:M33"/>
    <mergeCell ref="C35:M35"/>
    <mergeCell ref="C37:M37"/>
    <mergeCell ref="C39:M39"/>
  </mergeCells>
  <conditionalFormatting sqref="I2:I8 I11:I17 J9:J10">
    <cfRule type="cellIs" dxfId="0" priority="1" stopIfTrue="1" operator="equal">
      <formula>"failed"</formula>
    </cfRule>
  </conditionalFormatting>
  <conditionalFormatting sqref="K9:K10">
    <cfRule type="cellIs" dxfId="1" priority="2" stopIfTrue="1" operator="equal">
      <formula>"To Be Executed"</formula>
    </cfRule>
  </conditionalFormatting>
  <conditionalFormatting sqref="I19:I20">
    <cfRule type="cellIs" dxfId="0" priority="3" stopIfTrue="1" operator="equal">
      <formula>"failed"</formula>
    </cfRule>
  </conditionalFormatting>
  <conditionalFormatting sqref="I22:I25 I27:I30 I32 I34 I36 I38 I40:I41 I43:I44 I46:I48 I50:I52 I54">
    <cfRule type="cellIs" dxfId="0" priority="4" stopIfTrue="1" operator="equal">
      <formula>$J$9</formula>
    </cfRule>
  </conditionalFormatting>
  <conditionalFormatting sqref="I22:I25 I27:I30 I32 I34 I36 I38 I40:I41 I43:I44 I46:I48 I50:I52 I54">
    <cfRule type="cellIs" dxfId="2" priority="5" stopIfTrue="1" operator="equal">
      <formula>$J$10</formula>
    </cfRule>
  </conditionalFormatting>
  <conditionalFormatting sqref="I22:I25 I27:I30 I32 I34 I36 I38 I40:I41 I43:I44 I46:I48 I50:I52 I54">
    <cfRule type="cellIs" dxfId="0" priority="6" stopIfTrue="1" operator="equal">
      <formula>$J$11</formula>
    </cfRule>
  </conditionalFormatting>
  <conditionalFormatting sqref="H22:H25 H27:H30 H32 H34 H36 H38 H40:H41 H43:H44 H46:H48 H50:H52 H54">
    <cfRule type="cellIs" dxfId="3" priority="7" stopIfTrue="1" operator="equal">
      <formula>"To Be Executed"</formula>
    </cfRule>
  </conditionalFormatting>
  <conditionalFormatting sqref="H22:H25 H27:H30 H32 H34 H36 H38 H40:H41 H43:H44 H46:H48 H50:H52 H54">
    <cfRule type="cellIs" dxfId="4" priority="8" stopIfTrue="1" operator="equal">
      <formula>"Completed"</formula>
    </cfRule>
  </conditionalFormatting>
  <conditionalFormatting sqref="H22:H25 H27:H30 H32 H34 H36 H38 H40:H41 H43:H44 H46:H48 H50:H52 H54">
    <cfRule type="cellIs" dxfId="5" priority="9" stopIfTrue="1" operator="equal">
      <formula>"Change Request"</formula>
    </cfRule>
  </conditionalFormatting>
  <dataValidations>
    <dataValidation type="list" allowBlank="1" showErrorMessage="1" sqref="I22:I25 I27:I30 I32 I34 I36 I38 I40:I41 I43:I44 I46:I48 I50:I52 I54">
      <formula1>$J$9:$J$11</formula1>
    </dataValidation>
    <dataValidation type="list" allowBlank="1" showErrorMessage="1" sqref="H22:H25 H27:H30 H32 H34 H36 H38 H40:H41 H43:H44 H46:H48 H50:H52 H54">
      <formula1>$K$9:$K$11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7.63"/>
    <col customWidth="1" min="3" max="3" width="76.88"/>
    <col customWidth="1" min="4" max="4" width="58.13"/>
    <col customWidth="1" min="5" max="5" width="25.13"/>
    <col customWidth="1" min="6" max="6" width="47.0"/>
    <col customWidth="1" min="7" max="7" width="34.63"/>
    <col customWidth="1" min="8" max="8" width="17.0"/>
    <col customWidth="1" min="9" max="9" width="11.38"/>
    <col customWidth="1" min="10" max="10" width="12.75"/>
    <col customWidth="1" min="11" max="11" width="39.88"/>
    <col customWidth="1" min="12" max="12" width="14.63"/>
    <col customWidth="1" min="13" max="13" width="12.38"/>
    <col customWidth="1" min="14" max="26" width="11.75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/>
      <c r="C2" s="19"/>
      <c r="D2" s="20"/>
      <c r="E2" s="21"/>
      <c r="F2" s="22"/>
      <c r="G2" s="23"/>
      <c r="H2" s="18"/>
      <c r="I2" s="23"/>
      <c r="J2" s="23"/>
      <c r="K2" s="23"/>
      <c r="L2" s="23"/>
      <c r="M2" s="23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8"/>
      <c r="C3" s="24"/>
      <c r="D3" s="25"/>
      <c r="E3" s="18"/>
      <c r="F3" s="26"/>
      <c r="G3" s="23"/>
      <c r="H3" s="18"/>
      <c r="I3" s="23"/>
      <c r="J3" s="23"/>
      <c r="K3" s="23"/>
      <c r="L3" s="23"/>
      <c r="M3" s="23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8"/>
      <c r="C4" s="24"/>
      <c r="D4" s="25"/>
      <c r="E4" s="18"/>
      <c r="F4" s="26"/>
      <c r="G4" s="23"/>
      <c r="H4" s="18"/>
      <c r="I4" s="23"/>
      <c r="J4" s="23"/>
      <c r="K4" s="23"/>
      <c r="L4" s="23"/>
      <c r="M4" s="2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8"/>
      <c r="C5" s="24"/>
      <c r="D5" s="25"/>
      <c r="E5" s="27"/>
      <c r="F5" s="28"/>
      <c r="G5" s="23"/>
      <c r="H5" s="18"/>
      <c r="I5" s="23"/>
      <c r="J5" s="23"/>
      <c r="K5" s="23"/>
      <c r="L5" s="23"/>
      <c r="M5" s="2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8"/>
      <c r="C6" s="24"/>
      <c r="D6" s="25"/>
      <c r="E6" s="18"/>
      <c r="F6" s="26"/>
      <c r="G6" s="23"/>
      <c r="H6" s="18"/>
      <c r="I6" s="23"/>
      <c r="J6" s="23"/>
      <c r="K6" s="23"/>
      <c r="L6" s="23"/>
      <c r="M6" s="2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8"/>
      <c r="C7" s="29"/>
      <c r="D7" s="30"/>
      <c r="E7" s="31"/>
      <c r="F7" s="26"/>
      <c r="G7" s="23"/>
      <c r="H7" s="18"/>
      <c r="I7" s="23"/>
      <c r="J7" s="23"/>
      <c r="K7" s="23"/>
      <c r="L7" s="23"/>
      <c r="M7" s="2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32" t="s">
        <v>25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33" t="s">
        <v>26</v>
      </c>
      <c r="D9" s="33"/>
      <c r="E9" s="33" t="s">
        <v>27</v>
      </c>
      <c r="F9" s="33"/>
      <c r="G9" s="17"/>
      <c r="H9" s="17"/>
      <c r="I9" s="17"/>
      <c r="J9" s="34" t="s">
        <v>28</v>
      </c>
      <c r="K9" s="35" t="s">
        <v>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36" t="s">
        <v>29</v>
      </c>
      <c r="D10" s="37">
        <f>D11+D14</f>
        <v>11</v>
      </c>
      <c r="E10" s="37"/>
      <c r="F10" s="37"/>
      <c r="G10" s="17"/>
      <c r="H10" s="17"/>
      <c r="I10" s="17"/>
      <c r="J10" s="38" t="s">
        <v>3</v>
      </c>
      <c r="K10" s="39" t="s">
        <v>30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36" t="s">
        <v>31</v>
      </c>
      <c r="D11" s="37">
        <f>COUNTIF($H$19:$H$64834,"COMPLETED")</f>
        <v>0</v>
      </c>
      <c r="E11" s="36" t="s">
        <v>32</v>
      </c>
      <c r="F11" s="40">
        <f>D11/D10</f>
        <v>0</v>
      </c>
      <c r="G11" s="17"/>
      <c r="H11" s="17"/>
      <c r="I11" s="17"/>
      <c r="J11" s="41" t="s">
        <v>4</v>
      </c>
      <c r="K11" s="42" t="s">
        <v>33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37" t="s">
        <v>34</v>
      </c>
      <c r="D12" s="37">
        <f>COUNTIF($I$19:$I$64834,"PASSED")</f>
        <v>0</v>
      </c>
      <c r="E12" s="37" t="s">
        <v>35</v>
      </c>
      <c r="F12" s="40">
        <f>D12/D10</f>
        <v>0</v>
      </c>
      <c r="G12" s="17"/>
      <c r="H12" s="17"/>
      <c r="I12" s="17"/>
      <c r="J12" s="17"/>
      <c r="K12" s="43" t="s">
        <v>36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37" t="s">
        <v>37</v>
      </c>
      <c r="D13" s="37">
        <f>COUNTIF($I$19:$I$64834,"FAILED")</f>
        <v>0</v>
      </c>
      <c r="E13" s="37" t="s">
        <v>38</v>
      </c>
      <c r="F13" s="40">
        <f>D13/D10</f>
        <v>0</v>
      </c>
      <c r="G13" s="17"/>
      <c r="H13" s="17"/>
      <c r="I13" s="17"/>
      <c r="J13" s="17"/>
      <c r="K13" s="41" t="s">
        <v>39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36" t="s">
        <v>40</v>
      </c>
      <c r="D14" s="37">
        <f>COUNTIF($H$19:$H$64834,"TO BE EXECUTED")</f>
        <v>11</v>
      </c>
      <c r="E14" s="36" t="s">
        <v>41</v>
      </c>
      <c r="F14" s="40">
        <f>D14/D10</f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37" t="s">
        <v>42</v>
      </c>
      <c r="D15" s="37">
        <f>COUNTIF($I$19:$I$64834,"BLOCKED")</f>
        <v>11</v>
      </c>
      <c r="E15" s="37" t="s">
        <v>43</v>
      </c>
      <c r="F15" s="40">
        <f>D15/D14</f>
        <v>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37" t="s">
        <v>44</v>
      </c>
      <c r="D16" s="37">
        <f>D14-D15</f>
        <v>0</v>
      </c>
      <c r="E16" s="37" t="s">
        <v>45</v>
      </c>
      <c r="F16" s="40">
        <f>D16/D14</f>
        <v>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36" t="s">
        <v>46</v>
      </c>
      <c r="D17" s="37">
        <f>COUNTIF($H$19:$H$64834,"Change Request")</f>
        <v>0</v>
      </c>
      <c r="E17" s="36" t="s">
        <v>47</v>
      </c>
      <c r="F17" s="40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44"/>
      <c r="B19" s="33" t="s">
        <v>0</v>
      </c>
      <c r="C19" s="33" t="s">
        <v>1</v>
      </c>
      <c r="D19" s="33" t="s">
        <v>48</v>
      </c>
      <c r="E19" s="33" t="s">
        <v>49</v>
      </c>
      <c r="F19" s="33" t="s">
        <v>50</v>
      </c>
      <c r="G19" s="33" t="s">
        <v>51</v>
      </c>
      <c r="H19" s="33" t="s">
        <v>52</v>
      </c>
      <c r="I19" s="33" t="s">
        <v>53</v>
      </c>
      <c r="J19" s="33" t="s">
        <v>54</v>
      </c>
      <c r="K19" s="33" t="s">
        <v>55</v>
      </c>
      <c r="L19" s="33" t="s">
        <v>56</v>
      </c>
      <c r="M19" s="33" t="s">
        <v>57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44"/>
      <c r="B20" s="45" t="s">
        <v>10</v>
      </c>
      <c r="C20" s="45" t="s">
        <v>157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44"/>
      <c r="B21" s="48"/>
      <c r="C21" s="49" t="s">
        <v>158</v>
      </c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324.75" customHeight="1">
      <c r="A22" s="17"/>
      <c r="B22" s="52" t="s">
        <v>159</v>
      </c>
      <c r="C22" s="53" t="s">
        <v>160</v>
      </c>
      <c r="D22" s="52" t="s">
        <v>161</v>
      </c>
      <c r="E22" s="54"/>
      <c r="F22" s="52" t="s">
        <v>162</v>
      </c>
      <c r="G22" s="54"/>
      <c r="H22" s="55" t="s">
        <v>2</v>
      </c>
      <c r="I22" s="55" t="s">
        <v>4</v>
      </c>
      <c r="J22" s="56">
        <v>45122.0</v>
      </c>
      <c r="K22" s="77" t="s">
        <v>163</v>
      </c>
      <c r="L22" s="55"/>
      <c r="M22" s="34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05.0" customHeight="1">
      <c r="A23" s="17"/>
      <c r="B23" s="52" t="s">
        <v>164</v>
      </c>
      <c r="C23" s="53" t="s">
        <v>165</v>
      </c>
      <c r="D23" s="52" t="s">
        <v>166</v>
      </c>
      <c r="E23" s="54"/>
      <c r="F23" s="53" t="s">
        <v>115</v>
      </c>
      <c r="G23" s="54"/>
      <c r="H23" s="55" t="s">
        <v>2</v>
      </c>
      <c r="I23" s="55" t="s">
        <v>4</v>
      </c>
      <c r="J23" s="56">
        <v>45122.0</v>
      </c>
      <c r="K23" s="57"/>
      <c r="L23" s="55"/>
      <c r="M23" s="34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33.5" customHeight="1">
      <c r="A24" s="17"/>
      <c r="B24" s="52" t="s">
        <v>167</v>
      </c>
      <c r="C24" s="53" t="s">
        <v>168</v>
      </c>
      <c r="D24" s="52" t="s">
        <v>169</v>
      </c>
      <c r="E24" s="54"/>
      <c r="F24" s="53" t="s">
        <v>115</v>
      </c>
      <c r="G24" s="54"/>
      <c r="H24" s="55" t="s">
        <v>2</v>
      </c>
      <c r="I24" s="55" t="s">
        <v>4</v>
      </c>
      <c r="J24" s="56">
        <v>45122.0</v>
      </c>
      <c r="K24" s="57"/>
      <c r="L24" s="55"/>
      <c r="M24" s="34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0.75" customHeight="1">
      <c r="A25" s="65"/>
      <c r="B25" s="52" t="s">
        <v>170</v>
      </c>
      <c r="C25" s="66" t="s">
        <v>171</v>
      </c>
      <c r="D25" s="52" t="s">
        <v>172</v>
      </c>
      <c r="E25" s="67"/>
      <c r="F25" s="53" t="s">
        <v>115</v>
      </c>
      <c r="G25" s="69"/>
      <c r="H25" s="55" t="s">
        <v>2</v>
      </c>
      <c r="I25" s="55" t="s">
        <v>4</v>
      </c>
      <c r="J25" s="56">
        <v>45122.0</v>
      </c>
      <c r="K25" s="69"/>
      <c r="L25" s="55"/>
      <c r="M25" s="69"/>
      <c r="N25" s="71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8.0" customHeight="1">
      <c r="A26" s="65"/>
      <c r="B26" s="58"/>
      <c r="C26" s="73" t="s">
        <v>173</v>
      </c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71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318.0" customHeight="1">
      <c r="A27" s="65"/>
      <c r="B27" s="52" t="s">
        <v>174</v>
      </c>
      <c r="C27" s="55" t="s">
        <v>175</v>
      </c>
      <c r="D27" s="52" t="s">
        <v>176</v>
      </c>
      <c r="E27" s="34"/>
      <c r="F27" s="55" t="s">
        <v>177</v>
      </c>
      <c r="G27" s="34"/>
      <c r="H27" s="55" t="s">
        <v>2</v>
      </c>
      <c r="I27" s="55" t="s">
        <v>4</v>
      </c>
      <c r="J27" s="56">
        <v>45122.0</v>
      </c>
      <c r="K27" s="34"/>
      <c r="L27" s="34"/>
      <c r="M27" s="34"/>
      <c r="N27" s="71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1.0" customHeight="1">
      <c r="A28" s="65"/>
      <c r="B28" s="52" t="s">
        <v>178</v>
      </c>
      <c r="C28" s="55" t="s">
        <v>179</v>
      </c>
      <c r="D28" s="52" t="s">
        <v>161</v>
      </c>
      <c r="E28" s="34"/>
      <c r="F28" s="55" t="s">
        <v>180</v>
      </c>
      <c r="G28" s="34"/>
      <c r="H28" s="55" t="s">
        <v>2</v>
      </c>
      <c r="I28" s="55" t="s">
        <v>4</v>
      </c>
      <c r="J28" s="56">
        <v>45122.0</v>
      </c>
      <c r="K28" s="34"/>
      <c r="L28" s="34"/>
      <c r="M28" s="34"/>
      <c r="N28" s="71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1.0" customHeight="1">
      <c r="A29" s="65"/>
      <c r="B29" s="52" t="s">
        <v>181</v>
      </c>
      <c r="C29" s="55" t="s">
        <v>182</v>
      </c>
      <c r="D29" s="52" t="s">
        <v>183</v>
      </c>
      <c r="E29" s="34"/>
      <c r="F29" s="55" t="s">
        <v>63</v>
      </c>
      <c r="G29" s="34"/>
      <c r="H29" s="55" t="s">
        <v>2</v>
      </c>
      <c r="I29" s="55" t="s">
        <v>4</v>
      </c>
      <c r="J29" s="56">
        <v>45122.0</v>
      </c>
      <c r="K29" s="34"/>
      <c r="L29" s="34"/>
      <c r="M29" s="34"/>
      <c r="N29" s="71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3.75" customHeight="1">
      <c r="A30" s="65"/>
      <c r="B30" s="52" t="s">
        <v>184</v>
      </c>
      <c r="C30" s="55" t="s">
        <v>185</v>
      </c>
      <c r="D30" s="52" t="s">
        <v>186</v>
      </c>
      <c r="E30" s="34"/>
      <c r="F30" s="55" t="s">
        <v>187</v>
      </c>
      <c r="G30" s="34"/>
      <c r="H30" s="55" t="s">
        <v>2</v>
      </c>
      <c r="I30" s="55" t="s">
        <v>4</v>
      </c>
      <c r="J30" s="56">
        <v>45122.0</v>
      </c>
      <c r="K30" s="34"/>
      <c r="L30" s="34"/>
      <c r="M30" s="34"/>
      <c r="N30" s="71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9.0" customHeight="1">
      <c r="A31" s="65"/>
      <c r="B31" s="52" t="s">
        <v>188</v>
      </c>
      <c r="C31" s="55" t="s">
        <v>189</v>
      </c>
      <c r="D31" s="52" t="s">
        <v>186</v>
      </c>
      <c r="E31" s="34"/>
      <c r="F31" s="55" t="s">
        <v>190</v>
      </c>
      <c r="G31" s="34"/>
      <c r="H31" s="55" t="s">
        <v>2</v>
      </c>
      <c r="I31" s="55" t="s">
        <v>4</v>
      </c>
      <c r="J31" s="56">
        <v>45122.0</v>
      </c>
      <c r="K31" s="34"/>
      <c r="L31" s="34"/>
      <c r="M31" s="34"/>
      <c r="N31" s="71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71.75" customHeight="1">
      <c r="A32" s="65"/>
      <c r="B32" s="52" t="s">
        <v>191</v>
      </c>
      <c r="C32" s="55" t="s">
        <v>192</v>
      </c>
      <c r="D32" s="52" t="s">
        <v>193</v>
      </c>
      <c r="E32" s="34"/>
      <c r="F32" s="55" t="s">
        <v>194</v>
      </c>
      <c r="G32" s="34"/>
      <c r="H32" s="55" t="s">
        <v>2</v>
      </c>
      <c r="I32" s="55" t="s">
        <v>4</v>
      </c>
      <c r="J32" s="56">
        <v>45122.0</v>
      </c>
      <c r="K32" s="34"/>
      <c r="L32" s="34"/>
      <c r="M32" s="34"/>
      <c r="N32" s="71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1.0" customHeight="1">
      <c r="A33" s="65"/>
      <c r="B33" s="52" t="s">
        <v>195</v>
      </c>
      <c r="C33" s="55" t="s">
        <v>196</v>
      </c>
      <c r="D33" s="52" t="s">
        <v>197</v>
      </c>
      <c r="E33" s="34"/>
      <c r="F33" s="55" t="s">
        <v>198</v>
      </c>
      <c r="G33" s="34"/>
      <c r="H33" s="55" t="s">
        <v>2</v>
      </c>
      <c r="I33" s="55" t="s">
        <v>4</v>
      </c>
      <c r="J33" s="56">
        <v>45122.0</v>
      </c>
      <c r="K33" s="34"/>
      <c r="L33" s="34"/>
      <c r="M33" s="34"/>
      <c r="N33" s="71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</sheetData>
  <mergeCells count="2">
    <mergeCell ref="C21:M21"/>
    <mergeCell ref="C26:M26"/>
  </mergeCells>
  <conditionalFormatting sqref="I2:I8 I11:I17 J9:J10">
    <cfRule type="cellIs" dxfId="0" priority="1" stopIfTrue="1" operator="equal">
      <formula>"failed"</formula>
    </cfRule>
  </conditionalFormatting>
  <conditionalFormatting sqref="K9:K10">
    <cfRule type="cellIs" dxfId="1" priority="2" stopIfTrue="1" operator="equal">
      <formula>"To Be Executed"</formula>
    </cfRule>
  </conditionalFormatting>
  <conditionalFormatting sqref="I19:I20">
    <cfRule type="cellIs" dxfId="0" priority="3" stopIfTrue="1" operator="equal">
      <formula>"failed"</formula>
    </cfRule>
  </conditionalFormatting>
  <conditionalFormatting sqref="I22:I25 I27:I33">
    <cfRule type="cellIs" dxfId="0" priority="4" stopIfTrue="1" operator="equal">
      <formula>$J$9</formula>
    </cfRule>
  </conditionalFormatting>
  <conditionalFormatting sqref="I22:I25 I27:I33">
    <cfRule type="cellIs" dxfId="2" priority="5" stopIfTrue="1" operator="equal">
      <formula>$J$10</formula>
    </cfRule>
  </conditionalFormatting>
  <conditionalFormatting sqref="I22:I25 I27:I33">
    <cfRule type="cellIs" dxfId="0" priority="6" stopIfTrue="1" operator="equal">
      <formula>$J$11</formula>
    </cfRule>
  </conditionalFormatting>
  <conditionalFormatting sqref="H22:H25 H27:H33">
    <cfRule type="cellIs" dxfId="3" priority="7" stopIfTrue="1" operator="equal">
      <formula>"To Be Executed"</formula>
    </cfRule>
  </conditionalFormatting>
  <conditionalFormatting sqref="H22:H25 H27:H33">
    <cfRule type="cellIs" dxfId="4" priority="8" stopIfTrue="1" operator="equal">
      <formula>"Completed"</formula>
    </cfRule>
  </conditionalFormatting>
  <conditionalFormatting sqref="H22:H25 H27:H33">
    <cfRule type="cellIs" dxfId="5" priority="9" stopIfTrue="1" operator="equal">
      <formula>"Change Request"</formula>
    </cfRule>
  </conditionalFormatting>
  <dataValidations>
    <dataValidation type="list" allowBlank="1" showErrorMessage="1" sqref="I22:I25 I27:I33">
      <formula1>$J$9:$J$11</formula1>
    </dataValidation>
    <dataValidation type="list" allowBlank="1" showErrorMessage="1" sqref="H22:H25 H27:H33">
      <formula1>$K$9:$K$11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7.63"/>
    <col customWidth="1" min="3" max="3" width="76.88"/>
    <col customWidth="1" min="4" max="4" width="58.13"/>
    <col customWidth="1" min="5" max="5" width="25.13"/>
    <col customWidth="1" min="6" max="6" width="47.0"/>
    <col customWidth="1" min="7" max="7" width="34.63"/>
    <col customWidth="1" min="8" max="8" width="17.0"/>
    <col customWidth="1" min="9" max="9" width="11.38"/>
    <col customWidth="1" min="10" max="10" width="12.75"/>
    <col customWidth="1" min="11" max="11" width="39.88"/>
    <col customWidth="1" min="12" max="12" width="14.63"/>
    <col customWidth="1" min="13" max="13" width="12.38"/>
    <col customWidth="1" min="14" max="26" width="11.75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/>
      <c r="C2" s="19"/>
      <c r="D2" s="20"/>
      <c r="E2" s="21"/>
      <c r="F2" s="22"/>
      <c r="G2" s="23"/>
      <c r="H2" s="18"/>
      <c r="I2" s="23"/>
      <c r="J2" s="23"/>
      <c r="K2" s="23"/>
      <c r="L2" s="23"/>
      <c r="M2" s="23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8"/>
      <c r="C3" s="24"/>
      <c r="D3" s="25"/>
      <c r="E3" s="18"/>
      <c r="F3" s="26"/>
      <c r="G3" s="23"/>
      <c r="H3" s="18"/>
      <c r="I3" s="23"/>
      <c r="J3" s="23"/>
      <c r="K3" s="23"/>
      <c r="L3" s="23"/>
      <c r="M3" s="23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8"/>
      <c r="C4" s="24"/>
      <c r="D4" s="25"/>
      <c r="E4" s="18"/>
      <c r="F4" s="26"/>
      <c r="G4" s="23"/>
      <c r="H4" s="18"/>
      <c r="I4" s="23"/>
      <c r="J4" s="23"/>
      <c r="K4" s="23"/>
      <c r="L4" s="23"/>
      <c r="M4" s="2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8"/>
      <c r="C5" s="24"/>
      <c r="D5" s="25"/>
      <c r="E5" s="27"/>
      <c r="F5" s="28"/>
      <c r="G5" s="23"/>
      <c r="H5" s="18"/>
      <c r="I5" s="23"/>
      <c r="J5" s="23"/>
      <c r="K5" s="23"/>
      <c r="L5" s="23"/>
      <c r="M5" s="2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8"/>
      <c r="C6" s="24"/>
      <c r="D6" s="25"/>
      <c r="E6" s="18"/>
      <c r="F6" s="26"/>
      <c r="G6" s="23"/>
      <c r="H6" s="18"/>
      <c r="I6" s="23"/>
      <c r="J6" s="23"/>
      <c r="K6" s="23"/>
      <c r="L6" s="23"/>
      <c r="M6" s="2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8"/>
      <c r="C7" s="29"/>
      <c r="D7" s="30"/>
      <c r="E7" s="31"/>
      <c r="F7" s="26"/>
      <c r="G7" s="23"/>
      <c r="H7" s="18"/>
      <c r="I7" s="23"/>
      <c r="J7" s="23"/>
      <c r="K7" s="23"/>
      <c r="L7" s="23"/>
      <c r="M7" s="2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32" t="s">
        <v>25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33" t="s">
        <v>26</v>
      </c>
      <c r="D9" s="33"/>
      <c r="E9" s="33" t="s">
        <v>27</v>
      </c>
      <c r="F9" s="33"/>
      <c r="G9" s="17"/>
      <c r="H9" s="17"/>
      <c r="I9" s="17"/>
      <c r="J9" s="34" t="s">
        <v>28</v>
      </c>
      <c r="K9" s="35" t="s">
        <v>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36" t="s">
        <v>29</v>
      </c>
      <c r="D10" s="37">
        <f>D11+D14</f>
        <v>6</v>
      </c>
      <c r="E10" s="37"/>
      <c r="F10" s="37"/>
      <c r="G10" s="17"/>
      <c r="H10" s="17"/>
      <c r="I10" s="17"/>
      <c r="J10" s="38" t="s">
        <v>3</v>
      </c>
      <c r="K10" s="39" t="s">
        <v>30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36" t="s">
        <v>31</v>
      </c>
      <c r="D11" s="37">
        <f>COUNTIF($H$19:$H$64827,"COMPLETED")</f>
        <v>6</v>
      </c>
      <c r="E11" s="36" t="s">
        <v>32</v>
      </c>
      <c r="F11" s="40">
        <f>D11/D10</f>
        <v>1</v>
      </c>
      <c r="G11" s="17"/>
      <c r="H11" s="17"/>
      <c r="I11" s="17"/>
      <c r="J11" s="41" t="s">
        <v>4</v>
      </c>
      <c r="K11" s="42" t="s">
        <v>33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37" t="s">
        <v>34</v>
      </c>
      <c r="D12" s="37">
        <f>COUNTIF($I$19:$I$64827,"PASSED")</f>
        <v>6</v>
      </c>
      <c r="E12" s="37" t="s">
        <v>35</v>
      </c>
      <c r="F12" s="40">
        <f>D12/D10</f>
        <v>1</v>
      </c>
      <c r="G12" s="17"/>
      <c r="H12" s="17"/>
      <c r="I12" s="17"/>
      <c r="J12" s="17"/>
      <c r="K12" s="43" t="s">
        <v>36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37" t="s">
        <v>37</v>
      </c>
      <c r="D13" s="37">
        <f>COUNTIF($I$19:$I$64827,"FAILED")</f>
        <v>0</v>
      </c>
      <c r="E13" s="37" t="s">
        <v>38</v>
      </c>
      <c r="F13" s="40">
        <f>D13/D10</f>
        <v>0</v>
      </c>
      <c r="G13" s="17"/>
      <c r="H13" s="17"/>
      <c r="I13" s="17"/>
      <c r="J13" s="17"/>
      <c r="K13" s="41" t="s">
        <v>39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36" t="s">
        <v>40</v>
      </c>
      <c r="D14" s="37">
        <f>COUNTIF($H$19:$H$64827,"TO BE EXECUTED")</f>
        <v>0</v>
      </c>
      <c r="E14" s="36" t="s">
        <v>41</v>
      </c>
      <c r="F14" s="40">
        <f>D14/D10</f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37" t="s">
        <v>42</v>
      </c>
      <c r="D15" s="37">
        <f>COUNTIF($I$19:$I$64827,"BLOCKED")</f>
        <v>0</v>
      </c>
      <c r="E15" s="37" t="s">
        <v>43</v>
      </c>
      <c r="F15" s="40" t="str">
        <f>D15/D14</f>
        <v>#DIV/0!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37" t="s">
        <v>44</v>
      </c>
      <c r="D16" s="37">
        <f>D14-D15</f>
        <v>0</v>
      </c>
      <c r="E16" s="37" t="s">
        <v>45</v>
      </c>
      <c r="F16" s="40" t="str">
        <f>D16/D14</f>
        <v>#DIV/0!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36" t="s">
        <v>46</v>
      </c>
      <c r="D17" s="37">
        <f>COUNTIF($H$19:$H$64827,"Change Request")</f>
        <v>0</v>
      </c>
      <c r="E17" s="36" t="s">
        <v>47</v>
      </c>
      <c r="F17" s="40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44"/>
      <c r="B19" s="33" t="s">
        <v>0</v>
      </c>
      <c r="C19" s="33" t="s">
        <v>1</v>
      </c>
      <c r="D19" s="33" t="s">
        <v>48</v>
      </c>
      <c r="E19" s="33" t="s">
        <v>49</v>
      </c>
      <c r="F19" s="33" t="s">
        <v>50</v>
      </c>
      <c r="G19" s="33" t="s">
        <v>51</v>
      </c>
      <c r="H19" s="33" t="s">
        <v>52</v>
      </c>
      <c r="I19" s="33" t="s">
        <v>53</v>
      </c>
      <c r="J19" s="33" t="s">
        <v>54</v>
      </c>
      <c r="K19" s="33" t="s">
        <v>55</v>
      </c>
      <c r="L19" s="33" t="s">
        <v>56</v>
      </c>
      <c r="M19" s="33" t="s">
        <v>57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44"/>
      <c r="B20" s="45" t="s">
        <v>12</v>
      </c>
      <c r="C20" s="45" t="s">
        <v>199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44"/>
      <c r="B21" s="48"/>
      <c r="C21" s="49" t="s">
        <v>158</v>
      </c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09.5" customHeight="1">
      <c r="A22" s="17"/>
      <c r="B22" s="52" t="s">
        <v>200</v>
      </c>
      <c r="C22" s="53" t="s">
        <v>201</v>
      </c>
      <c r="D22" s="52" t="s">
        <v>202</v>
      </c>
      <c r="E22" s="54"/>
      <c r="F22" s="52" t="s">
        <v>203</v>
      </c>
      <c r="G22" s="54"/>
      <c r="H22" s="55" t="s">
        <v>30</v>
      </c>
      <c r="I22" s="55" t="s">
        <v>3</v>
      </c>
      <c r="J22" s="56">
        <v>45122.0</v>
      </c>
      <c r="K22" s="57"/>
      <c r="L22" s="55"/>
      <c r="M22" s="34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1.5" customHeight="1">
      <c r="A23" s="17"/>
      <c r="B23" s="52" t="s">
        <v>204</v>
      </c>
      <c r="C23" s="53" t="s">
        <v>205</v>
      </c>
      <c r="D23" s="52" t="s">
        <v>206</v>
      </c>
      <c r="E23" s="54"/>
      <c r="F23" s="53" t="s">
        <v>115</v>
      </c>
      <c r="G23" s="54"/>
      <c r="H23" s="55" t="s">
        <v>30</v>
      </c>
      <c r="I23" s="55" t="s">
        <v>3</v>
      </c>
      <c r="J23" s="56">
        <v>45122.0</v>
      </c>
      <c r="K23" s="57"/>
      <c r="L23" s="55"/>
      <c r="M23" s="34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6.0" customHeight="1">
      <c r="A24" s="17"/>
      <c r="B24" s="52" t="s">
        <v>207</v>
      </c>
      <c r="C24" s="53" t="s">
        <v>208</v>
      </c>
      <c r="D24" s="52" t="s">
        <v>209</v>
      </c>
      <c r="E24" s="54"/>
      <c r="F24" s="53" t="s">
        <v>63</v>
      </c>
      <c r="G24" s="54"/>
      <c r="H24" s="55" t="s">
        <v>30</v>
      </c>
      <c r="I24" s="55" t="s">
        <v>3</v>
      </c>
      <c r="J24" s="56">
        <v>45122.0</v>
      </c>
      <c r="K24" s="57"/>
      <c r="L24" s="55"/>
      <c r="M24" s="34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1.5" customHeight="1">
      <c r="A25" s="65"/>
      <c r="B25" s="52" t="s">
        <v>210</v>
      </c>
      <c r="C25" s="66" t="s">
        <v>211</v>
      </c>
      <c r="D25" s="52" t="s">
        <v>202</v>
      </c>
      <c r="E25" s="67"/>
      <c r="F25" s="68" t="s">
        <v>212</v>
      </c>
      <c r="G25" s="69"/>
      <c r="H25" s="55" t="s">
        <v>30</v>
      </c>
      <c r="I25" s="55" t="s">
        <v>3</v>
      </c>
      <c r="J25" s="56">
        <v>45122.0</v>
      </c>
      <c r="K25" s="69"/>
      <c r="L25" s="55"/>
      <c r="M25" s="69"/>
      <c r="N25" s="71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9.5" customHeight="1">
      <c r="A26" s="65"/>
      <c r="B26" s="63"/>
      <c r="C26" s="73" t="s">
        <v>173</v>
      </c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71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7.5" customHeight="1">
      <c r="A27" s="65"/>
      <c r="B27" s="52" t="s">
        <v>213</v>
      </c>
      <c r="C27" s="55" t="s">
        <v>214</v>
      </c>
      <c r="D27" s="52" t="s">
        <v>202</v>
      </c>
      <c r="E27" s="34"/>
      <c r="F27" s="55" t="s">
        <v>215</v>
      </c>
      <c r="G27" s="34"/>
      <c r="H27" s="55" t="s">
        <v>30</v>
      </c>
      <c r="I27" s="55" t="s">
        <v>3</v>
      </c>
      <c r="J27" s="56">
        <v>45122.0</v>
      </c>
      <c r="K27" s="34"/>
      <c r="L27" s="34"/>
      <c r="M27" s="34"/>
      <c r="N27" s="71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38.75" customHeight="1">
      <c r="A28" s="65"/>
      <c r="B28" s="52" t="s">
        <v>216</v>
      </c>
      <c r="C28" s="55" t="s">
        <v>217</v>
      </c>
      <c r="D28" s="52" t="s">
        <v>218</v>
      </c>
      <c r="E28" s="34"/>
      <c r="F28" s="55" t="s">
        <v>219</v>
      </c>
      <c r="G28" s="34"/>
      <c r="H28" s="55" t="s">
        <v>30</v>
      </c>
      <c r="I28" s="55" t="s">
        <v>3</v>
      </c>
      <c r="J28" s="56">
        <v>45122.0</v>
      </c>
      <c r="K28" s="34"/>
      <c r="L28" s="34"/>
      <c r="M28" s="34"/>
      <c r="N28" s="71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</sheetData>
  <mergeCells count="2">
    <mergeCell ref="C21:M21"/>
    <mergeCell ref="C26:M26"/>
  </mergeCells>
  <conditionalFormatting sqref="I2:I8 I11:I17 J9:J10">
    <cfRule type="cellIs" dxfId="0" priority="1" stopIfTrue="1" operator="equal">
      <formula>"failed"</formula>
    </cfRule>
  </conditionalFormatting>
  <conditionalFormatting sqref="K9:K10">
    <cfRule type="cellIs" dxfId="1" priority="2" stopIfTrue="1" operator="equal">
      <formula>"To Be Executed"</formula>
    </cfRule>
  </conditionalFormatting>
  <conditionalFormatting sqref="I19:I20">
    <cfRule type="cellIs" dxfId="0" priority="3" stopIfTrue="1" operator="equal">
      <formula>"failed"</formula>
    </cfRule>
  </conditionalFormatting>
  <conditionalFormatting sqref="I22:I25 I27:I28">
    <cfRule type="cellIs" dxfId="0" priority="4" stopIfTrue="1" operator="equal">
      <formula>$J$9</formula>
    </cfRule>
  </conditionalFormatting>
  <conditionalFormatting sqref="I22:I25 I27:I28">
    <cfRule type="cellIs" dxfId="2" priority="5" stopIfTrue="1" operator="equal">
      <formula>$J$10</formula>
    </cfRule>
  </conditionalFormatting>
  <conditionalFormatting sqref="I22:I25 I27:I28">
    <cfRule type="cellIs" dxfId="0" priority="6" stopIfTrue="1" operator="equal">
      <formula>$J$11</formula>
    </cfRule>
  </conditionalFormatting>
  <conditionalFormatting sqref="H22:H25 H27:H28">
    <cfRule type="cellIs" dxfId="3" priority="7" stopIfTrue="1" operator="equal">
      <formula>"To Be Executed"</formula>
    </cfRule>
  </conditionalFormatting>
  <conditionalFormatting sqref="H22:H25 H27:H28">
    <cfRule type="cellIs" dxfId="4" priority="8" stopIfTrue="1" operator="equal">
      <formula>"Completed"</formula>
    </cfRule>
  </conditionalFormatting>
  <conditionalFormatting sqref="H22:H25 H27:H28">
    <cfRule type="cellIs" dxfId="5" priority="9" stopIfTrue="1" operator="equal">
      <formula>"Change Request"</formula>
    </cfRule>
  </conditionalFormatting>
  <dataValidations>
    <dataValidation type="list" allowBlank="1" showErrorMessage="1" sqref="I22:I25 I27:I28">
      <formula1>$J$9:$J$11</formula1>
    </dataValidation>
    <dataValidation type="list" allowBlank="1" showErrorMessage="1" sqref="H22:H25 H27:H28">
      <formula1>$K$9:$K$11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7.63"/>
    <col customWidth="1" min="3" max="3" width="76.88"/>
    <col customWidth="1" min="4" max="4" width="58.13"/>
    <col customWidth="1" min="5" max="5" width="25.13"/>
    <col customWidth="1" min="6" max="6" width="47.0"/>
    <col customWidth="1" min="7" max="7" width="34.63"/>
    <col customWidth="1" min="8" max="8" width="17.0"/>
    <col customWidth="1" min="9" max="9" width="11.38"/>
    <col customWidth="1" min="10" max="10" width="12.75"/>
    <col customWidth="1" min="11" max="11" width="39.88"/>
    <col customWidth="1" min="12" max="12" width="14.63"/>
    <col customWidth="1" min="13" max="13" width="12.38"/>
    <col customWidth="1" min="14" max="26" width="11.75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/>
      <c r="C2" s="19"/>
      <c r="D2" s="20"/>
      <c r="E2" s="21"/>
      <c r="F2" s="22"/>
      <c r="G2" s="23"/>
      <c r="H2" s="18"/>
      <c r="I2" s="23"/>
      <c r="J2" s="23"/>
      <c r="K2" s="23"/>
      <c r="L2" s="23"/>
      <c r="M2" s="23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8"/>
      <c r="C3" s="24"/>
      <c r="D3" s="25"/>
      <c r="E3" s="18"/>
      <c r="F3" s="26"/>
      <c r="G3" s="23"/>
      <c r="H3" s="18"/>
      <c r="I3" s="23"/>
      <c r="J3" s="23"/>
      <c r="K3" s="23"/>
      <c r="L3" s="23"/>
      <c r="M3" s="23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8"/>
      <c r="C4" s="24"/>
      <c r="D4" s="25"/>
      <c r="E4" s="18"/>
      <c r="F4" s="26"/>
      <c r="G4" s="23"/>
      <c r="H4" s="18"/>
      <c r="I4" s="23"/>
      <c r="J4" s="23"/>
      <c r="K4" s="23"/>
      <c r="L4" s="23"/>
      <c r="M4" s="2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8"/>
      <c r="C5" s="24"/>
      <c r="D5" s="25"/>
      <c r="E5" s="27"/>
      <c r="F5" s="28"/>
      <c r="G5" s="23"/>
      <c r="H5" s="18"/>
      <c r="I5" s="23"/>
      <c r="J5" s="23"/>
      <c r="K5" s="23"/>
      <c r="L5" s="23"/>
      <c r="M5" s="2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8"/>
      <c r="C6" s="24"/>
      <c r="D6" s="25"/>
      <c r="E6" s="18"/>
      <c r="F6" s="26"/>
      <c r="G6" s="23"/>
      <c r="H6" s="18"/>
      <c r="I6" s="23"/>
      <c r="J6" s="23"/>
      <c r="K6" s="23"/>
      <c r="L6" s="23"/>
      <c r="M6" s="2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8"/>
      <c r="C7" s="29"/>
      <c r="D7" s="30"/>
      <c r="E7" s="31"/>
      <c r="F7" s="26"/>
      <c r="G7" s="23"/>
      <c r="H7" s="18"/>
      <c r="I7" s="23"/>
      <c r="J7" s="23"/>
      <c r="K7" s="23"/>
      <c r="L7" s="23"/>
      <c r="M7" s="2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32" t="s">
        <v>25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33" t="s">
        <v>26</v>
      </c>
      <c r="D9" s="33"/>
      <c r="E9" s="33" t="s">
        <v>27</v>
      </c>
      <c r="F9" s="33"/>
      <c r="G9" s="17"/>
      <c r="H9" s="17"/>
      <c r="I9" s="17"/>
      <c r="J9" s="34" t="s">
        <v>28</v>
      </c>
      <c r="K9" s="35" t="s">
        <v>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36" t="s">
        <v>29</v>
      </c>
      <c r="D10" s="37">
        <f>D11+D14</f>
        <v>2</v>
      </c>
      <c r="E10" s="37"/>
      <c r="F10" s="37"/>
      <c r="G10" s="17"/>
      <c r="H10" s="17"/>
      <c r="I10" s="17"/>
      <c r="J10" s="38" t="s">
        <v>3</v>
      </c>
      <c r="K10" s="39" t="s">
        <v>30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36" t="s">
        <v>31</v>
      </c>
      <c r="D11" s="37">
        <f>COUNTIF($H$19:$H$64825,"COMPLETED")</f>
        <v>2</v>
      </c>
      <c r="E11" s="36" t="s">
        <v>32</v>
      </c>
      <c r="F11" s="40">
        <f>D11/D10</f>
        <v>1</v>
      </c>
      <c r="G11" s="17"/>
      <c r="H11" s="17"/>
      <c r="I11" s="17"/>
      <c r="J11" s="41" t="s">
        <v>4</v>
      </c>
      <c r="K11" s="42" t="s">
        <v>33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37" t="s">
        <v>34</v>
      </c>
      <c r="D12" s="37">
        <f>COUNTIF($I$19:$I$64825,"PASSED")</f>
        <v>2</v>
      </c>
      <c r="E12" s="37" t="s">
        <v>35</v>
      </c>
      <c r="F12" s="40">
        <f>D12/D10</f>
        <v>1</v>
      </c>
      <c r="G12" s="17"/>
      <c r="H12" s="17"/>
      <c r="I12" s="17"/>
      <c r="J12" s="17"/>
      <c r="K12" s="43" t="s">
        <v>36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37" t="s">
        <v>37</v>
      </c>
      <c r="D13" s="37">
        <f>COUNTIF($I$19:$I$64825,"FAILED")</f>
        <v>0</v>
      </c>
      <c r="E13" s="37" t="s">
        <v>38</v>
      </c>
      <c r="F13" s="40">
        <f>D13/D10</f>
        <v>0</v>
      </c>
      <c r="G13" s="17"/>
      <c r="H13" s="17"/>
      <c r="I13" s="17"/>
      <c r="J13" s="17"/>
      <c r="K13" s="41" t="s">
        <v>39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36" t="s">
        <v>40</v>
      </c>
      <c r="D14" s="37">
        <f>COUNTIF($H$19:$H$64825,"TO BE EXECUTED")</f>
        <v>0</v>
      </c>
      <c r="E14" s="36" t="s">
        <v>41</v>
      </c>
      <c r="F14" s="40">
        <f>D14/D10</f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37" t="s">
        <v>42</v>
      </c>
      <c r="D15" s="37">
        <f>COUNTIF($I$19:$I$64825,"BLOCKED")</f>
        <v>0</v>
      </c>
      <c r="E15" s="37" t="s">
        <v>43</v>
      </c>
      <c r="F15" s="40" t="str">
        <f>D15/D14</f>
        <v>#DIV/0!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37" t="s">
        <v>44</v>
      </c>
      <c r="D16" s="37">
        <f>D14-D15</f>
        <v>0</v>
      </c>
      <c r="E16" s="37" t="s">
        <v>45</v>
      </c>
      <c r="F16" s="40" t="str">
        <f>D16/D14</f>
        <v>#DIV/0!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36" t="s">
        <v>46</v>
      </c>
      <c r="D17" s="37">
        <f>COUNTIF($H$19:$H$64825,"Change Request")</f>
        <v>0</v>
      </c>
      <c r="E17" s="36" t="s">
        <v>47</v>
      </c>
      <c r="F17" s="40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44"/>
      <c r="B19" s="33" t="s">
        <v>0</v>
      </c>
      <c r="C19" s="33" t="s">
        <v>1</v>
      </c>
      <c r="D19" s="33" t="s">
        <v>48</v>
      </c>
      <c r="E19" s="33" t="s">
        <v>49</v>
      </c>
      <c r="F19" s="33" t="s">
        <v>50</v>
      </c>
      <c r="G19" s="33" t="s">
        <v>51</v>
      </c>
      <c r="H19" s="33" t="s">
        <v>52</v>
      </c>
      <c r="I19" s="33" t="s">
        <v>53</v>
      </c>
      <c r="J19" s="33" t="s">
        <v>54</v>
      </c>
      <c r="K19" s="33" t="s">
        <v>55</v>
      </c>
      <c r="L19" s="33" t="s">
        <v>56</v>
      </c>
      <c r="M19" s="33" t="s">
        <v>57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44"/>
      <c r="B20" s="45" t="s">
        <v>14</v>
      </c>
      <c r="C20" s="45" t="s">
        <v>220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44"/>
      <c r="B21" s="48"/>
      <c r="C21" s="49" t="s">
        <v>158</v>
      </c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6.75" customHeight="1">
      <c r="A22" s="17"/>
      <c r="B22" s="52" t="s">
        <v>221</v>
      </c>
      <c r="C22" s="53" t="s">
        <v>222</v>
      </c>
      <c r="D22" s="78" t="s">
        <v>223</v>
      </c>
      <c r="E22" s="54"/>
      <c r="F22" s="52" t="s">
        <v>224</v>
      </c>
      <c r="G22" s="54"/>
      <c r="H22" s="55" t="s">
        <v>30</v>
      </c>
      <c r="I22" s="55" t="s">
        <v>3</v>
      </c>
      <c r="J22" s="56">
        <v>45122.0</v>
      </c>
      <c r="K22" s="57"/>
      <c r="L22" s="55"/>
      <c r="M22" s="34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74.75" customHeight="1">
      <c r="A23" s="17"/>
      <c r="B23" s="52" t="s">
        <v>225</v>
      </c>
      <c r="C23" s="53" t="s">
        <v>226</v>
      </c>
      <c r="D23" s="78" t="s">
        <v>227</v>
      </c>
      <c r="E23" s="54"/>
      <c r="F23" s="53" t="s">
        <v>228</v>
      </c>
      <c r="G23" s="54"/>
      <c r="H23" s="55" t="s">
        <v>30</v>
      </c>
      <c r="I23" s="55" t="s">
        <v>3</v>
      </c>
      <c r="J23" s="56">
        <v>45122.0</v>
      </c>
      <c r="K23" s="57"/>
      <c r="L23" s="55"/>
      <c r="M23" s="34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</sheetData>
  <mergeCells count="1">
    <mergeCell ref="C21:M21"/>
  </mergeCells>
  <conditionalFormatting sqref="I2:I8 I11:I17 J9:J10">
    <cfRule type="cellIs" dxfId="0" priority="1" stopIfTrue="1" operator="equal">
      <formula>"failed"</formula>
    </cfRule>
  </conditionalFormatting>
  <conditionalFormatting sqref="K9:K10">
    <cfRule type="cellIs" dxfId="1" priority="2" stopIfTrue="1" operator="equal">
      <formula>"To Be Executed"</formula>
    </cfRule>
  </conditionalFormatting>
  <conditionalFormatting sqref="I19:I20">
    <cfRule type="cellIs" dxfId="0" priority="3" stopIfTrue="1" operator="equal">
      <formula>"failed"</formula>
    </cfRule>
  </conditionalFormatting>
  <conditionalFormatting sqref="I22:I23">
    <cfRule type="cellIs" dxfId="0" priority="4" stopIfTrue="1" operator="equal">
      <formula>$J$9</formula>
    </cfRule>
  </conditionalFormatting>
  <conditionalFormatting sqref="I22:I23">
    <cfRule type="cellIs" dxfId="2" priority="5" stopIfTrue="1" operator="equal">
      <formula>$J$10</formula>
    </cfRule>
  </conditionalFormatting>
  <conditionalFormatting sqref="I22:I23">
    <cfRule type="cellIs" dxfId="0" priority="6" stopIfTrue="1" operator="equal">
      <formula>$J$11</formula>
    </cfRule>
  </conditionalFormatting>
  <conditionalFormatting sqref="H22:H23">
    <cfRule type="cellIs" dxfId="3" priority="7" stopIfTrue="1" operator="equal">
      <formula>"To Be Executed"</formula>
    </cfRule>
  </conditionalFormatting>
  <conditionalFormatting sqref="H22:H23">
    <cfRule type="cellIs" dxfId="4" priority="8" stopIfTrue="1" operator="equal">
      <formula>"Completed"</formula>
    </cfRule>
  </conditionalFormatting>
  <conditionalFormatting sqref="H22:H23">
    <cfRule type="cellIs" dxfId="5" priority="9" stopIfTrue="1" operator="equal">
      <formula>"Change Request"</formula>
    </cfRule>
  </conditionalFormatting>
  <dataValidations>
    <dataValidation type="list" allowBlank="1" showErrorMessage="1" sqref="I22:I23">
      <formula1>$J$9:$J$11</formula1>
    </dataValidation>
    <dataValidation type="list" allowBlank="1" showErrorMessage="1" sqref="H22:H23">
      <formula1>$K$9:$K$11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7.63"/>
    <col customWidth="1" min="3" max="3" width="76.88"/>
    <col customWidth="1" min="4" max="4" width="58.13"/>
    <col customWidth="1" min="5" max="5" width="25.13"/>
    <col customWidth="1" min="6" max="6" width="47.0"/>
    <col customWidth="1" min="7" max="7" width="34.63"/>
    <col customWidth="1" min="8" max="8" width="17.0"/>
    <col customWidth="1" min="9" max="9" width="11.38"/>
    <col customWidth="1" min="10" max="10" width="12.75"/>
    <col customWidth="1" min="11" max="11" width="39.88"/>
    <col customWidth="1" min="12" max="12" width="14.63"/>
    <col customWidth="1" min="13" max="13" width="12.38"/>
    <col customWidth="1" min="14" max="26" width="11.75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/>
      <c r="C2" s="19"/>
      <c r="D2" s="20"/>
      <c r="E2" s="21"/>
      <c r="F2" s="22"/>
      <c r="G2" s="23"/>
      <c r="H2" s="18"/>
      <c r="I2" s="23"/>
      <c r="J2" s="23"/>
      <c r="K2" s="23"/>
      <c r="L2" s="23"/>
      <c r="M2" s="23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8"/>
      <c r="C3" s="24"/>
      <c r="D3" s="25"/>
      <c r="E3" s="18"/>
      <c r="F3" s="26"/>
      <c r="G3" s="23"/>
      <c r="H3" s="18"/>
      <c r="I3" s="23"/>
      <c r="J3" s="23"/>
      <c r="K3" s="23"/>
      <c r="L3" s="23"/>
      <c r="M3" s="23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8"/>
      <c r="C4" s="24"/>
      <c r="D4" s="25"/>
      <c r="E4" s="18"/>
      <c r="F4" s="26"/>
      <c r="G4" s="23"/>
      <c r="H4" s="18"/>
      <c r="I4" s="23"/>
      <c r="J4" s="23"/>
      <c r="K4" s="23"/>
      <c r="L4" s="23"/>
      <c r="M4" s="2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8"/>
      <c r="C5" s="24"/>
      <c r="D5" s="25"/>
      <c r="E5" s="27"/>
      <c r="F5" s="28"/>
      <c r="G5" s="23"/>
      <c r="H5" s="18"/>
      <c r="I5" s="23"/>
      <c r="J5" s="23"/>
      <c r="K5" s="23"/>
      <c r="L5" s="23"/>
      <c r="M5" s="2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8"/>
      <c r="C6" s="24"/>
      <c r="D6" s="25"/>
      <c r="E6" s="18"/>
      <c r="F6" s="26"/>
      <c r="G6" s="23"/>
      <c r="H6" s="18"/>
      <c r="I6" s="23"/>
      <c r="J6" s="23"/>
      <c r="K6" s="23"/>
      <c r="L6" s="23"/>
      <c r="M6" s="2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8"/>
      <c r="C7" s="29"/>
      <c r="D7" s="30"/>
      <c r="E7" s="31"/>
      <c r="F7" s="26"/>
      <c r="G7" s="23"/>
      <c r="H7" s="18"/>
      <c r="I7" s="23"/>
      <c r="J7" s="23"/>
      <c r="K7" s="23"/>
      <c r="L7" s="23"/>
      <c r="M7" s="2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32" t="s">
        <v>25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33" t="s">
        <v>26</v>
      </c>
      <c r="D9" s="33"/>
      <c r="E9" s="33" t="s">
        <v>27</v>
      </c>
      <c r="F9" s="33"/>
      <c r="G9" s="17"/>
      <c r="H9" s="17"/>
      <c r="I9" s="17"/>
      <c r="J9" s="34" t="s">
        <v>28</v>
      </c>
      <c r="K9" s="35" t="s">
        <v>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36" t="s">
        <v>29</v>
      </c>
      <c r="D10" s="37">
        <f>D11+D14</f>
        <v>1</v>
      </c>
      <c r="E10" s="37"/>
      <c r="F10" s="37"/>
      <c r="G10" s="17"/>
      <c r="H10" s="17"/>
      <c r="I10" s="17"/>
      <c r="J10" s="38" t="s">
        <v>3</v>
      </c>
      <c r="K10" s="39" t="s">
        <v>30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36" t="s">
        <v>31</v>
      </c>
      <c r="D11" s="37">
        <f>COUNTIF($H$19:$H$64824,"COMPLETED")</f>
        <v>1</v>
      </c>
      <c r="E11" s="36" t="s">
        <v>32</v>
      </c>
      <c r="F11" s="40">
        <f>D11/D10</f>
        <v>1</v>
      </c>
      <c r="G11" s="17"/>
      <c r="H11" s="17"/>
      <c r="I11" s="17"/>
      <c r="J11" s="41" t="s">
        <v>4</v>
      </c>
      <c r="K11" s="42" t="s">
        <v>33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37" t="s">
        <v>34</v>
      </c>
      <c r="D12" s="37">
        <f>COUNTIF($I$19:$I$64824,"PASSED")</f>
        <v>1</v>
      </c>
      <c r="E12" s="37" t="s">
        <v>35</v>
      </c>
      <c r="F12" s="40">
        <f>D12/D10</f>
        <v>1</v>
      </c>
      <c r="G12" s="17"/>
      <c r="H12" s="17"/>
      <c r="I12" s="17"/>
      <c r="J12" s="17"/>
      <c r="K12" s="43" t="s">
        <v>36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37" t="s">
        <v>37</v>
      </c>
      <c r="D13" s="37">
        <f>COUNTIF($I$19:$I$64824,"FAILED")</f>
        <v>0</v>
      </c>
      <c r="E13" s="37" t="s">
        <v>38</v>
      </c>
      <c r="F13" s="40">
        <f>D13/D10</f>
        <v>0</v>
      </c>
      <c r="G13" s="17"/>
      <c r="H13" s="17"/>
      <c r="I13" s="17"/>
      <c r="J13" s="17"/>
      <c r="K13" s="41" t="s">
        <v>39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36" t="s">
        <v>40</v>
      </c>
      <c r="D14" s="37">
        <f>COUNTIF($H$19:$H$64824,"TO BE EXECUTED")</f>
        <v>0</v>
      </c>
      <c r="E14" s="36" t="s">
        <v>41</v>
      </c>
      <c r="F14" s="40">
        <f>D14/D10</f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37" t="s">
        <v>42</v>
      </c>
      <c r="D15" s="37">
        <f>COUNTIF($I$19:$I$64824,"BLOCKED")</f>
        <v>0</v>
      </c>
      <c r="E15" s="37" t="s">
        <v>43</v>
      </c>
      <c r="F15" s="40" t="str">
        <f>D15/D14</f>
        <v>#DIV/0!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37" t="s">
        <v>44</v>
      </c>
      <c r="D16" s="37">
        <f>D14-D15</f>
        <v>0</v>
      </c>
      <c r="E16" s="37" t="s">
        <v>45</v>
      </c>
      <c r="F16" s="40" t="str">
        <f>D16/D14</f>
        <v>#DIV/0!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36" t="s">
        <v>46</v>
      </c>
      <c r="D17" s="37">
        <f>COUNTIF($H$19:$H$64824,"Change Request")</f>
        <v>0</v>
      </c>
      <c r="E17" s="36" t="s">
        <v>47</v>
      </c>
      <c r="F17" s="40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44"/>
      <c r="B19" s="33" t="s">
        <v>0</v>
      </c>
      <c r="C19" s="33" t="s">
        <v>1</v>
      </c>
      <c r="D19" s="33" t="s">
        <v>48</v>
      </c>
      <c r="E19" s="33" t="s">
        <v>49</v>
      </c>
      <c r="F19" s="33" t="s">
        <v>50</v>
      </c>
      <c r="G19" s="33" t="s">
        <v>51</v>
      </c>
      <c r="H19" s="33" t="s">
        <v>52</v>
      </c>
      <c r="I19" s="33" t="s">
        <v>53</v>
      </c>
      <c r="J19" s="33" t="s">
        <v>54</v>
      </c>
      <c r="K19" s="33" t="s">
        <v>55</v>
      </c>
      <c r="L19" s="33" t="s">
        <v>56</v>
      </c>
      <c r="M19" s="33" t="s">
        <v>57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44"/>
      <c r="B20" s="45" t="s">
        <v>229</v>
      </c>
      <c r="C20" s="45" t="s">
        <v>230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44"/>
      <c r="B21" s="48"/>
      <c r="C21" s="49" t="s">
        <v>158</v>
      </c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89.25" customHeight="1">
      <c r="A22" s="17"/>
      <c r="B22" s="52" t="s">
        <v>231</v>
      </c>
      <c r="C22" s="53" t="s">
        <v>232</v>
      </c>
      <c r="D22" s="78" t="s">
        <v>233</v>
      </c>
      <c r="E22" s="54"/>
      <c r="F22" s="52" t="s">
        <v>234</v>
      </c>
      <c r="G22" s="54"/>
      <c r="H22" s="55" t="s">
        <v>30</v>
      </c>
      <c r="I22" s="55" t="s">
        <v>3</v>
      </c>
      <c r="J22" s="56">
        <v>45122.0</v>
      </c>
      <c r="K22" s="64" t="s">
        <v>235</v>
      </c>
      <c r="L22" s="55"/>
      <c r="M22" s="34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</sheetData>
  <mergeCells count="1">
    <mergeCell ref="C21:M21"/>
  </mergeCells>
  <conditionalFormatting sqref="I2:I8 I11:I17 J9:J10">
    <cfRule type="cellIs" dxfId="0" priority="1" stopIfTrue="1" operator="equal">
      <formula>"failed"</formula>
    </cfRule>
  </conditionalFormatting>
  <conditionalFormatting sqref="K9:K10">
    <cfRule type="cellIs" dxfId="1" priority="2" stopIfTrue="1" operator="equal">
      <formula>"To Be Executed"</formula>
    </cfRule>
  </conditionalFormatting>
  <conditionalFormatting sqref="I19:I20">
    <cfRule type="cellIs" dxfId="0" priority="3" stopIfTrue="1" operator="equal">
      <formula>"failed"</formula>
    </cfRule>
  </conditionalFormatting>
  <conditionalFormatting sqref="I22">
    <cfRule type="cellIs" dxfId="0" priority="4" stopIfTrue="1" operator="equal">
      <formula>$J$9</formula>
    </cfRule>
  </conditionalFormatting>
  <conditionalFormatting sqref="I22">
    <cfRule type="cellIs" dxfId="2" priority="5" stopIfTrue="1" operator="equal">
      <formula>$J$10</formula>
    </cfRule>
  </conditionalFormatting>
  <conditionalFormatting sqref="I22">
    <cfRule type="cellIs" dxfId="0" priority="6" stopIfTrue="1" operator="equal">
      <formula>$J$11</formula>
    </cfRule>
  </conditionalFormatting>
  <conditionalFormatting sqref="H22">
    <cfRule type="cellIs" dxfId="3" priority="7" stopIfTrue="1" operator="equal">
      <formula>"To Be Executed"</formula>
    </cfRule>
  </conditionalFormatting>
  <conditionalFormatting sqref="H22">
    <cfRule type="cellIs" dxfId="4" priority="8" stopIfTrue="1" operator="equal">
      <formula>"Completed"</formula>
    </cfRule>
  </conditionalFormatting>
  <conditionalFormatting sqref="H22">
    <cfRule type="cellIs" dxfId="5" priority="9" stopIfTrue="1" operator="equal">
      <formula>"Change Request"</formula>
    </cfRule>
  </conditionalFormatting>
  <dataValidations>
    <dataValidation type="list" allowBlank="1" showErrorMessage="1" sqref="I22">
      <formula1>$J$9:$J$11</formula1>
    </dataValidation>
    <dataValidation type="list" allowBlank="1" showErrorMessage="1" sqref="H22">
      <formula1>$K$9:$K$11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7.63"/>
    <col customWidth="1" min="3" max="3" width="76.88"/>
    <col customWidth="1" min="4" max="4" width="58.13"/>
    <col customWidth="1" min="5" max="5" width="25.13"/>
    <col customWidth="1" min="6" max="6" width="47.0"/>
    <col customWidth="1" min="7" max="7" width="34.63"/>
    <col customWidth="1" min="8" max="8" width="17.0"/>
    <col customWidth="1" min="9" max="9" width="11.38"/>
    <col customWidth="1" min="10" max="10" width="12.75"/>
    <col customWidth="1" min="11" max="11" width="39.88"/>
    <col customWidth="1" min="12" max="12" width="14.63"/>
    <col customWidth="1" min="13" max="13" width="12.38"/>
    <col customWidth="1" min="14" max="26" width="11.75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/>
      <c r="C2" s="19"/>
      <c r="D2" s="20"/>
      <c r="E2" s="21"/>
      <c r="F2" s="22"/>
      <c r="G2" s="23"/>
      <c r="H2" s="18"/>
      <c r="I2" s="23"/>
      <c r="J2" s="23"/>
      <c r="K2" s="23"/>
      <c r="L2" s="23"/>
      <c r="M2" s="23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8"/>
      <c r="C3" s="24"/>
      <c r="D3" s="25"/>
      <c r="E3" s="18"/>
      <c r="F3" s="26"/>
      <c r="G3" s="23"/>
      <c r="H3" s="18"/>
      <c r="I3" s="23"/>
      <c r="J3" s="23"/>
      <c r="K3" s="23"/>
      <c r="L3" s="23"/>
      <c r="M3" s="23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8"/>
      <c r="C4" s="24"/>
      <c r="D4" s="25"/>
      <c r="E4" s="18"/>
      <c r="F4" s="26"/>
      <c r="G4" s="23"/>
      <c r="H4" s="18"/>
      <c r="I4" s="23"/>
      <c r="J4" s="23"/>
      <c r="K4" s="23"/>
      <c r="L4" s="23"/>
      <c r="M4" s="2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8"/>
      <c r="C5" s="24"/>
      <c r="D5" s="25"/>
      <c r="E5" s="27"/>
      <c r="F5" s="28"/>
      <c r="G5" s="23"/>
      <c r="H5" s="18"/>
      <c r="I5" s="23"/>
      <c r="J5" s="23"/>
      <c r="K5" s="23"/>
      <c r="L5" s="23"/>
      <c r="M5" s="2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8"/>
      <c r="C6" s="24"/>
      <c r="D6" s="25"/>
      <c r="E6" s="18"/>
      <c r="F6" s="26"/>
      <c r="G6" s="23"/>
      <c r="H6" s="18"/>
      <c r="I6" s="23"/>
      <c r="J6" s="23"/>
      <c r="K6" s="23"/>
      <c r="L6" s="23"/>
      <c r="M6" s="2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8"/>
      <c r="C7" s="29"/>
      <c r="D7" s="30"/>
      <c r="E7" s="31"/>
      <c r="F7" s="26"/>
      <c r="G7" s="23"/>
      <c r="H7" s="18"/>
      <c r="I7" s="23"/>
      <c r="J7" s="23"/>
      <c r="K7" s="23"/>
      <c r="L7" s="23"/>
      <c r="M7" s="2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32" t="s">
        <v>25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33" t="s">
        <v>26</v>
      </c>
      <c r="D9" s="33"/>
      <c r="E9" s="33" t="s">
        <v>27</v>
      </c>
      <c r="F9" s="33"/>
      <c r="G9" s="17"/>
      <c r="H9" s="17"/>
      <c r="I9" s="17"/>
      <c r="J9" s="34" t="s">
        <v>28</v>
      </c>
      <c r="K9" s="35" t="s">
        <v>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36" t="s">
        <v>29</v>
      </c>
      <c r="D10" s="37">
        <f>D11+D14</f>
        <v>1</v>
      </c>
      <c r="E10" s="37"/>
      <c r="F10" s="37"/>
      <c r="G10" s="17"/>
      <c r="H10" s="17"/>
      <c r="I10" s="17"/>
      <c r="J10" s="38" t="s">
        <v>3</v>
      </c>
      <c r="K10" s="39" t="s">
        <v>30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36" t="s">
        <v>31</v>
      </c>
      <c r="D11" s="37">
        <f>COUNTIF($H$19:$H$64824,"COMPLETED")</f>
        <v>1</v>
      </c>
      <c r="E11" s="36" t="s">
        <v>32</v>
      </c>
      <c r="F11" s="40">
        <f>D11/D10</f>
        <v>1</v>
      </c>
      <c r="G11" s="17"/>
      <c r="H11" s="17"/>
      <c r="I11" s="17"/>
      <c r="J11" s="41" t="s">
        <v>4</v>
      </c>
      <c r="K11" s="42" t="s">
        <v>33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37" t="s">
        <v>34</v>
      </c>
      <c r="D12" s="37">
        <f>COUNTIF($I$19:$I$64824,"PASSED")</f>
        <v>1</v>
      </c>
      <c r="E12" s="37" t="s">
        <v>35</v>
      </c>
      <c r="F12" s="40">
        <f>D12/D10</f>
        <v>1</v>
      </c>
      <c r="G12" s="17"/>
      <c r="H12" s="17"/>
      <c r="I12" s="17"/>
      <c r="J12" s="17"/>
      <c r="K12" s="43" t="s">
        <v>36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37" t="s">
        <v>37</v>
      </c>
      <c r="D13" s="37">
        <f>COUNTIF($I$19:$I$64824,"FAILED")</f>
        <v>0</v>
      </c>
      <c r="E13" s="37" t="s">
        <v>38</v>
      </c>
      <c r="F13" s="40">
        <f>D13/D10</f>
        <v>0</v>
      </c>
      <c r="G13" s="17"/>
      <c r="H13" s="17"/>
      <c r="I13" s="17"/>
      <c r="J13" s="17"/>
      <c r="K13" s="41" t="s">
        <v>39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36" t="s">
        <v>40</v>
      </c>
      <c r="D14" s="37">
        <f>COUNTIF($H$19:$H$64824,"TO BE EXECUTED")</f>
        <v>0</v>
      </c>
      <c r="E14" s="36" t="s">
        <v>41</v>
      </c>
      <c r="F14" s="40">
        <f>D14/D10</f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37" t="s">
        <v>42</v>
      </c>
      <c r="D15" s="37">
        <f>COUNTIF($I$19:$I$64824,"BLOCKED")</f>
        <v>0</v>
      </c>
      <c r="E15" s="37" t="s">
        <v>43</v>
      </c>
      <c r="F15" s="40" t="str">
        <f>D15/D14</f>
        <v>#DIV/0!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37" t="s">
        <v>44</v>
      </c>
      <c r="D16" s="37">
        <f>D14-D15</f>
        <v>0</v>
      </c>
      <c r="E16" s="37" t="s">
        <v>45</v>
      </c>
      <c r="F16" s="40" t="str">
        <f>D16/D14</f>
        <v>#DIV/0!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36" t="s">
        <v>46</v>
      </c>
      <c r="D17" s="37">
        <f>COUNTIF($H$19:$H$64824,"Change Request")</f>
        <v>0</v>
      </c>
      <c r="E17" s="36" t="s">
        <v>47</v>
      </c>
      <c r="F17" s="40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44"/>
      <c r="B19" s="33" t="s">
        <v>0</v>
      </c>
      <c r="C19" s="33" t="s">
        <v>1</v>
      </c>
      <c r="D19" s="33" t="s">
        <v>48</v>
      </c>
      <c r="E19" s="33" t="s">
        <v>49</v>
      </c>
      <c r="F19" s="33" t="s">
        <v>50</v>
      </c>
      <c r="G19" s="33" t="s">
        <v>51</v>
      </c>
      <c r="H19" s="33" t="s">
        <v>52</v>
      </c>
      <c r="I19" s="33" t="s">
        <v>53</v>
      </c>
      <c r="J19" s="33" t="s">
        <v>54</v>
      </c>
      <c r="K19" s="33" t="s">
        <v>55</v>
      </c>
      <c r="L19" s="33" t="s">
        <v>56</v>
      </c>
      <c r="M19" s="33" t="s">
        <v>57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44"/>
      <c r="B20" s="45" t="s">
        <v>236</v>
      </c>
      <c r="C20" s="45" t="s">
        <v>237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44"/>
      <c r="B21" s="48"/>
      <c r="C21" s="49" t="s">
        <v>158</v>
      </c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11.0" customHeight="1">
      <c r="A22" s="17"/>
      <c r="B22" s="52" t="s">
        <v>238</v>
      </c>
      <c r="C22" s="53" t="s">
        <v>239</v>
      </c>
      <c r="D22" s="78" t="s">
        <v>240</v>
      </c>
      <c r="E22" s="54"/>
      <c r="F22" s="52" t="s">
        <v>241</v>
      </c>
      <c r="G22" s="54"/>
      <c r="H22" s="55" t="s">
        <v>30</v>
      </c>
      <c r="I22" s="55" t="s">
        <v>3</v>
      </c>
      <c r="J22" s="56">
        <v>45122.0</v>
      </c>
      <c r="K22" s="57"/>
      <c r="L22" s="55"/>
      <c r="M22" s="34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</sheetData>
  <mergeCells count="1">
    <mergeCell ref="C21:M21"/>
  </mergeCells>
  <conditionalFormatting sqref="I2:I8 I11:I17 J9:J10">
    <cfRule type="cellIs" dxfId="0" priority="1" stopIfTrue="1" operator="equal">
      <formula>"failed"</formula>
    </cfRule>
  </conditionalFormatting>
  <conditionalFormatting sqref="K9:K10">
    <cfRule type="cellIs" dxfId="1" priority="2" stopIfTrue="1" operator="equal">
      <formula>"To Be Executed"</formula>
    </cfRule>
  </conditionalFormatting>
  <conditionalFormatting sqref="I19:I20">
    <cfRule type="cellIs" dxfId="0" priority="3" stopIfTrue="1" operator="equal">
      <formula>"failed"</formula>
    </cfRule>
  </conditionalFormatting>
  <conditionalFormatting sqref="I22">
    <cfRule type="cellIs" dxfId="0" priority="4" stopIfTrue="1" operator="equal">
      <formula>$J$9</formula>
    </cfRule>
  </conditionalFormatting>
  <conditionalFormatting sqref="I22">
    <cfRule type="cellIs" dxfId="2" priority="5" stopIfTrue="1" operator="equal">
      <formula>$J$10</formula>
    </cfRule>
  </conditionalFormatting>
  <conditionalFormatting sqref="I22">
    <cfRule type="cellIs" dxfId="0" priority="6" stopIfTrue="1" operator="equal">
      <formula>$J$11</formula>
    </cfRule>
  </conditionalFormatting>
  <conditionalFormatting sqref="H22">
    <cfRule type="cellIs" dxfId="3" priority="7" stopIfTrue="1" operator="equal">
      <formula>"To Be Executed"</formula>
    </cfRule>
  </conditionalFormatting>
  <conditionalFormatting sqref="H22">
    <cfRule type="cellIs" dxfId="4" priority="8" stopIfTrue="1" operator="equal">
      <formula>"Completed"</formula>
    </cfRule>
  </conditionalFormatting>
  <conditionalFormatting sqref="H22">
    <cfRule type="cellIs" dxfId="5" priority="9" stopIfTrue="1" operator="equal">
      <formula>"Change Request"</formula>
    </cfRule>
  </conditionalFormatting>
  <dataValidations>
    <dataValidation type="list" allowBlank="1" showErrorMessage="1" sqref="I22">
      <formula1>$J$9:$J$11</formula1>
    </dataValidation>
    <dataValidation type="list" allowBlank="1" showErrorMessage="1" sqref="H22">
      <formula1>$K$9:$K$11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7.63"/>
    <col customWidth="1" min="3" max="3" width="76.88"/>
    <col customWidth="1" min="4" max="4" width="58.13"/>
    <col customWidth="1" min="5" max="5" width="25.13"/>
    <col customWidth="1" min="6" max="6" width="47.0"/>
    <col customWidth="1" min="7" max="7" width="34.63"/>
    <col customWidth="1" min="8" max="8" width="17.0"/>
    <col customWidth="1" min="9" max="9" width="11.38"/>
    <col customWidth="1" min="10" max="10" width="12.75"/>
    <col customWidth="1" min="11" max="11" width="39.88"/>
    <col customWidth="1" min="12" max="12" width="14.63"/>
    <col customWidth="1" min="13" max="13" width="12.38"/>
    <col customWidth="1" min="14" max="26" width="11.75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/>
      <c r="C2" s="19"/>
      <c r="D2" s="20"/>
      <c r="E2" s="21"/>
      <c r="F2" s="22"/>
      <c r="G2" s="23"/>
      <c r="H2" s="18"/>
      <c r="I2" s="23"/>
      <c r="J2" s="23"/>
      <c r="K2" s="23"/>
      <c r="L2" s="23"/>
      <c r="M2" s="23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8"/>
      <c r="C3" s="24"/>
      <c r="D3" s="25"/>
      <c r="E3" s="18"/>
      <c r="F3" s="26"/>
      <c r="G3" s="23"/>
      <c r="H3" s="18"/>
      <c r="I3" s="23"/>
      <c r="J3" s="23"/>
      <c r="K3" s="23"/>
      <c r="L3" s="23"/>
      <c r="M3" s="23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8"/>
      <c r="C4" s="24"/>
      <c r="D4" s="25"/>
      <c r="E4" s="18"/>
      <c r="F4" s="26"/>
      <c r="G4" s="23"/>
      <c r="H4" s="18"/>
      <c r="I4" s="23"/>
      <c r="J4" s="23"/>
      <c r="K4" s="23"/>
      <c r="L4" s="23"/>
      <c r="M4" s="2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8"/>
      <c r="C5" s="24"/>
      <c r="D5" s="25"/>
      <c r="E5" s="27"/>
      <c r="F5" s="28"/>
      <c r="G5" s="23"/>
      <c r="H5" s="18"/>
      <c r="I5" s="23"/>
      <c r="J5" s="23"/>
      <c r="K5" s="23"/>
      <c r="L5" s="23"/>
      <c r="M5" s="2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8"/>
      <c r="C6" s="24"/>
      <c r="D6" s="25"/>
      <c r="E6" s="18"/>
      <c r="F6" s="26"/>
      <c r="G6" s="23"/>
      <c r="H6" s="18"/>
      <c r="I6" s="23"/>
      <c r="J6" s="23"/>
      <c r="K6" s="23"/>
      <c r="L6" s="23"/>
      <c r="M6" s="2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8"/>
      <c r="C7" s="29"/>
      <c r="D7" s="30"/>
      <c r="E7" s="31"/>
      <c r="F7" s="26"/>
      <c r="G7" s="23"/>
      <c r="H7" s="18"/>
      <c r="I7" s="23"/>
      <c r="J7" s="23"/>
      <c r="K7" s="23"/>
      <c r="L7" s="23"/>
      <c r="M7" s="2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32" t="s">
        <v>25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33" t="s">
        <v>26</v>
      </c>
      <c r="D9" s="33"/>
      <c r="E9" s="33" t="s">
        <v>27</v>
      </c>
      <c r="F9" s="33"/>
      <c r="G9" s="17"/>
      <c r="H9" s="17"/>
      <c r="I9" s="17"/>
      <c r="J9" s="34" t="s">
        <v>28</v>
      </c>
      <c r="K9" s="35" t="s">
        <v>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36" t="s">
        <v>29</v>
      </c>
      <c r="D10" s="37">
        <f>D11+D14</f>
        <v>1</v>
      </c>
      <c r="E10" s="37"/>
      <c r="F10" s="37"/>
      <c r="G10" s="17"/>
      <c r="H10" s="17"/>
      <c r="I10" s="17"/>
      <c r="J10" s="38" t="s">
        <v>3</v>
      </c>
      <c r="K10" s="39" t="s">
        <v>30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36" t="s">
        <v>31</v>
      </c>
      <c r="D11" s="37">
        <f>COUNTIF($H$19:$H$64824,"COMPLETED")</f>
        <v>1</v>
      </c>
      <c r="E11" s="36" t="s">
        <v>32</v>
      </c>
      <c r="F11" s="40">
        <f>D11/D10</f>
        <v>1</v>
      </c>
      <c r="G11" s="17"/>
      <c r="H11" s="17"/>
      <c r="I11" s="17"/>
      <c r="J11" s="41" t="s">
        <v>4</v>
      </c>
      <c r="K11" s="42" t="s">
        <v>33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37" t="s">
        <v>34</v>
      </c>
      <c r="D12" s="37">
        <f>COUNTIF($I$19:$I$64824,"PASSED")</f>
        <v>1</v>
      </c>
      <c r="E12" s="37" t="s">
        <v>35</v>
      </c>
      <c r="F12" s="40">
        <f>D12/D10</f>
        <v>1</v>
      </c>
      <c r="G12" s="17"/>
      <c r="H12" s="17"/>
      <c r="I12" s="17"/>
      <c r="J12" s="17"/>
      <c r="K12" s="43" t="s">
        <v>36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37" t="s">
        <v>37</v>
      </c>
      <c r="D13" s="37">
        <f>COUNTIF($I$19:$I$64824,"FAILED")</f>
        <v>0</v>
      </c>
      <c r="E13" s="37" t="s">
        <v>38</v>
      </c>
      <c r="F13" s="40">
        <f>D13/D10</f>
        <v>0</v>
      </c>
      <c r="G13" s="17"/>
      <c r="H13" s="17"/>
      <c r="I13" s="17"/>
      <c r="J13" s="17"/>
      <c r="K13" s="41" t="s">
        <v>39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36" t="s">
        <v>40</v>
      </c>
      <c r="D14" s="37">
        <f>COUNTIF($H$19:$H$64824,"TO BE EXECUTED")</f>
        <v>0</v>
      </c>
      <c r="E14" s="36" t="s">
        <v>41</v>
      </c>
      <c r="F14" s="40">
        <f>D14/D10</f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37" t="s">
        <v>42</v>
      </c>
      <c r="D15" s="37">
        <f>COUNTIF($I$19:$I$64824,"BLOCKED")</f>
        <v>0</v>
      </c>
      <c r="E15" s="37" t="s">
        <v>43</v>
      </c>
      <c r="F15" s="40" t="str">
        <f>D15/D14</f>
        <v>#DIV/0!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37" t="s">
        <v>44</v>
      </c>
      <c r="D16" s="37">
        <f>D14-D15</f>
        <v>0</v>
      </c>
      <c r="E16" s="37" t="s">
        <v>45</v>
      </c>
      <c r="F16" s="40" t="str">
        <f>D16/D14</f>
        <v>#DIV/0!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36" t="s">
        <v>46</v>
      </c>
      <c r="D17" s="37">
        <f>COUNTIF($H$19:$H$64824,"Change Request")</f>
        <v>0</v>
      </c>
      <c r="E17" s="36" t="s">
        <v>47</v>
      </c>
      <c r="F17" s="40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44"/>
      <c r="B19" s="33" t="s">
        <v>0</v>
      </c>
      <c r="C19" s="33" t="s">
        <v>1</v>
      </c>
      <c r="D19" s="33" t="s">
        <v>48</v>
      </c>
      <c r="E19" s="33" t="s">
        <v>49</v>
      </c>
      <c r="F19" s="33" t="s">
        <v>50</v>
      </c>
      <c r="G19" s="33" t="s">
        <v>51</v>
      </c>
      <c r="H19" s="33" t="s">
        <v>52</v>
      </c>
      <c r="I19" s="33" t="s">
        <v>53</v>
      </c>
      <c r="J19" s="33" t="s">
        <v>54</v>
      </c>
      <c r="K19" s="33" t="s">
        <v>55</v>
      </c>
      <c r="L19" s="33" t="s">
        <v>56</v>
      </c>
      <c r="M19" s="33" t="s">
        <v>57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44"/>
      <c r="B20" s="45" t="s">
        <v>242</v>
      </c>
      <c r="C20" s="45" t="s">
        <v>243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44"/>
      <c r="B21" s="48"/>
      <c r="C21" s="79"/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17.0" customHeight="1">
      <c r="A22" s="17"/>
      <c r="B22" s="52" t="s">
        <v>244</v>
      </c>
      <c r="C22" s="53" t="s">
        <v>239</v>
      </c>
      <c r="D22" s="78" t="s">
        <v>240</v>
      </c>
      <c r="E22" s="54"/>
      <c r="F22" s="52" t="s">
        <v>245</v>
      </c>
      <c r="G22" s="54"/>
      <c r="H22" s="55" t="s">
        <v>30</v>
      </c>
      <c r="I22" s="55" t="s">
        <v>3</v>
      </c>
      <c r="J22" s="56">
        <v>45122.0</v>
      </c>
      <c r="K22" s="57"/>
      <c r="L22" s="55"/>
      <c r="M22" s="34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</sheetData>
  <mergeCells count="1">
    <mergeCell ref="C21:M21"/>
  </mergeCells>
  <conditionalFormatting sqref="I2:I8 I11:I17 J9:J10">
    <cfRule type="cellIs" dxfId="0" priority="1" stopIfTrue="1" operator="equal">
      <formula>"failed"</formula>
    </cfRule>
  </conditionalFormatting>
  <conditionalFormatting sqref="K9:K10">
    <cfRule type="cellIs" dxfId="1" priority="2" stopIfTrue="1" operator="equal">
      <formula>"To Be Executed"</formula>
    </cfRule>
  </conditionalFormatting>
  <conditionalFormatting sqref="I19:I20">
    <cfRule type="cellIs" dxfId="0" priority="3" stopIfTrue="1" operator="equal">
      <formula>"failed"</formula>
    </cfRule>
  </conditionalFormatting>
  <conditionalFormatting sqref="I22">
    <cfRule type="cellIs" dxfId="0" priority="4" stopIfTrue="1" operator="equal">
      <formula>$J$9</formula>
    </cfRule>
  </conditionalFormatting>
  <conditionalFormatting sqref="I22">
    <cfRule type="cellIs" dxfId="2" priority="5" stopIfTrue="1" operator="equal">
      <formula>$J$10</formula>
    </cfRule>
  </conditionalFormatting>
  <conditionalFormatting sqref="I22">
    <cfRule type="cellIs" dxfId="0" priority="6" stopIfTrue="1" operator="equal">
      <formula>$J$11</formula>
    </cfRule>
  </conditionalFormatting>
  <conditionalFormatting sqref="H22">
    <cfRule type="cellIs" dxfId="3" priority="7" stopIfTrue="1" operator="equal">
      <formula>"To Be Executed"</formula>
    </cfRule>
  </conditionalFormatting>
  <conditionalFormatting sqref="H22">
    <cfRule type="cellIs" dxfId="4" priority="8" stopIfTrue="1" operator="equal">
      <formula>"Completed"</formula>
    </cfRule>
  </conditionalFormatting>
  <conditionalFormatting sqref="H22">
    <cfRule type="cellIs" dxfId="5" priority="9" stopIfTrue="1" operator="equal">
      <formula>"Change Request"</formula>
    </cfRule>
  </conditionalFormatting>
  <dataValidations>
    <dataValidation type="list" allowBlank="1" showErrorMessage="1" sqref="I22">
      <formula1>$J$9:$J$11</formula1>
    </dataValidation>
    <dataValidation type="list" allowBlank="1" showErrorMessage="1" sqref="H22">
      <formula1>$K$9:$K$11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7.63"/>
    <col customWidth="1" min="3" max="3" width="76.88"/>
    <col customWidth="1" min="4" max="4" width="58.13"/>
    <col customWidth="1" min="5" max="5" width="25.13"/>
    <col customWidth="1" min="6" max="6" width="47.0"/>
    <col customWidth="1" min="7" max="7" width="34.63"/>
    <col customWidth="1" min="8" max="8" width="17.0"/>
    <col customWidth="1" min="9" max="9" width="11.38"/>
    <col customWidth="1" min="10" max="10" width="12.75"/>
    <col customWidth="1" min="11" max="11" width="39.88"/>
    <col customWidth="1" min="12" max="12" width="14.63"/>
    <col customWidth="1" min="13" max="13" width="12.38"/>
    <col customWidth="1" min="14" max="26" width="11.75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/>
      <c r="C2" s="19"/>
      <c r="D2" s="20"/>
      <c r="E2" s="21"/>
      <c r="F2" s="22"/>
      <c r="G2" s="23"/>
      <c r="H2" s="18"/>
      <c r="I2" s="23"/>
      <c r="J2" s="23"/>
      <c r="K2" s="23"/>
      <c r="L2" s="23"/>
      <c r="M2" s="23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8"/>
      <c r="C3" s="24"/>
      <c r="D3" s="25"/>
      <c r="E3" s="18"/>
      <c r="F3" s="26"/>
      <c r="G3" s="23"/>
      <c r="H3" s="18"/>
      <c r="I3" s="23"/>
      <c r="J3" s="23"/>
      <c r="K3" s="23"/>
      <c r="L3" s="23"/>
      <c r="M3" s="23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8"/>
      <c r="C4" s="24"/>
      <c r="D4" s="25"/>
      <c r="E4" s="18"/>
      <c r="F4" s="26"/>
      <c r="G4" s="23"/>
      <c r="H4" s="18"/>
      <c r="I4" s="23"/>
      <c r="J4" s="23"/>
      <c r="K4" s="23"/>
      <c r="L4" s="23"/>
      <c r="M4" s="2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8"/>
      <c r="C5" s="24"/>
      <c r="D5" s="25"/>
      <c r="E5" s="27"/>
      <c r="F5" s="28"/>
      <c r="G5" s="23"/>
      <c r="H5" s="18"/>
      <c r="I5" s="23"/>
      <c r="J5" s="23"/>
      <c r="K5" s="23"/>
      <c r="L5" s="23"/>
      <c r="M5" s="2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8"/>
      <c r="C6" s="24"/>
      <c r="D6" s="25"/>
      <c r="E6" s="18"/>
      <c r="F6" s="26"/>
      <c r="G6" s="23"/>
      <c r="H6" s="18"/>
      <c r="I6" s="23"/>
      <c r="J6" s="23"/>
      <c r="K6" s="23"/>
      <c r="L6" s="23"/>
      <c r="M6" s="2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8"/>
      <c r="C7" s="29"/>
      <c r="D7" s="30"/>
      <c r="E7" s="31"/>
      <c r="F7" s="26"/>
      <c r="G7" s="23"/>
      <c r="H7" s="18"/>
      <c r="I7" s="23"/>
      <c r="J7" s="23"/>
      <c r="K7" s="23"/>
      <c r="L7" s="23"/>
      <c r="M7" s="2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32" t="s">
        <v>25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33" t="s">
        <v>26</v>
      </c>
      <c r="D9" s="33"/>
      <c r="E9" s="33" t="s">
        <v>27</v>
      </c>
      <c r="F9" s="33"/>
      <c r="G9" s="17"/>
      <c r="H9" s="17"/>
      <c r="I9" s="17"/>
      <c r="J9" s="34" t="s">
        <v>28</v>
      </c>
      <c r="K9" s="35" t="s">
        <v>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36" t="s">
        <v>29</v>
      </c>
      <c r="D10" s="37">
        <f>D11+D14</f>
        <v>1</v>
      </c>
      <c r="E10" s="37"/>
      <c r="F10" s="37"/>
      <c r="G10" s="17"/>
      <c r="H10" s="17"/>
      <c r="I10" s="17"/>
      <c r="J10" s="38" t="s">
        <v>3</v>
      </c>
      <c r="K10" s="39" t="s">
        <v>30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36" t="s">
        <v>31</v>
      </c>
      <c r="D11" s="37">
        <f>COUNTIF($H$19:$H$64824,"COMPLETED")</f>
        <v>1</v>
      </c>
      <c r="E11" s="36" t="s">
        <v>32</v>
      </c>
      <c r="F11" s="40">
        <f>D11/D10</f>
        <v>1</v>
      </c>
      <c r="G11" s="17"/>
      <c r="H11" s="17"/>
      <c r="I11" s="17"/>
      <c r="J11" s="41" t="s">
        <v>4</v>
      </c>
      <c r="K11" s="42" t="s">
        <v>33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37" t="s">
        <v>34</v>
      </c>
      <c r="D12" s="37">
        <f>COUNTIF($I$19:$I$64824,"PASSED")</f>
        <v>1</v>
      </c>
      <c r="E12" s="37" t="s">
        <v>35</v>
      </c>
      <c r="F12" s="40">
        <f>D12/D10</f>
        <v>1</v>
      </c>
      <c r="G12" s="17"/>
      <c r="H12" s="17"/>
      <c r="I12" s="17"/>
      <c r="J12" s="17"/>
      <c r="K12" s="43" t="s">
        <v>36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37" t="s">
        <v>37</v>
      </c>
      <c r="D13" s="37">
        <f>COUNTIF($I$19:$I$64824,"FAILED")</f>
        <v>0</v>
      </c>
      <c r="E13" s="37" t="s">
        <v>38</v>
      </c>
      <c r="F13" s="40">
        <f>D13/D10</f>
        <v>0</v>
      </c>
      <c r="G13" s="17"/>
      <c r="H13" s="17"/>
      <c r="I13" s="17"/>
      <c r="J13" s="17"/>
      <c r="K13" s="41" t="s">
        <v>39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36" t="s">
        <v>40</v>
      </c>
      <c r="D14" s="37">
        <f>COUNTIF($H$19:$H$64824,"TO BE EXECUTED")</f>
        <v>0</v>
      </c>
      <c r="E14" s="36" t="s">
        <v>41</v>
      </c>
      <c r="F14" s="40">
        <f>D14/D10</f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37" t="s">
        <v>42</v>
      </c>
      <c r="D15" s="37">
        <f>COUNTIF($I$19:$I$64824,"BLOCKED")</f>
        <v>0</v>
      </c>
      <c r="E15" s="37" t="s">
        <v>43</v>
      </c>
      <c r="F15" s="40" t="str">
        <f>D15/D14</f>
        <v>#DIV/0!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37" t="s">
        <v>44</v>
      </c>
      <c r="D16" s="37">
        <f>D14-D15</f>
        <v>0</v>
      </c>
      <c r="E16" s="37" t="s">
        <v>45</v>
      </c>
      <c r="F16" s="40" t="str">
        <f>D16/D14</f>
        <v>#DIV/0!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36" t="s">
        <v>46</v>
      </c>
      <c r="D17" s="37">
        <f>COUNTIF($H$19:$H$64824,"Change Request")</f>
        <v>0</v>
      </c>
      <c r="E17" s="36" t="s">
        <v>47</v>
      </c>
      <c r="F17" s="40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44"/>
      <c r="B19" s="33" t="s">
        <v>0</v>
      </c>
      <c r="C19" s="33" t="s">
        <v>1</v>
      </c>
      <c r="D19" s="33" t="s">
        <v>48</v>
      </c>
      <c r="E19" s="33" t="s">
        <v>49</v>
      </c>
      <c r="F19" s="33" t="s">
        <v>50</v>
      </c>
      <c r="G19" s="33" t="s">
        <v>51</v>
      </c>
      <c r="H19" s="33" t="s">
        <v>52</v>
      </c>
      <c r="I19" s="33" t="s">
        <v>53</v>
      </c>
      <c r="J19" s="33" t="s">
        <v>54</v>
      </c>
      <c r="K19" s="33" t="s">
        <v>55</v>
      </c>
      <c r="L19" s="33" t="s">
        <v>56</v>
      </c>
      <c r="M19" s="33" t="s">
        <v>57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44"/>
      <c r="B20" s="46"/>
      <c r="C20" s="45" t="s">
        <v>246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44"/>
      <c r="B21" s="48" t="s">
        <v>247</v>
      </c>
      <c r="C21" s="49" t="s">
        <v>158</v>
      </c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0.75" customHeight="1">
      <c r="A22" s="17"/>
      <c r="B22" s="52" t="s">
        <v>248</v>
      </c>
      <c r="C22" s="53" t="s">
        <v>249</v>
      </c>
      <c r="D22" s="78" t="s">
        <v>250</v>
      </c>
      <c r="E22" s="54"/>
      <c r="F22" s="52" t="s">
        <v>245</v>
      </c>
      <c r="G22" s="54"/>
      <c r="H22" s="55" t="s">
        <v>30</v>
      </c>
      <c r="I22" s="55" t="s">
        <v>3</v>
      </c>
      <c r="J22" s="56">
        <v>45122.0</v>
      </c>
      <c r="K22" s="57"/>
      <c r="L22" s="55"/>
      <c r="M22" s="34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</sheetData>
  <mergeCells count="1">
    <mergeCell ref="C21:M21"/>
  </mergeCells>
  <conditionalFormatting sqref="I2:I8 I11:I17 J9:J10">
    <cfRule type="cellIs" dxfId="0" priority="1" stopIfTrue="1" operator="equal">
      <formula>"failed"</formula>
    </cfRule>
  </conditionalFormatting>
  <conditionalFormatting sqref="K9:K10">
    <cfRule type="cellIs" dxfId="1" priority="2" stopIfTrue="1" operator="equal">
      <formula>"To Be Executed"</formula>
    </cfRule>
  </conditionalFormatting>
  <conditionalFormatting sqref="I19:I20">
    <cfRule type="cellIs" dxfId="0" priority="3" stopIfTrue="1" operator="equal">
      <formula>"failed"</formula>
    </cfRule>
  </conditionalFormatting>
  <conditionalFormatting sqref="I22">
    <cfRule type="cellIs" dxfId="0" priority="4" stopIfTrue="1" operator="equal">
      <formula>$J$9</formula>
    </cfRule>
  </conditionalFormatting>
  <conditionalFormatting sqref="I22">
    <cfRule type="cellIs" dxfId="2" priority="5" stopIfTrue="1" operator="equal">
      <formula>$J$10</formula>
    </cfRule>
  </conditionalFormatting>
  <conditionalFormatting sqref="I22">
    <cfRule type="cellIs" dxfId="0" priority="6" stopIfTrue="1" operator="equal">
      <formula>$J$11</formula>
    </cfRule>
  </conditionalFormatting>
  <conditionalFormatting sqref="H22">
    <cfRule type="cellIs" dxfId="3" priority="7" stopIfTrue="1" operator="equal">
      <formula>"To Be Executed"</formula>
    </cfRule>
  </conditionalFormatting>
  <conditionalFormatting sqref="H22">
    <cfRule type="cellIs" dxfId="4" priority="8" stopIfTrue="1" operator="equal">
      <formula>"Completed"</formula>
    </cfRule>
  </conditionalFormatting>
  <conditionalFormatting sqref="H22">
    <cfRule type="cellIs" dxfId="5" priority="9" stopIfTrue="1" operator="equal">
      <formula>"Change Request"</formula>
    </cfRule>
  </conditionalFormatting>
  <dataValidations>
    <dataValidation type="list" allowBlank="1" showErrorMessage="1" sqref="I22">
      <formula1>$J$9:$J$11</formula1>
    </dataValidation>
    <dataValidation type="list" allowBlank="1" showErrorMessage="1" sqref="H22">
      <formula1>$K$9:$K$11</formula1>
    </dataValidation>
  </dataValidations>
  <drawing r:id="rId1"/>
</worksheet>
</file>