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sharedStrings.xml" ContentType="application/vnd.openxmlformats-officedocument.spreadsheetml.sharedStrings+xml"/>
  <Override PartName="/xl/media/image1.jpeg" ContentType="image/jpeg"/>
  <Override PartName="/xl/comments3.xml" ContentType="application/vnd.openxmlformats-officedocument.spreadsheetml.comments+xml"/>
  <Override PartName="/xl/comments4.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3.xml" ContentType="application/vnd.openxmlformats-officedocument.customXmlProperties+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3.xml" ContentType="application/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 sheetId="1" state="visible" r:id="rId2"/>
    <sheet name="Accounts" sheetId="2" state="visible" r:id="rId3"/>
    <sheet name="Cashflow" sheetId="3" state="visible" r:id="rId4"/>
    <sheet name="Document Tables" sheetId="4" state="visible" r:id="rId5"/>
  </sheets>
  <definedNames>
    <definedName function="false" hidden="false" name="a" vbProcedure="false">IF(COUNTA(#REF!)=0,0,INDEX(#REF!,MATCH(ROW(#REF!),#REF!,TRUE())))+1</definedName>
    <definedName function="false" hidden="false" name="Activity" vbProcedure="false">#REF!</definedName>
    <definedName function="false" hidden="false" name="Amount_Claimed" vbProcedure="false">#REF!</definedName>
    <definedName function="false" hidden="false" name="Depreciation" vbProcedure="false">'ebitda reduction calculator'!#ref!</definedName>
    <definedName function="false" hidden="false" name="Direct_Labour" vbProcedure="false">#REF!</definedName>
    <definedName function="false" hidden="false" name="Dividends" vbProcedure="false">'ebitda reduction calculator'!#ref!</definedName>
    <definedName function="false" hidden="false" name="EBITA" vbProcedure="false">#REF!</definedName>
    <definedName function="false" hidden="false" name="Energy_Gas_Electricity" vbProcedure="false">#REF!</definedName>
    <definedName function="false" hidden="false" name="Energy_Gas_Ukraine_Comment" vbProcedure="false">'ebitda reduction calculator'!#ref!</definedName>
    <definedName function="false" hidden="false" name="Energy_Gas_Ukraine_Impact" vbProcedure="false">'ebitda reduction calculator'!#ref!</definedName>
    <definedName function="false" hidden="false" name="Fuel_Transport" vbProcedure="false">#REF!</definedName>
    <definedName function="false" hidden="false" name="Fuel_Transport_Ukraine_Comment" vbProcedure="false">'ebitda reduction calculator'!#ref!</definedName>
    <definedName function="false" hidden="false" name="Fuel_Transport_Ukraine_Impact" vbProcedure="false">'ebitda reduction calculator'!#ref!</definedName>
    <definedName function="false" hidden="false" name="Gross_Margin" vbProcedure="false">#REF!</definedName>
    <definedName function="false" hidden="false" name="Gross_Profit" vbProcedure="false">#REF!</definedName>
    <definedName function="false" hidden="false" name="Header1" vbProcedure="false">IF(COUNTA(#REF!)=0,0,INDEX(#REF!,MATCH(ROW(#REF!),#REF!,TRUE())))+1</definedName>
    <definedName function="false" hidden="false" name="Interest" vbProcedure="false">'ebitda reduction calculator'!#ref!</definedName>
    <definedName function="false" hidden="false" name="Is_Claim_15pc_drop" vbProcedure="false">#REF!</definedName>
    <definedName function="false" hidden="false" name="Is_Claim_over_20k" vbProcedure="false">#REF!</definedName>
    <definedName function="false" hidden="false" name="Non_Operating_Expenses" vbProcedure="false">'ebitda reduction calculator'!#ref!</definedName>
    <definedName function="false" hidden="false" name="Other_Costs_not_impacted" vbProcedure="false">#REF!</definedName>
    <definedName function="false" hidden="false" name="Other_Direct_Costs" vbProcedure="false">#REF!</definedName>
    <definedName function="false" hidden="false" name="Other_Impacted_Costs" vbProcedure="false">'ebitda reduction calculator'!#ref!</definedName>
    <definedName function="false" hidden="false" name="Other_Impacted_Costs_Comment" vbProcedure="false">'ebitda reduction calculator'!#ref!</definedName>
    <definedName function="false" hidden="false" name="Other_Impacted_Costs_total" vbProcedure="false">'ebitda reduction calculator'!#ref!</definedName>
    <definedName function="false" hidden="false" name="Percentage_EBITA_Change" vbProcedure="false">#REF!</definedName>
    <definedName function="false" hidden="false" name="Profit_Loss" vbProcedure="false">'ebitda reduction calculator'!#ref!</definedName>
    <definedName function="false" hidden="false" name="Purchases" vbProcedure="false">#REF!</definedName>
    <definedName function="false" hidden="false" name="Purchase_Ukraine_Comment" vbProcedure="false">'ebitda reduction calculator'!#ref!</definedName>
    <definedName function="false" hidden="false" name="Purchase_Ukraine_Impact" vbProcedure="false">'ebitda reduction calculator'!#ref!</definedName>
    <definedName function="false" hidden="false" name="Sales" vbProcedure="false">#REF!</definedName>
    <definedName function="false" hidden="false" name="Total_Direct_Costs" vbProcedure="false">#REF!</definedName>
    <definedName function="false" hidden="false" name="Total_Operating_Expenditure" vbProcedure="false">#REF!</definedName>
    <definedName function="false" hidden="false" name="Ukraine_Sales_Comment" vbProcedure="false">'ebitda reduction calculator'!#ref!</definedName>
    <definedName function="false" hidden="false" name="Ukraine_Sales_Impact" vbProcedure="false">'ebitda reduction calculator'!#ref!</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A11" authorId="0">
      <text>
        <r>
          <rPr>
            <sz val="11"/>
            <color rgb="FF000000"/>
            <rFont val="Calibri"/>
            <family val="2"/>
            <charset val="1"/>
          </rPr>
          <t xml:space="preserve">Insert sales receipts as positive.  - separate sales into those supported by Invoice Discounting and those that are cash received directly from customers</t>
        </r>
      </text>
    </comment>
    <comment ref="A12" authorId="0">
      <text>
        <r>
          <rPr>
            <sz val="11"/>
            <color rgb="FF000000"/>
            <rFont val="Calibri"/>
            <family val="2"/>
            <charset val="1"/>
          </rPr>
          <t xml:space="preserve">Windows User:
</t>
        </r>
        <r>
          <rPr>
            <sz val="9"/>
            <color rgb="FF000000"/>
            <rFont val="Tahoma"/>
            <family val="2"/>
            <charset val="1"/>
          </rPr>
          <t xml:space="preserve">It should be noted these inputs have the effect of cumulating the Invoice Discounting Facilities in use.  To prevent the cumulative effects of this progression an input is required on corresponding Invoice Discounting Payments at Line 64</t>
        </r>
      </text>
    </comment>
    <comment ref="A20" authorId="0">
      <text>
        <r>
          <rPr>
            <sz val="11"/>
            <color rgb="FF000000"/>
            <rFont val="Calibri"/>
            <family val="2"/>
            <charset val="1"/>
          </rPr>
          <t xml:space="preserve">Insert monies received from non EI sources e.g. Promoter Equity or other investors
</t>
        </r>
      </text>
    </comment>
    <comment ref="A24" authorId="0">
      <text>
        <r>
          <rPr>
            <sz val="11"/>
            <color rgb="FF000000"/>
            <rFont val="Calibri"/>
            <family val="2"/>
            <charset val="1"/>
          </rPr>
          <t xml:space="preserve">Insert Money received from EI e.g. Equity or Grants</t>
        </r>
      </text>
    </comment>
    <comment ref="A29" authorId="0">
      <text>
        <r>
          <rPr>
            <sz val="11"/>
            <color rgb="FF000000"/>
            <rFont val="Calibri"/>
            <family val="2"/>
            <charset val="1"/>
          </rPr>
          <t xml:space="preserve">Insert payments as positive figures.</t>
        </r>
      </text>
    </comment>
    <comment ref="A30" authorId="0">
      <text>
        <r>
          <rPr>
            <sz val="11"/>
            <color rgb="FF000000"/>
            <rFont val="Calibri"/>
            <family val="2"/>
            <charset val="1"/>
          </rPr>
          <t xml:space="preserve">Exclude capitalised R&amp;D and capture below in Capital Investment</t>
        </r>
      </text>
    </comment>
    <comment ref="A36" authorId="0">
      <text>
        <r>
          <rPr>
            <sz val="11"/>
            <color rgb="FF000000"/>
            <rFont val="Calibri"/>
            <family val="2"/>
            <charset val="1"/>
          </rPr>
          <t xml:space="preserve">Insert (cash) overhead expenses here.
</t>
        </r>
      </text>
    </comment>
    <comment ref="A77" authorId="0">
      <text>
        <r>
          <rPr>
            <sz val="11"/>
            <color rgb="FF000000"/>
            <rFont val="Calibri"/>
            <family val="2"/>
            <charset val="1"/>
          </rPr>
          <t xml:space="preserve">Insert opening cash balance at beginning of year.
Enter negative cash position (e.g. overdraft) as a negative</t>
        </r>
        <r>
          <rPr>
            <sz val="8"/>
            <color rgb="FF000000"/>
            <rFont val="Tahoma"/>
            <family val="2"/>
            <charset val="1"/>
          </rPr>
          <t xml:space="preserve">. </t>
        </r>
      </text>
    </comment>
    <comment ref="A82" authorId="0">
      <text>
        <r>
          <rPr>
            <sz val="11"/>
            <color rgb="FF000000"/>
            <rFont val="Calibri"/>
            <family val="2"/>
            <charset val="1"/>
          </rPr>
          <t xml:space="preserve">This calculation nets the available cash and bank facilities available to the Company i.e. cash plus sanctioned overdraft/debt facilities. If the Company is overdrawn this is taken from the available facilities.
</t>
        </r>
        <r>
          <rPr>
            <sz val="8"/>
            <color rgb="FF000000"/>
            <rFont val="Tahoma"/>
            <family val="2"/>
            <charset val="1"/>
          </rPr>
          <t xml:space="preserve"> 
</t>
        </r>
      </text>
    </comment>
    <comment ref="B8" authorId="0">
      <text>
        <r>
          <rPr>
            <sz val="11"/>
            <color rgb="FF000000"/>
            <rFont val="Calibri"/>
            <family val="2"/>
            <charset val="1"/>
          </rPr>
          <t xml:space="preserve">Date is automatically calculated based on the input from the previous sheet</t>
        </r>
      </text>
    </comment>
    <comment ref="Q11" authorId="0">
      <text>
        <r>
          <rPr>
            <sz val="11"/>
            <color rgb="FF000000"/>
            <rFont val="Calibri"/>
            <family val="2"/>
            <charset val="1"/>
          </rPr>
          <t xml:space="preserve">Insert sales receipts as positive.  - separate sales into those supported by Invoice Discounting and those that are cash received directly from customers</t>
        </r>
      </text>
    </comment>
    <comment ref="Q12" authorId="0">
      <text>
        <r>
          <rPr>
            <sz val="11"/>
            <color rgb="FF000000"/>
            <rFont val="Calibri"/>
            <family val="2"/>
            <charset val="1"/>
          </rPr>
          <t xml:space="preserve">Windows User:
</t>
        </r>
        <r>
          <rPr>
            <sz val="9"/>
            <color rgb="FF000000"/>
            <rFont val="Tahoma"/>
            <family val="2"/>
            <charset val="1"/>
          </rPr>
          <t xml:space="preserve">It should be noted these inputs have the effect of cumulating the Invoice Discounting Facilities in use.  To prevent the cumulative effects of this progression an input is required on corresponding Invoice Discounting Payments at Line 64</t>
        </r>
      </text>
    </comment>
    <comment ref="Q20" authorId="0">
      <text>
        <r>
          <rPr>
            <sz val="11"/>
            <color rgb="FF000000"/>
            <rFont val="Calibri"/>
            <family val="2"/>
            <charset val="1"/>
          </rPr>
          <t xml:space="preserve">Insert monies received from non EI sources e.g. Promoter Equity or other investors
</t>
        </r>
      </text>
    </comment>
    <comment ref="Q24" authorId="0">
      <text>
        <r>
          <rPr>
            <sz val="11"/>
            <color rgb="FF000000"/>
            <rFont val="Calibri"/>
            <family val="2"/>
            <charset val="1"/>
          </rPr>
          <t xml:space="preserve">Insert Money received from EI e.g. Equity or Grants</t>
        </r>
      </text>
    </comment>
    <comment ref="Q29" authorId="0">
      <text>
        <r>
          <rPr>
            <sz val="11"/>
            <color rgb="FF000000"/>
            <rFont val="Calibri"/>
            <family val="2"/>
            <charset val="1"/>
          </rPr>
          <t xml:space="preserve">Insert payments as positive figures.</t>
        </r>
      </text>
    </comment>
    <comment ref="Q30" authorId="0">
      <text>
        <r>
          <rPr>
            <sz val="11"/>
            <color rgb="FF000000"/>
            <rFont val="Calibri"/>
            <family val="2"/>
            <charset val="1"/>
          </rPr>
          <t xml:space="preserve">Exclude capitalised R&amp;D and capture below in Capital Investment</t>
        </r>
      </text>
    </comment>
    <comment ref="Q36" authorId="0">
      <text>
        <r>
          <rPr>
            <sz val="11"/>
            <color rgb="FF000000"/>
            <rFont val="Calibri"/>
            <family val="2"/>
            <charset val="1"/>
          </rPr>
          <t xml:space="preserve">Insert (cash) overhead expenses here.
</t>
        </r>
      </text>
    </comment>
    <comment ref="Q77" authorId="0">
      <text>
        <r>
          <rPr>
            <sz val="11"/>
            <color rgb="FF000000"/>
            <rFont val="Calibri"/>
            <family val="2"/>
            <charset val="1"/>
          </rPr>
          <t xml:space="preserve">Insert opening cash balance at beginning of year.
Enter negative cash position (e.g. overdraft) as a negative</t>
        </r>
        <r>
          <rPr>
            <sz val="8"/>
            <color rgb="FF000000"/>
            <rFont val="Tahoma"/>
            <family val="2"/>
            <charset val="1"/>
          </rPr>
          <t xml:space="preserve">. </t>
        </r>
      </text>
    </comment>
    <comment ref="Q82" authorId="0">
      <text>
        <r>
          <rPr>
            <sz val="11"/>
            <color rgb="FF000000"/>
            <rFont val="Calibri"/>
            <family val="2"/>
            <charset val="1"/>
          </rPr>
          <t xml:space="preserve">This calculation nets the available cash and bank facilities available to the Company i.e. cash plus sanctioned overdraft/debt facilities. If the Company is overdrawn this is taken from the available facilities.
</t>
        </r>
        <r>
          <rPr>
            <sz val="8"/>
            <color rgb="FF000000"/>
            <rFont val="Tahoma"/>
            <family val="2"/>
            <charset val="1"/>
          </rPr>
          <t xml:space="preserve"> 
</t>
        </r>
      </text>
    </comment>
  </commentList>
</comments>
</file>

<file path=xl/comments4.xml><?xml version="1.0" encoding="utf-8"?>
<comments xmlns="http://schemas.openxmlformats.org/spreadsheetml/2006/main" xmlns:xdr="http://schemas.openxmlformats.org/drawingml/2006/spreadsheetDrawing">
  <authors>
    <author> </author>
  </authors>
  <commentList>
    <comment ref="A29" authorId="0">
      <text>
        <r>
          <rPr>
            <sz val="11"/>
            <color rgb="FF000000"/>
            <rFont val="Calibri"/>
            <family val="2"/>
            <charset val="1"/>
          </rPr>
          <t xml:space="preserve">Earnings Before Interest, Taxes, Depreciation and Amortisation -  used to analyse and compare profitability between companies and industries because it eliminates the effects of financing and accounting decisions</t>
        </r>
      </text>
    </comment>
    <comment ref="A49" authorId="0">
      <text>
        <r>
          <rPr>
            <sz val="11"/>
            <color rgb="FF000000"/>
            <rFont val="Calibri"/>
            <family val="2"/>
            <charset val="1"/>
          </rPr>
          <t xml:space="preserve">Revenue / Assets
</t>
        </r>
        <r>
          <rPr>
            <sz val="8"/>
            <color rgb="FF000000"/>
            <rFont val="Tahoma"/>
            <family val="2"/>
            <charset val="1"/>
          </rPr>
          <t xml:space="preserve">Asset turnover measures a firm's efficiency at using its assets in generating sales or revenue - the higher the number the better. It also indicates pricing strategy: companies with low profit margins tend to have high asset turnover, while those with high profit margins have low asset turnover. 
</t>
        </r>
        <r>
          <rPr>
            <b val="true"/>
            <sz val="8"/>
            <color rgb="FF000000"/>
            <rFont val="Tahoma"/>
            <family val="2"/>
            <charset val="1"/>
          </rPr>
          <t xml:space="preserve">
</t>
        </r>
      </text>
    </comment>
    <comment ref="A50" authorId="0">
      <text>
        <r>
          <rPr>
            <sz val="11"/>
            <color rgb="FF000000"/>
            <rFont val="Calibri"/>
            <family val="2"/>
            <charset val="1"/>
          </rPr>
          <t xml:space="preserve">Sales / Net Current Assets - shows the productivity of the  company's current assets
</t>
        </r>
      </text>
    </comment>
    <comment ref="A53" authorId="0">
      <text>
        <r>
          <rPr>
            <sz val="11"/>
            <color rgb="FF000000"/>
            <rFont val="Calibri"/>
            <family val="2"/>
            <charset val="1"/>
          </rPr>
          <t xml:space="preserve">Sum of Investory, Debtors &amp; prepayments less Creditors &amp; Accruals </t>
        </r>
      </text>
    </comment>
    <comment ref="A57" authorId="0">
      <text>
        <r>
          <rPr>
            <sz val="11"/>
            <color rgb="FF000000"/>
            <rFont val="Calibri"/>
            <family val="2"/>
            <charset val="1"/>
          </rPr>
          <t xml:space="preserve">Purchases / Inventory -</t>
        </r>
        <r>
          <rPr>
            <sz val="8"/>
            <color rgb="FF000000"/>
            <rFont val="Tahoma"/>
            <family val="2"/>
            <charset val="1"/>
          </rPr>
          <t xml:space="preserve"> Stock turnover measures how well a company coverts stock into revenues </t>
        </r>
      </text>
    </comment>
    <comment ref="A63" authorId="0">
      <text>
        <r>
          <rPr>
            <sz val="11"/>
            <color rgb="FF000000"/>
            <rFont val="Calibri"/>
            <family val="2"/>
            <charset val="1"/>
          </rPr>
          <t xml:space="preserve">Including Connected parties &amp; contingent Liabilities</t>
        </r>
      </text>
    </comment>
    <comment ref="A66" authorId="0">
      <text>
        <r>
          <rPr>
            <sz val="11"/>
            <color rgb="FF000000"/>
            <rFont val="Calibri"/>
            <family val="2"/>
            <charset val="1"/>
          </rPr>
          <t xml:space="preserve">Debt / Equity 
A measure of a company's financial leverage calculated by dividing its total liabilities by stockholders' equity. It indicates what proportion of equity and debt the company is using to finance its assets.
</t>
        </r>
        <r>
          <rPr>
            <b val="true"/>
            <sz val="8"/>
            <color rgb="FF000000"/>
            <rFont val="Tahoma"/>
            <family val="2"/>
            <charset val="1"/>
          </rPr>
          <t xml:space="preserve">NB Shareholder Loans &amp; EI Pref shares are treated as equity</t>
        </r>
      </text>
    </comment>
    <comment ref="A68" authorId="0">
      <text>
        <r>
          <rPr>
            <sz val="11"/>
            <color rgb="FF000000"/>
            <rFont val="Calibri"/>
            <family val="2"/>
            <charset val="1"/>
          </rPr>
          <t xml:space="preserve">Operating Profit ÷ Interest Payable
</t>
        </r>
      </text>
    </comment>
    <comment ref="A121" authorId="0">
      <text>
        <r>
          <rPr>
            <sz val="11"/>
            <color rgb="FF000000"/>
            <rFont val="Calibri"/>
            <family val="2"/>
            <charset val="1"/>
          </rPr>
          <t xml:space="preserve">This includes operational inflow and outflow, capital expenditure, and the repayment of financing</t>
        </r>
      </text>
    </comment>
    <comment ref="A217" authorId="0">
      <text>
        <r>
          <rPr>
            <sz val="11"/>
            <color rgb="FF000000"/>
            <rFont val="Calibri"/>
            <family val="2"/>
            <charset val="1"/>
          </rPr>
          <t xml:space="preserve">Please note this captures the net movement in loans only</t>
        </r>
      </text>
    </comment>
    <comment ref="A218"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19"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0"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1"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2"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3"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4"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6" authorId="0">
      <text>
        <r>
          <rPr>
            <sz val="11"/>
            <color rgb="FF000000"/>
            <rFont val="Calibri"/>
            <family val="2"/>
            <charset val="1"/>
          </rPr>
          <t xml:space="preserve">Please note this captures the net movement in loans only</t>
        </r>
      </text>
    </comment>
    <comment ref="A227"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28" authorId="0">
      <text>
        <r>
          <rPr>
            <sz val="11"/>
            <color rgb="FF000000"/>
            <rFont val="Calibri"/>
            <family val="2"/>
            <charset val="1"/>
          </rPr>
          <t xml:space="preserve">This is a calculated field and relates to the movement in figures as captured in the balance sheet - please note it capture the net effect only
</t>
        </r>
      </text>
    </comment>
    <comment ref="A229" authorId="0">
      <text>
        <r>
          <rPr>
            <sz val="11"/>
            <color rgb="FF000000"/>
            <rFont val="Calibri"/>
            <family val="2"/>
            <charset val="1"/>
          </rPr>
          <t xml:space="preserve">This is a calculated field and relates to the movement in figures as captured in the balance sheet - please note it capture the net effect only
</t>
        </r>
      </text>
    </comment>
    <comment ref="A230"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31"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32"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33" authorId="0">
      <text>
        <r>
          <rPr>
            <sz val="11"/>
            <color rgb="FF000000"/>
            <rFont val="Calibri"/>
            <family val="2"/>
            <charset val="1"/>
          </rPr>
          <t xml:space="preserve">This is a calculated field and relates to the movement in figures as captured in the balance sheet - please note it capture the net effect only</t>
        </r>
      </text>
    </comment>
    <comment ref="A254" authorId="0">
      <text>
        <r>
          <rPr>
            <sz val="11"/>
            <color rgb="FF000000"/>
            <rFont val="Calibri"/>
            <family val="2"/>
            <charset val="1"/>
          </rPr>
          <t xml:space="preserve">PBIT / (S/H funds + non-current liabilities) </t>
        </r>
        <r>
          <rPr>
            <sz val="8"/>
            <color rgb="FF000000"/>
            <rFont val="Tahoma"/>
            <family val="2"/>
            <charset val="1"/>
          </rPr>
          <t xml:space="preserve">A ratio that indicates the efficiency and profitability of a company's capital investments</t>
        </r>
      </text>
    </comment>
    <comment ref="A255" authorId="0">
      <text>
        <r>
          <rPr>
            <sz val="11"/>
            <color rgb="FF000000"/>
            <rFont val="Calibri"/>
            <family val="2"/>
            <charset val="1"/>
          </rPr>
          <t xml:space="preserve">See separate sheet "ROI" for a detailed breakdown: EBITDA/Total Assets (Fixed + Current Assets) or alternative view is EBITDA margin * (Sales/Total assets) </t>
        </r>
      </text>
    </comment>
    <comment ref="A258" authorId="0">
      <text>
        <r>
          <rPr>
            <sz val="11"/>
            <color rgb="FF000000"/>
            <rFont val="Calibri"/>
            <family val="2"/>
            <charset val="1"/>
          </rPr>
          <t xml:space="preserve">This is Sales Less Purchases
</t>
        </r>
      </text>
    </comment>
  </commentList>
</comments>
</file>

<file path=xl/sharedStrings.xml><?xml version="1.0" encoding="utf-8"?>
<sst xmlns="http://schemas.openxmlformats.org/spreadsheetml/2006/main" count="585" uniqueCount="371">
  <si>
    <t xml:space="preserve">Sample Company information Sheet to capture financial and accounts information</t>
  </si>
  <si>
    <t xml:space="preserve">This template is based on a publicly available document, used by companies to secure Investment funding</t>
  </si>
  <si>
    <t xml:space="preserve">Instructions</t>
  </si>
  <si>
    <r>
      <rPr>
        <sz val="9"/>
        <rFont val="Arial"/>
        <family val="2"/>
        <charset val="1"/>
      </rPr>
      <t xml:space="preserve">The </t>
    </r>
    <r>
      <rPr>
        <b val="true"/>
        <sz val="9"/>
        <rFont val="Arial"/>
        <family val="2"/>
        <charset val="1"/>
      </rPr>
      <t xml:space="preserve">D</t>
    </r>
    <r>
      <rPr>
        <sz val="9"/>
        <rFont val="Arial"/>
        <family val="2"/>
        <charset val="1"/>
      </rPr>
      <t xml:space="preserve">ata </t>
    </r>
    <r>
      <rPr>
        <b val="true"/>
        <sz val="9"/>
        <rFont val="Arial"/>
        <family val="2"/>
        <charset val="1"/>
      </rPr>
      <t xml:space="preserve">S</t>
    </r>
    <r>
      <rPr>
        <sz val="9"/>
        <rFont val="Arial"/>
        <family val="2"/>
        <charset val="1"/>
      </rPr>
      <t xml:space="preserve">heet is used by to generate a standard financial model and</t>
    </r>
  </si>
  <si>
    <t xml:space="preserve">to calculate standard financial ratios. It is also employed to compute an economic cost benefit ratio.</t>
  </si>
  <si>
    <t xml:space="preserve">The sheet is based on a publicly available document but has been simplified to showcase the Business Rules project</t>
  </si>
  <si>
    <r>
      <rPr>
        <b val="true"/>
        <sz val="9"/>
        <rFont val="Arial"/>
        <family val="2"/>
        <charset val="1"/>
      </rPr>
      <t xml:space="preserve">Please do not</t>
    </r>
    <r>
      <rPr>
        <sz val="9"/>
        <rFont val="Arial"/>
        <family val="2"/>
        <charset val="1"/>
      </rPr>
      <t xml:space="preserve"> </t>
    </r>
    <r>
      <rPr>
        <b val="true"/>
        <sz val="9"/>
        <rFont val="Arial"/>
        <family val="2"/>
        <charset val="1"/>
      </rPr>
      <t xml:space="preserve">insert</t>
    </r>
    <r>
      <rPr>
        <sz val="9"/>
        <rFont val="Arial"/>
        <family val="2"/>
        <charset val="1"/>
      </rPr>
      <t xml:space="preserve"> additional rows or columns nor </t>
    </r>
    <r>
      <rPr>
        <b val="true"/>
        <sz val="9"/>
        <rFont val="Arial"/>
        <family val="2"/>
        <charset val="1"/>
      </rPr>
      <t xml:space="preserve">delete</t>
    </r>
    <r>
      <rPr>
        <sz val="9"/>
        <rFont val="Arial"/>
        <family val="2"/>
        <charset val="1"/>
      </rPr>
      <t xml:space="preserve"> existing ones.  Doing so may distort the results of</t>
    </r>
  </si>
  <si>
    <t xml:space="preserve">the financial model and financial ratios.</t>
  </si>
  <si>
    <t xml:space="preserve">All monetary figures should be entered in thousands of Euro (€000's).</t>
  </si>
  <si>
    <r>
      <rPr>
        <sz val="9"/>
        <rFont val="Arial"/>
        <family val="2"/>
        <charset val="1"/>
      </rPr>
      <t xml:space="preserve">Please fill in all applicable cells on </t>
    </r>
    <r>
      <rPr>
        <b val="true"/>
        <sz val="9"/>
        <rFont val="Arial"/>
        <family val="2"/>
        <charset val="1"/>
      </rPr>
      <t xml:space="preserve">Cashflow and Accounts tabs as instructed below</t>
    </r>
    <r>
      <rPr>
        <sz val="9"/>
        <rFont val="Arial"/>
        <family val="2"/>
        <charset val="1"/>
      </rPr>
      <t xml:space="preserve"> leaving non-relevant cells empty.</t>
    </r>
  </si>
  <si>
    <r>
      <rPr>
        <b val="true"/>
        <sz val="9"/>
        <rFont val="Arial"/>
        <family val="2"/>
        <charset val="1"/>
      </rPr>
      <t xml:space="preserve">        Accounts Tab (</t>
    </r>
    <r>
      <rPr>
        <b val="true"/>
        <sz val="9"/>
        <color rgb="FFFF0000"/>
        <rFont val="Arial"/>
        <family val="2"/>
        <charset val="1"/>
      </rPr>
      <t xml:space="preserve">for applications over €150k only</t>
    </r>
    <r>
      <rPr>
        <b val="true"/>
        <sz val="9"/>
        <rFont val="Arial"/>
        <family val="2"/>
        <charset val="1"/>
      </rPr>
      <t xml:space="preserve">) </t>
    </r>
    <r>
      <rPr>
        <sz val="9"/>
        <rFont val="Arial"/>
        <family val="2"/>
        <charset val="1"/>
      </rPr>
      <t xml:space="preserve">contains historic and projected financial information, including P&amp;L and Balance Sheets.</t>
    </r>
  </si>
  <si>
    <r>
      <rPr>
        <b val="true"/>
        <sz val="9"/>
        <rFont val="Arial"/>
        <family val="2"/>
        <charset val="1"/>
      </rPr>
      <t xml:space="preserve">        Cashflow ab (</t>
    </r>
    <r>
      <rPr>
        <b val="true"/>
        <sz val="9"/>
        <color rgb="FFFF0000"/>
        <rFont val="Arial"/>
        <family val="2"/>
        <charset val="1"/>
      </rPr>
      <t xml:space="preserve">for all applications </t>
    </r>
    <r>
      <rPr>
        <b val="true"/>
        <sz val="9"/>
        <rFont val="Arial"/>
        <family val="2"/>
        <charset val="1"/>
      </rPr>
      <t xml:space="preserve">)</t>
    </r>
    <r>
      <rPr>
        <sz val="9"/>
        <rFont val="Arial"/>
        <family val="2"/>
        <charset val="1"/>
      </rPr>
      <t xml:space="preserve"> contains a pro-forma monthly cash flow for the next 24 months</t>
    </r>
  </si>
  <si>
    <r>
      <rPr>
        <sz val="9"/>
        <rFont val="Arial"/>
        <family val="2"/>
        <charset val="1"/>
      </rPr>
      <t xml:space="preserve">The </t>
    </r>
    <r>
      <rPr>
        <b val="true"/>
        <sz val="9"/>
        <rFont val="Arial"/>
        <family val="2"/>
        <charset val="1"/>
      </rPr>
      <t xml:space="preserve">Base year</t>
    </r>
    <r>
      <rPr>
        <sz val="9"/>
        <rFont val="Arial"/>
        <family val="2"/>
        <charset val="1"/>
      </rPr>
      <t xml:space="preserve"> is normally selected as the latest accounting period which has elapsed, regardless of</t>
    </r>
  </si>
  <si>
    <t xml:space="preserve">whether audited accounts are available.  </t>
  </si>
  <si>
    <t xml:space="preserve">Please ensure that the totals of the Balance Sheet are balanced i.e. that the Net Assets in each year equal the total of the 'Financed By' section. </t>
  </si>
  <si>
    <t xml:space="preserve">Additional clarification for each field is available by placing the mouse cursor over all cells with a red triangle located in the upper right corner</t>
  </si>
  <si>
    <t xml:space="preserve">Colour Key</t>
  </si>
  <si>
    <t xml:space="preserve">White cells represent areas available for Company input.</t>
  </si>
  <si>
    <t xml:space="preserve">Blue shading represents automatically calculated formulae [password protected].</t>
  </si>
  <si>
    <t xml:space="preserve">Blue shading represents cells requiring input from Enterprise Ireland staff.</t>
  </si>
  <si>
    <t xml:space="preserve">Financial Data Sheet </t>
  </si>
  <si>
    <t xml:space="preserve">Please provide details of any Repayable Advances the company has received under the Sustaining Enterprise Fund</t>
  </si>
  <si>
    <t xml:space="preserve">Amount Received €000</t>
  </si>
  <si>
    <t xml:space="preserve">To be completed for all applications over €150k </t>
  </si>
  <si>
    <t xml:space="preserve">Annual Repayment €000</t>
  </si>
  <si>
    <t xml:space="preserve">Company Name</t>
  </si>
  <si>
    <t xml:space="preserve">Repayment Commencement Date</t>
  </si>
  <si>
    <t xml:space="preserve">Single Entity</t>
  </si>
  <si>
    <t xml:space="preserve">Months</t>
  </si>
  <si>
    <t xml:space="preserve">Information required prior to completing Profit &amp; Loss and Balance Sheet sections</t>
  </si>
  <si>
    <t xml:space="preserve">Base Year-2</t>
  </si>
  <si>
    <t xml:space="preserve">Base Year-1</t>
  </si>
  <si>
    <t xml:space="preserve">Base Year</t>
  </si>
  <si>
    <t xml:space="preserve">Current Year</t>
  </si>
  <si>
    <t xml:space="preserve">Base Year+2</t>
  </si>
  <si>
    <t xml:space="preserve">Base Year+3</t>
  </si>
  <si>
    <t xml:space="preserve">Base Year+4</t>
  </si>
  <si>
    <t xml:space="preserve">Base Year+5</t>
  </si>
  <si>
    <t xml:space="preserve">Projections for years 4 and 5 can be replicated from year 3</t>
  </si>
  <si>
    <t xml:space="preserve">Year End</t>
  </si>
  <si>
    <t xml:space="preserve">No. of Global Employees @ y/e (incl Irish employment)</t>
  </si>
  <si>
    <t xml:space="preserve">No. of Irish Based Employees @ y/e</t>
  </si>
  <si>
    <t xml:space="preserve">No. of Global R&amp;D Employees @y/e</t>
  </si>
  <si>
    <t xml:space="preserve">No. of Irish Based R&amp;D Employees @ y/e</t>
  </si>
  <si>
    <r>
      <rPr>
        <sz val="8"/>
        <rFont val="Arial"/>
        <family val="2"/>
        <charset val="1"/>
      </rPr>
      <t xml:space="preserve">Total Irish Labour Costs </t>
    </r>
    <r>
      <rPr>
        <sz val="7"/>
        <rFont val="Arial"/>
        <family val="2"/>
        <charset val="1"/>
      </rPr>
      <t xml:space="preserve">(€000's)</t>
    </r>
  </si>
  <si>
    <r>
      <rPr>
        <b val="true"/>
        <sz val="8"/>
        <rFont val="Arial"/>
        <family val="2"/>
        <charset val="1"/>
      </rPr>
      <t xml:space="preserve">Capitalised R&amp;D </t>
    </r>
    <r>
      <rPr>
        <b val="true"/>
        <sz val="7"/>
        <rFont val="Arial"/>
        <family val="2"/>
        <charset val="1"/>
      </rPr>
      <t xml:space="preserve">(€000's)</t>
    </r>
  </si>
  <si>
    <t xml:space="preserve">VAT / PAYE / PRSI paid / (Received) in year</t>
  </si>
  <si>
    <t xml:space="preserve">Bank Overdraft (Facility Limit for Projected Years)</t>
  </si>
  <si>
    <t xml:space="preserve">Invoice discounting (Projected Year End Balance)</t>
  </si>
  <si>
    <t xml:space="preserve">Site/Buildings Purchase</t>
  </si>
  <si>
    <t xml:space="preserve">Site/Buildings Modifications</t>
  </si>
  <si>
    <t xml:space="preserve">New Machinery / other Capex</t>
  </si>
  <si>
    <t xml:space="preserve">Intangible asset (Excl Capitalised R&amp;D)</t>
  </si>
  <si>
    <t xml:space="preserve">Promoters' Equity Investment / (Divestment)</t>
  </si>
  <si>
    <t xml:space="preserve">Other Equity Investment  / (Divestment)</t>
  </si>
  <si>
    <t xml:space="preserve">Dividends Paid to EI</t>
  </si>
  <si>
    <t xml:space="preserve">Other Dividends Paid</t>
  </si>
  <si>
    <t xml:space="preserve">Profit &amp; Loss</t>
  </si>
  <si>
    <t xml:space="preserve">Account Status</t>
  </si>
  <si>
    <t xml:space="preserve">Audited</t>
  </si>
  <si>
    <t xml:space="preserve">Actual</t>
  </si>
  <si>
    <t xml:space="preserve">Projected</t>
  </si>
  <si>
    <t xml:space="preserve">Sales</t>
  </si>
  <si>
    <t xml:space="preserve">€000's</t>
  </si>
  <si>
    <t xml:space="preserve">Own Product / Service Produced in Ireland &amp; Exported</t>
  </si>
  <si>
    <t xml:space="preserve">Own Product / Service Produced Abroad &amp; sold Abroad</t>
  </si>
  <si>
    <t xml:space="preserve">Own Product / Service Produced &amp; Sold in Ireland</t>
  </si>
  <si>
    <t xml:space="preserve">Distribution Sales of Other Co's Product</t>
  </si>
  <si>
    <t xml:space="preserve">.</t>
  </si>
  <si>
    <t xml:space="preserve">Total Sales </t>
  </si>
  <si>
    <t xml:space="preserve">Direct Labour</t>
  </si>
  <si>
    <t xml:space="preserve">Purchases</t>
  </si>
  <si>
    <t xml:space="preserve">Other Cost of Goods Sold</t>
  </si>
  <si>
    <t xml:space="preserve">Cost of Sales</t>
  </si>
  <si>
    <t xml:space="preserve">Gross Profit/(Loss)</t>
  </si>
  <si>
    <t xml:space="preserve">Selling, General &amp; Admin Expenses</t>
  </si>
  <si>
    <t xml:space="preserve">Indirect Labour (excluding R&amp;D Salaries)</t>
  </si>
  <si>
    <t xml:space="preserve">R&amp;D Salaries</t>
  </si>
  <si>
    <t xml:space="preserve">Other R&amp;D expenditure</t>
  </si>
  <si>
    <t xml:space="preserve">R&amp;D Expenditure</t>
  </si>
  <si>
    <t xml:space="preserve">Other Operating Expenses/(Gains)</t>
  </si>
  <si>
    <t xml:space="preserve">Operating Expenditure</t>
  </si>
  <si>
    <t xml:space="preserve">Operating Profit/(Loss) - EBITDA</t>
  </si>
  <si>
    <t xml:space="preserve">Interest Payable</t>
  </si>
  <si>
    <t xml:space="preserve">Interest / Dividends (Receivable)</t>
  </si>
  <si>
    <t xml:space="preserve">Depreciation</t>
  </si>
  <si>
    <t xml:space="preserve">Amortisation</t>
  </si>
  <si>
    <t xml:space="preserve">Grant Amortisation (This application only)</t>
  </si>
  <si>
    <t xml:space="preserve">Remitted Profits to Ireland From Foreign Subsidiary</t>
  </si>
  <si>
    <t xml:space="preserve">Non-Operating Expenses/(Gains)</t>
  </si>
  <si>
    <t xml:space="preserve">Profit/(Loss) before Tax</t>
  </si>
  <si>
    <t xml:space="preserve">Tax</t>
  </si>
  <si>
    <t xml:space="preserve">Net Profit/(Loss)</t>
  </si>
  <si>
    <t xml:space="preserve">Dividends (see Rows 30 &amp; 31)</t>
  </si>
  <si>
    <t xml:space="preserve">Profit Retained for the Year</t>
  </si>
  <si>
    <t xml:space="preserve">Balance Sheet </t>
  </si>
  <si>
    <t xml:space="preserve">Fixed Assets</t>
  </si>
  <si>
    <t xml:space="preserve">   Intangible</t>
  </si>
  <si>
    <t xml:space="preserve">   Tangible Fixed Assets</t>
  </si>
  <si>
    <t xml:space="preserve">   Investments</t>
  </si>
  <si>
    <t xml:space="preserve">Total Fixed Assets</t>
  </si>
  <si>
    <t xml:space="preserve">Current Assets</t>
  </si>
  <si>
    <t xml:space="preserve">   Inventory</t>
  </si>
  <si>
    <t xml:space="preserve">   Trade Debtors</t>
  </si>
  <si>
    <t xml:space="preserve">   Bank/Cash</t>
  </si>
  <si>
    <t xml:space="preserve">   Connected Parties / Inter Company Loans</t>
  </si>
  <si>
    <t xml:space="preserve">   Prepayments / Other Debtors</t>
  </si>
  <si>
    <t xml:space="preserve">Total Current Assets</t>
  </si>
  <si>
    <t xml:space="preserve">Current Liabilities</t>
  </si>
  <si>
    <t xml:space="preserve">   Bank Overdraft (Facility Limit in Projected Years)</t>
  </si>
  <si>
    <t xml:space="preserve">   Invoice discounting (YE Balance)</t>
  </si>
  <si>
    <t xml:space="preserve">   Short Term loans / Leasing (&lt;1 year)</t>
  </si>
  <si>
    <t xml:space="preserve">   Trade Creditors</t>
  </si>
  <si>
    <t xml:space="preserve">   Accruals / Other Creditors</t>
  </si>
  <si>
    <t xml:space="preserve">Total Current Liabilities</t>
  </si>
  <si>
    <t xml:space="preserve">Net Current Assets</t>
  </si>
  <si>
    <t xml:space="preserve"> Liabilities &gt; 1 Year</t>
  </si>
  <si>
    <t xml:space="preserve">  Long Term Loans</t>
  </si>
  <si>
    <t xml:space="preserve">  Leases</t>
  </si>
  <si>
    <t xml:space="preserve">  Connected Parties / Inter Company Loans</t>
  </si>
  <si>
    <t xml:space="preserve">  Directors / Shareholders Loans</t>
  </si>
  <si>
    <t xml:space="preserve">  EI Grant Liability  (This application only)</t>
  </si>
  <si>
    <r>
      <rPr>
        <sz val="8"/>
        <rFont val="Arial"/>
        <family val="2"/>
        <charset val="1"/>
      </rPr>
      <t xml:space="preserve">  Other Long Term Liabilities incl  </t>
    </r>
    <r>
      <rPr>
        <b val="true"/>
        <sz val="8"/>
        <rFont val="Arial"/>
        <family val="2"/>
        <charset val="1"/>
      </rPr>
      <t xml:space="preserve">EI Repayable Advances  </t>
    </r>
  </si>
  <si>
    <t xml:space="preserve">Total Liabilities &gt; 1 Year</t>
  </si>
  <si>
    <t xml:space="preserve">Net Assets</t>
  </si>
  <si>
    <t xml:space="preserve">Financed by</t>
  </si>
  <si>
    <t xml:space="preserve">  Preference Shares</t>
  </si>
  <si>
    <t xml:space="preserve">  EI Equity Assistance  (This application only)</t>
  </si>
  <si>
    <t xml:space="preserve">  Ordinary Shares &amp; Share Premium</t>
  </si>
  <si>
    <t xml:space="preserve">  Provisions/Grants/Other Reserves</t>
  </si>
  <si>
    <t xml:space="preserve">  Retained Earnings</t>
  </si>
  <si>
    <t xml:space="preserve">Shareholders Funds</t>
  </si>
  <si>
    <t xml:space="preserve">Projected Cash Funding Table</t>
  </si>
  <si>
    <t xml:space="preserve">Cash Flow Statement For the year ended </t>
  </si>
  <si>
    <t xml:space="preserve">Add back; Depreciation / Amortisation</t>
  </si>
  <si>
    <t xml:space="preserve">Working Capital (Increase)/Decrease</t>
  </si>
  <si>
    <t xml:space="preserve">Stocks</t>
  </si>
  <si>
    <t xml:space="preserve">Trade Debtors</t>
  </si>
  <si>
    <t xml:space="preserve">Prepayments / Other Debtors</t>
  </si>
  <si>
    <t xml:space="preserve">Trade Creditors</t>
  </si>
  <si>
    <t xml:space="preserve">Accruals / Other Creditors</t>
  </si>
  <si>
    <t xml:space="preserve">Total</t>
  </si>
  <si>
    <t xml:space="preserve">Operating Cash Inflow / (Outflow)</t>
  </si>
  <si>
    <t xml:space="preserve">Capex - Tangible</t>
  </si>
  <si>
    <t xml:space="preserve">Capex - Intangible</t>
  </si>
  <si>
    <t xml:space="preserve">Capital Expenditure</t>
  </si>
  <si>
    <t xml:space="preserve">Funding Inc/ (Dec)</t>
  </si>
  <si>
    <t xml:space="preserve">OverDraft &amp; Invoice Discounting Facility</t>
  </si>
  <si>
    <t xml:space="preserve">Short Term loans  / Leasing  (&lt;1 year) </t>
  </si>
  <si>
    <t xml:space="preserve">Long Term Loans / Leasing / convertible</t>
  </si>
  <si>
    <r>
      <rPr>
        <sz val="7"/>
        <rFont val="Arial"/>
        <family val="2"/>
        <charset val="1"/>
      </rPr>
      <t xml:space="preserve">Convertible/Other Loans  incl </t>
    </r>
    <r>
      <rPr>
        <b val="true"/>
        <sz val="7"/>
        <color rgb="FFFF0000"/>
        <rFont val="Arial"/>
        <family val="2"/>
        <charset val="1"/>
      </rPr>
      <t xml:space="preserve">EI Repayable Advances </t>
    </r>
  </si>
  <si>
    <t xml:space="preserve">Connected Parties / Inter Company Loans</t>
  </si>
  <si>
    <t xml:space="preserve">Directors Loans</t>
  </si>
  <si>
    <t xml:space="preserve">EI Equity</t>
  </si>
  <si>
    <t xml:space="preserve">EI Grant</t>
  </si>
  <si>
    <t xml:space="preserve">Other Reserves</t>
  </si>
  <si>
    <t xml:space="preserve">Total </t>
  </si>
  <si>
    <t xml:space="preserve">Non Operating Cash Inflow / (outflow)</t>
  </si>
  <si>
    <t xml:space="preserve">Net Movement in Cash</t>
  </si>
  <si>
    <t xml:space="preserve">Opening Cash Balance - includes Facilities</t>
  </si>
  <si>
    <t xml:space="preserve">Closing Cash (Incl Facilities i.e. available cash)</t>
  </si>
  <si>
    <t xml:space="preserve">Overdraft Facility</t>
  </si>
  <si>
    <t xml:space="preserve">Invoice Discounting Balance</t>
  </si>
  <si>
    <t xml:space="preserve">Net Closing Cash (Excl Short Term Facilities)</t>
  </si>
  <si>
    <t xml:space="preserve">The template below aims to assist companies that currently do not prepare monthly cashflows.</t>
  </si>
  <si>
    <t xml:space="preserve">The Rows and Columns below may be altered and new rows may be inserted. </t>
  </si>
  <si>
    <t xml:space="preserve">Summary Monthly Cashflow Statement for the NEXT 12 MONTHS</t>
  </si>
  <si>
    <t xml:space="preserve">Summary Monthly Cashflow Statement for the FOLLOWING 12 MONTHS</t>
  </si>
  <si>
    <t xml:space="preserve">  Month End</t>
  </si>
  <si>
    <t xml:space="preserve">Operating Cash Inflow</t>
  </si>
  <si>
    <t xml:space="preserve">Sales receipts - Non Invoice Discounting Supported</t>
  </si>
  <si>
    <t xml:space="preserve">Sales Receipts - Both with and without Invoice Discounting support</t>
  </si>
  <si>
    <t xml:space="preserve">Other Revenue - specify </t>
  </si>
  <si>
    <t xml:space="preserve">Non - Operating Cash Inflow</t>
  </si>
  <si>
    <t xml:space="preserve">Loan 1</t>
  </si>
  <si>
    <t xml:space="preserve">Loan 2</t>
  </si>
  <si>
    <t xml:space="preserve">  Non EI Equity/Grants</t>
  </si>
  <si>
    <t xml:space="preserve">Promoters' Equity Investment</t>
  </si>
  <si>
    <t xml:space="preserve">Other Equity Investment</t>
  </si>
  <si>
    <t xml:space="preserve"> EI Monies (This investment) </t>
  </si>
  <si>
    <t xml:space="preserve">Total Cash Receipts</t>
  </si>
  <si>
    <t xml:space="preserve">Operating Cash Payments</t>
  </si>
  <si>
    <t xml:space="preserve"> Payments to Creditors/Suppliers</t>
  </si>
  <si>
    <t xml:space="preserve">Wages/Salaries</t>
  </si>
  <si>
    <t xml:space="preserve">Founders salaries (inc PRSI)</t>
  </si>
  <si>
    <t xml:space="preserve">Marketing Salaries (inc PRSI)</t>
  </si>
  <si>
    <t xml:space="preserve">Operations Salaries (inc PRSI)</t>
  </si>
  <si>
    <t xml:space="preserve">Admin Salaries (inc PRSI)</t>
  </si>
  <si>
    <t xml:space="preserve">R+D Salaries (inc PRSI)</t>
  </si>
  <si>
    <t xml:space="preserve">Other Cash Operating Expenses</t>
  </si>
  <si>
    <t xml:space="preserve">Capital investment related to R+D</t>
  </si>
  <si>
    <t xml:space="preserve">R+D Consultancy </t>
  </si>
  <si>
    <t xml:space="preserve">R+D Materials</t>
  </si>
  <si>
    <t xml:space="preserve">Travel and Expenses</t>
  </si>
  <si>
    <t xml:space="preserve">Rent and Rates</t>
  </si>
  <si>
    <t xml:space="preserve">Facilities, Supplies, Cleaning , etc </t>
  </si>
  <si>
    <t xml:space="preserve">Insurance</t>
  </si>
  <si>
    <t xml:space="preserve">Telephones and Broadband</t>
  </si>
  <si>
    <t xml:space="preserve">IT support and security</t>
  </si>
  <si>
    <t xml:space="preserve">Audit and Taxation Services </t>
  </si>
  <si>
    <t xml:space="preserve">Legal Fees </t>
  </si>
  <si>
    <t xml:space="preserve">Staff Training</t>
  </si>
  <si>
    <t xml:space="preserve">Bank Charges</t>
  </si>
  <si>
    <t xml:space="preserve">Travel</t>
  </si>
  <si>
    <t xml:space="preserve">Freight and Postage</t>
  </si>
  <si>
    <t xml:space="preserve">Office Supplies</t>
  </si>
  <si>
    <t xml:space="preserve">Miscellanous</t>
  </si>
  <si>
    <t xml:space="preserve">  Capital Investment</t>
  </si>
  <si>
    <t xml:space="preserve">  Dividends</t>
  </si>
  <si>
    <t xml:space="preserve">  Dividends Paid to EI</t>
  </si>
  <si>
    <t xml:space="preserve">  Other Dividends Paid</t>
  </si>
  <si>
    <t xml:space="preserve">Non-Operating Cash Payments</t>
  </si>
  <si>
    <t xml:space="preserve">Net VAT Payment/Receipt Amounts (if above figs incl VAT)</t>
  </si>
  <si>
    <t xml:space="preserve">Loan Repayments</t>
  </si>
  <si>
    <t xml:space="preserve">EI Repayable Advance Repayments</t>
  </si>
  <si>
    <t xml:space="preserve">Directors Loans/ Related Parties Payments</t>
  </si>
  <si>
    <t xml:space="preserve">  Equity/Grants</t>
  </si>
  <si>
    <t xml:space="preserve">  EI Share/Grant Redemptions</t>
  </si>
  <si>
    <t xml:space="preserve">  Other Share Redemptions</t>
  </si>
  <si>
    <t xml:space="preserve">Total Cash Payments</t>
  </si>
  <si>
    <t xml:space="preserve">Total Cash Inflow/(Outflow)</t>
  </si>
  <si>
    <t xml:space="preserve">Net Opening Cash (Excl Short Term Facilities)</t>
  </si>
  <si>
    <t xml:space="preserve">OverDraft Facility</t>
  </si>
  <si>
    <t xml:space="preserve">Inv Disc (Proj Month End Bal)</t>
  </si>
  <si>
    <t xml:space="preserve">Net Closing Cash (Incl Short Term Facilities)</t>
  </si>
  <si>
    <t xml:space="preserve">To insert the below tables into the Commercial Assessment (CA) Document please follow the below steps:</t>
  </si>
  <si>
    <r>
      <rPr>
        <b val="true"/>
        <sz val="7"/>
        <rFont val="Arial"/>
        <family val="2"/>
        <charset val="1"/>
      </rPr>
      <t xml:space="preserve">Step 1: Copy the </t>
    </r>
    <r>
      <rPr>
        <b val="true"/>
        <sz val="7"/>
        <color rgb="FFFFCC99"/>
        <rFont val="Arial"/>
        <family val="2"/>
        <charset val="1"/>
      </rPr>
      <t xml:space="preserve">Track Record &amp; Projections</t>
    </r>
    <r>
      <rPr>
        <b val="true"/>
        <sz val="7"/>
        <rFont val="Arial"/>
        <family val="2"/>
        <charset val="1"/>
      </rPr>
      <t xml:space="preserve"> Table into the CA document by Hi-lighting cells A15 to H70</t>
    </r>
  </si>
  <si>
    <t xml:space="preserve">Step 2: Open the CA document and place the cursor where you want the selected table to appear</t>
  </si>
  <si>
    <t xml:space="preserve">Step 3: Using the mouse go to the Edit menu on the tool bar and left click on "Paste Special"</t>
  </si>
  <si>
    <t xml:space="preserve">Step 4: A "Paste Special" pop up box will appear - select Microsoft Office Excel Worksheet Object and left click on OK</t>
  </si>
  <si>
    <r>
      <rPr>
        <b val="true"/>
        <sz val="7"/>
        <rFont val="Arial"/>
        <family val="2"/>
        <charset val="1"/>
      </rPr>
      <t xml:space="preserve">Step 5: Copy the </t>
    </r>
    <r>
      <rPr>
        <b val="true"/>
        <sz val="7"/>
        <color rgb="FFFFCC99"/>
        <rFont val="Arial"/>
        <family val="2"/>
        <charset val="1"/>
      </rPr>
      <t xml:space="preserve">Projected Cash Funding Table</t>
    </r>
    <r>
      <rPr>
        <b val="true"/>
        <sz val="7"/>
        <rFont val="Arial"/>
        <family val="2"/>
        <charset val="1"/>
      </rPr>
      <t xml:space="preserve"> into the CA document by Hi-lighting cells A118 to H162</t>
    </r>
  </si>
  <si>
    <t xml:space="preserve">Step 6: Repeat steps 2 to 4</t>
  </si>
  <si>
    <r>
      <rPr>
        <b val="true"/>
        <sz val="7"/>
        <rFont val="Arial"/>
        <family val="2"/>
        <charset val="1"/>
      </rPr>
      <t xml:space="preserve">Step 7: Copy the</t>
    </r>
    <r>
      <rPr>
        <b val="true"/>
        <sz val="7"/>
        <color rgb="FFFFCC99"/>
        <rFont val="Arial"/>
        <family val="2"/>
        <charset val="1"/>
      </rPr>
      <t xml:space="preserve"> Profit &amp; Loss Table</t>
    </r>
    <r>
      <rPr>
        <b val="true"/>
        <sz val="7"/>
        <color rgb="FFFF0000"/>
        <rFont val="Arial"/>
        <family val="2"/>
        <charset val="1"/>
      </rPr>
      <t xml:space="preserve"> </t>
    </r>
    <r>
      <rPr>
        <b val="true"/>
        <sz val="7"/>
        <rFont val="Arial"/>
        <family val="2"/>
        <charset val="1"/>
      </rPr>
      <t xml:space="preserve">into the CA document by Hi-lighting cells A164 to H204</t>
    </r>
  </si>
  <si>
    <t xml:space="preserve">Step 8: Repeat steps 2 to 4</t>
  </si>
  <si>
    <r>
      <rPr>
        <b val="true"/>
        <sz val="7"/>
        <rFont val="Arial"/>
        <family val="2"/>
        <charset val="1"/>
      </rPr>
      <t xml:space="preserve">Step 9: Copy the </t>
    </r>
    <r>
      <rPr>
        <b val="true"/>
        <sz val="7"/>
        <color rgb="FFFFCC99"/>
        <rFont val="Arial"/>
        <family val="2"/>
        <charset val="1"/>
      </rPr>
      <t xml:space="preserve">Balance Sheet</t>
    </r>
    <r>
      <rPr>
        <b val="true"/>
        <sz val="7"/>
        <color rgb="FFFF0000"/>
        <rFont val="Arial"/>
        <family val="2"/>
        <charset val="1"/>
      </rPr>
      <t xml:space="preserve"> </t>
    </r>
    <r>
      <rPr>
        <b val="true"/>
        <sz val="7"/>
        <rFont val="Arial"/>
        <family val="2"/>
        <charset val="1"/>
      </rPr>
      <t xml:space="preserve">into the CA document by Hi-lighting cells A206 to H251</t>
    </r>
  </si>
  <si>
    <t xml:space="preserve">Step 10: Repeat steps 2 to 4</t>
  </si>
  <si>
    <t xml:space="preserve">Note - numbers below in Red will no longer be available</t>
  </si>
  <si>
    <t xml:space="preserve">FDS Template as at </t>
  </si>
  <si>
    <t xml:space="preserve">Month</t>
  </si>
  <si>
    <t xml:space="preserve">Base Year+1</t>
  </si>
  <si>
    <t xml:space="preserve">SALES &amp; EXPORTS</t>
  </si>
  <si>
    <t xml:space="preserve">Sales (€000's)</t>
  </si>
  <si>
    <t xml:space="preserve">Domestic Sales (€'000s)</t>
  </si>
  <si>
    <t xml:space="preserve">Exports (€000's)</t>
  </si>
  <si>
    <t xml:space="preserve">International Sales (€000's)</t>
  </si>
  <si>
    <t xml:space="preserve">Exports as % of Sales</t>
  </si>
  <si>
    <t xml:space="preserve">International Sales as % of Sales</t>
  </si>
  <si>
    <t xml:space="preserve">PROFITABILITY</t>
  </si>
  <si>
    <t xml:space="preserve">Gross Profit / (Loss)</t>
  </si>
  <si>
    <t xml:space="preserve">EBITDA</t>
  </si>
  <si>
    <t xml:space="preserve">Net Profit/(Loss) (€000's)</t>
  </si>
  <si>
    <t xml:space="preserve">Gross Profit as a % of Sales</t>
  </si>
  <si>
    <t xml:space="preserve">Operating as a % of Sales</t>
  </si>
  <si>
    <t xml:space="preserve">EBITDA as a % of Sales</t>
  </si>
  <si>
    <t xml:space="preserve">Net Margin</t>
  </si>
  <si>
    <t xml:space="preserve">Return on Shareholders' Funds</t>
  </si>
  <si>
    <t xml:space="preserve">GROWTH</t>
  </si>
  <si>
    <t xml:space="preserve">Sales growth %</t>
  </si>
  <si>
    <t xml:space="preserve">Export growth %</t>
  </si>
  <si>
    <t xml:space="preserve">PRODUCTIVITY</t>
  </si>
  <si>
    <t xml:space="preserve">Sales / total assets less current liabilities </t>
  </si>
  <si>
    <t xml:space="preserve">Sales / working capital</t>
  </si>
  <si>
    <t xml:space="preserve">Sales / fixed assets</t>
  </si>
  <si>
    <t xml:space="preserve">Sales per Irish employee (€000's)</t>
  </si>
  <si>
    <t xml:space="preserve">RESEARCH &amp; DEVELOPMENT</t>
  </si>
  <si>
    <t xml:space="preserve">Total R&amp;D spend (€000's)</t>
  </si>
  <si>
    <t xml:space="preserve">R&amp;D as % of sales</t>
  </si>
  <si>
    <t xml:space="preserve">R&amp;D as a % of OPEX</t>
  </si>
  <si>
    <t xml:space="preserve">MANAGEMENT</t>
  </si>
  <si>
    <t xml:space="preserve">Asset turnover</t>
  </si>
  <si>
    <t xml:space="preserve">Net Current Asset Turnover</t>
  </si>
  <si>
    <t xml:space="preserve">Current Ratio</t>
  </si>
  <si>
    <t xml:space="preserve">WORKING CAPITAL ANALYSIS</t>
  </si>
  <si>
    <t xml:space="preserve">Working Capital</t>
  </si>
  <si>
    <t xml:space="preserve">Working capital (exc short term facilities) ('000s)</t>
  </si>
  <si>
    <t xml:space="preserve">Short term facilities ('000s)</t>
  </si>
  <si>
    <t xml:space="preserve">Working Capital Turnover (times)</t>
  </si>
  <si>
    <t xml:space="preserve">Avg Dr Days</t>
  </si>
  <si>
    <t xml:space="preserve">Anything above 90 days should be considered excessive - identify why</t>
  </si>
  <si>
    <t xml:space="preserve">Inventory Turnover</t>
  </si>
  <si>
    <t xml:space="preserve">Avg Cr Days</t>
  </si>
  <si>
    <t xml:space="preserve">Total Debtors (inc pre payments) days</t>
  </si>
  <si>
    <t xml:space="preserve">Interest Cover</t>
  </si>
  <si>
    <t xml:space="preserve">Anything less than 1 suggests an inability to meet finance repayments</t>
  </si>
  <si>
    <t xml:space="preserve">Invoice Discounting as a % of Tr Debtors</t>
  </si>
  <si>
    <t xml:space="preserve">Std % Dr's</t>
  </si>
  <si>
    <t xml:space="preserve">75% is the standard amount provided by the bank</t>
  </si>
  <si>
    <t xml:space="preserve">Total Creditors (inc accruals) days</t>
  </si>
  <si>
    <t xml:space="preserve">GEARING</t>
  </si>
  <si>
    <t xml:space="preserve">Equity (Incl Shareholders Funds &amp; Director Loans)</t>
  </si>
  <si>
    <t xml:space="preserve">Total Debt </t>
  </si>
  <si>
    <t xml:space="preserve">Total Bank Debt</t>
  </si>
  <si>
    <t xml:space="preserve">Free Cash Flow (FCF)</t>
  </si>
  <si>
    <t xml:space="preserve">Debt/Equity</t>
  </si>
  <si>
    <t xml:space="preserve">1+( LT liabilities/S/H funds)</t>
  </si>
  <si>
    <t xml:space="preserve">EMPLOYMENT</t>
  </si>
  <si>
    <t xml:space="preserve">Global Employees at year-end</t>
  </si>
  <si>
    <t xml:space="preserve">Irish Employees at year-end</t>
  </si>
  <si>
    <t xml:space="preserve">No. of R&amp;D Employees @y/e</t>
  </si>
  <si>
    <t xml:space="preserve">No. of Irish R&amp;D Employees @ y/e</t>
  </si>
  <si>
    <t xml:space="preserve">Funding Table</t>
  </si>
  <si>
    <t xml:space="preserve">Non-Operating</t>
  </si>
  <si>
    <t xml:space="preserve">Sources</t>
  </si>
  <si>
    <t xml:space="preserve">EI Grants</t>
  </si>
  <si>
    <t xml:space="preserve">Overdraft &amp; Inv Discounting</t>
  </si>
  <si>
    <t xml:space="preserve">Short Term Bank Financing</t>
  </si>
  <si>
    <t xml:space="preserve">Long Term Bank Loans/Leasing</t>
  </si>
  <si>
    <t xml:space="preserve">Convertible/Other Loans</t>
  </si>
  <si>
    <t xml:space="preserve">Requirements</t>
  </si>
  <si>
    <t xml:space="preserve">EI Dividends</t>
  </si>
  <si>
    <t xml:space="preserve">Share Redemptions</t>
  </si>
  <si>
    <t xml:space="preserve">Short Term Bank Financing Payments</t>
  </si>
  <si>
    <t xml:space="preserve">Long Term Bank Loans/Leasing Payments</t>
  </si>
  <si>
    <t xml:space="preserve">Directors / Connected Parties  Redemptions</t>
  </si>
  <si>
    <t xml:space="preserve">Opening Cash</t>
  </si>
  <si>
    <t xml:space="preserve">Closing Cash\ Available Cash</t>
  </si>
  <si>
    <t xml:space="preserve">Opening Cash excl Short term facilities</t>
  </si>
  <si>
    <t xml:space="preserve">Closing Cash excl Short term facilities</t>
  </si>
  <si>
    <t xml:space="preserve">Funding Cost of the Business Plan</t>
  </si>
  <si>
    <t xml:space="preserve">3 Year </t>
  </si>
  <si>
    <t xml:space="preserve">Balance Sheet</t>
  </si>
  <si>
    <t xml:space="preserve">Capex</t>
  </si>
  <si>
    <t xml:space="preserve">Loans Facilities Total</t>
  </si>
  <si>
    <t xml:space="preserve">Bank Overdraft</t>
  </si>
  <si>
    <t xml:space="preserve">Invoice disc</t>
  </si>
  <si>
    <t xml:space="preserve">Related Parties</t>
  </si>
  <si>
    <t xml:space="preserve">Loans Repayment Total</t>
  </si>
  <si>
    <t xml:space="preserve">-</t>
  </si>
  <si>
    <t xml:space="preserve">  Bank Overdraft Payments</t>
  </si>
  <si>
    <t xml:space="preserve">  Invoice Discounting Payments</t>
  </si>
  <si>
    <t xml:space="preserve">  Short term Loan / Leasing Payments</t>
  </si>
  <si>
    <t xml:space="preserve">  Long Term Bank Loans/Leasing Payments</t>
  </si>
  <si>
    <t xml:space="preserve">  Other Long Term Liabilities Redeemed</t>
  </si>
  <si>
    <t xml:space="preserve">  Related Parties Payments</t>
  </si>
  <si>
    <t xml:space="preserve">  Directors Loans Redeemed</t>
  </si>
  <si>
    <t xml:space="preserve">Additional Ratios</t>
  </si>
  <si>
    <t xml:space="preserve">Net increase in Sales</t>
  </si>
  <si>
    <t xml:space="preserve">Net increase in Exports</t>
  </si>
  <si>
    <t xml:space="preserve">EBIT</t>
  </si>
  <si>
    <t xml:space="preserve">EBIT as % of Sales</t>
  </si>
  <si>
    <t xml:space="preserve">Purchases as a % of Sales</t>
  </si>
  <si>
    <t xml:space="preserve">Direct labour as a % of Sales</t>
  </si>
  <si>
    <t xml:space="preserve">SGA as a % of Gross Profit</t>
  </si>
  <si>
    <t xml:space="preserve">Indirect Labour as a % of Sales</t>
  </si>
  <si>
    <t xml:space="preserve">R&amp;D as a % of Sales</t>
  </si>
  <si>
    <t xml:space="preserve">Other</t>
  </si>
  <si>
    <t xml:space="preserve">Depreciation-Amortization</t>
  </si>
  <si>
    <t xml:space="preserve">ROCE</t>
  </si>
  <si>
    <t xml:space="preserve">ROI</t>
  </si>
  <si>
    <t xml:space="preserve">Sales per total employee (€000's)</t>
  </si>
  <si>
    <t xml:space="preserve">Value Add To Ireland</t>
  </si>
  <si>
    <t xml:space="preserve">Value Add To Ireland per Total employee</t>
  </si>
  <si>
    <t xml:space="preserve">Value Add To Ireland per Irish employee</t>
  </si>
  <si>
    <t xml:space="preserve">Sales / total fixed assets less tangible fixed assets</t>
  </si>
  <si>
    <t xml:space="preserve">WORKING CAPITAL</t>
  </si>
  <si>
    <t xml:space="preserve">Working capital as a % sales</t>
  </si>
  <si>
    <t xml:space="preserve">Working capital days</t>
  </si>
  <si>
    <t xml:space="preserve">Inventory days</t>
  </si>
  <si>
    <t xml:space="preserve">Trade Debtors Days</t>
  </si>
  <si>
    <t xml:space="preserve">Trade Creditors Days</t>
  </si>
  <si>
    <t xml:space="preserve">Year</t>
  </si>
  <si>
    <t xml:space="preserve">ROSF</t>
  </si>
  <si>
    <t xml:space="preserve">Sensitivity</t>
  </si>
  <si>
    <t xml:space="preserve">Net Asset Turnover</t>
  </si>
  <si>
    <t xml:space="preserve">1+Debt Equity</t>
  </si>
  <si>
    <t xml:space="preserve">Asset Turnover</t>
  </si>
  <si>
    <t xml:space="preserve">1+Debt/Equity Ratio</t>
  </si>
  <si>
    <t xml:space="preserve">EDITDA </t>
  </si>
  <si>
    <t xml:space="preserve">Revenue</t>
  </si>
  <si>
    <t xml:space="preserve">Total Assets</t>
  </si>
  <si>
    <t xml:space="preserve">+/-  Above/Below Projection</t>
  </si>
</sst>
</file>

<file path=xl/styles.xml><?xml version="1.0" encoding="utf-8"?>
<styleSheet xmlns="http://schemas.openxmlformats.org/spreadsheetml/2006/main">
  <numFmts count="20">
    <numFmt numFmtId="164" formatCode="General"/>
    <numFmt numFmtId="165" formatCode="_-* #,##0.00_-;\-* #,##0.00_-;_-* \-??_-;_-@_-"/>
    <numFmt numFmtId="166" formatCode="0%"/>
    <numFmt numFmtId="167" formatCode="0"/>
    <numFmt numFmtId="168" formatCode="#,##0;[RED]&quot;-(&quot;#,##0\)"/>
    <numFmt numFmtId="169" formatCode="dd\-mmm\-yy"/>
    <numFmt numFmtId="170" formatCode="@"/>
    <numFmt numFmtId="171" formatCode="dd/mm/yy;@"/>
    <numFmt numFmtId="172" formatCode="_-* #,##0_-;\-* #,##0_-;_-* \-??_-;_-@_-"/>
    <numFmt numFmtId="173" formatCode="d/m/yy;@"/>
    <numFmt numFmtId="174" formatCode="#,##0"/>
    <numFmt numFmtId="175" formatCode="_-* #,##0.00000_-;\-* #,##0.00000_-;_-* \-??_-;_-@_-"/>
    <numFmt numFmtId="176" formatCode="General"/>
    <numFmt numFmtId="177" formatCode="mmm\-yy"/>
    <numFmt numFmtId="178" formatCode="0.0%"/>
    <numFmt numFmtId="179" formatCode="0.00"/>
    <numFmt numFmtId="180" formatCode="#,##0.00"/>
    <numFmt numFmtId="181" formatCode="0.00%"/>
    <numFmt numFmtId="182" formatCode="#,##0.00;[RED]&quot;-(&quot;#,##0.00\)"/>
    <numFmt numFmtId="183" formatCode="#,##0.0000000;[RED]&quot;-(&quot;#,##0.0000000\)"/>
  </numFmts>
  <fonts count="50">
    <font>
      <sz val="11"/>
      <color rgb="FF000000"/>
      <name val="Calibri"/>
      <family val="2"/>
      <charset val="1"/>
    </font>
    <font>
      <sz val="10"/>
      <name val="Arial"/>
      <family val="0"/>
    </font>
    <font>
      <sz val="10"/>
      <name val="Arial"/>
      <family val="0"/>
    </font>
    <font>
      <sz val="10"/>
      <name val="Arial"/>
      <family val="0"/>
    </font>
    <font>
      <sz val="10"/>
      <name val="Verdana"/>
      <family val="2"/>
      <charset val="1"/>
    </font>
    <font>
      <sz val="10"/>
      <name val="Arial"/>
      <family val="2"/>
      <charset val="1"/>
    </font>
    <font>
      <sz val="9"/>
      <name val="Arial"/>
      <family val="2"/>
      <charset val="1"/>
    </font>
    <font>
      <b val="true"/>
      <sz val="14"/>
      <name val="Arial"/>
      <family val="2"/>
      <charset val="1"/>
    </font>
    <font>
      <sz val="9"/>
      <color rgb="FF333333"/>
      <name val="Arial"/>
      <family val="2"/>
      <charset val="1"/>
    </font>
    <font>
      <b val="true"/>
      <sz val="14"/>
      <color rgb="FFFF0000"/>
      <name val="Arial"/>
      <family val="2"/>
      <charset val="1"/>
    </font>
    <font>
      <b val="true"/>
      <sz val="9"/>
      <name val="Arial"/>
      <family val="2"/>
      <charset val="1"/>
    </font>
    <font>
      <b val="true"/>
      <sz val="9"/>
      <color rgb="FFFF0000"/>
      <name val="Arial"/>
      <family val="2"/>
      <charset val="1"/>
    </font>
    <font>
      <sz val="9"/>
      <color rgb="FFFFFF99"/>
      <name val="Arial"/>
      <family val="2"/>
      <charset val="1"/>
    </font>
    <font>
      <sz val="8"/>
      <name val="Arial"/>
      <family val="2"/>
      <charset val="1"/>
    </font>
    <font>
      <sz val="9"/>
      <color rgb="FFFFCC99"/>
      <name val="Arial"/>
      <family val="2"/>
      <charset val="1"/>
    </font>
    <font>
      <sz val="11"/>
      <color rgb="FF006100"/>
      <name val="Arial"/>
      <family val="2"/>
      <charset val="1"/>
    </font>
    <font>
      <sz val="11"/>
      <color rgb="FF006100"/>
      <name val="Calibri"/>
      <family val="2"/>
      <charset val="1"/>
    </font>
    <font>
      <b val="true"/>
      <sz val="10"/>
      <color rgb="FFFFFFFF"/>
      <name val="Arial"/>
      <family val="2"/>
      <charset val="1"/>
    </font>
    <font>
      <b val="true"/>
      <sz val="18"/>
      <color rgb="FFFF0000"/>
      <name val="Arial"/>
      <family val="2"/>
      <charset val="1"/>
    </font>
    <font>
      <sz val="11"/>
      <name val="Arial"/>
      <family val="2"/>
      <charset val="1"/>
    </font>
    <font>
      <sz val="8"/>
      <color rgb="FFFF0000"/>
      <name val="Arial"/>
      <family val="2"/>
      <charset val="1"/>
    </font>
    <font>
      <b val="true"/>
      <sz val="8"/>
      <color rgb="FFFF0000"/>
      <name val="Arial"/>
      <family val="2"/>
      <charset val="1"/>
    </font>
    <font>
      <b val="true"/>
      <sz val="8"/>
      <name val="Arial"/>
      <family val="2"/>
      <charset val="1"/>
    </font>
    <font>
      <b val="true"/>
      <sz val="8"/>
      <color rgb="FFFFFFFF"/>
      <name val="Arial"/>
      <family val="2"/>
      <charset val="1"/>
    </font>
    <font>
      <sz val="8"/>
      <color rgb="FFFF9900"/>
      <name val="Arial"/>
      <family val="2"/>
      <charset val="1"/>
    </font>
    <font>
      <sz val="7"/>
      <name val="Arial"/>
      <family val="2"/>
      <charset val="1"/>
    </font>
    <font>
      <sz val="12"/>
      <name val="Arial"/>
      <family val="2"/>
      <charset val="1"/>
    </font>
    <font>
      <b val="true"/>
      <sz val="7"/>
      <name val="Arial"/>
      <family val="2"/>
      <charset val="1"/>
    </font>
    <font>
      <sz val="8"/>
      <color rgb="FFC0C0C0"/>
      <name val="Arial"/>
      <family val="2"/>
      <charset val="1"/>
    </font>
    <font>
      <i val="true"/>
      <sz val="7"/>
      <name val="Arial"/>
      <family val="2"/>
      <charset val="1"/>
    </font>
    <font>
      <sz val="8"/>
      <name val="Verdana"/>
      <family val="2"/>
      <charset val="1"/>
    </font>
    <font>
      <b val="true"/>
      <sz val="7"/>
      <color rgb="FFC0C0C0"/>
      <name val="Arial"/>
      <family val="2"/>
      <charset val="1"/>
    </font>
    <font>
      <i val="true"/>
      <sz val="7"/>
      <color rgb="FFC0C0C0"/>
      <name val="Arial"/>
      <family val="2"/>
      <charset val="1"/>
    </font>
    <font>
      <b val="true"/>
      <sz val="7"/>
      <color rgb="FFFF0000"/>
      <name val="Arial"/>
      <family val="2"/>
      <charset val="1"/>
    </font>
    <font>
      <b val="true"/>
      <sz val="10"/>
      <color rgb="FF000000"/>
      <name val="Arial"/>
      <family val="2"/>
      <charset val="1"/>
    </font>
    <font>
      <sz val="10"/>
      <color rgb="FFFF0000"/>
      <name val="Arial"/>
      <family val="2"/>
      <charset val="1"/>
    </font>
    <font>
      <b val="true"/>
      <sz val="12"/>
      <color rgb="FFFFFFFF"/>
      <name val="Arial"/>
      <family val="2"/>
      <charset val="1"/>
    </font>
    <font>
      <sz val="8"/>
      <color rgb="FFFFFFFF"/>
      <name val="Arial"/>
      <family val="2"/>
      <charset val="1"/>
    </font>
    <font>
      <b val="true"/>
      <sz val="10"/>
      <color rgb="FFFF0000"/>
      <name val="Arial"/>
      <family val="2"/>
      <charset val="1"/>
    </font>
    <font>
      <sz val="9"/>
      <color rgb="FF000000"/>
      <name val="Tahoma"/>
      <family val="2"/>
      <charset val="1"/>
    </font>
    <font>
      <sz val="8"/>
      <color rgb="FF000000"/>
      <name val="Tahoma"/>
      <family val="2"/>
      <charset val="1"/>
    </font>
    <font>
      <b val="true"/>
      <sz val="7"/>
      <color rgb="FFFFCC99"/>
      <name val="Arial"/>
      <family val="2"/>
      <charset val="1"/>
    </font>
    <font>
      <sz val="9"/>
      <color rgb="FFFF0000"/>
      <name val="Arial"/>
      <family val="2"/>
      <charset val="1"/>
    </font>
    <font>
      <sz val="7"/>
      <color rgb="FFFF0000"/>
      <name val="Arial"/>
      <family val="2"/>
      <charset val="1"/>
    </font>
    <font>
      <sz val="7"/>
      <color rgb="FF99CC00"/>
      <name val="Arial"/>
      <family val="2"/>
      <charset val="1"/>
    </font>
    <font>
      <sz val="7"/>
      <name val="Verdana"/>
      <family val="2"/>
      <charset val="1"/>
    </font>
    <font>
      <b val="true"/>
      <sz val="7"/>
      <color rgb="FFFFFFFF"/>
      <name val="Arial"/>
      <family val="2"/>
      <charset val="1"/>
    </font>
    <font>
      <sz val="7"/>
      <color rgb="FFFF9900"/>
      <name val="Arial"/>
      <family val="2"/>
      <charset val="1"/>
    </font>
    <font>
      <sz val="7"/>
      <color rgb="FFFFFFFF"/>
      <name val="Arial"/>
      <family val="2"/>
      <charset val="1"/>
    </font>
    <font>
      <b val="true"/>
      <sz val="8"/>
      <color rgb="FF000000"/>
      <name val="Tahoma"/>
      <family val="2"/>
      <charset val="1"/>
    </font>
  </fonts>
  <fills count="14">
    <fill>
      <patternFill patternType="none"/>
    </fill>
    <fill>
      <patternFill patternType="gray125"/>
    </fill>
    <fill>
      <patternFill patternType="solid">
        <fgColor rgb="FFC6EFCE"/>
        <bgColor rgb="FFCCFFCC"/>
      </patternFill>
    </fill>
    <fill>
      <patternFill patternType="solid">
        <fgColor rgb="FFFFFFFF"/>
        <bgColor rgb="FFE7FDFF"/>
      </patternFill>
    </fill>
    <fill>
      <patternFill patternType="solid">
        <fgColor rgb="FFB4C7E7"/>
        <bgColor rgb="FF9DC3E6"/>
      </patternFill>
    </fill>
    <fill>
      <patternFill patternType="solid">
        <fgColor rgb="FF00CCFF"/>
        <bgColor rgb="FF33CCCC"/>
      </patternFill>
    </fill>
    <fill>
      <patternFill patternType="solid">
        <fgColor rgb="FFFFFF00"/>
        <bgColor rgb="FFFFCC00"/>
      </patternFill>
    </fill>
    <fill>
      <patternFill patternType="solid">
        <fgColor rgb="FF3366FF"/>
        <bgColor rgb="FF0066CC"/>
      </patternFill>
    </fill>
    <fill>
      <patternFill patternType="solid">
        <fgColor rgb="FFFFC000"/>
        <bgColor rgb="FFFFCC00"/>
      </patternFill>
    </fill>
    <fill>
      <patternFill patternType="solid">
        <fgColor rgb="FFF0F0F0"/>
        <bgColor rgb="FFE7FDFF"/>
      </patternFill>
    </fill>
    <fill>
      <patternFill patternType="solid">
        <fgColor rgb="FF99CCFF"/>
        <bgColor rgb="FF9DC3E6"/>
      </patternFill>
    </fill>
    <fill>
      <patternFill patternType="solid">
        <fgColor rgb="FF9DC3E6"/>
        <bgColor rgb="FF99CCFF"/>
      </patternFill>
    </fill>
    <fill>
      <patternFill patternType="solid">
        <fgColor rgb="FFE7FDFF"/>
        <bgColor rgb="FFF0F0F0"/>
      </patternFill>
    </fill>
    <fill>
      <patternFill patternType="solid">
        <fgColor rgb="FFC0C0C0"/>
        <bgColor rgb="FFB4C7E7"/>
      </patternFill>
    </fill>
  </fills>
  <borders count="58">
    <border diagonalUp="false" diagonalDown="false">
      <left/>
      <right/>
      <top/>
      <bottom/>
      <diagonal/>
    </border>
    <border diagonalUp="false" diagonalDown="false">
      <left/>
      <right/>
      <top/>
      <bottom style="thin">
        <color rgb="FF00CCFF"/>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medium"/>
      <right/>
      <top style="medium"/>
      <bottom style="medium"/>
      <diagonal/>
    </border>
    <border diagonalUp="false" diagonalDown="false">
      <left style="medium"/>
      <right/>
      <top style="medium"/>
      <bottom/>
      <diagonal/>
    </border>
    <border diagonalUp="false" diagonalDown="false">
      <left/>
      <right/>
      <top style="medium"/>
      <bottom/>
      <diagonal/>
    </border>
    <border diagonalUp="false" diagonalDown="false">
      <left style="thin"/>
      <right style="medium"/>
      <top style="medium"/>
      <bottom style="thin"/>
      <diagonal/>
    </border>
    <border diagonalUp="false" diagonalDown="false">
      <left style="medium"/>
      <right/>
      <top/>
      <bottom/>
      <diagonal/>
    </border>
    <border diagonalUp="false" diagonalDown="false">
      <left style="thin"/>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style="thin"/>
      <right style="medium"/>
      <top style="thin"/>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right style="medium"/>
      <top/>
      <bottom/>
      <diagonal/>
    </border>
    <border diagonalUp="false" diagonalDown="false">
      <left/>
      <right style="medium"/>
      <top/>
      <bottom style="medium"/>
      <diagonal/>
    </border>
    <border diagonalUp="false" diagonalDown="false">
      <left/>
      <right style="medium"/>
      <top style="medium"/>
      <bottom/>
      <diagonal/>
    </border>
    <border diagonalUp="false" diagonalDown="false">
      <left style="medium"/>
      <right/>
      <top/>
      <bottom style="double"/>
      <diagonal/>
    </border>
    <border diagonalUp="false" diagonalDown="false">
      <left/>
      <right/>
      <top/>
      <bottom style="double"/>
      <diagonal/>
    </border>
    <border diagonalUp="false" diagonalDown="false">
      <left style="thin"/>
      <right/>
      <top/>
      <bottom/>
      <diagonal/>
    </border>
    <border diagonalUp="false" diagonalDown="false">
      <left/>
      <right/>
      <top style="thin"/>
      <bottom style="double"/>
      <diagonal/>
    </border>
    <border diagonalUp="false" diagonalDown="false">
      <left/>
      <right/>
      <top/>
      <bottom style="thin"/>
      <diagonal/>
    </border>
    <border diagonalUp="false" diagonalDown="false">
      <left style="medium"/>
      <right style="medium"/>
      <top style="medium"/>
      <bottom style="medium"/>
      <diagonal/>
    </border>
    <border diagonalUp="false" diagonalDown="false">
      <left style="thin"/>
      <right/>
      <top style="medium"/>
      <bottom/>
      <diagonal/>
    </border>
    <border diagonalUp="false" diagonalDown="false">
      <left/>
      <right style="thin"/>
      <top style="medium"/>
      <bottom/>
      <diagonal/>
    </border>
    <border diagonalUp="false" diagonalDown="false">
      <left style="medium"/>
      <right style="medium"/>
      <top/>
      <bottom/>
      <diagonal/>
    </border>
    <border diagonalUp="false" diagonalDown="false">
      <left style="medium"/>
      <right style="thin"/>
      <top/>
      <bottom/>
      <diagonal/>
    </border>
    <border diagonalUp="false" diagonalDown="false">
      <left/>
      <right style="thin"/>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style="medium"/>
      <right style="medium"/>
      <top style="thin"/>
      <bottom style="double"/>
      <diagonal/>
    </border>
    <border diagonalUp="false" diagonalDown="false">
      <left style="medium"/>
      <right/>
      <top style="thin"/>
      <bottom style="double"/>
      <diagonal/>
    </border>
    <border diagonalUp="false" diagonalDown="false">
      <left/>
      <right style="medium"/>
      <top style="thin"/>
      <bottom style="double"/>
      <diagonal/>
    </border>
    <border diagonalUp="false" diagonalDown="false">
      <left/>
      <right style="thin"/>
      <top style="thin"/>
      <bottom/>
      <diagonal/>
    </border>
    <border diagonalUp="false" diagonalDown="false">
      <left style="thin"/>
      <right/>
      <top style="double"/>
      <bottom/>
      <diagonal/>
    </border>
    <border diagonalUp="false" diagonalDown="false">
      <left/>
      <right/>
      <top style="double"/>
      <bottom/>
      <diagonal/>
    </border>
    <border diagonalUp="false" diagonalDown="false">
      <left/>
      <right style="medium"/>
      <top style="double"/>
      <bottom/>
      <diagonal/>
    </border>
    <border diagonalUp="false" diagonalDown="false">
      <left/>
      <right style="medium"/>
      <top/>
      <bottom style="thin"/>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top/>
      <bottom style="thin"/>
      <diagonal/>
    </border>
    <border diagonalUp="false" diagonalDown="false">
      <left style="medium"/>
      <right style="thin"/>
      <top style="medium"/>
      <bottom/>
      <diagonal/>
    </border>
    <border diagonalUp="false" diagonalDown="false">
      <left style="medium"/>
      <right style="thin"/>
      <top/>
      <bottom style="medium"/>
      <diagonal/>
    </border>
    <border diagonalUp="false" diagonalDown="false">
      <left style="medium"/>
      <right style="medium"/>
      <top style="thin"/>
      <bottom style="medium"/>
      <diagonal/>
    </border>
    <border diagonalUp="false" diagonalDown="false">
      <left style="thin"/>
      <right style="thin"/>
      <top/>
      <bottom style="thin"/>
      <diagonal/>
    </border>
    <border diagonalUp="false" diagonalDown="false">
      <left style="medium"/>
      <right style="thin"/>
      <top style="thin"/>
      <bottom/>
      <diagonal/>
    </border>
    <border diagonalUp="false" diagonalDown="false">
      <left style="medium"/>
      <right style="thin"/>
      <top/>
      <bottom style="thin"/>
      <diagonal/>
    </border>
    <border diagonalUp="false" diagonalDown="false">
      <left/>
      <right style="thin"/>
      <top/>
      <bottom style="medium"/>
      <diagonal/>
    </border>
    <border diagonalUp="false" diagonalDown="false">
      <left style="medium"/>
      <right style="thin"/>
      <top style="thin"/>
      <bottom style="thin"/>
      <diagonal/>
    </border>
    <border diagonalUp="false" diagonalDown="false">
      <left style="thin"/>
      <right style="medium"/>
      <top/>
      <bottom/>
      <diagonal/>
    </border>
    <border diagonalUp="false" diagonalDown="false">
      <left style="thin"/>
      <right style="medium"/>
      <top/>
      <bottom style="thin"/>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4" fontId="16" fillId="2" borderId="0" applyFont="true" applyBorder="false" applyAlignment="true" applyProtection="false">
      <alignment horizontal="general" vertical="bottom" textRotation="0" wrapText="false" indent="0" shrinkToFit="false"/>
    </xf>
  </cellStyleXfs>
  <cellXfs count="481">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9" fillId="3" borderId="0" xfId="0" applyFont="true" applyBorder="false" applyAlignment="true" applyProtection="true">
      <alignment horizontal="general" vertical="bottom" textRotation="0" wrapText="false" indent="0" shrinkToFit="false"/>
      <protection locked="true" hidden="false"/>
    </xf>
    <xf numFmtId="164" fontId="10" fillId="3" borderId="0" xfId="0" applyFont="true" applyBorder="false" applyAlignment="true" applyProtection="true">
      <alignment horizontal="general" vertical="bottom" textRotation="0" wrapText="false" indent="0" shrinkToFit="false"/>
      <protection locked="true" hidden="false"/>
    </xf>
    <xf numFmtId="164" fontId="10" fillId="3" borderId="1" xfId="0" applyFont="true" applyBorder="true" applyAlignment="true" applyProtection="true">
      <alignment horizontal="general" vertical="bottom" textRotation="0" wrapText="false" indent="0" shrinkToFit="false"/>
      <protection locked="true" hidden="false"/>
    </xf>
    <xf numFmtId="164" fontId="6" fillId="3" borderId="1"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false" applyAlignment="true" applyProtection="true">
      <alignment horizontal="center"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10" fillId="3" borderId="2" xfId="0" applyFont="true" applyBorder="true" applyAlignment="true" applyProtection="true">
      <alignment horizontal="center" vertical="bottom" textRotation="0" wrapText="false" indent="0" shrinkToFit="false"/>
      <protection locked="true" hidden="false"/>
    </xf>
    <xf numFmtId="167" fontId="12" fillId="3" borderId="3" xfId="0" applyFont="true" applyBorder="true" applyAlignment="true" applyProtection="true">
      <alignment horizontal="general" vertical="bottom" textRotation="0" wrapText="false" indent="0" shrinkToFit="false"/>
      <protection locked="true" hidden="false"/>
    </xf>
    <xf numFmtId="167" fontId="12" fillId="3" borderId="0" xfId="0" applyFont="true" applyBorder="false" applyAlignment="true" applyProtection="true">
      <alignment horizontal="general" vertical="bottom" textRotation="0" wrapText="false" indent="0" shrinkToFit="false"/>
      <protection locked="true" hidden="false"/>
    </xf>
    <xf numFmtId="168" fontId="13" fillId="4" borderId="2" xfId="0" applyFont="true" applyBorder="true" applyAlignment="true" applyProtection="true">
      <alignment horizontal="general" vertical="bottom" textRotation="0" wrapText="false" indent="0" shrinkToFit="false"/>
      <protection locked="true" hidden="false"/>
    </xf>
    <xf numFmtId="168" fontId="13" fillId="4" borderId="3" xfId="0" applyFont="true" applyBorder="true" applyAlignment="true" applyProtection="true">
      <alignment horizontal="general" vertical="bottom" textRotation="0" wrapText="false" indent="0" shrinkToFit="false"/>
      <protection locked="true" hidden="false"/>
    </xf>
    <xf numFmtId="167" fontId="14" fillId="3" borderId="0" xfId="0" applyFont="true" applyBorder="false" applyAlignment="true" applyProtection="true">
      <alignment horizontal="general" vertical="bottom" textRotation="0" wrapText="false" indent="0" shrinkToFit="false"/>
      <protection locked="true" hidden="false"/>
    </xf>
    <xf numFmtId="164" fontId="10" fillId="5" borderId="0" xfId="0" applyFont="true" applyBorder="true" applyAlignment="true" applyProtection="true">
      <alignment horizontal="center" vertical="bottom" textRotation="0" wrapText="false" indent="0" shrinkToFit="false"/>
      <protection locked="true" hidden="false"/>
    </xf>
    <xf numFmtId="169" fontId="6" fillId="3" borderId="0" xfId="0" applyFont="true" applyBorder="false" applyAlignment="true" applyProtection="true">
      <alignment horizontal="general" vertical="bottom" textRotation="0" wrapText="false" indent="0" shrinkToFit="false"/>
      <protection locked="true" hidden="false"/>
    </xf>
    <xf numFmtId="164" fontId="13" fillId="3" borderId="0" xfId="0" applyFont="true" applyBorder="false" applyAlignment="true" applyProtection="true">
      <alignment horizontal="general" vertical="bottom" textRotation="0" wrapText="false" indent="0" shrinkToFit="false"/>
      <protection locked="false" hidden="false"/>
    </xf>
    <xf numFmtId="164" fontId="13" fillId="3" borderId="0" xfId="0" applyFont="true" applyBorder="false" applyAlignment="true" applyProtection="true">
      <alignment horizontal="general" vertical="bottom" textRotation="0" wrapText="false" indent="0" shrinkToFit="false"/>
      <protection locked="true" hidden="false"/>
    </xf>
    <xf numFmtId="164" fontId="13" fillId="6" borderId="0" xfId="0" applyFont="true" applyBorder="false" applyAlignment="true" applyProtection="true">
      <alignment horizontal="general" vertical="bottom" textRotation="0" wrapText="false" indent="0" shrinkToFit="false"/>
      <protection locked="false" hidden="false"/>
    </xf>
    <xf numFmtId="164" fontId="13" fillId="0" borderId="0" xfId="0" applyFont="true" applyBorder="false" applyAlignment="true" applyProtection="true">
      <alignment horizontal="general" vertical="bottom" textRotation="0" wrapText="false" indent="0" shrinkToFit="false"/>
      <protection locked="false" hidden="false"/>
    </xf>
    <xf numFmtId="164" fontId="15" fillId="2" borderId="4" xfId="29" applyFont="true" applyBorder="true" applyAlignment="true" applyProtection="true">
      <alignment horizontal="left" vertical="top" textRotation="0" wrapText="true" indent="0" shrinkToFit="false"/>
      <protection locked="true" hidden="false"/>
    </xf>
    <xf numFmtId="164" fontId="17" fillId="7" borderId="5" xfId="0" applyFont="true" applyBorder="true" applyAlignment="true" applyProtection="true">
      <alignment horizontal="general" vertical="bottom" textRotation="0" wrapText="false" indent="0" shrinkToFit="false"/>
      <protection locked="true" hidden="false"/>
    </xf>
    <xf numFmtId="164" fontId="17" fillId="7" borderId="6" xfId="0" applyFont="true" applyBorder="true" applyAlignment="true" applyProtection="true">
      <alignment horizontal="general" vertical="bottom" textRotation="0" wrapText="false" indent="0" shrinkToFit="false"/>
      <protection locked="true" hidden="false"/>
    </xf>
    <xf numFmtId="164" fontId="13" fillId="3" borderId="7" xfId="0" applyFont="true" applyBorder="true" applyAlignment="true" applyProtection="true">
      <alignment horizontal="center" vertical="bottom" textRotation="0" wrapText="false" indent="0" shrinkToFit="false"/>
      <protection locked="true" hidden="false"/>
    </xf>
    <xf numFmtId="170" fontId="18" fillId="6" borderId="0" xfId="0" applyFont="true" applyBorder="false" applyAlignment="true" applyProtection="true">
      <alignment horizontal="general" vertical="bottom" textRotation="0" wrapText="false" indent="0" shrinkToFit="false"/>
      <protection locked="false" hidden="false"/>
    </xf>
    <xf numFmtId="164" fontId="17" fillId="7" borderId="8" xfId="0" applyFont="true" applyBorder="true" applyAlignment="true" applyProtection="true">
      <alignment horizontal="general" vertical="bottom" textRotation="0" wrapText="false" indent="0" shrinkToFit="false"/>
      <protection locked="true" hidden="false"/>
    </xf>
    <xf numFmtId="164" fontId="17" fillId="7" borderId="0" xfId="0" applyFont="true" applyBorder="false" applyAlignment="true" applyProtection="true">
      <alignment horizontal="general" vertical="bottom" textRotation="0" wrapText="false" indent="0" shrinkToFit="false"/>
      <protection locked="true" hidden="false"/>
    </xf>
    <xf numFmtId="164" fontId="13" fillId="3" borderId="9" xfId="0" applyFont="true" applyBorder="true" applyAlignment="true" applyProtection="true">
      <alignment horizontal="center" vertical="bottom" textRotation="0" wrapText="false" indent="0" shrinkToFit="false"/>
      <protection locked="true" hidden="false"/>
    </xf>
    <xf numFmtId="164" fontId="19" fillId="3" borderId="0" xfId="0" applyFont="true" applyBorder="true" applyAlignment="true" applyProtection="true">
      <alignment horizontal="left" vertical="bottom" textRotation="0" wrapText="false" indent="0" shrinkToFit="false"/>
      <protection locked="false" hidden="false"/>
    </xf>
    <xf numFmtId="164" fontId="17" fillId="7" borderId="10" xfId="0" applyFont="true" applyBorder="true" applyAlignment="true" applyProtection="true">
      <alignment horizontal="general" vertical="bottom" textRotation="0" wrapText="false" indent="0" shrinkToFit="false"/>
      <protection locked="true" hidden="false"/>
    </xf>
    <xf numFmtId="164" fontId="17" fillId="7" borderId="11" xfId="0" applyFont="true" applyBorder="true" applyAlignment="true" applyProtection="true">
      <alignment horizontal="general" vertical="bottom" textRotation="0" wrapText="false" indent="0" shrinkToFit="false"/>
      <protection locked="true" hidden="false"/>
    </xf>
    <xf numFmtId="164" fontId="13" fillId="3" borderId="12" xfId="0" applyFont="true" applyBorder="true" applyAlignment="true" applyProtection="true">
      <alignment horizontal="center" vertical="bottom" textRotation="0" wrapText="false" indent="0" shrinkToFit="false"/>
      <protection locked="true" hidden="false"/>
    </xf>
    <xf numFmtId="164" fontId="20" fillId="3" borderId="0" xfId="0" applyFont="true" applyBorder="false" applyAlignment="true" applyProtection="true">
      <alignment horizontal="general" vertical="bottom" textRotation="0" wrapText="false" indent="0" shrinkToFit="false"/>
      <protection locked="false" hidden="false"/>
    </xf>
    <xf numFmtId="164" fontId="13" fillId="3" borderId="0" xfId="0" applyFont="true" applyBorder="false" applyAlignment="true" applyProtection="true">
      <alignment horizontal="general" vertical="top" textRotation="0" wrapText="true" indent="0" shrinkToFit="false"/>
      <protection locked="true" hidden="false"/>
    </xf>
    <xf numFmtId="170" fontId="21" fillId="3" borderId="0" xfId="0" applyFont="true" applyBorder="false" applyAlignment="true" applyProtection="true">
      <alignment horizontal="general" vertical="bottom" textRotation="0" wrapText="false" indent="0" shrinkToFit="false"/>
      <protection locked="true" hidden="false"/>
    </xf>
    <xf numFmtId="171" fontId="22" fillId="3" borderId="0" xfId="0" applyFont="true" applyBorder="false" applyAlignment="true" applyProtection="true">
      <alignment horizontal="right" vertical="bottom" textRotation="0" wrapText="false" indent="0" shrinkToFit="false"/>
      <protection locked="false" hidden="false"/>
    </xf>
    <xf numFmtId="170" fontId="22" fillId="3" borderId="0" xfId="0" applyFont="true" applyBorder="false" applyAlignment="true" applyProtection="true">
      <alignment horizontal="general" vertical="bottom" textRotation="0" wrapText="false" indent="0" shrinkToFit="false"/>
      <protection locked="true" hidden="false"/>
    </xf>
    <xf numFmtId="172" fontId="13" fillId="3" borderId="0" xfId="20" applyFont="true" applyBorder="true" applyAlignment="true" applyProtection="true">
      <alignment horizontal="general" vertical="bottom" textRotation="0" wrapText="false" indent="0" shrinkToFit="false"/>
      <protection locked="true" hidden="false"/>
    </xf>
    <xf numFmtId="170" fontId="21" fillId="3" borderId="0" xfId="0" applyFont="true" applyBorder="false" applyAlignment="true" applyProtection="true">
      <alignment horizontal="general" vertical="bottom" textRotation="0" wrapText="false" indent="0" shrinkToFit="false"/>
      <protection locked="false" hidden="false"/>
    </xf>
    <xf numFmtId="164" fontId="22" fillId="0" borderId="0" xfId="0" applyFont="true" applyBorder="false" applyAlignment="true" applyProtection="true">
      <alignment horizontal="general" vertical="bottom" textRotation="0" wrapText="false" indent="0" shrinkToFit="false"/>
      <protection locked="false" hidden="false"/>
    </xf>
    <xf numFmtId="164" fontId="22" fillId="3" borderId="0" xfId="0" applyFont="true" applyBorder="false" applyAlignment="true" applyProtection="true">
      <alignment horizontal="general" vertical="bottom" textRotation="0" wrapText="false" indent="0" shrinkToFit="false"/>
      <protection locked="false" hidden="false"/>
    </xf>
    <xf numFmtId="164" fontId="23" fillId="7" borderId="4" xfId="0" applyFont="true" applyBorder="true" applyAlignment="true" applyProtection="true">
      <alignment horizontal="general" vertical="bottom" textRotation="0" wrapText="false" indent="0" shrinkToFit="false"/>
      <protection locked="true" hidden="false"/>
    </xf>
    <xf numFmtId="164" fontId="24" fillId="7" borderId="13" xfId="0" applyFont="true" applyBorder="true" applyAlignment="true" applyProtection="true">
      <alignment horizontal="general" vertical="bottom" textRotation="0" wrapText="false" indent="0" shrinkToFit="false"/>
      <protection locked="true" hidden="false"/>
    </xf>
    <xf numFmtId="164" fontId="24" fillId="7" borderId="13" xfId="0" applyFont="true" applyBorder="true" applyAlignment="true" applyProtection="true">
      <alignment horizontal="general" vertical="bottom" textRotation="0" wrapText="false" indent="0" shrinkToFit="false"/>
      <protection locked="false" hidden="false"/>
    </xf>
    <xf numFmtId="164" fontId="13" fillId="7" borderId="14" xfId="0" applyFont="true" applyBorder="true" applyAlignment="true" applyProtection="true">
      <alignment horizontal="general" vertical="bottom" textRotation="0" wrapText="false" indent="0" shrinkToFit="false"/>
      <protection locked="false" hidden="false"/>
    </xf>
    <xf numFmtId="164" fontId="23" fillId="3" borderId="8" xfId="0" applyFont="true" applyBorder="true" applyAlignment="true" applyProtection="true">
      <alignment horizontal="general" vertical="bottom" textRotation="0" wrapText="false" indent="0" shrinkToFit="false"/>
      <protection locked="true" hidden="false"/>
    </xf>
    <xf numFmtId="164" fontId="25" fillId="3" borderId="0" xfId="0" applyFont="true" applyBorder="false" applyAlignment="true" applyProtection="true">
      <alignment horizontal="right" vertical="bottom" textRotation="0" wrapText="false" indent="0" shrinkToFit="false"/>
      <protection locked="true" hidden="false"/>
    </xf>
    <xf numFmtId="164" fontId="13" fillId="3" borderId="15" xfId="0" applyFont="true" applyBorder="true" applyAlignment="true" applyProtection="true">
      <alignment horizontal="general" vertical="bottom" textRotation="0" wrapText="false" indent="0" shrinkToFit="false"/>
      <protection locked="false" hidden="false"/>
    </xf>
    <xf numFmtId="164" fontId="26" fillId="3" borderId="8" xfId="0" applyFont="true" applyBorder="true" applyAlignment="true" applyProtection="true">
      <alignment horizontal="left" vertical="top" textRotation="0" wrapText="true" indent="0" shrinkToFit="false"/>
      <protection locked="false" hidden="false"/>
    </xf>
    <xf numFmtId="164" fontId="22" fillId="3" borderId="8" xfId="0" applyFont="true" applyBorder="true" applyAlignment="true" applyProtection="true">
      <alignment horizontal="general" vertical="bottom" textRotation="0" wrapText="false" indent="0" shrinkToFit="false"/>
      <protection locked="true" hidden="false"/>
    </xf>
    <xf numFmtId="171" fontId="22" fillId="3" borderId="0" xfId="0" applyFont="true" applyBorder="false" applyAlignment="true" applyProtection="true">
      <alignment horizontal="center" vertical="bottom" textRotation="0" wrapText="false" indent="0" shrinkToFit="false"/>
      <protection locked="false" hidden="false"/>
    </xf>
    <xf numFmtId="164" fontId="13" fillId="3" borderId="8" xfId="0" applyFont="true" applyBorder="true" applyAlignment="true" applyProtection="true">
      <alignment horizontal="left" vertical="bottom" textRotation="0" wrapText="false" indent="1" shrinkToFit="false"/>
      <protection locked="true" hidden="false"/>
    </xf>
    <xf numFmtId="168" fontId="13" fillId="3" borderId="0" xfId="0" applyFont="true" applyBorder="false" applyAlignment="true" applyProtection="true">
      <alignment horizontal="general" vertical="bottom" textRotation="0" wrapText="false" indent="0" shrinkToFit="false"/>
      <protection locked="false" hidden="false"/>
    </xf>
    <xf numFmtId="164" fontId="22" fillId="8" borderId="8" xfId="0" applyFont="true" applyBorder="true" applyAlignment="true" applyProtection="true">
      <alignment horizontal="left" vertical="bottom" textRotation="0" wrapText="false" indent="1" shrinkToFit="false"/>
      <protection locked="true" hidden="false"/>
    </xf>
    <xf numFmtId="168" fontId="13" fillId="9" borderId="0" xfId="0" applyFont="true" applyBorder="false" applyAlignment="true" applyProtection="true">
      <alignment horizontal="general" vertical="bottom" textRotation="0" wrapText="false" indent="0" shrinkToFit="false"/>
      <protection locked="true" hidden="false"/>
    </xf>
    <xf numFmtId="168" fontId="28" fillId="9" borderId="0" xfId="0" applyFont="true" applyBorder="false" applyAlignment="true" applyProtection="true">
      <alignment horizontal="general" vertical="bottom" textRotation="0" wrapText="false" indent="0" shrinkToFit="false"/>
      <protection locked="true" hidden="false"/>
    </xf>
    <xf numFmtId="164" fontId="13" fillId="3" borderId="10" xfId="0" applyFont="true" applyBorder="true" applyAlignment="true" applyProtection="true">
      <alignment horizontal="left" vertical="bottom" textRotation="0" wrapText="false" indent="1" shrinkToFit="false"/>
      <protection locked="true" hidden="false"/>
    </xf>
    <xf numFmtId="168" fontId="13" fillId="9" borderId="11" xfId="0" applyFont="true" applyBorder="true" applyAlignment="true" applyProtection="true">
      <alignment horizontal="general" vertical="bottom" textRotation="0" wrapText="false" indent="0" shrinkToFit="false"/>
      <protection locked="true" hidden="false"/>
    </xf>
    <xf numFmtId="168" fontId="13" fillId="3" borderId="11" xfId="0" applyFont="true" applyBorder="true" applyAlignment="true" applyProtection="true">
      <alignment horizontal="general" vertical="bottom" textRotation="0" wrapText="false" indent="0" shrinkToFit="false"/>
      <protection locked="false" hidden="false"/>
    </xf>
    <xf numFmtId="164" fontId="13" fillId="3" borderId="16" xfId="0" applyFont="true" applyBorder="true" applyAlignment="true" applyProtection="true">
      <alignment horizontal="general" vertical="bottom" textRotation="0" wrapText="false" indent="0" shrinkToFit="false"/>
      <protection locked="false" hidden="false"/>
    </xf>
    <xf numFmtId="164" fontId="24" fillId="7" borderId="14" xfId="0" applyFont="true" applyBorder="true" applyAlignment="true" applyProtection="true">
      <alignment horizontal="general" vertical="bottom" textRotation="0" wrapText="false" indent="0" shrinkToFit="false"/>
      <protection locked="false" hidden="false"/>
    </xf>
    <xf numFmtId="164" fontId="22" fillId="3" borderId="8" xfId="0" applyFont="true" applyBorder="true" applyAlignment="true" applyProtection="true">
      <alignment horizontal="right" vertical="bottom" textRotation="0" wrapText="false" indent="0" shrinkToFit="false"/>
      <protection locked="true" hidden="false"/>
    </xf>
    <xf numFmtId="173" fontId="22" fillId="3" borderId="5" xfId="0" applyFont="true" applyBorder="true" applyAlignment="true" applyProtection="true">
      <alignment horizontal="right" vertical="bottom" textRotation="0" wrapText="false" indent="0" shrinkToFit="false"/>
      <protection locked="true" hidden="false"/>
    </xf>
    <xf numFmtId="173" fontId="22" fillId="3" borderId="6" xfId="0" applyFont="true" applyBorder="true" applyAlignment="true" applyProtection="true">
      <alignment horizontal="right" vertical="bottom" textRotation="0" wrapText="false" indent="0" shrinkToFit="false"/>
      <protection locked="true" hidden="false"/>
    </xf>
    <xf numFmtId="164" fontId="13" fillId="3" borderId="17" xfId="0" applyFont="true" applyBorder="true" applyAlignment="true" applyProtection="true">
      <alignment horizontal="general" vertical="bottom" textRotation="0" wrapText="false" indent="0" shrinkToFit="false"/>
      <protection locked="false" hidden="false"/>
    </xf>
    <xf numFmtId="164" fontId="13" fillId="3" borderId="8" xfId="0" applyFont="true" applyBorder="true" applyAlignment="true" applyProtection="true">
      <alignment horizontal="right" vertical="bottom" textRotation="0" wrapText="false" indent="0" shrinkToFit="false"/>
      <protection locked="false" hidden="false"/>
    </xf>
    <xf numFmtId="164" fontId="13" fillId="3" borderId="0" xfId="0" applyFont="true" applyBorder="false" applyAlignment="true" applyProtection="true">
      <alignment horizontal="right" vertical="bottom" textRotation="0" wrapText="false" indent="0" shrinkToFit="false"/>
      <protection locked="false" hidden="false"/>
    </xf>
    <xf numFmtId="164" fontId="29" fillId="3" borderId="8" xfId="0" applyFont="true" applyBorder="true" applyAlignment="true" applyProtection="true">
      <alignment horizontal="right" vertical="bottom" textRotation="0" wrapText="false" indent="0" shrinkToFit="false"/>
      <protection locked="true" hidden="false"/>
    </xf>
    <xf numFmtId="164" fontId="29" fillId="3" borderId="0" xfId="0" applyFont="true" applyBorder="false" applyAlignment="true" applyProtection="true">
      <alignment horizontal="right" vertical="bottom" textRotation="0" wrapText="false" indent="0" shrinkToFit="false"/>
      <protection locked="true" hidden="false"/>
    </xf>
    <xf numFmtId="168" fontId="13" fillId="3" borderId="8" xfId="0" applyFont="true" applyBorder="true" applyAlignment="true" applyProtection="true">
      <alignment horizontal="general" vertical="bottom" textRotation="0" wrapText="false" indent="0" shrinkToFit="false"/>
      <protection locked="false" hidden="false"/>
    </xf>
    <xf numFmtId="168" fontId="13" fillId="10" borderId="18" xfId="0" applyFont="true" applyBorder="true" applyAlignment="true" applyProtection="true">
      <alignment horizontal="general" vertical="bottom" textRotation="0" wrapText="false" indent="0" shrinkToFit="false"/>
      <protection locked="true" hidden="false"/>
    </xf>
    <xf numFmtId="168" fontId="13" fillId="10" borderId="19" xfId="0" applyFont="true" applyBorder="true" applyAlignment="true" applyProtection="true">
      <alignment horizontal="general" vertical="bottom" textRotation="0" wrapText="false" indent="0" shrinkToFit="false"/>
      <protection locked="true" hidden="false"/>
    </xf>
    <xf numFmtId="164" fontId="13" fillId="3" borderId="8" xfId="0" applyFont="true" applyBorder="true" applyAlignment="true" applyProtection="true">
      <alignment horizontal="general" vertical="bottom" textRotation="0" wrapText="false" indent="0" shrinkToFit="false"/>
      <protection locked="true" hidden="false"/>
    </xf>
    <xf numFmtId="172" fontId="13" fillId="3" borderId="0" xfId="20" applyFont="true" applyBorder="true" applyAlignment="true" applyProtection="true">
      <alignment horizontal="general" vertical="bottom" textRotation="0" wrapText="false" indent="0" shrinkToFit="false"/>
      <protection locked="false" hidden="false"/>
    </xf>
    <xf numFmtId="168" fontId="22" fillId="10" borderId="18" xfId="0" applyFont="true" applyBorder="true" applyAlignment="true" applyProtection="true">
      <alignment horizontal="general" vertical="bottom" textRotation="0" wrapText="false" indent="0" shrinkToFit="false"/>
      <protection locked="true" hidden="false"/>
    </xf>
    <xf numFmtId="168" fontId="22" fillId="10" borderId="19" xfId="0" applyFont="true" applyBorder="true" applyAlignment="true" applyProtection="true">
      <alignment horizontal="general" vertical="bottom" textRotation="0" wrapText="false" indent="0" shrinkToFit="false"/>
      <protection locked="true" hidden="false"/>
    </xf>
    <xf numFmtId="168" fontId="13" fillId="10" borderId="8" xfId="0" applyFont="true" applyBorder="true" applyAlignment="true" applyProtection="true">
      <alignment horizontal="general" vertical="bottom" textRotation="0" wrapText="false" indent="0" shrinkToFit="false"/>
      <protection locked="true" hidden="false"/>
    </xf>
    <xf numFmtId="168" fontId="13" fillId="10" borderId="0" xfId="0" applyFont="true" applyBorder="false" applyAlignment="true" applyProtection="true">
      <alignment horizontal="general" vertical="bottom" textRotation="0" wrapText="false" indent="0" shrinkToFit="false"/>
      <protection locked="true" hidden="false"/>
    </xf>
    <xf numFmtId="168" fontId="22" fillId="3" borderId="8" xfId="0" applyFont="true" applyBorder="true" applyAlignment="true" applyProtection="true">
      <alignment horizontal="general" vertical="bottom" textRotation="0" wrapText="false" indent="0" shrinkToFit="false"/>
      <protection locked="false" hidden="false"/>
    </xf>
    <xf numFmtId="168" fontId="22" fillId="3" borderId="0" xfId="0" applyFont="true" applyBorder="false" applyAlignment="true" applyProtection="true">
      <alignment horizontal="general" vertical="bottom" textRotation="0" wrapText="false" indent="0" shrinkToFit="false"/>
      <protection locked="false" hidden="false"/>
    </xf>
    <xf numFmtId="168" fontId="13" fillId="9" borderId="8" xfId="0" applyFont="true" applyBorder="true" applyAlignment="true" applyProtection="true">
      <alignment horizontal="general" vertical="bottom" textRotation="0" wrapText="false" indent="0" shrinkToFit="false"/>
      <protection locked="true" hidden="false"/>
    </xf>
    <xf numFmtId="168" fontId="13" fillId="10" borderId="0" xfId="20" applyFont="true" applyBorder="true" applyAlignment="true" applyProtection="true">
      <alignment horizontal="general" vertical="bottom" textRotation="0" wrapText="false" indent="0" shrinkToFit="false"/>
      <protection locked="true" hidden="false"/>
    </xf>
    <xf numFmtId="168" fontId="13" fillId="10" borderId="18" xfId="20" applyFont="true" applyBorder="true" applyAlignment="true" applyProtection="true">
      <alignment horizontal="general" vertical="bottom" textRotation="0" wrapText="false" indent="0" shrinkToFit="false"/>
      <protection locked="true" hidden="false"/>
    </xf>
    <xf numFmtId="168" fontId="13" fillId="10" borderId="19" xfId="20" applyFont="true" applyBorder="true" applyAlignment="true" applyProtection="true">
      <alignment horizontal="general" vertical="bottom" textRotation="0" wrapText="false" indent="0" shrinkToFit="false"/>
      <protection locked="true" hidden="false"/>
    </xf>
    <xf numFmtId="168" fontId="30" fillId="3" borderId="8" xfId="0" applyFont="true" applyBorder="true" applyAlignment="true" applyProtection="true">
      <alignment horizontal="general" vertical="bottom" textRotation="0" wrapText="false" indent="0" shrinkToFit="false"/>
      <protection locked="false" hidden="false"/>
    </xf>
    <xf numFmtId="168" fontId="30" fillId="3" borderId="0" xfId="0" applyFont="true" applyBorder="false" applyAlignment="true" applyProtection="true">
      <alignment horizontal="general" vertical="bottom" textRotation="0" wrapText="false" indent="0" shrinkToFit="false"/>
      <protection locked="false" hidden="false"/>
    </xf>
    <xf numFmtId="164" fontId="22" fillId="3" borderId="10" xfId="0" applyFont="true" applyBorder="true" applyAlignment="true" applyProtection="true">
      <alignment horizontal="general" vertical="bottom" textRotation="0" wrapText="false" indent="0" shrinkToFit="false"/>
      <protection locked="true" hidden="false"/>
    </xf>
    <xf numFmtId="168" fontId="22" fillId="3" borderId="10" xfId="0" applyFont="true" applyBorder="true" applyAlignment="true" applyProtection="true">
      <alignment horizontal="general" vertical="bottom" textRotation="0" wrapText="false" indent="0" shrinkToFit="false"/>
      <protection locked="false" hidden="false"/>
    </xf>
    <xf numFmtId="168" fontId="22" fillId="3" borderId="11" xfId="0" applyFont="true" applyBorder="true" applyAlignment="true" applyProtection="true">
      <alignment horizontal="general" vertical="bottom" textRotation="0" wrapText="false" indent="0" shrinkToFit="false"/>
      <protection locked="fals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71" fontId="22" fillId="3" borderId="8" xfId="0" applyFont="true" applyBorder="true" applyAlignment="true" applyProtection="true">
      <alignment horizontal="center" vertical="bottom" textRotation="0" wrapText="false" indent="0" shrinkToFit="false"/>
      <protection locked="true" hidden="false"/>
    </xf>
    <xf numFmtId="171" fontId="22" fillId="3" borderId="0" xfId="0" applyFont="true" applyBorder="false" applyAlignment="true" applyProtection="true">
      <alignment horizontal="center" vertical="bottom" textRotation="0" wrapText="false" indent="0" shrinkToFit="false"/>
      <protection locked="true" hidden="false"/>
    </xf>
    <xf numFmtId="164" fontId="13" fillId="3" borderId="8" xfId="0" applyFont="true" applyBorder="true" applyAlignment="true" applyProtection="true">
      <alignment horizontal="general" vertical="bottom" textRotation="0" wrapText="false" indent="0" shrinkToFit="false"/>
      <protection locked="false" hidden="false"/>
    </xf>
    <xf numFmtId="174" fontId="13" fillId="3" borderId="0" xfId="0" applyFont="true" applyBorder="false" applyAlignment="true" applyProtection="true">
      <alignment horizontal="general" vertical="bottom" textRotation="0" wrapText="false" indent="0" shrinkToFit="false"/>
      <protection locked="false" hidden="false"/>
    </xf>
    <xf numFmtId="168" fontId="13" fillId="4" borderId="18" xfId="0" applyFont="true" applyBorder="true" applyAlignment="true" applyProtection="true">
      <alignment horizontal="general" vertical="bottom" textRotation="0" wrapText="false" indent="0" shrinkToFit="false"/>
      <protection locked="true" hidden="false"/>
    </xf>
    <xf numFmtId="168" fontId="30" fillId="11" borderId="0" xfId="0" applyFont="true" applyBorder="false" applyAlignment="true" applyProtection="true">
      <alignment horizontal="general" vertical="bottom" textRotation="0" wrapText="false" indent="0" shrinkToFit="false"/>
      <protection locked="false" hidden="false"/>
    </xf>
    <xf numFmtId="168" fontId="13" fillId="0" borderId="0" xfId="0" applyFont="true" applyBorder="false" applyAlignment="true" applyProtection="true">
      <alignment horizontal="general" vertical="bottom" textRotation="0" wrapText="false" indent="0" shrinkToFit="false"/>
      <protection locked="true" hidden="false"/>
    </xf>
    <xf numFmtId="164" fontId="13" fillId="0" borderId="8" xfId="0" applyFont="true" applyBorder="true" applyAlignment="true" applyProtection="true">
      <alignment horizontal="general" vertical="bottom" textRotation="0" wrapText="false" indent="0" shrinkToFit="false"/>
      <protection locked="true" hidden="false"/>
    </xf>
    <xf numFmtId="175" fontId="13" fillId="3" borderId="0" xfId="20" applyFont="true" applyBorder="true" applyAlignment="true" applyProtection="true">
      <alignment horizontal="general" vertical="bottom" textRotation="0" wrapText="false" indent="0" shrinkToFit="false"/>
      <protection locked="false" hidden="false"/>
    </xf>
    <xf numFmtId="168" fontId="30" fillId="9" borderId="8" xfId="0" applyFont="true" applyBorder="true" applyAlignment="true" applyProtection="true">
      <alignment horizontal="general" vertical="bottom" textRotation="0" wrapText="false" indent="0" shrinkToFit="false"/>
      <protection locked="true" hidden="false"/>
    </xf>
    <xf numFmtId="168" fontId="30" fillId="9" borderId="0" xfId="0" applyFont="true" applyBorder="false" applyAlignment="true" applyProtection="true">
      <alignment horizontal="general" vertical="bottom" textRotation="0" wrapText="false" indent="0" shrinkToFit="false"/>
      <protection locked="true" hidden="false"/>
    </xf>
    <xf numFmtId="174" fontId="13" fillId="3" borderId="8" xfId="0" applyFont="true" applyBorder="true" applyAlignment="true" applyProtection="true">
      <alignment horizontal="general" vertical="bottom" textRotation="0" wrapText="false" indent="0" shrinkToFit="false"/>
      <protection locked="false" hidden="false"/>
    </xf>
    <xf numFmtId="176" fontId="21" fillId="3" borderId="0" xfId="0" applyFont="true" applyBorder="false" applyAlignment="true" applyProtection="true">
      <alignment horizontal="general" vertical="bottom" textRotation="0" wrapText="false" indent="0" shrinkToFit="false"/>
      <protection locked="false" hidden="false"/>
    </xf>
    <xf numFmtId="164" fontId="13" fillId="3" borderId="10" xfId="0" applyFont="true" applyBorder="true" applyAlignment="true" applyProtection="true">
      <alignment horizontal="general" vertical="bottom" textRotation="0" wrapText="false" indent="0" shrinkToFit="false"/>
      <protection locked="true" hidden="false"/>
    </xf>
    <xf numFmtId="164" fontId="13" fillId="3" borderId="11" xfId="0" applyFont="true" applyBorder="true" applyAlignment="true" applyProtection="true">
      <alignment horizontal="general" vertical="bottom" textRotation="0" wrapText="false" indent="0" shrinkToFit="false"/>
      <protection locked="false" hidden="false"/>
    </xf>
    <xf numFmtId="164" fontId="23" fillId="7" borderId="5" xfId="0" applyFont="true" applyBorder="true" applyAlignment="true" applyProtection="true">
      <alignment horizontal="general" vertical="bottom" textRotation="0" wrapText="false" indent="0" shrinkToFit="false"/>
      <protection locked="true" hidden="false"/>
    </xf>
    <xf numFmtId="164" fontId="24" fillId="7" borderId="6" xfId="0" applyFont="true" applyBorder="true" applyAlignment="true" applyProtection="true">
      <alignment horizontal="general" vertical="bottom" textRotation="0" wrapText="false" indent="0" shrinkToFit="false"/>
      <protection locked="false" hidden="false"/>
    </xf>
    <xf numFmtId="164" fontId="24" fillId="7" borderId="0" xfId="0" applyFont="true" applyBorder="false" applyAlignment="true" applyProtection="true">
      <alignment horizontal="general" vertical="bottom" textRotation="0" wrapText="false" indent="0" shrinkToFit="false"/>
      <protection locked="false" hidden="false"/>
    </xf>
    <xf numFmtId="164" fontId="13" fillId="7" borderId="17" xfId="0" applyFont="true" applyBorder="true" applyAlignment="true" applyProtection="true">
      <alignment horizontal="general" vertical="bottom" textRotation="0" wrapText="false" indent="0" shrinkToFit="false"/>
      <protection locked="false" hidden="false"/>
    </xf>
    <xf numFmtId="164" fontId="27" fillId="3" borderId="5" xfId="0" applyFont="true" applyBorder="true" applyAlignment="true" applyProtection="true">
      <alignment horizontal="general" vertical="bottom" textRotation="0" wrapText="false" indent="0" shrinkToFit="false"/>
      <protection locked="true" hidden="false"/>
    </xf>
    <xf numFmtId="171" fontId="31" fillId="3" borderId="6" xfId="0" applyFont="true" applyBorder="true" applyAlignment="true" applyProtection="true">
      <alignment horizontal="center" vertical="bottom" textRotation="0" wrapText="false" indent="0" shrinkToFit="false"/>
      <protection locked="false" hidden="false"/>
    </xf>
    <xf numFmtId="171" fontId="27" fillId="3" borderId="6" xfId="0" applyFont="true" applyBorder="true" applyAlignment="true" applyProtection="true">
      <alignment horizontal="center" vertical="bottom" textRotation="0" wrapText="false" indent="0" shrinkToFit="false"/>
      <protection locked="true" hidden="false"/>
    </xf>
    <xf numFmtId="164" fontId="25" fillId="3" borderId="17" xfId="0" applyFont="true" applyBorder="true" applyAlignment="true" applyProtection="true">
      <alignment horizontal="general" vertical="bottom" textRotation="0" wrapText="false" indent="0" shrinkToFit="false"/>
      <protection locked="false" hidden="false"/>
    </xf>
    <xf numFmtId="164" fontId="25" fillId="3" borderId="8" xfId="0" applyFont="true" applyBorder="true" applyAlignment="true" applyProtection="true">
      <alignment horizontal="general" vertical="bottom" textRotation="0" wrapText="false" indent="0" shrinkToFit="false"/>
      <protection locked="true" hidden="false"/>
    </xf>
    <xf numFmtId="164" fontId="32" fillId="3" borderId="0" xfId="0" applyFont="true" applyBorder="false" applyAlignment="true" applyProtection="true">
      <alignment horizontal="right" vertical="bottom" textRotation="0" wrapText="false" indent="0" shrinkToFit="false"/>
      <protection locked="false" hidden="false"/>
    </xf>
    <xf numFmtId="164" fontId="25" fillId="3" borderId="15" xfId="0" applyFont="true" applyBorder="true" applyAlignment="true" applyProtection="true">
      <alignment horizontal="general" vertical="bottom" textRotation="0" wrapText="false" indent="0" shrinkToFit="false"/>
      <protection locked="false" hidden="false"/>
    </xf>
    <xf numFmtId="164" fontId="25" fillId="3" borderId="0" xfId="0" applyFont="true" applyBorder="false" applyAlignment="true" applyProtection="true">
      <alignment horizontal="general" vertical="bottom" textRotation="0" wrapText="false" indent="0" shrinkToFit="false"/>
      <protection locked="false" hidden="false"/>
    </xf>
    <xf numFmtId="164" fontId="27" fillId="3" borderId="8" xfId="25" applyFont="true" applyBorder="true" applyAlignment="true" applyProtection="true">
      <alignment horizontal="general" vertical="bottom" textRotation="0" wrapText="false" indent="0" shrinkToFit="false"/>
      <protection locked="true" hidden="false"/>
    </xf>
    <xf numFmtId="164" fontId="25" fillId="3" borderId="8" xfId="25" applyFont="true" applyBorder="true" applyAlignment="true" applyProtection="true">
      <alignment horizontal="general" vertical="bottom" textRotation="0" wrapText="false" indent="0" shrinkToFit="false"/>
      <protection locked="true" hidden="false"/>
    </xf>
    <xf numFmtId="168" fontId="25" fillId="0" borderId="0" xfId="0" applyFont="true" applyBorder="false" applyAlignment="true" applyProtection="true">
      <alignment horizontal="general" vertical="bottom" textRotation="0" wrapText="false" indent="0" shrinkToFit="false"/>
      <protection locked="true" hidden="false"/>
    </xf>
    <xf numFmtId="164" fontId="27" fillId="3" borderId="20" xfId="25" applyFont="true" applyBorder="true" applyAlignment="true" applyProtection="true">
      <alignment horizontal="general" vertical="bottom" textRotation="0" wrapText="false" indent="0" shrinkToFit="false"/>
      <protection locked="true" hidden="false"/>
    </xf>
    <xf numFmtId="164" fontId="25" fillId="3" borderId="20" xfId="25" applyFont="true" applyBorder="true" applyAlignment="true" applyProtection="true">
      <alignment horizontal="general" vertical="bottom" textRotation="0" wrapText="false" indent="0" shrinkToFit="false"/>
      <protection locked="true" hidden="false"/>
    </xf>
    <xf numFmtId="168" fontId="25" fillId="3" borderId="0" xfId="0" applyFont="true" applyBorder="false" applyAlignment="true" applyProtection="true">
      <alignment horizontal="general" vertical="bottom" textRotation="0" wrapText="false" indent="0" shrinkToFit="false"/>
      <protection locked="true" hidden="false"/>
    </xf>
    <xf numFmtId="164" fontId="25" fillId="3" borderId="20" xfId="0" applyFont="true" applyBorder="true" applyAlignment="true" applyProtection="true">
      <alignment horizontal="general" vertical="bottom" textRotation="0" wrapText="false" indent="0" shrinkToFit="false"/>
      <protection locked="true" hidden="false"/>
    </xf>
    <xf numFmtId="168" fontId="27" fillId="3" borderId="19" xfId="0" applyFont="true" applyBorder="true" applyAlignment="true" applyProtection="true">
      <alignment horizontal="general" vertical="bottom" textRotation="0" wrapText="false" indent="0" shrinkToFit="false"/>
      <protection locked="true" hidden="false"/>
    </xf>
    <xf numFmtId="168" fontId="27" fillId="3" borderId="0" xfId="0" applyFont="true" applyBorder="false" applyAlignment="true" applyProtection="true">
      <alignment horizontal="general" vertical="bottom" textRotation="0" wrapText="false" indent="0" shrinkToFit="false"/>
      <protection locked="true" hidden="false"/>
    </xf>
    <xf numFmtId="168" fontId="27" fillId="3" borderId="21" xfId="0" applyFont="true" applyBorder="true" applyAlignment="true" applyProtection="true">
      <alignment horizontal="general" vertical="bottom" textRotation="0" wrapText="false" indent="0" shrinkToFit="false"/>
      <protection locked="true" hidden="false"/>
    </xf>
    <xf numFmtId="168" fontId="25" fillId="3" borderId="22" xfId="0" applyFont="true" applyBorder="true" applyAlignment="true" applyProtection="true">
      <alignment horizontal="general" vertical="bottom" textRotation="0" wrapText="false" indent="0" shrinkToFit="false"/>
      <protection locked="true" hidden="false"/>
    </xf>
    <xf numFmtId="164" fontId="25" fillId="6" borderId="8" xfId="0" applyFont="true" applyBorder="true" applyAlignment="true" applyProtection="true">
      <alignment horizontal="general" vertical="bottom" textRotation="0" wrapText="false" indent="0" shrinkToFit="false"/>
      <protection locked="true" hidden="false"/>
    </xf>
    <xf numFmtId="164" fontId="27" fillId="3" borderId="8" xfId="0" applyFont="true" applyBorder="true" applyAlignment="true" applyProtection="true">
      <alignment horizontal="general" vertical="bottom" textRotation="0" wrapText="false" indent="0" shrinkToFit="false"/>
      <protection locked="true" hidden="false"/>
    </xf>
    <xf numFmtId="164" fontId="27" fillId="3" borderId="0" xfId="0" applyFont="true" applyBorder="false" applyAlignment="true" applyProtection="true">
      <alignment horizontal="general" vertical="bottom" textRotation="0" wrapText="false" indent="0" shrinkToFit="false"/>
      <protection locked="false" hidden="false"/>
    </xf>
    <xf numFmtId="168" fontId="25" fillId="3" borderId="0" xfId="0" applyFont="true" applyBorder="false" applyAlignment="true" applyProtection="true">
      <alignment horizontal="general" vertical="bottom" textRotation="0" wrapText="false" indent="0" shrinkToFit="false"/>
      <protection locked="false" hidden="false"/>
    </xf>
    <xf numFmtId="164" fontId="25" fillId="3" borderId="10" xfId="0" applyFont="true" applyBorder="true" applyAlignment="true" applyProtection="true">
      <alignment horizontal="general" vertical="bottom" textRotation="0" wrapText="false" indent="0" shrinkToFit="false"/>
      <protection locked="false" hidden="false"/>
    </xf>
    <xf numFmtId="164" fontId="25" fillId="3" borderId="11" xfId="0" applyFont="true" applyBorder="true" applyAlignment="true" applyProtection="true">
      <alignment horizontal="general" vertical="bottom" textRotation="0" wrapText="false" indent="0" shrinkToFit="false"/>
      <protection locked="false" hidden="false"/>
    </xf>
    <xf numFmtId="164" fontId="25" fillId="3" borderId="16" xfId="0" applyFont="true" applyBorder="true" applyAlignment="true" applyProtection="true">
      <alignment horizontal="general" vertical="bottom" textRotation="0" wrapText="false" indent="0" shrinkToFit="false"/>
      <protection locked="false" hidden="false"/>
    </xf>
    <xf numFmtId="164" fontId="5" fillId="0" borderId="0" xfId="0" applyFont="true" applyBorder="false" applyAlignment="true" applyProtection="true">
      <alignment horizontal="general" vertical="bottom" textRotation="0" wrapText="false" indent="0" shrinkToFit="false"/>
      <protection locked="false" hidden="false"/>
    </xf>
    <xf numFmtId="164" fontId="34" fillId="3"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general" vertical="bottom" textRotation="0" wrapText="false" indent="0" shrinkToFit="false"/>
      <protection locked="false" hidden="false"/>
    </xf>
    <xf numFmtId="164" fontId="34" fillId="3" borderId="0" xfId="0" applyFont="true" applyBorder="false" applyAlignment="true" applyProtection="true">
      <alignment horizontal="general" vertical="bottom" textRotation="0" wrapText="false" indent="0" shrinkToFit="false"/>
      <protection locked="false" hidden="false"/>
    </xf>
    <xf numFmtId="164" fontId="34" fillId="0" borderId="0" xfId="0" applyFont="true" applyBorder="false" applyAlignment="true" applyProtection="true">
      <alignment horizontal="general" vertical="bottom" textRotation="0" wrapText="false" indent="0" shrinkToFit="false"/>
      <protection locked="false" hidden="false"/>
    </xf>
    <xf numFmtId="164" fontId="35" fillId="3" borderId="0" xfId="0" applyFont="true" applyBorder="false" applyAlignment="true" applyProtection="true">
      <alignment horizontal="general" vertical="bottom" textRotation="0" wrapText="false" indent="0" shrinkToFit="false"/>
      <protection locked="false" hidden="false"/>
    </xf>
    <xf numFmtId="164" fontId="35" fillId="0" borderId="0" xfId="0" applyFont="true" applyBorder="false" applyAlignment="true" applyProtection="true">
      <alignment horizontal="general" vertical="bottom" textRotation="0" wrapText="false" indent="0" shrinkToFit="false"/>
      <protection locked="false" hidden="false"/>
    </xf>
    <xf numFmtId="164" fontId="36" fillId="7" borderId="4" xfId="0" applyFont="true" applyBorder="true" applyAlignment="true" applyProtection="true">
      <alignment horizontal="general" vertical="bottom" textRotation="0" wrapText="false" indent="0" shrinkToFit="false"/>
      <protection locked="true" hidden="false"/>
    </xf>
    <xf numFmtId="164" fontId="24" fillId="3" borderId="0" xfId="0" applyFont="true" applyBorder="false" applyAlignment="true" applyProtection="true">
      <alignment horizontal="general" vertical="bottom" textRotation="0" wrapText="false" indent="0" shrinkToFit="false"/>
      <protection locked="fals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36" fillId="7" borderId="13" xfId="0" applyFont="true" applyBorder="true" applyAlignment="true" applyProtection="true">
      <alignment horizontal="general" vertical="bottom" textRotation="0" wrapText="false" indent="0" shrinkToFit="false"/>
      <protection locked="true" hidden="false"/>
    </xf>
    <xf numFmtId="164" fontId="23" fillId="7" borderId="23" xfId="0" applyFont="true" applyBorder="true" applyAlignment="true" applyProtection="true">
      <alignment horizontal="general" vertical="bottom" textRotation="0" wrapText="false" indent="0" shrinkToFit="false"/>
      <protection locked="true" hidden="false"/>
    </xf>
    <xf numFmtId="177" fontId="22" fillId="3" borderId="24" xfId="0" applyFont="true" applyBorder="true" applyAlignment="true" applyProtection="true">
      <alignment horizontal="center" vertical="bottom" textRotation="0" wrapText="false" indent="0" shrinkToFit="false"/>
      <protection locked="false" hidden="false"/>
    </xf>
    <xf numFmtId="177" fontId="22" fillId="3" borderId="6" xfId="0" applyFont="true" applyBorder="true" applyAlignment="true" applyProtection="true">
      <alignment horizontal="center" vertical="bottom" textRotation="0" wrapText="false" indent="0" shrinkToFit="false"/>
      <protection locked="true" hidden="false"/>
    </xf>
    <xf numFmtId="177" fontId="22" fillId="3" borderId="25" xfId="0" applyFont="true" applyBorder="true" applyAlignment="true" applyProtection="true">
      <alignment horizontal="center" vertical="bottom" textRotation="0" wrapText="false" indent="0" shrinkToFit="false"/>
      <protection locked="true" hidden="false"/>
    </xf>
    <xf numFmtId="177" fontId="22" fillId="3" borderId="0" xfId="0" applyFont="true" applyBorder="false" applyAlignment="true" applyProtection="true">
      <alignment horizontal="general" vertical="bottom" textRotation="0" wrapText="false" indent="0" shrinkToFit="false"/>
      <protection locked="false" hidden="false"/>
    </xf>
    <xf numFmtId="177" fontId="22" fillId="3" borderId="26" xfId="0" applyFont="true" applyBorder="true" applyAlignment="true" applyProtection="true">
      <alignment horizontal="general" vertical="bottom" textRotation="0" wrapText="false" indent="0" shrinkToFit="false"/>
      <protection locked="false" hidden="false"/>
    </xf>
    <xf numFmtId="177" fontId="22" fillId="0" borderId="8" xfId="0" applyFont="true" applyBorder="true" applyAlignment="true" applyProtection="true">
      <alignment horizontal="general" vertical="bottom" textRotation="0" wrapText="false" indent="0" shrinkToFit="false"/>
      <protection locked="false" hidden="false"/>
    </xf>
    <xf numFmtId="164" fontId="22" fillId="3" borderId="27" xfId="0" applyFont="true" applyBorder="true" applyAlignment="true" applyProtection="true">
      <alignment horizontal="general" vertical="bottom" textRotation="0" wrapText="false" indent="0" shrinkToFit="false"/>
      <protection locked="true" hidden="false"/>
    </xf>
    <xf numFmtId="177" fontId="22" fillId="3" borderId="8" xfId="0" applyFont="true" applyBorder="true" applyAlignment="true" applyProtection="true">
      <alignment horizontal="center" vertical="bottom" textRotation="0" wrapText="false" indent="0" shrinkToFit="false"/>
      <protection locked="true" hidden="false"/>
    </xf>
    <xf numFmtId="177" fontId="22" fillId="3" borderId="0" xfId="0" applyFont="true" applyBorder="false" applyAlignment="true" applyProtection="true">
      <alignment horizontal="center" vertical="bottom" textRotation="0" wrapText="false" indent="0" shrinkToFit="false"/>
      <protection locked="true" hidden="false"/>
    </xf>
    <xf numFmtId="177" fontId="22" fillId="3" borderId="15" xfId="0" applyFont="true" applyBorder="true" applyAlignment="true" applyProtection="true">
      <alignment horizontal="center" vertical="bottom" textRotation="0" wrapText="false" indent="0" shrinkToFit="false"/>
      <protection locked="true" hidden="false"/>
    </xf>
    <xf numFmtId="177" fontId="22" fillId="3" borderId="28" xfId="0" applyFont="true" applyBorder="true" applyAlignment="true" applyProtection="true">
      <alignment horizontal="general" vertical="bottom" textRotation="0" wrapText="false" indent="0" shrinkToFit="false"/>
      <protection locked="false" hidden="false"/>
    </xf>
    <xf numFmtId="177" fontId="22" fillId="3" borderId="29" xfId="0" applyFont="true" applyBorder="true" applyAlignment="true" applyProtection="true">
      <alignment horizontal="general" vertical="bottom" textRotation="0" wrapText="false" indent="0" shrinkToFit="false"/>
      <protection locked="true" hidden="false"/>
    </xf>
    <xf numFmtId="164" fontId="29" fillId="3" borderId="20" xfId="0" applyFont="true" applyBorder="true" applyAlignment="true" applyProtection="true">
      <alignment horizontal="right" vertical="bottom" textRotation="0" wrapText="false" indent="0" shrinkToFit="false"/>
      <protection locked="true" hidden="false"/>
    </xf>
    <xf numFmtId="164" fontId="29" fillId="3" borderId="28" xfId="0" applyFont="true" applyBorder="true" applyAlignment="true" applyProtection="true">
      <alignment horizontal="right" vertical="bottom" textRotation="0" wrapText="false" indent="0" shrinkToFit="false"/>
      <protection locked="true" hidden="false"/>
    </xf>
    <xf numFmtId="164" fontId="29" fillId="3" borderId="0" xfId="0" applyFont="true" applyBorder="false" applyAlignment="true" applyProtection="true">
      <alignment horizontal="right" vertical="bottom" textRotation="0" wrapText="false" indent="0" shrinkToFit="false"/>
      <protection locked="false" hidden="false"/>
    </xf>
    <xf numFmtId="164" fontId="29" fillId="3" borderId="26" xfId="0" applyFont="true" applyBorder="true" applyAlignment="true" applyProtection="true">
      <alignment horizontal="right" vertical="bottom" textRotation="0" wrapText="false" indent="0" shrinkToFit="false"/>
      <protection locked="true" hidden="false"/>
    </xf>
    <xf numFmtId="164" fontId="29" fillId="0" borderId="8" xfId="0" applyFont="true" applyBorder="true" applyAlignment="true" applyProtection="true">
      <alignment horizontal="right" vertical="bottom" textRotation="0" wrapText="false" indent="0" shrinkToFit="false"/>
      <protection locked="true" hidden="false"/>
    </xf>
    <xf numFmtId="164" fontId="13" fillId="3" borderId="27" xfId="0" applyFont="true" applyBorder="true" applyAlignment="true" applyProtection="true">
      <alignment horizontal="general" vertical="bottom" textRotation="0" wrapText="false" indent="0" shrinkToFit="false"/>
      <protection locked="true" hidden="false"/>
    </xf>
    <xf numFmtId="164" fontId="29" fillId="3" borderId="15" xfId="0" applyFont="true" applyBorder="true" applyAlignment="true" applyProtection="true">
      <alignment horizontal="right" vertical="bottom" textRotation="0" wrapText="false" indent="0" shrinkToFit="false"/>
      <protection locked="true" hidden="false"/>
    </xf>
    <xf numFmtId="164" fontId="29" fillId="3" borderId="29" xfId="0" applyFont="true" applyBorder="true" applyAlignment="true" applyProtection="true">
      <alignment horizontal="right" vertical="bottom" textRotation="0" wrapText="false" indent="0" shrinkToFit="false"/>
      <protection locked="true" hidden="false"/>
    </xf>
    <xf numFmtId="164" fontId="23" fillId="7" borderId="2" xfId="0" applyFont="true" applyBorder="true" applyAlignment="true" applyProtection="true">
      <alignment horizontal="general" vertical="bottom" textRotation="0" wrapText="false" indent="0" shrinkToFit="false"/>
      <protection locked="true" hidden="false"/>
    </xf>
    <xf numFmtId="174" fontId="30" fillId="3" borderId="20" xfId="0" applyFont="true" applyBorder="true" applyAlignment="true" applyProtection="true">
      <alignment horizontal="general" vertical="bottom" textRotation="0" wrapText="false" indent="0" shrinkToFit="false"/>
      <protection locked="false" hidden="false"/>
    </xf>
    <xf numFmtId="174" fontId="30" fillId="3" borderId="0" xfId="0" applyFont="true" applyBorder="false" applyAlignment="true" applyProtection="true">
      <alignment horizontal="general" vertical="bottom" textRotation="0" wrapText="false" indent="0" shrinkToFit="false"/>
      <protection locked="false" hidden="false"/>
    </xf>
    <xf numFmtId="164" fontId="0" fillId="3" borderId="0" xfId="0" applyFont="false" applyBorder="false" applyAlignment="true" applyProtection="true">
      <alignment horizontal="general" vertical="bottom" textRotation="0" wrapText="false" indent="0" shrinkToFit="false"/>
      <protection locked="false" hidden="false"/>
    </xf>
    <xf numFmtId="164" fontId="0" fillId="3" borderId="28" xfId="0" applyFont="false" applyBorder="true" applyAlignment="true" applyProtection="true">
      <alignment horizontal="general" vertical="bottom" textRotation="0" wrapText="false" indent="0" shrinkToFit="false"/>
      <protection locked="false" hidden="false"/>
    </xf>
    <xf numFmtId="164" fontId="5" fillId="3" borderId="26"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23" fillId="7" borderId="30" xfId="0" applyFont="true" applyBorder="true" applyAlignment="true" applyProtection="true">
      <alignment horizontal="general" vertical="bottom" textRotation="0" wrapText="false" indent="0" shrinkToFit="false"/>
      <protection locked="true" hidden="false"/>
    </xf>
    <xf numFmtId="164" fontId="5" fillId="3" borderId="15" xfId="0" applyFont="true" applyBorder="true" applyAlignment="true" applyProtection="true">
      <alignment horizontal="general" vertical="bottom" textRotation="0" wrapText="false" indent="0" shrinkToFit="false"/>
      <protection locked="false" hidden="false"/>
    </xf>
    <xf numFmtId="164" fontId="5" fillId="3" borderId="29" xfId="0" applyFont="true" applyBorder="true" applyAlignment="true" applyProtection="true">
      <alignment horizontal="general" vertical="bottom" textRotation="0" wrapText="false" indent="0" shrinkToFit="false"/>
      <protection locked="true" hidden="false"/>
    </xf>
    <xf numFmtId="164" fontId="13" fillId="3" borderId="8" xfId="0" applyFont="true" applyBorder="true" applyAlignment="true" applyProtection="true">
      <alignment horizontal="left" vertical="bottom" textRotation="0" wrapText="true" indent="1" shrinkToFit="false"/>
      <protection locked="true" hidden="false"/>
    </xf>
    <xf numFmtId="174" fontId="4" fillId="3" borderId="20" xfId="0" applyFont="true" applyBorder="true" applyAlignment="true" applyProtection="true">
      <alignment horizontal="general" vertical="bottom" textRotation="0" wrapText="false" indent="0" shrinkToFit="false"/>
      <protection locked="false" hidden="false"/>
    </xf>
    <xf numFmtId="174" fontId="0" fillId="3" borderId="0" xfId="0" applyFont="false" applyBorder="false" applyAlignment="true" applyProtection="true">
      <alignment horizontal="general" vertical="bottom" textRotation="0" wrapText="false" indent="0" shrinkToFit="false"/>
      <protection locked="false" hidden="false"/>
    </xf>
    <xf numFmtId="174" fontId="0" fillId="3" borderId="28" xfId="0" applyFont="false" applyBorder="true" applyAlignment="true" applyProtection="true">
      <alignment horizontal="general" vertical="bottom" textRotation="0" wrapText="false" indent="0" shrinkToFit="false"/>
      <protection locked="false" hidden="false"/>
    </xf>
    <xf numFmtId="174" fontId="5" fillId="3" borderId="0" xfId="0" applyFont="true" applyBorder="false" applyAlignment="true" applyProtection="true">
      <alignment horizontal="general" vertical="bottom" textRotation="0" wrapText="false" indent="0" shrinkToFit="false"/>
      <protection locked="false" hidden="false"/>
    </xf>
    <xf numFmtId="174" fontId="5" fillId="10" borderId="26" xfId="0" applyFont="true" applyBorder="true" applyAlignment="true" applyProtection="true">
      <alignment horizontal="general" vertical="bottom" textRotation="0" wrapText="false" indent="0" shrinkToFit="false"/>
      <protection locked="true" hidden="false"/>
    </xf>
    <xf numFmtId="174" fontId="5" fillId="0" borderId="8" xfId="0" applyFont="true" applyBorder="true" applyAlignment="true" applyProtection="true">
      <alignment horizontal="general" vertical="bottom" textRotation="0" wrapText="false" indent="0" shrinkToFit="false"/>
      <protection locked="true" hidden="false"/>
    </xf>
    <xf numFmtId="164" fontId="13" fillId="3" borderId="27" xfId="0" applyFont="true" applyBorder="true" applyAlignment="true" applyProtection="true">
      <alignment horizontal="left" vertical="bottom" textRotation="0" wrapText="true" indent="1" shrinkToFit="false"/>
      <protection locked="true" hidden="false"/>
    </xf>
    <xf numFmtId="174" fontId="0" fillId="3" borderId="8" xfId="0" applyFont="false" applyBorder="true" applyAlignment="true" applyProtection="true">
      <alignment horizontal="general" vertical="bottom" textRotation="0" wrapText="false" indent="0" shrinkToFit="false"/>
      <protection locked="false" hidden="false"/>
    </xf>
    <xf numFmtId="164" fontId="0" fillId="3" borderId="15" xfId="0" applyFont="false" applyBorder="true" applyAlignment="true" applyProtection="true">
      <alignment horizontal="general" vertical="bottom" textRotation="0" wrapText="false" indent="0" shrinkToFit="false"/>
      <protection locked="false" hidden="false"/>
    </xf>
    <xf numFmtId="174" fontId="5" fillId="10" borderId="29" xfId="0" applyFont="true" applyBorder="true" applyAlignment="true" applyProtection="true">
      <alignment horizontal="general" vertical="bottom" textRotation="0" wrapText="false" indent="0" shrinkToFit="false"/>
      <protection locked="true" hidden="false"/>
    </xf>
    <xf numFmtId="174" fontId="0" fillId="3" borderId="20" xfId="0" applyFont="false" applyBorder="true" applyAlignment="true" applyProtection="true">
      <alignment horizontal="general" vertical="bottom" textRotation="0" wrapText="false" indent="0" shrinkToFit="false"/>
      <protection locked="false" hidden="false"/>
    </xf>
    <xf numFmtId="174" fontId="0" fillId="3" borderId="15" xfId="0" applyFont="false" applyBorder="true" applyAlignment="true" applyProtection="true">
      <alignment horizontal="general" vertical="bottom" textRotation="0" wrapText="false" indent="0" shrinkToFit="false"/>
      <protection locked="false" hidden="false"/>
    </xf>
    <xf numFmtId="164" fontId="13" fillId="12" borderId="8" xfId="0" applyFont="true" applyBorder="true" applyAlignment="true" applyProtection="true">
      <alignment horizontal="left" vertical="bottom" textRotation="0" wrapText="true" indent="1" shrinkToFit="false"/>
      <protection locked="false" hidden="false"/>
    </xf>
    <xf numFmtId="174" fontId="0" fillId="0" borderId="20" xfId="0" applyFont="false" applyBorder="true" applyAlignment="true" applyProtection="true">
      <alignment horizontal="general" vertical="bottom" textRotation="0" wrapText="false" indent="0" shrinkToFit="false"/>
      <protection locked="false" hidden="false"/>
    </xf>
    <xf numFmtId="164" fontId="13" fillId="12" borderId="27" xfId="0" applyFont="true" applyBorder="true" applyAlignment="true" applyProtection="true">
      <alignment horizontal="left" vertical="bottom" textRotation="0" wrapText="true" indent="1" shrinkToFit="false"/>
      <protection locked="false" hidden="false"/>
    </xf>
    <xf numFmtId="164" fontId="13" fillId="3" borderId="8" xfId="0" applyFont="true" applyBorder="true" applyAlignment="true" applyProtection="true">
      <alignment horizontal="general" vertical="bottom" textRotation="0" wrapText="true" indent="0" shrinkToFit="false"/>
      <protection locked="true" hidden="false"/>
    </xf>
    <xf numFmtId="164" fontId="5" fillId="0" borderId="8" xfId="0" applyFont="true" applyBorder="true" applyAlignment="true" applyProtection="true">
      <alignment horizontal="general" vertical="bottom" textRotation="0" wrapText="false" indent="0" shrinkToFit="false"/>
      <protection locked="true" hidden="false"/>
    </xf>
    <xf numFmtId="164" fontId="13" fillId="3" borderId="27" xfId="0" applyFont="true" applyBorder="true" applyAlignment="true" applyProtection="true">
      <alignment horizontal="general" vertical="bottom" textRotation="0" wrapText="true" indent="0" shrinkToFit="false"/>
      <protection locked="true" hidden="false"/>
    </xf>
    <xf numFmtId="164" fontId="23" fillId="7" borderId="2" xfId="0" applyFont="true" applyBorder="true" applyAlignment="true" applyProtection="true">
      <alignment horizontal="general" vertical="bottom" textRotation="0" wrapText="true" indent="0" shrinkToFit="false"/>
      <protection locked="true" hidden="false"/>
    </xf>
    <xf numFmtId="164" fontId="23" fillId="7" borderId="30" xfId="0" applyFont="true" applyBorder="true" applyAlignment="true" applyProtection="true">
      <alignment horizontal="general" vertical="bottom" textRotation="0" wrapText="true" indent="0" shrinkToFit="false"/>
      <protection locked="true" hidden="false"/>
    </xf>
    <xf numFmtId="164" fontId="22" fillId="3" borderId="8" xfId="0" applyFont="true" applyBorder="true" applyAlignment="true" applyProtection="true">
      <alignment horizontal="general" vertical="bottom" textRotation="0" wrapText="true" indent="0" shrinkToFit="false"/>
      <protection locked="true" hidden="false"/>
    </xf>
    <xf numFmtId="164" fontId="22" fillId="3" borderId="27" xfId="0" applyFont="true" applyBorder="true" applyAlignment="true" applyProtection="true">
      <alignment horizontal="general" vertical="bottom" textRotation="0" wrapText="true" indent="0" shrinkToFit="false"/>
      <protection locked="true" hidden="false"/>
    </xf>
    <xf numFmtId="174" fontId="5" fillId="3" borderId="8" xfId="0" applyFont="true" applyBorder="true" applyAlignment="true" applyProtection="true">
      <alignment horizontal="general" vertical="bottom" textRotation="0" wrapText="false" indent="0" shrinkToFit="false"/>
      <protection locked="false" hidden="false"/>
    </xf>
    <xf numFmtId="174" fontId="5" fillId="3" borderId="15" xfId="0" applyFont="true" applyBorder="true" applyAlignment="true" applyProtection="true">
      <alignment horizontal="general" vertical="bottom" textRotation="0" wrapText="false" indent="0" shrinkToFit="false"/>
      <protection locked="false" hidden="false"/>
    </xf>
    <xf numFmtId="170" fontId="22" fillId="3" borderId="8" xfId="0" applyFont="true" applyBorder="true" applyAlignment="true" applyProtection="true">
      <alignment horizontal="general" vertical="bottom" textRotation="0" wrapText="false" indent="0" shrinkToFit="false"/>
      <protection locked="true" hidden="false"/>
    </xf>
    <xf numFmtId="170" fontId="22" fillId="3" borderId="27" xfId="0" applyFont="true" applyBorder="true" applyAlignment="true" applyProtection="true">
      <alignment horizontal="general" vertical="bottom" textRotation="0" wrapText="false" indent="0" shrinkToFit="false"/>
      <protection locked="true" hidden="false"/>
    </xf>
    <xf numFmtId="174" fontId="0" fillId="3" borderId="31" xfId="0" applyFont="false" applyBorder="true" applyAlignment="true" applyProtection="true">
      <alignment horizontal="general" vertical="bottom" textRotation="0" wrapText="false" indent="0" shrinkToFit="false"/>
      <protection locked="false" hidden="false"/>
    </xf>
    <xf numFmtId="174" fontId="0" fillId="3" borderId="22" xfId="0" applyFont="false" applyBorder="true" applyAlignment="true" applyProtection="true">
      <alignment horizontal="general" vertical="bottom" textRotation="0" wrapText="false" indent="0" shrinkToFit="false"/>
      <protection locked="false" hidden="false"/>
    </xf>
    <xf numFmtId="164" fontId="0" fillId="3" borderId="22" xfId="0" applyFont="false" applyBorder="true" applyAlignment="true" applyProtection="true">
      <alignment horizontal="general" vertical="bottom" textRotation="0" wrapText="false" indent="0" shrinkToFit="false"/>
      <protection locked="false" hidden="false"/>
    </xf>
    <xf numFmtId="164" fontId="0" fillId="3" borderId="32" xfId="0" applyFont="false" applyBorder="true" applyAlignment="true" applyProtection="true">
      <alignment horizontal="general" vertical="bottom" textRotation="0" wrapText="false" indent="0" shrinkToFit="false"/>
      <protection locked="false" hidden="false"/>
    </xf>
    <xf numFmtId="174" fontId="5" fillId="10" borderId="33" xfId="0" applyFont="true" applyBorder="true" applyAlignment="true" applyProtection="true">
      <alignment horizontal="general" vertical="bottom" textRotation="0" wrapText="false" indent="0" shrinkToFit="false"/>
      <protection locked="true" hidden="false"/>
    </xf>
    <xf numFmtId="174" fontId="5" fillId="10" borderId="34" xfId="0" applyFont="true" applyBorder="true" applyAlignment="true" applyProtection="true">
      <alignment horizontal="general" vertical="bottom" textRotation="0" wrapText="false" indent="0" shrinkToFit="false"/>
      <protection locked="true" hidden="false"/>
    </xf>
    <xf numFmtId="174" fontId="5" fillId="10" borderId="35" xfId="0" applyFont="true" applyBorder="true" applyAlignment="true" applyProtection="true">
      <alignment horizontal="general" vertical="bottom" textRotation="0" wrapText="false" indent="0" shrinkToFit="false"/>
      <protection locked="true" hidden="false"/>
    </xf>
    <xf numFmtId="174" fontId="5" fillId="10" borderId="36" xfId="0" applyFont="true" applyBorder="true" applyAlignment="true" applyProtection="true">
      <alignment horizontal="general" vertical="bottom" textRotation="0" wrapText="false" indent="0" shrinkToFit="false"/>
      <protection locked="true" hidden="false"/>
    </xf>
    <xf numFmtId="174" fontId="5" fillId="0" borderId="34" xfId="0" applyFont="true" applyBorder="true" applyAlignment="true" applyProtection="true">
      <alignment horizontal="general" vertical="bottom" textRotation="0" wrapText="false" indent="0" shrinkToFit="false"/>
      <protection locked="true" hidden="false"/>
    </xf>
    <xf numFmtId="174" fontId="5" fillId="10" borderId="37" xfId="0" applyFont="true" applyBorder="true" applyAlignment="true" applyProtection="true">
      <alignment horizontal="general" vertical="bottom" textRotation="0" wrapText="false" indent="0" shrinkToFit="false"/>
      <protection locked="true" hidden="false"/>
    </xf>
    <xf numFmtId="174" fontId="5" fillId="10" borderId="21" xfId="0" applyFont="true" applyBorder="true" applyAlignment="true" applyProtection="true">
      <alignment horizontal="general" vertical="bottom" textRotation="0" wrapText="false" indent="0" shrinkToFit="false"/>
      <protection locked="true" hidden="false"/>
    </xf>
    <xf numFmtId="174" fontId="5" fillId="10" borderId="38" xfId="0" applyFont="true" applyBorder="true" applyAlignment="true" applyProtection="true">
      <alignment horizontal="general" vertical="bottom" textRotation="0" wrapText="false" indent="0" shrinkToFit="false"/>
      <protection locked="true" hidden="false"/>
    </xf>
    <xf numFmtId="174" fontId="5" fillId="3" borderId="33" xfId="0" applyFont="true" applyBorder="true" applyAlignment="true" applyProtection="true">
      <alignment horizontal="general" vertical="bottom" textRotation="0" wrapText="false" indent="0" shrinkToFit="false"/>
      <protection locked="false" hidden="false"/>
    </xf>
    <xf numFmtId="174" fontId="5" fillId="3" borderId="34" xfId="0" applyFont="true" applyBorder="true" applyAlignment="true" applyProtection="true">
      <alignment horizontal="general" vertical="bottom" textRotation="0" wrapText="false" indent="0" shrinkToFit="false"/>
      <protection locked="false" hidden="false"/>
    </xf>
    <xf numFmtId="164" fontId="5" fillId="3" borderId="34" xfId="0" applyFont="true" applyBorder="true" applyAlignment="true" applyProtection="true">
      <alignment horizontal="general" vertical="bottom" textRotation="0" wrapText="false" indent="0" shrinkToFit="false"/>
      <protection locked="false" hidden="false"/>
    </xf>
    <xf numFmtId="164" fontId="5" fillId="3" borderId="39" xfId="0" applyFont="true" applyBorder="true" applyAlignment="true" applyProtection="true">
      <alignment horizontal="general" vertical="bottom" textRotation="0" wrapText="false" indent="0" shrinkToFit="false"/>
      <protection locked="false" hidden="false"/>
    </xf>
    <xf numFmtId="174" fontId="5" fillId="3" borderId="40" xfId="0" applyFont="true" applyBorder="true" applyAlignment="true" applyProtection="true">
      <alignment horizontal="general" vertical="bottom" textRotation="0" wrapText="false" indent="0" shrinkToFit="false"/>
      <protection locked="false" hidden="false"/>
    </xf>
    <xf numFmtId="174" fontId="5" fillId="3" borderId="41" xfId="0" applyFont="true" applyBorder="true" applyAlignment="true" applyProtection="true">
      <alignment horizontal="general" vertical="bottom" textRotation="0" wrapText="false" indent="0" shrinkToFit="false"/>
      <protection locked="false" hidden="false"/>
    </xf>
    <xf numFmtId="164" fontId="5" fillId="3" borderId="41" xfId="0" applyFont="true" applyBorder="true" applyAlignment="true" applyProtection="true">
      <alignment horizontal="general" vertical="bottom" textRotation="0" wrapText="false" indent="0" shrinkToFit="false"/>
      <protection locked="false" hidden="false"/>
    </xf>
    <xf numFmtId="164" fontId="5" fillId="3" borderId="42" xfId="0" applyFont="true" applyBorder="true" applyAlignment="true" applyProtection="true">
      <alignment horizontal="general" vertical="bottom" textRotation="0" wrapText="false" indent="0" shrinkToFit="false"/>
      <protection locked="false" hidden="false"/>
    </xf>
    <xf numFmtId="174" fontId="5" fillId="3" borderId="20" xfId="0" applyFont="true" applyBorder="true" applyAlignment="true" applyProtection="true">
      <alignment horizontal="general" vertical="bottom" textRotation="0" wrapText="false" indent="0" shrinkToFit="false"/>
      <protection locked="false" hidden="false"/>
    </xf>
    <xf numFmtId="164" fontId="13" fillId="0" borderId="0" xfId="0" applyFont="true" applyBorder="false" applyAlignment="true" applyProtection="true">
      <alignment horizontal="left" vertical="bottom" textRotation="0" wrapText="false" indent="1" shrinkToFit="false"/>
      <protection locked="true" hidden="false"/>
    </xf>
    <xf numFmtId="174" fontId="5" fillId="0" borderId="0" xfId="0" applyFont="true" applyBorder="false" applyAlignment="true" applyProtection="true">
      <alignment horizontal="general" vertical="bottom" textRotation="0" wrapText="false" indent="0" shrinkToFit="false"/>
      <protection locked="true" hidden="false"/>
    </xf>
    <xf numFmtId="164" fontId="0" fillId="3" borderId="20" xfId="0" applyFont="false" applyBorder="true" applyAlignment="true" applyProtection="true">
      <alignment horizontal="general" vertical="bottom" textRotation="0" wrapText="false" indent="0" shrinkToFit="false"/>
      <protection locked="false" hidden="false"/>
    </xf>
    <xf numFmtId="174" fontId="0" fillId="3" borderId="32" xfId="0" applyFont="false" applyBorder="true" applyAlignment="true" applyProtection="true">
      <alignment horizontal="general" vertical="bottom" textRotation="0" wrapText="false" indent="0" shrinkToFit="false"/>
      <protection locked="false" hidden="false"/>
    </xf>
    <xf numFmtId="174" fontId="0" fillId="3" borderId="43" xfId="0" applyFont="false" applyBorder="true" applyAlignment="true" applyProtection="true">
      <alignment horizontal="general" vertical="bottom" textRotation="0" wrapText="false" indent="0" shrinkToFit="false"/>
      <protection locked="false" hidden="false"/>
    </xf>
    <xf numFmtId="164" fontId="5" fillId="3" borderId="20" xfId="0" applyFont="true" applyBorder="true" applyAlignment="true" applyProtection="true">
      <alignment horizontal="general" vertical="bottom" textRotation="0" wrapText="false" indent="0" shrinkToFit="false"/>
      <protection locked="false" hidden="false"/>
    </xf>
    <xf numFmtId="164" fontId="5" fillId="3" borderId="8" xfId="0" applyFont="true" applyBorder="true" applyAlignment="true" applyProtection="true">
      <alignment horizontal="general" vertical="bottom" textRotation="0" wrapText="false" indent="0" shrinkToFit="false"/>
      <protection locked="false" hidden="false"/>
    </xf>
    <xf numFmtId="174" fontId="5" fillId="10" borderId="0" xfId="0" applyFont="true" applyBorder="false" applyAlignment="true" applyProtection="true">
      <alignment horizontal="general" vertical="bottom" textRotation="0" wrapText="false" indent="0" shrinkToFit="false"/>
      <protection locked="false" hidden="false"/>
    </xf>
    <xf numFmtId="174" fontId="5" fillId="10" borderId="44" xfId="0" applyFont="true" applyBorder="true" applyAlignment="true" applyProtection="true">
      <alignment horizontal="general" vertical="bottom" textRotation="0" wrapText="false" indent="0" shrinkToFit="false"/>
      <protection locked="true" hidden="false"/>
    </xf>
    <xf numFmtId="174" fontId="5" fillId="10" borderId="45" xfId="0" applyFont="true" applyBorder="true" applyAlignment="true" applyProtection="true">
      <alignment horizontal="general" vertical="bottom" textRotation="0" wrapText="false" indent="0" shrinkToFit="false"/>
      <protection locked="true" hidden="false"/>
    </xf>
    <xf numFmtId="174" fontId="5" fillId="10" borderId="46" xfId="0" applyFont="true" applyBorder="true" applyAlignment="true" applyProtection="true">
      <alignment horizontal="general" vertical="bottom" textRotation="0" wrapText="false" indent="0" shrinkToFit="false"/>
      <protection locked="true" hidden="false"/>
    </xf>
    <xf numFmtId="164" fontId="37" fillId="3" borderId="27" xfId="0" applyFont="true" applyBorder="true" applyAlignment="true" applyProtection="true">
      <alignment horizontal="general" vertical="bottom" textRotation="0" wrapText="true" indent="0" shrinkToFit="false"/>
      <protection locked="true" hidden="false"/>
    </xf>
    <xf numFmtId="174" fontId="5" fillId="3" borderId="0" xfId="0" applyFont="true" applyBorder="false" applyAlignment="true" applyProtection="true">
      <alignment horizontal="general" vertical="bottom" textRotation="0" wrapText="false" indent="0" shrinkToFit="false"/>
      <protection locked="true" hidden="false"/>
    </xf>
    <xf numFmtId="174" fontId="5" fillId="3" borderId="15" xfId="0" applyFont="true" applyBorder="true" applyAlignment="true" applyProtection="true">
      <alignment horizontal="general" vertical="bottom" textRotation="0" wrapText="false" indent="0" shrinkToFit="false"/>
      <protection locked="true" hidden="false"/>
    </xf>
    <xf numFmtId="174" fontId="5" fillId="3" borderId="26" xfId="0" applyFont="true" applyBorder="true" applyAlignment="true" applyProtection="true">
      <alignment horizontal="general" vertical="bottom" textRotation="0" wrapText="false" indent="0" shrinkToFit="false"/>
      <protection locked="true" hidden="false"/>
    </xf>
    <xf numFmtId="174" fontId="5" fillId="3" borderId="29" xfId="0" applyFont="true" applyBorder="true" applyAlignment="true" applyProtection="true">
      <alignment horizontal="general" vertical="bottom" textRotation="0" wrapText="false" indent="0" shrinkToFit="false"/>
      <protection locked="true" hidden="false"/>
    </xf>
    <xf numFmtId="174" fontId="5" fillId="10" borderId="11" xfId="0" applyFont="true" applyBorder="true" applyAlignment="true" applyProtection="true">
      <alignment horizontal="general" vertical="bottom" textRotation="0" wrapText="false" indent="0" shrinkToFit="false"/>
      <protection locked="true" hidden="false"/>
    </xf>
    <xf numFmtId="174" fontId="5" fillId="10" borderId="16" xfId="0" applyFont="true" applyBorder="true" applyAlignment="true" applyProtection="true">
      <alignment horizontal="general" vertical="bottom" textRotation="0" wrapText="false" indent="0" shrinkToFit="false"/>
      <protection locked="true" hidden="false"/>
    </xf>
    <xf numFmtId="174" fontId="5" fillId="10" borderId="47" xfId="0" applyFont="true" applyBorder="true" applyAlignment="true" applyProtection="true">
      <alignment horizontal="general" vertical="bottom" textRotation="0" wrapText="false" indent="0" shrinkToFit="false"/>
      <protection locked="true" hidden="false"/>
    </xf>
    <xf numFmtId="174" fontId="5" fillId="10" borderId="22" xfId="0" applyFont="true" applyBorder="true" applyAlignment="true" applyProtection="true">
      <alignment horizontal="general" vertical="bottom" textRotation="0" wrapText="false" indent="0" shrinkToFit="false"/>
      <protection locked="true" hidden="false"/>
    </xf>
    <xf numFmtId="174" fontId="5" fillId="10" borderId="43" xfId="0" applyFont="true" applyBorder="true" applyAlignment="true" applyProtection="true">
      <alignment horizontal="general" vertical="bottom" textRotation="0" wrapText="false" indent="0" shrinkToFit="false"/>
      <protection locked="true" hidden="false"/>
    </xf>
    <xf numFmtId="174" fontId="5" fillId="3" borderId="8" xfId="0" applyFont="true" applyBorder="true" applyAlignment="true" applyProtection="true">
      <alignment horizontal="general" vertical="bottom" textRotation="0" wrapText="false" indent="0" shrinkToFit="false"/>
      <protection locked="true" hidden="false"/>
    </xf>
    <xf numFmtId="174" fontId="38" fillId="3" borderId="0" xfId="0" applyFont="true" applyBorder="false" applyAlignment="true" applyProtection="true">
      <alignment horizontal="general" vertical="bottom" textRotation="0" wrapText="false" indent="0" shrinkToFit="false"/>
      <protection locked="true" hidden="false"/>
    </xf>
    <xf numFmtId="170" fontId="22" fillId="3" borderId="48" xfId="0" applyFont="true" applyBorder="true" applyAlignment="true" applyProtection="true">
      <alignment horizontal="general" vertical="bottom" textRotation="0" wrapText="true" indent="0" shrinkToFit="false"/>
      <protection locked="true" hidden="false"/>
    </xf>
    <xf numFmtId="168" fontId="5" fillId="10" borderId="6" xfId="0" applyFont="true" applyBorder="true" applyAlignment="true" applyProtection="true">
      <alignment horizontal="general" vertical="bottom" textRotation="0" wrapText="false" indent="0" shrinkToFit="false"/>
      <protection locked="false" hidden="false"/>
    </xf>
    <xf numFmtId="168" fontId="5" fillId="10" borderId="6" xfId="0" applyFont="true" applyBorder="true" applyAlignment="true" applyProtection="true">
      <alignment horizontal="general" vertical="bottom" textRotation="0" wrapText="false" indent="0" shrinkToFit="false"/>
      <protection locked="true" hidden="false"/>
    </xf>
    <xf numFmtId="168" fontId="5" fillId="10" borderId="17" xfId="0" applyFont="true" applyBorder="true" applyAlignment="true" applyProtection="true">
      <alignment horizontal="general" vertical="bottom" textRotation="0" wrapText="false" indent="0" shrinkToFit="false"/>
      <protection locked="true" hidden="false"/>
    </xf>
    <xf numFmtId="168" fontId="5" fillId="10" borderId="5" xfId="0" applyFont="true" applyBorder="true" applyAlignment="true" applyProtection="true">
      <alignment horizontal="general" vertical="bottom" textRotation="0" wrapText="false" indent="0" shrinkToFit="false"/>
      <protection locked="true" hidden="false"/>
    </xf>
    <xf numFmtId="164" fontId="22" fillId="3" borderId="49" xfId="0" applyFont="true" applyBorder="true" applyAlignment="true" applyProtection="true">
      <alignment horizontal="general" vertical="bottom" textRotation="0" wrapText="true" indent="0" shrinkToFit="false"/>
      <protection locked="true" hidden="false"/>
    </xf>
    <xf numFmtId="168" fontId="5" fillId="10" borderId="11" xfId="0" applyFont="true" applyBorder="true" applyAlignment="true" applyProtection="true">
      <alignment horizontal="general" vertical="bottom" textRotation="0" wrapText="false" indent="0" shrinkToFit="false"/>
      <protection locked="true" hidden="false"/>
    </xf>
    <xf numFmtId="168" fontId="5" fillId="10" borderId="16" xfId="0" applyFont="true" applyBorder="true" applyAlignment="true" applyProtection="true">
      <alignment horizontal="general" vertical="bottom" textRotation="0" wrapText="false" indent="0" shrinkToFit="false"/>
      <protection locked="true" hidden="false"/>
    </xf>
    <xf numFmtId="174" fontId="5" fillId="10" borderId="50" xfId="0" applyFont="true" applyBorder="true" applyAlignment="true" applyProtection="true">
      <alignment horizontal="general" vertical="bottom" textRotation="0" wrapText="false" indent="0" shrinkToFit="false"/>
      <protection locked="true" hidden="false"/>
    </xf>
    <xf numFmtId="174" fontId="5" fillId="0" borderId="10" xfId="0" applyFont="true" applyBorder="true" applyAlignment="true" applyProtection="true">
      <alignment horizontal="general" vertical="bottom" textRotation="0" wrapText="false" indent="0" shrinkToFit="false"/>
      <protection locked="true" hidden="false"/>
    </xf>
    <xf numFmtId="168" fontId="5" fillId="10" borderId="10" xfId="0" applyFont="true" applyBorder="true" applyAlignment="true" applyProtection="true">
      <alignment horizontal="general" vertical="bottom" textRotation="0" wrapText="false" indent="0" shrinkToFit="false"/>
      <protection locked="true" hidden="false"/>
    </xf>
    <xf numFmtId="174" fontId="5" fillId="10" borderId="51" xfId="0" applyFont="true" applyBorder="true" applyAlignment="true" applyProtection="true">
      <alignment horizontal="general" vertical="bottom" textRotation="0" wrapText="false" indent="0" shrinkToFit="false"/>
      <protection locked="true" hidden="false"/>
    </xf>
    <xf numFmtId="168" fontId="5" fillId="3" borderId="0" xfId="0" applyFont="true" applyBorder="false" applyAlignment="true" applyProtection="true">
      <alignment horizontal="general" vertical="bottom" textRotation="0" wrapText="false" indent="0" shrinkToFit="false"/>
      <protection locked="false" hidden="false"/>
    </xf>
    <xf numFmtId="168" fontId="5" fillId="3" borderId="15" xfId="0" applyFont="true" applyBorder="true" applyAlignment="true" applyProtection="true">
      <alignment horizontal="general" vertical="bottom" textRotation="0" wrapText="false" indent="0" shrinkToFit="false"/>
      <protection locked="false" hidden="false"/>
    </xf>
    <xf numFmtId="168" fontId="5" fillId="3" borderId="8" xfId="0" applyFont="true" applyBorder="true" applyAlignment="true" applyProtection="true">
      <alignment horizontal="general" vertical="bottom" textRotation="0" wrapText="false" indent="0" shrinkToFit="false"/>
      <protection locked="false" hidden="false"/>
    </xf>
    <xf numFmtId="164" fontId="13" fillId="3" borderId="48" xfId="0" applyFont="true" applyBorder="true" applyAlignment="true" applyProtection="true">
      <alignment horizontal="general" vertical="bottom" textRotation="0" wrapText="true" indent="0" shrinkToFit="false"/>
      <protection locked="true" hidden="false"/>
    </xf>
    <xf numFmtId="168" fontId="5" fillId="3" borderId="6" xfId="0" applyFont="true" applyBorder="true" applyAlignment="true" applyProtection="true">
      <alignment horizontal="general" vertical="bottom" textRotation="0" wrapText="false" indent="0" shrinkToFit="false"/>
      <protection locked="false" hidden="false"/>
    </xf>
    <xf numFmtId="168" fontId="5" fillId="3" borderId="17" xfId="0" applyFont="true" applyBorder="true" applyAlignment="true" applyProtection="true">
      <alignment horizontal="general" vertical="bottom" textRotation="0" wrapText="false" indent="0" shrinkToFit="false"/>
      <protection locked="false" hidden="false"/>
    </xf>
    <xf numFmtId="168" fontId="5" fillId="3" borderId="5" xfId="0" applyFont="true" applyBorder="true" applyAlignment="true" applyProtection="true">
      <alignment horizontal="general" vertical="bottom" textRotation="0" wrapText="false" indent="0" shrinkToFit="false"/>
      <protection locked="false" hidden="false"/>
    </xf>
    <xf numFmtId="168" fontId="5" fillId="10" borderId="11" xfId="0" applyFont="true" applyBorder="true" applyAlignment="true" applyProtection="true">
      <alignment horizontal="right" vertical="bottom" textRotation="0" wrapText="false" indent="0" shrinkToFit="false"/>
      <protection locked="true" hidden="false"/>
    </xf>
    <xf numFmtId="168" fontId="5" fillId="10" borderId="10" xfId="0" applyFont="true" applyBorder="true" applyAlignment="true" applyProtection="true">
      <alignment horizontal="right"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false" hidden="false"/>
    </xf>
    <xf numFmtId="164" fontId="5" fillId="3" borderId="0" xfId="0" applyFont="true" applyBorder="false" applyAlignment="true" applyProtection="true">
      <alignment horizontal="general" vertical="bottom" textRotation="0" wrapText="false" indent="0" shrinkToFit="false"/>
      <protection locked="true" hidden="false"/>
    </xf>
    <xf numFmtId="164" fontId="25" fillId="3" borderId="5" xfId="0" applyFont="true" applyBorder="true" applyAlignment="true" applyProtection="true">
      <alignment horizontal="general" vertical="bottom" textRotation="0" wrapText="false" indent="0" shrinkToFit="false"/>
      <protection locked="false" hidden="false"/>
    </xf>
    <xf numFmtId="164" fontId="25" fillId="3" borderId="6" xfId="0" applyFont="true" applyBorder="true" applyAlignment="true" applyProtection="true">
      <alignment horizontal="general" vertical="bottom" textRotation="0" wrapText="false" indent="0" shrinkToFit="false"/>
      <protection locked="false" hidden="false"/>
    </xf>
    <xf numFmtId="164" fontId="27" fillId="3" borderId="8" xfId="0" applyFont="true" applyBorder="true" applyAlignment="true" applyProtection="true">
      <alignment horizontal="left" vertical="bottom" textRotation="0" wrapText="false" indent="0" shrinkToFit="false"/>
      <protection locked="false" hidden="false"/>
    </xf>
    <xf numFmtId="164" fontId="27" fillId="3" borderId="0" xfId="0" applyFont="true" applyBorder="false" applyAlignment="true" applyProtection="true">
      <alignment horizontal="left" vertical="bottom" textRotation="0" wrapText="false" indent="0" shrinkToFit="false"/>
      <protection locked="false" hidden="false"/>
    </xf>
    <xf numFmtId="164" fontId="27" fillId="3" borderId="8" xfId="0" applyFont="true" applyBorder="true" applyAlignment="true" applyProtection="true">
      <alignment horizontal="general" vertical="bottom" textRotation="0" wrapText="false" indent="0" shrinkToFit="false"/>
      <protection locked="false" hidden="false"/>
    </xf>
    <xf numFmtId="164" fontId="25" fillId="3" borderId="8" xfId="0" applyFont="true" applyBorder="true" applyAlignment="true" applyProtection="true">
      <alignment horizontal="general" vertical="bottom" textRotation="0" wrapText="false" indent="0" shrinkToFit="false"/>
      <protection locked="false" hidden="false"/>
    </xf>
    <xf numFmtId="164" fontId="27" fillId="3" borderId="10" xfId="0" applyFont="true" applyBorder="true" applyAlignment="true" applyProtection="true">
      <alignment horizontal="general" vertical="bottom" textRotation="0" wrapText="false" indent="0" shrinkToFit="false"/>
      <protection locked="false" hidden="false"/>
    </xf>
    <xf numFmtId="164" fontId="42" fillId="3" borderId="11" xfId="0" applyFont="true" applyBorder="true" applyAlignment="true" applyProtection="true">
      <alignment horizontal="center" vertical="bottom" textRotation="0" wrapText="true" indent="0" shrinkToFit="false"/>
      <protection locked="false" hidden="false"/>
    </xf>
    <xf numFmtId="164" fontId="42" fillId="3" borderId="0" xfId="0" applyFont="true" applyBorder="false" applyAlignment="true" applyProtection="true">
      <alignment horizontal="center" vertical="bottom" textRotation="0" wrapText="true" indent="0" shrinkToFit="false"/>
      <protection locked="false" hidden="false"/>
    </xf>
    <xf numFmtId="164" fontId="23" fillId="7" borderId="4" xfId="0" applyFont="true" applyBorder="true" applyAlignment="true" applyProtection="true">
      <alignment horizontal="general" vertical="bottom" textRotation="0" wrapText="false" indent="0" shrinkToFit="false"/>
      <protection locked="true" hidden="true"/>
    </xf>
    <xf numFmtId="164" fontId="23" fillId="7" borderId="13" xfId="0" applyFont="true" applyBorder="true" applyAlignment="true" applyProtection="true">
      <alignment horizontal="general" vertical="bottom" textRotation="0" wrapText="false" indent="0" shrinkToFit="false"/>
      <protection locked="true" hidden="true"/>
    </xf>
    <xf numFmtId="164" fontId="37" fillId="7" borderId="13" xfId="0" applyFont="true" applyBorder="true" applyAlignment="true" applyProtection="true">
      <alignment horizontal="general" vertical="bottom" textRotation="0" wrapText="false" indent="0" shrinkToFit="false"/>
      <protection locked="true" hidden="false"/>
    </xf>
    <xf numFmtId="164" fontId="23" fillId="7" borderId="14" xfId="0" applyFont="true" applyBorder="true" applyAlignment="true" applyProtection="true">
      <alignment horizontal="general" vertical="bottom" textRotation="0" wrapText="false" indent="0" shrinkToFit="false"/>
      <protection locked="true" hidden="true"/>
    </xf>
    <xf numFmtId="177" fontId="27" fillId="3" borderId="0" xfId="0" applyFont="true" applyBorder="false" applyAlignment="true" applyProtection="true">
      <alignment horizontal="right" vertical="bottom" textRotation="0" wrapText="false" indent="0" shrinkToFit="false"/>
      <protection locked="true" hidden="false"/>
    </xf>
    <xf numFmtId="171" fontId="25" fillId="3" borderId="0" xfId="0" applyFont="true" applyBorder="false" applyAlignment="true" applyProtection="true">
      <alignment horizontal="right" vertical="bottom" textRotation="0" wrapText="false" indent="0" shrinkToFit="false"/>
      <protection locked="true" hidden="false"/>
    </xf>
    <xf numFmtId="170" fontId="29" fillId="3" borderId="0" xfId="0" applyFont="true" applyBorder="false" applyAlignment="true" applyProtection="true">
      <alignment horizontal="center" vertical="bottom" textRotation="0" wrapText="false" indent="0" shrinkToFit="false"/>
      <protection locked="false" hidden="false"/>
    </xf>
    <xf numFmtId="164" fontId="27" fillId="13" borderId="52" xfId="0" applyFont="true" applyBorder="true" applyAlignment="true" applyProtection="true">
      <alignment horizontal="general" vertical="bottom" textRotation="0" wrapText="false" indent="0" shrinkToFit="false"/>
      <protection locked="true" hidden="false"/>
    </xf>
    <xf numFmtId="164" fontId="29" fillId="13" borderId="34" xfId="0" applyFont="true" applyBorder="true" applyAlignment="true" applyProtection="true">
      <alignment horizontal="center" vertical="bottom" textRotation="0" wrapText="false" indent="0" shrinkToFit="false"/>
      <protection locked="true" hidden="false"/>
    </xf>
    <xf numFmtId="164" fontId="29" fillId="13" borderId="39" xfId="0" applyFont="true" applyBorder="true" applyAlignment="true" applyProtection="true">
      <alignment horizontal="center" vertical="bottom" textRotation="0" wrapText="false" indent="0" shrinkToFit="false"/>
      <protection locked="true" hidden="false"/>
    </xf>
    <xf numFmtId="164" fontId="29" fillId="13" borderId="0" xfId="0" applyFont="true" applyBorder="false" applyAlignment="true" applyProtection="true">
      <alignment horizontal="center" vertical="bottom" textRotation="0" wrapText="false" indent="0" shrinkToFit="false"/>
      <protection locked="true" hidden="false"/>
    </xf>
    <xf numFmtId="164" fontId="25" fillId="3" borderId="27" xfId="0" applyFont="true" applyBorder="true" applyAlignment="true" applyProtection="true">
      <alignment horizontal="general" vertical="bottom" textRotation="0" wrapText="false" indent="0" shrinkToFit="false"/>
      <protection locked="true" hidden="false"/>
    </xf>
    <xf numFmtId="168" fontId="25" fillId="3" borderId="28" xfId="0" applyFont="true" applyBorder="true" applyAlignment="true" applyProtection="true">
      <alignment horizontal="general" vertical="bottom" textRotation="0" wrapText="false" indent="0" shrinkToFit="false"/>
      <protection locked="true" hidden="false"/>
    </xf>
    <xf numFmtId="178" fontId="25" fillId="3" borderId="0" xfId="28" applyFont="true" applyBorder="true" applyAlignment="true" applyProtection="true">
      <alignment horizontal="right" vertical="bottom" textRotation="0" wrapText="false" indent="0" shrinkToFit="false"/>
      <protection locked="true" hidden="false"/>
    </xf>
    <xf numFmtId="178" fontId="25" fillId="3" borderId="28" xfId="28" applyFont="true" applyBorder="true" applyAlignment="true" applyProtection="true">
      <alignment horizontal="right" vertical="bottom" textRotation="0" wrapText="false" indent="0" shrinkToFit="false"/>
      <protection locked="true" hidden="false"/>
    </xf>
    <xf numFmtId="164" fontId="25" fillId="3" borderId="53" xfId="0" applyFont="true" applyBorder="true" applyAlignment="true" applyProtection="true">
      <alignment horizontal="general" vertical="bottom" textRotation="0" wrapText="false" indent="0" shrinkToFit="false"/>
      <protection locked="true" hidden="false"/>
    </xf>
    <xf numFmtId="166" fontId="25" fillId="3" borderId="22" xfId="28" applyFont="true" applyBorder="true" applyAlignment="true" applyProtection="true">
      <alignment horizontal="right" vertical="bottom" textRotation="0" wrapText="false" indent="0" shrinkToFit="false"/>
      <protection locked="true" hidden="false"/>
    </xf>
    <xf numFmtId="166" fontId="25" fillId="3" borderId="32" xfId="28" applyFont="true" applyBorder="true" applyAlignment="true" applyProtection="true">
      <alignment horizontal="right" vertical="bottom" textRotation="0" wrapText="false" indent="0" shrinkToFit="false"/>
      <protection locked="true" hidden="false"/>
    </xf>
    <xf numFmtId="166" fontId="25" fillId="13" borderId="34" xfId="28" applyFont="true" applyBorder="true" applyAlignment="true" applyProtection="true">
      <alignment horizontal="right" vertical="bottom" textRotation="0" wrapText="false" indent="0" shrinkToFit="false"/>
      <protection locked="true" hidden="false"/>
    </xf>
    <xf numFmtId="166" fontId="25" fillId="13" borderId="39" xfId="28" applyFont="true" applyBorder="true" applyAlignment="true" applyProtection="true">
      <alignment horizontal="right" vertical="bottom" textRotation="0" wrapText="false" indent="0" shrinkToFit="false"/>
      <protection locked="true" hidden="false"/>
    </xf>
    <xf numFmtId="168" fontId="25" fillId="3" borderId="0" xfId="28" applyFont="true" applyBorder="true" applyAlignment="true" applyProtection="true">
      <alignment horizontal="right" vertical="bottom" textRotation="0" wrapText="false" indent="0" shrinkToFit="false"/>
      <protection locked="true" hidden="false"/>
    </xf>
    <xf numFmtId="168" fontId="25" fillId="3" borderId="28" xfId="28" applyFont="true" applyBorder="true" applyAlignment="true" applyProtection="true">
      <alignment horizontal="right" vertical="bottom" textRotation="0" wrapText="false" indent="0" shrinkToFit="false"/>
      <protection locked="true" hidden="false"/>
    </xf>
    <xf numFmtId="164" fontId="27" fillId="3" borderId="27" xfId="0" applyFont="true" applyBorder="true" applyAlignment="true" applyProtection="true">
      <alignment horizontal="general" vertical="bottom" textRotation="0" wrapText="false" indent="0" shrinkToFit="false"/>
      <protection locked="true" hidden="false"/>
    </xf>
    <xf numFmtId="166" fontId="27" fillId="3" borderId="0" xfId="0" applyFont="true" applyBorder="false" applyAlignment="true" applyProtection="true">
      <alignment horizontal="right" vertical="bottom" textRotation="0" wrapText="false" indent="0" shrinkToFit="false"/>
      <protection locked="true" hidden="false"/>
    </xf>
    <xf numFmtId="166" fontId="27" fillId="3" borderId="28" xfId="0" applyFont="true" applyBorder="true" applyAlignment="true" applyProtection="true">
      <alignment horizontal="right" vertical="bottom" textRotation="0" wrapText="false" indent="0" shrinkToFit="false"/>
      <protection locked="true" hidden="false"/>
    </xf>
    <xf numFmtId="164" fontId="22" fillId="3" borderId="15" xfId="0" applyFont="true" applyBorder="true" applyAlignment="true" applyProtection="true">
      <alignment horizontal="general" vertical="bottom" textRotation="0" wrapText="false" indent="0" shrinkToFit="false"/>
      <protection locked="false" hidden="false"/>
    </xf>
    <xf numFmtId="166" fontId="25" fillId="3" borderId="0" xfId="28" applyFont="true" applyBorder="true" applyAlignment="true" applyProtection="true">
      <alignment horizontal="right" vertical="bottom" textRotation="0" wrapText="false" indent="0" shrinkToFit="false"/>
      <protection locked="true" hidden="false"/>
    </xf>
    <xf numFmtId="166" fontId="25" fillId="3" borderId="28" xfId="28" applyFont="true" applyBorder="true" applyAlignment="true" applyProtection="true">
      <alignment horizontal="right" vertical="bottom" textRotation="0" wrapText="false" indent="0" shrinkToFit="false"/>
      <protection locked="true" hidden="false"/>
    </xf>
    <xf numFmtId="166" fontId="43" fillId="3" borderId="22" xfId="28" applyFont="true" applyBorder="true" applyAlignment="true" applyProtection="true">
      <alignment horizontal="right" vertical="bottom" textRotation="0" wrapText="false" indent="0" shrinkToFit="false"/>
      <protection locked="true" hidden="false"/>
    </xf>
    <xf numFmtId="166" fontId="43" fillId="3" borderId="32" xfId="28" applyFont="true" applyBorder="true" applyAlignment="true" applyProtection="true">
      <alignment horizontal="right" vertical="bottom" textRotation="0" wrapText="false" indent="0" shrinkToFit="false"/>
      <protection locked="true" hidden="false"/>
    </xf>
    <xf numFmtId="164" fontId="25" fillId="3" borderId="0" xfId="0" applyFont="true" applyBorder="false" applyAlignment="true" applyProtection="true">
      <alignment horizontal="general" vertical="bottom" textRotation="0" wrapText="false" indent="0" shrinkToFit="false"/>
      <protection locked="true" hidden="false"/>
    </xf>
    <xf numFmtId="164" fontId="25" fillId="13" borderId="34" xfId="0" applyFont="true" applyBorder="true" applyAlignment="true" applyProtection="true">
      <alignment horizontal="general" vertical="bottom" textRotation="0" wrapText="false" indent="0" shrinkToFit="false"/>
      <protection locked="true" hidden="false"/>
    </xf>
    <xf numFmtId="164" fontId="25" fillId="13" borderId="39" xfId="0" applyFont="true" applyBorder="true" applyAlignment="true" applyProtection="true">
      <alignment horizontal="general" vertical="bottom" textRotation="0" wrapText="false" indent="0" shrinkToFit="false"/>
      <protection locked="true" hidden="false"/>
    </xf>
    <xf numFmtId="179" fontId="25" fillId="3" borderId="0" xfId="0" applyFont="true" applyBorder="false" applyAlignment="true" applyProtection="true">
      <alignment horizontal="right" vertical="bottom" textRotation="0" wrapText="false" indent="0" shrinkToFit="false"/>
      <protection locked="true" hidden="false"/>
    </xf>
    <xf numFmtId="179" fontId="43" fillId="3" borderId="0" xfId="0" applyFont="true" applyBorder="false" applyAlignment="true" applyProtection="true">
      <alignment horizontal="right" vertical="bottom" textRotation="0" wrapText="false" indent="0" shrinkToFit="false"/>
      <protection locked="true" hidden="false"/>
    </xf>
    <xf numFmtId="179" fontId="43" fillId="3" borderId="28" xfId="0" applyFont="true" applyBorder="true" applyAlignment="true" applyProtection="true">
      <alignment horizontal="right" vertical="bottom" textRotation="0" wrapText="false" indent="0" shrinkToFit="false"/>
      <protection locked="true" hidden="false"/>
    </xf>
    <xf numFmtId="180" fontId="25" fillId="3" borderId="0" xfId="0" applyFont="true" applyBorder="false" applyAlignment="true" applyProtection="true">
      <alignment horizontal="right" vertical="bottom" textRotation="0" wrapText="false" indent="0" shrinkToFit="false"/>
      <protection locked="true" hidden="false"/>
    </xf>
    <xf numFmtId="180" fontId="43" fillId="3" borderId="0" xfId="0" applyFont="true" applyBorder="false" applyAlignment="true" applyProtection="true">
      <alignment horizontal="right" vertical="bottom" textRotation="0" wrapText="false" indent="0" shrinkToFit="false"/>
      <protection locked="true" hidden="false"/>
    </xf>
    <xf numFmtId="180" fontId="43" fillId="3" borderId="28" xfId="0" applyFont="true" applyBorder="true" applyAlignment="true" applyProtection="true">
      <alignment horizontal="right" vertical="bottom" textRotation="0" wrapText="false" indent="0" shrinkToFit="false"/>
      <protection locked="true" hidden="false"/>
    </xf>
    <xf numFmtId="179" fontId="25" fillId="3" borderId="53" xfId="0" applyFont="true" applyBorder="true" applyAlignment="true" applyProtection="true">
      <alignment horizontal="general" vertical="bottom" textRotation="0" wrapText="false" indent="0" shrinkToFit="false"/>
      <protection locked="true" hidden="false"/>
    </xf>
    <xf numFmtId="174" fontId="25" fillId="3" borderId="0" xfId="0" applyFont="true" applyBorder="false" applyAlignment="true" applyProtection="true">
      <alignment horizontal="right" vertical="bottom" textRotation="0" wrapText="false" indent="0" shrinkToFit="false"/>
      <protection locked="true" hidden="false"/>
    </xf>
    <xf numFmtId="174" fontId="25" fillId="3" borderId="28" xfId="0" applyFont="true" applyBorder="true" applyAlignment="true" applyProtection="true">
      <alignment horizontal="right" vertical="bottom" textRotation="0" wrapText="false" indent="0" shrinkToFit="false"/>
      <protection locked="true" hidden="false"/>
    </xf>
    <xf numFmtId="168" fontId="43" fillId="3" borderId="0" xfId="0" applyFont="true" applyBorder="false" applyAlignment="true" applyProtection="true">
      <alignment horizontal="general" vertical="bottom" textRotation="0" wrapText="false" indent="0" shrinkToFit="false"/>
      <protection locked="true" hidden="false"/>
    </xf>
    <xf numFmtId="168" fontId="43" fillId="3" borderId="28" xfId="0" applyFont="true" applyBorder="true" applyAlignment="true" applyProtection="true">
      <alignment horizontal="general" vertical="bottom" textRotation="0" wrapText="false" indent="0" shrinkToFit="false"/>
      <protection locked="true" hidden="false"/>
    </xf>
    <xf numFmtId="178" fontId="43" fillId="3" borderId="0" xfId="28" applyFont="true" applyBorder="true" applyAlignment="true" applyProtection="true">
      <alignment horizontal="right" vertical="bottom" textRotation="0" wrapText="false" indent="0" shrinkToFit="false"/>
      <protection locked="true" hidden="false"/>
    </xf>
    <xf numFmtId="178" fontId="43" fillId="3" borderId="28" xfId="28" applyFont="true" applyBorder="true" applyAlignment="true" applyProtection="true">
      <alignment horizontal="right" vertical="bottom" textRotation="0" wrapText="false" indent="0" shrinkToFit="false"/>
      <protection locked="true" hidden="false"/>
    </xf>
    <xf numFmtId="164" fontId="13" fillId="3" borderId="15" xfId="0" applyFont="true" applyBorder="true" applyAlignment="true" applyProtection="true">
      <alignment horizontal="right" vertical="bottom" textRotation="0" wrapText="false" indent="0" shrinkToFit="false"/>
      <protection locked="false" hidden="false"/>
    </xf>
    <xf numFmtId="181" fontId="44" fillId="3" borderId="0" xfId="0" applyFont="true" applyBorder="false" applyAlignment="true" applyProtection="true">
      <alignment horizontal="general" vertical="bottom" textRotation="0" wrapText="false" indent="0" shrinkToFit="false"/>
      <protection locked="true" hidden="false"/>
    </xf>
    <xf numFmtId="181" fontId="25" fillId="3" borderId="22" xfId="0" applyFont="true" applyBorder="true" applyAlignment="true" applyProtection="true">
      <alignment horizontal="right" vertical="bottom" textRotation="0" wrapText="false" indent="0" shrinkToFit="false"/>
      <protection locked="true" hidden="false"/>
    </xf>
    <xf numFmtId="181" fontId="43" fillId="3" borderId="22" xfId="0" applyFont="true" applyBorder="true" applyAlignment="true" applyProtection="true">
      <alignment horizontal="right" vertical="bottom" textRotation="0" wrapText="false" indent="0" shrinkToFit="false"/>
      <protection locked="true" hidden="false"/>
    </xf>
    <xf numFmtId="181" fontId="43" fillId="3" borderId="32" xfId="0" applyFont="true" applyBorder="true" applyAlignment="true" applyProtection="true">
      <alignment horizontal="right" vertical="bottom" textRotation="0" wrapText="false" indent="0" shrinkToFit="false"/>
      <protection locked="true" hidden="false"/>
    </xf>
    <xf numFmtId="182" fontId="25" fillId="3" borderId="0" xfId="0" applyFont="true" applyBorder="false" applyAlignment="true" applyProtection="true">
      <alignment horizontal="right" vertical="bottom" textRotation="0" wrapText="false" indent="0" shrinkToFit="false"/>
      <protection locked="true" hidden="false"/>
    </xf>
    <xf numFmtId="182" fontId="43" fillId="3" borderId="0" xfId="0" applyFont="true" applyBorder="false" applyAlignment="true" applyProtection="true">
      <alignment horizontal="right" vertical="bottom" textRotation="0" wrapText="false" indent="0" shrinkToFit="false"/>
      <protection locked="true" hidden="false"/>
    </xf>
    <xf numFmtId="182" fontId="43" fillId="3" borderId="28" xfId="0" applyFont="true" applyBorder="true" applyAlignment="true" applyProtection="true">
      <alignment horizontal="right" vertical="bottom" textRotation="0" wrapText="false" indent="0" shrinkToFit="false"/>
      <protection locked="true" hidden="false"/>
    </xf>
    <xf numFmtId="179" fontId="44" fillId="3" borderId="0" xfId="0" applyFont="true" applyBorder="false" applyAlignment="true" applyProtection="true">
      <alignment horizontal="general" vertical="bottom" textRotation="0" wrapText="false" indent="0" shrinkToFit="false"/>
      <protection locked="true" hidden="false"/>
    </xf>
    <xf numFmtId="180" fontId="13" fillId="3" borderId="15" xfId="0" applyFont="true" applyBorder="true" applyAlignment="true" applyProtection="true">
      <alignment horizontal="right" vertical="bottom" textRotation="0" wrapText="false" indent="0" shrinkToFit="false"/>
      <protection locked="true" hidden="false"/>
    </xf>
    <xf numFmtId="179" fontId="25" fillId="3" borderId="22" xfId="0" applyFont="true" applyBorder="true" applyAlignment="true" applyProtection="true">
      <alignment horizontal="right" vertical="bottom" textRotation="0" wrapText="false" indent="0" shrinkToFit="false"/>
      <protection locked="true" hidden="false"/>
    </xf>
    <xf numFmtId="179" fontId="43" fillId="3" borderId="22" xfId="0" applyFont="true" applyBorder="true" applyAlignment="true" applyProtection="true">
      <alignment horizontal="right" vertical="bottom" textRotation="0" wrapText="false" indent="0" shrinkToFit="false"/>
      <protection locked="true" hidden="false"/>
    </xf>
    <xf numFmtId="179" fontId="43" fillId="3" borderId="32" xfId="0" applyFont="true" applyBorder="true" applyAlignment="true" applyProtection="true">
      <alignment horizontal="right" vertical="bottom" textRotation="0" wrapText="false" indent="0" shrinkToFit="false"/>
      <protection locked="true" hidden="false"/>
    </xf>
    <xf numFmtId="180" fontId="25" fillId="13" borderId="34" xfId="0" applyFont="true" applyBorder="true" applyAlignment="true" applyProtection="true">
      <alignment horizontal="right" vertical="bottom" textRotation="0" wrapText="false" indent="0" shrinkToFit="false"/>
      <protection locked="true" hidden="false"/>
    </xf>
    <xf numFmtId="180" fontId="25" fillId="13" borderId="39" xfId="0" applyFont="true" applyBorder="true" applyAlignment="true" applyProtection="true">
      <alignment horizontal="right" vertical="bottom" textRotation="0" wrapText="false" indent="0" shrinkToFit="false"/>
      <protection locked="true" hidden="false"/>
    </xf>
    <xf numFmtId="174" fontId="43" fillId="3" borderId="0" xfId="0" applyFont="true" applyBorder="false" applyAlignment="true" applyProtection="true">
      <alignment horizontal="right" vertical="bottom" textRotation="0" wrapText="false" indent="0" shrinkToFit="false"/>
      <protection locked="true" hidden="false"/>
    </xf>
    <xf numFmtId="174" fontId="43" fillId="3" borderId="28" xfId="0" applyFont="true" applyBorder="true" applyAlignment="true" applyProtection="true">
      <alignment horizontal="right" vertical="bottom" textRotation="0" wrapText="false" indent="0" shrinkToFit="false"/>
      <protection locked="true" hidden="false"/>
    </xf>
    <xf numFmtId="174" fontId="25" fillId="3" borderId="0" xfId="0" applyFont="true" applyBorder="false" applyAlignment="true" applyProtection="true">
      <alignment horizontal="general" vertical="bottom" textRotation="0" wrapText="false" indent="0" shrinkToFit="false"/>
      <protection locked="true" hidden="false"/>
    </xf>
    <xf numFmtId="174" fontId="43" fillId="3" borderId="0" xfId="0" applyFont="true" applyBorder="false" applyAlignment="true" applyProtection="true">
      <alignment horizontal="general" vertical="bottom" textRotation="0" wrapText="false" indent="0" shrinkToFit="false"/>
      <protection locked="true" hidden="false"/>
    </xf>
    <xf numFmtId="174" fontId="43" fillId="3" borderId="28" xfId="0" applyFont="true" applyBorder="true" applyAlignment="true" applyProtection="true">
      <alignment horizontal="general" vertical="bottom" textRotation="0" wrapText="false" indent="0" shrinkToFit="false"/>
      <protection locked="true" hidden="false"/>
    </xf>
    <xf numFmtId="164" fontId="45" fillId="3" borderId="5" xfId="0" applyFont="true" applyBorder="true" applyAlignment="true" applyProtection="true">
      <alignment horizontal="general" vertical="bottom" textRotation="0" wrapText="false" indent="0" shrinkToFit="false"/>
      <protection locked="false" hidden="false"/>
    </xf>
    <xf numFmtId="164" fontId="45" fillId="3" borderId="17" xfId="0" applyFont="true" applyBorder="true" applyAlignment="true" applyProtection="true">
      <alignment horizontal="general" vertical="bottom" textRotation="0" wrapText="false" indent="0" shrinkToFit="false"/>
      <protection locked="false" hidden="false"/>
    </xf>
    <xf numFmtId="164" fontId="45" fillId="3" borderId="0" xfId="0" applyFont="true" applyBorder="false" applyAlignment="true" applyProtection="true">
      <alignment horizontal="general" vertical="bottom" textRotation="0" wrapText="false" indent="0" shrinkToFit="false"/>
      <protection locked="false" hidden="false"/>
    </xf>
    <xf numFmtId="164" fontId="45" fillId="3" borderId="8" xfId="0" applyFont="true" applyBorder="true" applyAlignment="true" applyProtection="true">
      <alignment horizontal="general" vertical="bottom" textRotation="0" wrapText="false" indent="0" shrinkToFit="false"/>
      <protection locked="false" hidden="false"/>
    </xf>
    <xf numFmtId="164" fontId="45" fillId="3" borderId="15" xfId="0" applyFont="true" applyBorder="true" applyAlignment="true" applyProtection="true">
      <alignment horizontal="general" vertical="bottom" textRotation="0" wrapText="false" indent="0" shrinkToFit="false"/>
      <protection locked="false" hidden="false"/>
    </xf>
    <xf numFmtId="167" fontId="25" fillId="3" borderId="0" xfId="0" applyFont="true" applyBorder="false" applyAlignment="true" applyProtection="true">
      <alignment horizontal="right" vertical="bottom" textRotation="0" wrapText="false" indent="0" shrinkToFit="false"/>
      <protection locked="true" hidden="false"/>
    </xf>
    <xf numFmtId="167" fontId="43" fillId="3" borderId="0" xfId="0" applyFont="true" applyBorder="false" applyAlignment="true" applyProtection="true">
      <alignment horizontal="right" vertical="bottom" textRotation="0" wrapText="false" indent="0" shrinkToFit="false"/>
      <protection locked="true" hidden="false"/>
    </xf>
    <xf numFmtId="167" fontId="43" fillId="3" borderId="28" xfId="0" applyFont="true" applyBorder="true" applyAlignment="true" applyProtection="true">
      <alignment horizontal="right" vertical="bottom" textRotation="0" wrapText="false" indent="0" shrinkToFit="false"/>
      <protection locked="true" hidden="false"/>
    </xf>
    <xf numFmtId="164" fontId="45" fillId="3" borderId="10" xfId="0" applyFont="true" applyBorder="true" applyAlignment="true" applyProtection="true">
      <alignment horizontal="general" vertical="bottom" textRotation="0" wrapText="false" indent="0" shrinkToFit="false"/>
      <protection locked="false" hidden="false"/>
    </xf>
    <xf numFmtId="166" fontId="45" fillId="3" borderId="16" xfId="0" applyFont="true" applyBorder="true" applyAlignment="true" applyProtection="true">
      <alignment horizontal="general" vertical="bottom" textRotation="0" wrapText="false" indent="0" shrinkToFit="false"/>
      <protection locked="false" hidden="false"/>
    </xf>
    <xf numFmtId="174" fontId="43" fillId="3" borderId="32" xfId="0" applyFont="true" applyBorder="true" applyAlignment="true" applyProtection="true">
      <alignment horizontal="right" vertical="bottom" textRotation="0" wrapText="false" indent="0" shrinkToFit="false"/>
      <protection locked="true" hidden="false"/>
    </xf>
    <xf numFmtId="164" fontId="27" fillId="3" borderId="27" xfId="0" applyFont="true" applyBorder="true" applyAlignment="true" applyProtection="true">
      <alignment horizontal="general" vertical="bottom" textRotation="0" wrapText="false" indent="0" shrinkToFit="false"/>
      <protection locked="false" hidden="false"/>
    </xf>
    <xf numFmtId="178" fontId="25" fillId="3" borderId="20" xfId="28" applyFont="true" applyBorder="true" applyAlignment="true" applyProtection="true">
      <alignment horizontal="right" vertical="bottom" textRotation="0" wrapText="false" indent="0" shrinkToFit="false"/>
      <protection locked="true" hidden="false"/>
    </xf>
    <xf numFmtId="167" fontId="25" fillId="3" borderId="22" xfId="0" applyFont="true" applyBorder="true" applyAlignment="true" applyProtection="true">
      <alignment horizontal="right" vertical="bottom" textRotation="0" wrapText="false" indent="0" shrinkToFit="false"/>
      <protection locked="true" hidden="false"/>
    </xf>
    <xf numFmtId="167" fontId="43" fillId="3" borderId="22" xfId="0" applyFont="true" applyBorder="true" applyAlignment="true" applyProtection="true">
      <alignment horizontal="right" vertical="bottom" textRotation="0" wrapText="false" indent="0" shrinkToFit="false"/>
      <protection locked="true" hidden="false"/>
    </xf>
    <xf numFmtId="167" fontId="43" fillId="3" borderId="32" xfId="0" applyFont="true" applyBorder="true" applyAlignment="true" applyProtection="true">
      <alignment horizontal="right" vertical="bottom" textRotation="0" wrapText="false" indent="0" shrinkToFit="false"/>
      <protection locked="true" hidden="false"/>
    </xf>
    <xf numFmtId="174" fontId="25" fillId="3" borderId="20" xfId="0" applyFont="true" applyBorder="true" applyAlignment="true" applyProtection="true">
      <alignment horizontal="general" vertical="bottom" textRotation="0" wrapText="false" indent="0" shrinkToFit="false"/>
      <protection locked="true" hidden="false"/>
    </xf>
    <xf numFmtId="174" fontId="25" fillId="3" borderId="28" xfId="0" applyFont="true" applyBorder="true" applyAlignment="true" applyProtection="true">
      <alignment horizontal="general" vertical="bottom" textRotation="0" wrapText="false" indent="0" shrinkToFit="false"/>
      <protection locked="true" hidden="false"/>
    </xf>
    <xf numFmtId="176" fontId="29" fillId="3" borderId="49" xfId="0" applyFont="true" applyBorder="true" applyAlignment="true" applyProtection="true">
      <alignment horizontal="general" vertical="bottom" textRotation="0" wrapText="false" indent="0" shrinkToFit="false"/>
      <protection locked="true" hidden="false"/>
    </xf>
    <xf numFmtId="164" fontId="13" fillId="3" borderId="11" xfId="0" applyFont="true" applyBorder="true" applyAlignment="true" applyProtection="true">
      <alignment horizontal="general" vertical="bottom" textRotation="0" wrapText="false" indent="0" shrinkToFit="false"/>
      <protection locked="true" hidden="false"/>
    </xf>
    <xf numFmtId="164" fontId="13" fillId="3" borderId="54" xfId="0" applyFont="true" applyBorder="true" applyAlignment="true" applyProtection="true">
      <alignment horizontal="general" vertical="bottom" textRotation="0" wrapText="false" indent="0" shrinkToFit="false"/>
      <protection locked="true" hidden="false"/>
    </xf>
    <xf numFmtId="164" fontId="29" fillId="3" borderId="8" xfId="0" applyFont="true" applyBorder="true" applyAlignment="true" applyProtection="true">
      <alignment horizontal="general" vertical="bottom" textRotation="0" wrapText="false" indent="0" shrinkToFit="false"/>
      <protection locked="true" hidden="false"/>
    </xf>
    <xf numFmtId="164" fontId="46" fillId="3" borderId="8" xfId="0" applyFont="true" applyBorder="true" applyAlignment="true" applyProtection="true">
      <alignment horizontal="general" vertical="bottom" textRotation="0" wrapText="false" indent="0" shrinkToFit="false"/>
      <protection locked="true" hidden="false"/>
    </xf>
    <xf numFmtId="164" fontId="47" fillId="3" borderId="0" xfId="0" applyFont="true" applyBorder="false" applyAlignment="true" applyProtection="true">
      <alignment horizontal="general" vertical="bottom" textRotation="0" wrapText="false" indent="0" shrinkToFit="false"/>
      <protection locked="true" hidden="false"/>
    </xf>
    <xf numFmtId="176" fontId="27" fillId="3" borderId="0" xfId="0" applyFont="true" applyBorder="false" applyAlignment="true" applyProtection="true">
      <alignment horizontal="general" vertical="bottom" textRotation="0" wrapText="false" indent="0" shrinkToFit="false"/>
      <protection locked="true" hidden="false"/>
    </xf>
    <xf numFmtId="168" fontId="25" fillId="3" borderId="0" xfId="0" applyFont="true" applyBorder="false" applyAlignment="true" applyProtection="true">
      <alignment horizontal="right" vertical="bottom" textRotation="0" wrapText="false" indent="0" shrinkToFit="false"/>
      <protection locked="true" hidden="false"/>
    </xf>
    <xf numFmtId="164" fontId="33" fillId="3" borderId="0" xfId="0" applyFont="true" applyBorder="false" applyAlignment="true" applyProtection="true">
      <alignment horizontal="general" vertical="bottom" textRotation="0" wrapText="false" indent="0" shrinkToFit="false"/>
      <protection locked="false" hidden="false"/>
    </xf>
    <xf numFmtId="164" fontId="24" fillId="7" borderId="6" xfId="0" applyFont="true" applyBorder="true" applyAlignment="true" applyProtection="true">
      <alignment horizontal="general" vertical="bottom" textRotation="0" wrapText="false" indent="0" shrinkToFit="false"/>
      <protection locked="true" hidden="false"/>
    </xf>
    <xf numFmtId="164" fontId="24" fillId="7" borderId="17" xfId="0" applyFont="true" applyBorder="true" applyAlignment="true" applyProtection="true">
      <alignment horizontal="general" vertical="bottom" textRotation="0" wrapText="false" indent="0" shrinkToFit="false"/>
      <protection locked="true" hidden="false"/>
    </xf>
    <xf numFmtId="164" fontId="25" fillId="3" borderId="5" xfId="0" applyFont="true" applyBorder="true" applyAlignment="true" applyProtection="true">
      <alignment horizontal="general" vertical="bottom" textRotation="0" wrapText="false" indent="0" shrinkToFit="false"/>
      <protection locked="true" hidden="false"/>
    </xf>
    <xf numFmtId="164" fontId="25" fillId="3" borderId="6" xfId="0" applyFont="true" applyBorder="true" applyAlignment="true" applyProtection="true">
      <alignment horizontal="right" vertical="bottom" textRotation="0" wrapText="false" indent="0" shrinkToFit="false"/>
      <protection locked="true" hidden="false"/>
    </xf>
    <xf numFmtId="171" fontId="27" fillId="3" borderId="0" xfId="0" applyFont="true" applyBorder="false" applyAlignment="true" applyProtection="true">
      <alignment horizontal="general" vertical="bottom" textRotation="0" wrapText="false" indent="0" shrinkToFit="false"/>
      <protection locked="true" hidden="false"/>
    </xf>
    <xf numFmtId="168" fontId="25" fillId="9" borderId="0" xfId="0" applyFont="true" applyBorder="false" applyAlignment="true" applyProtection="true">
      <alignment horizontal="general" vertical="bottom" textRotation="0" wrapText="false" indent="0" shrinkToFit="false"/>
      <protection locked="true" hidden="false"/>
    </xf>
    <xf numFmtId="168" fontId="25" fillId="3" borderId="0" xfId="20" applyFont="true" applyBorder="true" applyAlignment="true" applyProtection="true">
      <alignment horizontal="general" vertical="bottom" textRotation="0" wrapText="false" indent="0" shrinkToFit="false"/>
      <protection locked="true" hidden="false"/>
    </xf>
    <xf numFmtId="164" fontId="27" fillId="3" borderId="10" xfId="0" applyFont="true" applyBorder="true" applyAlignment="true" applyProtection="true">
      <alignment horizontal="general" vertical="bottom" textRotation="0" wrapText="false" indent="0" shrinkToFit="false"/>
      <protection locked="true" hidden="false"/>
    </xf>
    <xf numFmtId="168" fontId="27" fillId="3" borderId="11" xfId="0" applyFont="true" applyBorder="true" applyAlignment="true" applyProtection="true">
      <alignment horizontal="general" vertical="bottom" textRotation="0" wrapText="false" indent="0" shrinkToFit="false"/>
      <protection locked="true" hidden="false"/>
    </xf>
    <xf numFmtId="164" fontId="46" fillId="3" borderId="5" xfId="0" applyFont="true" applyBorder="true" applyAlignment="true" applyProtection="true">
      <alignment horizontal="general" vertical="bottom" textRotation="0" wrapText="false" indent="0" shrinkToFit="false"/>
      <protection locked="true" hidden="false"/>
    </xf>
    <xf numFmtId="164" fontId="47" fillId="3" borderId="6" xfId="0" applyFont="true" applyBorder="true" applyAlignment="true" applyProtection="true">
      <alignment horizontal="general" vertical="bottom" textRotation="0" wrapText="false" indent="0" shrinkToFit="false"/>
      <protection locked="true" hidden="false"/>
    </xf>
    <xf numFmtId="164" fontId="48" fillId="3" borderId="6" xfId="0" applyFont="true" applyBorder="true" applyAlignment="true" applyProtection="true">
      <alignment horizontal="general" vertical="bottom" textRotation="0" wrapText="false" indent="0" shrinkToFit="false"/>
      <protection locked="true" hidden="false"/>
    </xf>
    <xf numFmtId="183" fontId="25" fillId="3" borderId="0" xfId="0" applyFont="true" applyBorder="false" applyAlignment="true" applyProtection="true">
      <alignment horizontal="general" vertical="bottom" textRotation="0" wrapText="false" indent="0" shrinkToFit="false"/>
      <protection locked="true" hidden="false"/>
    </xf>
    <xf numFmtId="175" fontId="25" fillId="3" borderId="0" xfId="20" applyFont="true" applyBorder="true" applyAlignment="true" applyProtection="true">
      <alignment horizontal="general" vertical="bottom" textRotation="0" wrapText="false" indent="0" shrinkToFit="false"/>
      <protection locked="true" hidden="false"/>
    </xf>
    <xf numFmtId="164" fontId="25" fillId="3" borderId="10" xfId="0" applyFont="true" applyBorder="true" applyAlignment="true" applyProtection="true">
      <alignment horizontal="general" vertical="bottom" textRotation="0" wrapText="false" indent="0" shrinkToFit="false"/>
      <protection locked="true" hidden="false"/>
    </xf>
    <xf numFmtId="164" fontId="25" fillId="3" borderId="11" xfId="0" applyFont="true" applyBorder="true" applyAlignment="true" applyProtection="true">
      <alignment horizontal="general" vertical="bottom" textRotation="0" wrapText="false" indent="0" shrinkToFit="false"/>
      <protection locked="true" hidden="false"/>
    </xf>
    <xf numFmtId="164" fontId="22" fillId="3" borderId="5" xfId="0" applyFont="true" applyBorder="true" applyAlignment="true" applyProtection="true">
      <alignment horizontal="general" vertical="bottom" textRotation="0" wrapText="false" indent="0" shrinkToFit="false"/>
      <protection locked="true" hidden="false"/>
    </xf>
    <xf numFmtId="164" fontId="28" fillId="3" borderId="6" xfId="0" applyFont="true" applyBorder="true" applyAlignment="true" applyProtection="true">
      <alignment horizontal="center" vertical="bottom" textRotation="0" wrapText="false" indent="0" shrinkToFit="false"/>
      <protection locked="true" hidden="false"/>
    </xf>
    <xf numFmtId="168" fontId="13" fillId="3" borderId="6" xfId="0" applyFont="true" applyBorder="true" applyAlignment="true" applyProtection="true">
      <alignment horizontal="right" vertical="bottom" textRotation="0" wrapText="false" indent="0" shrinkToFit="false"/>
      <protection locked="true" hidden="false"/>
    </xf>
    <xf numFmtId="164" fontId="28" fillId="3" borderId="0" xfId="0" applyFont="true" applyBorder="false" applyAlignment="true" applyProtection="true">
      <alignment horizontal="center" vertical="bottom" textRotation="0" wrapText="false" indent="0" shrinkToFit="false"/>
      <protection locked="true" hidden="false"/>
    </xf>
    <xf numFmtId="168" fontId="22" fillId="13" borderId="0" xfId="0" applyFont="true" applyBorder="false" applyAlignment="true" applyProtection="true">
      <alignment horizontal="general" vertical="bottom" textRotation="0" wrapText="false" indent="0" shrinkToFit="false"/>
      <protection locked="true" hidden="false"/>
    </xf>
    <xf numFmtId="168" fontId="13" fillId="3" borderId="0" xfId="0" applyFont="true" applyBorder="false" applyAlignment="true" applyProtection="true">
      <alignment horizontal="general" vertical="bottom" textRotation="0" wrapText="false" indent="0" shrinkToFit="false"/>
      <protection locked="true" hidden="false"/>
    </xf>
    <xf numFmtId="164" fontId="25" fillId="3" borderId="6" xfId="0" applyFont="true" applyBorder="true" applyAlignment="true" applyProtection="true">
      <alignment horizontal="general" vertical="bottom" textRotation="0" wrapText="false" indent="0" shrinkToFit="false"/>
      <protection locked="true" hidden="false"/>
    </xf>
    <xf numFmtId="164" fontId="27" fillId="3" borderId="47" xfId="0" applyFont="true" applyBorder="true" applyAlignment="true" applyProtection="true">
      <alignment horizontal="general" vertical="bottom" textRotation="0" wrapText="false" indent="0" shrinkToFit="false"/>
      <protection locked="true" hidden="false"/>
    </xf>
    <xf numFmtId="171" fontId="25" fillId="3" borderId="22" xfId="0" applyFont="true" applyBorder="true" applyAlignment="true" applyProtection="true">
      <alignment horizontal="right" vertical="bottom" textRotation="0" wrapText="false" indent="0" shrinkToFit="false"/>
      <protection locked="true" hidden="false"/>
    </xf>
    <xf numFmtId="171" fontId="25" fillId="13" borderId="0" xfId="0" applyFont="true" applyBorder="false" applyAlignment="true" applyProtection="true">
      <alignment horizontal="right" vertical="bottom" textRotation="0" wrapText="false" indent="0" shrinkToFit="false"/>
      <protection locked="true" hidden="false"/>
    </xf>
    <xf numFmtId="171" fontId="25" fillId="13" borderId="39" xfId="0" applyFont="true" applyBorder="true" applyAlignment="true" applyProtection="true">
      <alignment horizontal="right" vertical="bottom" textRotation="0" wrapText="false" indent="0" shrinkToFit="false"/>
      <protection locked="true" hidden="false"/>
    </xf>
    <xf numFmtId="174" fontId="25" fillId="3" borderId="0" xfId="28" applyFont="true" applyBorder="true" applyAlignment="true" applyProtection="true">
      <alignment horizontal="right" vertical="bottom" textRotation="0" wrapText="false" indent="0" shrinkToFit="false"/>
      <protection locked="true" hidden="false"/>
    </xf>
    <xf numFmtId="174" fontId="25" fillId="3" borderId="28" xfId="28" applyFont="true" applyBorder="true" applyAlignment="true" applyProtection="true">
      <alignment horizontal="right" vertical="bottom" textRotation="0" wrapText="false" indent="0" shrinkToFit="false"/>
      <protection locked="true" hidden="false"/>
    </xf>
    <xf numFmtId="164" fontId="25" fillId="3" borderId="22" xfId="0" applyFont="true" applyBorder="true" applyAlignment="true" applyProtection="true">
      <alignment horizontal="general" vertical="bottom" textRotation="0" wrapText="false" indent="0" shrinkToFit="false"/>
      <protection locked="true" hidden="false"/>
    </xf>
    <xf numFmtId="174" fontId="25" fillId="3" borderId="22" xfId="28" applyFont="true" applyBorder="true" applyAlignment="true" applyProtection="true">
      <alignment horizontal="right" vertical="bottom" textRotation="0" wrapText="false" indent="0" shrinkToFit="false"/>
      <protection locked="true" hidden="false"/>
    </xf>
    <xf numFmtId="174" fontId="25" fillId="3" borderId="32" xfId="28" applyFont="true" applyBorder="true" applyAlignment="true" applyProtection="true">
      <alignment horizontal="right" vertical="bottom" textRotation="0" wrapText="false" indent="0" shrinkToFit="false"/>
      <protection locked="true" hidden="false"/>
    </xf>
    <xf numFmtId="164" fontId="27" fillId="13" borderId="52" xfId="0" applyFont="true" applyBorder="true" applyAlignment="true" applyProtection="true">
      <alignment horizontal="general" vertical="bottom" textRotation="0" wrapText="false" indent="0" shrinkToFit="false"/>
      <protection locked="false" hidden="false"/>
    </xf>
    <xf numFmtId="164" fontId="25" fillId="13" borderId="34" xfId="0" applyFont="true" applyBorder="true" applyAlignment="true" applyProtection="true">
      <alignment horizontal="general" vertical="bottom" textRotation="0" wrapText="false" indent="0" shrinkToFit="false"/>
      <protection locked="false" hidden="false"/>
    </xf>
    <xf numFmtId="164" fontId="25" fillId="13" borderId="39" xfId="0" applyFont="true" applyBorder="true" applyAlignment="true" applyProtection="true">
      <alignment horizontal="general" vertical="bottom" textRotation="0" wrapText="false" indent="0" shrinkToFit="false"/>
      <protection locked="false" hidden="false"/>
    </xf>
    <xf numFmtId="166" fontId="25" fillId="3" borderId="0" xfId="0" applyFont="true" applyBorder="false" applyAlignment="true" applyProtection="true">
      <alignment horizontal="right" vertical="bottom" textRotation="0" wrapText="false" indent="0" shrinkToFit="false"/>
      <protection locked="true" hidden="false"/>
    </xf>
    <xf numFmtId="166" fontId="25" fillId="3" borderId="28" xfId="0" applyFont="true" applyBorder="true" applyAlignment="true" applyProtection="true">
      <alignment horizontal="right" vertical="bottom" textRotation="0" wrapText="false" indent="0" shrinkToFit="false"/>
      <protection locked="true" hidden="false"/>
    </xf>
    <xf numFmtId="181" fontId="25" fillId="13" borderId="34" xfId="0" applyFont="true" applyBorder="true" applyAlignment="true" applyProtection="true">
      <alignment horizontal="right" vertical="bottom" textRotation="0" wrapText="false" indent="0" shrinkToFit="false"/>
      <protection locked="true" hidden="false"/>
    </xf>
    <xf numFmtId="181" fontId="25" fillId="13" borderId="39" xfId="0" applyFont="true" applyBorder="true" applyAlignment="true" applyProtection="true">
      <alignment horizontal="right" vertical="bottom" textRotation="0" wrapText="false" indent="0" shrinkToFit="false"/>
      <protection locked="true" hidden="false"/>
    </xf>
    <xf numFmtId="164" fontId="13" fillId="3" borderId="15" xfId="0" applyFont="true" applyBorder="true" applyAlignment="true" applyProtection="true">
      <alignment horizontal="general" vertical="bottom" textRotation="0" wrapText="false" indent="0" shrinkToFit="false"/>
      <protection locked="true" hidden="false"/>
    </xf>
    <xf numFmtId="174" fontId="25" fillId="3" borderId="22" xfId="0" applyFont="true" applyBorder="true" applyAlignment="true" applyProtection="true">
      <alignment horizontal="right" vertical="bottom" textRotation="0" wrapText="false" indent="0" shrinkToFit="false"/>
      <protection locked="true" hidden="false"/>
    </xf>
    <xf numFmtId="174" fontId="25" fillId="3" borderId="32" xfId="0" applyFont="true" applyBorder="true" applyAlignment="true" applyProtection="true">
      <alignment horizontal="right" vertical="bottom" textRotation="0" wrapText="false" indent="0" shrinkToFit="false"/>
      <protection locked="true" hidden="false"/>
    </xf>
    <xf numFmtId="164" fontId="27" fillId="13" borderId="53" xfId="0" applyFont="true" applyBorder="true" applyAlignment="true" applyProtection="true">
      <alignment horizontal="general" vertical="bottom" textRotation="0" wrapText="false" indent="0" shrinkToFit="false"/>
      <protection locked="true" hidden="false"/>
    </xf>
    <xf numFmtId="164" fontId="25" fillId="13" borderId="22" xfId="0" applyFont="true" applyBorder="true" applyAlignment="true" applyProtection="true">
      <alignment horizontal="general" vertical="bottom" textRotation="0" wrapText="false" indent="0" shrinkToFit="false"/>
      <protection locked="true" hidden="false"/>
    </xf>
    <xf numFmtId="174" fontId="25" fillId="13" borderId="22" xfId="28" applyFont="true" applyBorder="true" applyAlignment="true" applyProtection="true">
      <alignment horizontal="right" vertical="bottom" textRotation="0" wrapText="false" indent="0" shrinkToFit="false"/>
      <protection locked="true" hidden="false"/>
    </xf>
    <xf numFmtId="174" fontId="25" fillId="13" borderId="32" xfId="28" applyFont="true" applyBorder="true" applyAlignment="true" applyProtection="true">
      <alignment horizontal="right" vertical="bottom" textRotation="0" wrapText="false" indent="0" shrinkToFit="false"/>
      <protection locked="true" hidden="false"/>
    </xf>
    <xf numFmtId="179" fontId="25" fillId="3" borderId="32" xfId="0" applyFont="true" applyBorder="true" applyAlignment="true" applyProtection="true">
      <alignment horizontal="right" vertical="bottom" textRotation="0" wrapText="false" indent="0" shrinkToFit="false"/>
      <protection locked="true" hidden="false"/>
    </xf>
    <xf numFmtId="164" fontId="27" fillId="13" borderId="27" xfId="0" applyFont="true" applyBorder="true" applyAlignment="true" applyProtection="true">
      <alignment horizontal="general" vertical="bottom" textRotation="0" wrapText="false" indent="0" shrinkToFit="false"/>
      <protection locked="true" hidden="false"/>
    </xf>
    <xf numFmtId="179" fontId="25" fillId="13" borderId="0" xfId="0" applyFont="true" applyBorder="false" applyAlignment="true" applyProtection="true">
      <alignment horizontal="right" vertical="bottom" textRotation="0" wrapText="false" indent="0" shrinkToFit="false"/>
      <protection locked="true" hidden="false"/>
    </xf>
    <xf numFmtId="179" fontId="25" fillId="13" borderId="28" xfId="0" applyFont="true" applyBorder="true" applyAlignment="true" applyProtection="true">
      <alignment horizontal="right" vertical="bottom" textRotation="0" wrapText="false" indent="0" shrinkToFit="false"/>
      <protection locked="true" hidden="false"/>
    </xf>
    <xf numFmtId="167" fontId="25" fillId="3" borderId="28" xfId="0" applyFont="true" applyBorder="true" applyAlignment="true" applyProtection="true">
      <alignment horizontal="right" vertical="bottom" textRotation="0" wrapText="false" indent="0" shrinkToFit="false"/>
      <protection locked="true" hidden="false"/>
    </xf>
    <xf numFmtId="164" fontId="25" fillId="3" borderId="49" xfId="0" applyFont="true" applyBorder="true" applyAlignment="true" applyProtection="true">
      <alignment horizontal="general" vertical="bottom" textRotation="0" wrapText="false" indent="0" shrinkToFit="false"/>
      <protection locked="true" hidden="false"/>
    </xf>
    <xf numFmtId="167" fontId="25" fillId="3" borderId="11" xfId="0" applyFont="true" applyBorder="true" applyAlignment="true" applyProtection="true">
      <alignment horizontal="right" vertical="bottom" textRotation="0" wrapText="false" indent="0" shrinkToFit="false"/>
      <protection locked="true" hidden="false"/>
    </xf>
    <xf numFmtId="167" fontId="25" fillId="3" borderId="54" xfId="0" applyFont="true" applyBorder="true" applyAlignment="true" applyProtection="true">
      <alignment horizontal="right" vertical="bottom" textRotation="0" wrapText="false" indent="0" shrinkToFit="false"/>
      <protection locked="true" hidden="false"/>
    </xf>
    <xf numFmtId="164" fontId="23" fillId="7" borderId="23" xfId="0" applyFont="true" applyBorder="true" applyAlignment="true" applyProtection="true">
      <alignment horizontal="center" vertical="center" textRotation="0" wrapText="false" indent="0" shrinkToFit="false"/>
      <protection locked="true" hidden="false"/>
    </xf>
    <xf numFmtId="164" fontId="23" fillId="7" borderId="0" xfId="0" applyFont="true" applyBorder="false" applyAlignment="true" applyProtection="true">
      <alignment horizontal="center" vertical="center" textRotation="0" wrapText="false" indent="0" shrinkToFit="false"/>
      <protection locked="true" hidden="false"/>
    </xf>
    <xf numFmtId="164" fontId="25" fillId="3" borderId="15" xfId="0" applyFont="true" applyBorder="true" applyAlignment="true" applyProtection="true">
      <alignment horizontal="general" vertical="bottom" textRotation="0" wrapText="false" indent="0" shrinkToFit="false"/>
      <protection locked="true" hidden="false"/>
    </xf>
    <xf numFmtId="164" fontId="27" fillId="3" borderId="55" xfId="0" applyFont="true" applyBorder="true" applyAlignment="true" applyProtection="true">
      <alignment horizontal="center" vertical="center" textRotation="0" wrapText="false" indent="0" shrinkToFit="false"/>
      <protection locked="true" hidden="false"/>
    </xf>
    <xf numFmtId="164" fontId="27" fillId="3" borderId="30" xfId="0" applyFont="true" applyBorder="true" applyAlignment="true" applyProtection="true">
      <alignment horizontal="center" vertical="center" textRotation="0" wrapText="false" indent="0" shrinkToFit="false"/>
      <protection locked="true" hidden="false"/>
    </xf>
    <xf numFmtId="164" fontId="27" fillId="3" borderId="9" xfId="0" applyFont="true" applyBorder="true" applyAlignment="true" applyProtection="true">
      <alignment horizontal="center" vertical="center" textRotation="0" wrapText="false" indent="0" shrinkToFit="false"/>
      <protection locked="true" hidden="false"/>
    </xf>
    <xf numFmtId="164" fontId="27" fillId="3" borderId="0" xfId="0" applyFont="true" applyBorder="false" applyAlignment="true" applyProtection="true">
      <alignment horizontal="center" vertical="center" textRotation="0" wrapText="false" indent="0" shrinkToFit="false"/>
      <protection locked="true" hidden="false"/>
    </xf>
    <xf numFmtId="164" fontId="27" fillId="3" borderId="0" xfId="0" applyFont="true" applyBorder="true" applyAlignment="true" applyProtection="true">
      <alignment horizontal="center" vertical="center" textRotation="0" wrapText="false" indent="0" shrinkToFit="false"/>
      <protection locked="true" hidden="false"/>
    </xf>
    <xf numFmtId="173" fontId="25" fillId="13" borderId="27" xfId="0" applyFont="true" applyBorder="true" applyAlignment="true" applyProtection="true">
      <alignment horizontal="center" vertical="bottom" textRotation="0" wrapText="false" indent="0" shrinkToFit="false"/>
      <protection locked="true" hidden="false"/>
    </xf>
    <xf numFmtId="166" fontId="25" fillId="13" borderId="29" xfId="0" applyFont="true" applyBorder="true" applyAlignment="true" applyProtection="true">
      <alignment horizontal="center" vertical="bottom" textRotation="0" wrapText="false" indent="0" shrinkToFit="false"/>
      <protection locked="true" hidden="false"/>
    </xf>
    <xf numFmtId="164" fontId="25" fillId="13" borderId="0" xfId="0" applyFont="true" applyBorder="false" applyAlignment="true" applyProtection="true">
      <alignment horizontal="general" vertical="bottom" textRotation="0" wrapText="false" indent="0" shrinkToFit="false"/>
      <protection locked="true" hidden="false"/>
    </xf>
    <xf numFmtId="164" fontId="25" fillId="13" borderId="35" xfId="0" applyFont="true" applyBorder="true" applyAlignment="true" applyProtection="true">
      <alignment horizontal="general" vertical="bottom" textRotation="0" wrapText="false" indent="0" shrinkToFit="false"/>
      <protection locked="true" hidden="false"/>
    </xf>
    <xf numFmtId="173" fontId="25" fillId="3" borderId="27" xfId="0" applyFont="true" applyBorder="true" applyAlignment="true" applyProtection="true">
      <alignment horizontal="center" vertical="bottom" textRotation="0" wrapText="false" indent="0" shrinkToFit="false"/>
      <protection locked="true" hidden="false"/>
    </xf>
    <xf numFmtId="166" fontId="25" fillId="3" borderId="29" xfId="0" applyFont="true" applyBorder="true" applyAlignment="true" applyProtection="true">
      <alignment horizontal="center" vertical="bottom" textRotation="0" wrapText="false" indent="0" shrinkToFit="false"/>
      <protection locked="true" hidden="false"/>
    </xf>
    <xf numFmtId="166" fontId="25" fillId="3" borderId="15" xfId="0" applyFont="true" applyBorder="true" applyAlignment="true" applyProtection="true">
      <alignment horizontal="center" vertical="bottom" textRotation="0" wrapText="false" indent="0" shrinkToFit="false"/>
      <protection locked="true" hidden="false"/>
    </xf>
    <xf numFmtId="166" fontId="25" fillId="3" borderId="0" xfId="0" applyFont="true" applyBorder="false" applyAlignment="true" applyProtection="true">
      <alignment horizontal="center" vertical="bottom" textRotation="0" wrapText="false" indent="0" shrinkToFit="false"/>
      <protection locked="true" hidden="false"/>
    </xf>
    <xf numFmtId="179" fontId="25" fillId="3" borderId="0" xfId="0" applyFont="true" applyBorder="false" applyAlignment="true" applyProtection="true">
      <alignment horizontal="general" vertical="bottom" textRotation="0" wrapText="false" indent="0" shrinkToFit="false"/>
      <protection locked="true" hidden="false"/>
    </xf>
    <xf numFmtId="164" fontId="25" fillId="13" borderId="15" xfId="0" applyFont="true" applyBorder="true" applyAlignment="true" applyProtection="true">
      <alignment horizontal="general" vertical="bottom" textRotation="0" wrapText="false" indent="0" shrinkToFit="false"/>
      <protection locked="true" hidden="false"/>
    </xf>
    <xf numFmtId="173" fontId="25" fillId="3" borderId="53" xfId="0" applyFont="true" applyBorder="true" applyAlignment="true" applyProtection="true">
      <alignment horizontal="center" vertical="bottom" textRotation="0" wrapText="false" indent="0" shrinkToFit="false"/>
      <protection locked="true" hidden="false"/>
    </xf>
    <xf numFmtId="166" fontId="25" fillId="3" borderId="51" xfId="0" applyFont="true" applyBorder="true" applyAlignment="true" applyProtection="true">
      <alignment horizontal="center" vertical="bottom" textRotation="0" wrapText="false" indent="0" shrinkToFit="false"/>
      <protection locked="true" hidden="false"/>
    </xf>
    <xf numFmtId="164" fontId="25" fillId="3" borderId="31" xfId="0" applyFont="true" applyBorder="true" applyAlignment="true" applyProtection="true">
      <alignment horizontal="general" vertical="bottom" textRotation="0" wrapText="false" indent="0" shrinkToFit="false"/>
      <protection locked="true" hidden="false"/>
    </xf>
    <xf numFmtId="166" fontId="25" fillId="3" borderId="43" xfId="0" applyFont="true" applyBorder="true" applyAlignment="true" applyProtection="true">
      <alignment horizontal="center" vertical="bottom" textRotation="0" wrapText="false" indent="0" shrinkToFit="false"/>
      <protection locked="true" hidden="false"/>
    </xf>
    <xf numFmtId="179" fontId="5" fillId="3"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false" applyAlignment="true" applyProtection="true">
      <alignment horizontal="center" vertical="bottom" textRotation="0" wrapText="false" indent="0" shrinkToFit="false"/>
      <protection locked="true" hidden="false"/>
    </xf>
    <xf numFmtId="179" fontId="25" fillId="13" borderId="27" xfId="0" applyFont="true" applyBorder="true" applyAlignment="true" applyProtection="true">
      <alignment horizontal="center" vertical="bottom" textRotation="0" wrapText="false" indent="0" shrinkToFit="false"/>
      <protection locked="true" hidden="false"/>
    </xf>
    <xf numFmtId="179" fontId="25" fillId="13" borderId="29" xfId="0" applyFont="true" applyBorder="true" applyAlignment="true" applyProtection="true">
      <alignment horizontal="center" vertical="bottom" textRotation="0" wrapText="false" indent="0" shrinkToFit="false"/>
      <protection locked="true" hidden="false"/>
    </xf>
    <xf numFmtId="179" fontId="25" fillId="13" borderId="56" xfId="0" applyFont="true" applyBorder="true" applyAlignment="true" applyProtection="true">
      <alignment horizontal="center" vertical="bottom" textRotation="0" wrapText="false" indent="0" shrinkToFit="false"/>
      <protection locked="true" hidden="false"/>
    </xf>
    <xf numFmtId="179" fontId="25" fillId="13" borderId="0" xfId="0" applyFont="true" applyBorder="false" applyAlignment="true" applyProtection="true">
      <alignment horizontal="center" vertical="bottom" textRotation="0" wrapText="false" indent="0" shrinkToFit="false"/>
      <protection locked="true" hidden="false"/>
    </xf>
    <xf numFmtId="179" fontId="5" fillId="3" borderId="0" xfId="0" applyFont="true" applyBorder="false" applyAlignment="true" applyProtection="true">
      <alignment horizontal="center" vertical="bottom" textRotation="0" wrapText="false" indent="0" shrinkToFit="false"/>
      <protection locked="true" hidden="false"/>
    </xf>
    <xf numFmtId="179" fontId="25" fillId="3" borderId="27" xfId="0" applyFont="true" applyBorder="true" applyAlignment="true" applyProtection="true">
      <alignment horizontal="center" vertical="bottom" textRotation="0" wrapText="false" indent="0" shrinkToFit="false"/>
      <protection locked="true" hidden="false"/>
    </xf>
    <xf numFmtId="179" fontId="25" fillId="3" borderId="29" xfId="0" applyFont="true" applyBorder="true" applyAlignment="true" applyProtection="true">
      <alignment horizontal="center" vertical="bottom" textRotation="0" wrapText="false" indent="0" shrinkToFit="false"/>
      <protection locked="true" hidden="false"/>
    </xf>
    <xf numFmtId="179" fontId="25" fillId="3" borderId="56" xfId="0" applyFont="true" applyBorder="true" applyAlignment="true" applyProtection="true">
      <alignment horizontal="center" vertical="bottom" textRotation="0" wrapText="false" indent="0" shrinkToFit="false"/>
      <protection locked="true" hidden="false"/>
    </xf>
    <xf numFmtId="179" fontId="25" fillId="3" borderId="0" xfId="0" applyFont="true" applyBorder="false" applyAlignment="true" applyProtection="true">
      <alignment horizontal="center" vertical="bottom" textRotation="0" wrapText="false" indent="0" shrinkToFit="false"/>
      <protection locked="true" hidden="false"/>
    </xf>
    <xf numFmtId="179" fontId="25" fillId="3" borderId="53" xfId="0" applyFont="true" applyBorder="true" applyAlignment="true" applyProtection="true">
      <alignment horizontal="center" vertical="bottom" textRotation="0" wrapText="false" indent="0" shrinkToFit="false"/>
      <protection locked="true" hidden="false"/>
    </xf>
    <xf numFmtId="179" fontId="25" fillId="3" borderId="51" xfId="0" applyFont="true" applyBorder="true" applyAlignment="true" applyProtection="true">
      <alignment horizontal="center" vertical="bottom" textRotation="0" wrapText="false" indent="0" shrinkToFit="false"/>
      <protection locked="true" hidden="false"/>
    </xf>
    <xf numFmtId="179" fontId="25" fillId="3" borderId="57" xfId="0" applyFont="true" applyBorder="true" applyAlignment="true" applyProtection="true">
      <alignment horizontal="center" vertical="bottom" textRotation="0" wrapText="false" indent="0" shrinkToFit="false"/>
      <protection locked="true" hidden="false"/>
    </xf>
    <xf numFmtId="174" fontId="25" fillId="13" borderId="27" xfId="0" applyFont="true" applyBorder="true" applyAlignment="true" applyProtection="true">
      <alignment horizontal="center" vertical="bottom" textRotation="0" wrapText="false" indent="0" shrinkToFit="false"/>
      <protection locked="true" hidden="false"/>
    </xf>
    <xf numFmtId="174" fontId="25" fillId="13" borderId="29" xfId="0" applyFont="true" applyBorder="true" applyAlignment="true" applyProtection="true">
      <alignment horizontal="center" vertical="bottom" textRotation="0" wrapText="false" indent="0" shrinkToFit="false"/>
      <protection locked="true" hidden="false"/>
    </xf>
    <xf numFmtId="174" fontId="25" fillId="13" borderId="56" xfId="0" applyFont="true" applyBorder="true" applyAlignment="true" applyProtection="true">
      <alignment horizontal="center" vertical="bottom" textRotation="0" wrapText="false" indent="0" shrinkToFit="false"/>
      <protection locked="true" hidden="false"/>
    </xf>
    <xf numFmtId="174" fontId="25" fillId="13" borderId="0" xfId="0" applyFont="true" applyBorder="false" applyAlignment="true" applyProtection="true">
      <alignment horizontal="center" vertical="bottom" textRotation="0" wrapText="false" indent="0" shrinkToFit="false"/>
      <protection locked="true" hidden="false"/>
    </xf>
    <xf numFmtId="174" fontId="25" fillId="3" borderId="27" xfId="0" applyFont="true" applyBorder="true" applyAlignment="true" applyProtection="true">
      <alignment horizontal="center" vertical="bottom" textRotation="0" wrapText="false" indent="0" shrinkToFit="false"/>
      <protection locked="true" hidden="false"/>
    </xf>
    <xf numFmtId="174" fontId="25" fillId="3" borderId="29" xfId="0" applyFont="true" applyBorder="true" applyAlignment="true" applyProtection="true">
      <alignment horizontal="center" vertical="bottom" textRotation="0" wrapText="false" indent="0" shrinkToFit="false"/>
      <protection locked="true" hidden="false"/>
    </xf>
    <xf numFmtId="174" fontId="25" fillId="3" borderId="56" xfId="0" applyFont="true" applyBorder="true" applyAlignment="true" applyProtection="true">
      <alignment horizontal="center" vertical="bottom" textRotation="0" wrapText="false" indent="0" shrinkToFit="false"/>
      <protection locked="true" hidden="false"/>
    </xf>
    <xf numFmtId="174" fontId="25" fillId="3" borderId="0" xfId="0" applyFont="true" applyBorder="false" applyAlignment="true" applyProtection="true">
      <alignment horizontal="center" vertical="bottom" textRotation="0" wrapText="false" indent="0" shrinkToFit="false"/>
      <protection locked="true" hidden="false"/>
    </xf>
    <xf numFmtId="166" fontId="5" fillId="3" borderId="0" xfId="0" applyFont="true" applyBorder="false" applyAlignment="true" applyProtection="true">
      <alignment horizontal="center" vertical="bottom" textRotation="0" wrapText="false" indent="0" shrinkToFit="false"/>
      <protection locked="true" hidden="false"/>
    </xf>
    <xf numFmtId="174" fontId="25" fillId="3" borderId="53" xfId="0" applyFont="true" applyBorder="true" applyAlignment="true" applyProtection="true">
      <alignment horizontal="center" vertical="bottom" textRotation="0" wrapText="false" indent="0" shrinkToFit="false"/>
      <protection locked="true" hidden="false"/>
    </xf>
    <xf numFmtId="174" fontId="25" fillId="3" borderId="51" xfId="0" applyFont="true" applyBorder="true" applyAlignment="true" applyProtection="true">
      <alignment horizontal="center" vertical="bottom" textRotation="0" wrapText="false" indent="0" shrinkToFit="false"/>
      <protection locked="true" hidden="false"/>
    </xf>
    <xf numFmtId="174" fontId="25" fillId="3" borderId="57" xfId="0" applyFont="true" applyBorder="true" applyAlignment="true" applyProtection="true">
      <alignment horizontal="center" vertical="bottom" textRotation="0" wrapText="false" indent="0" shrinkToFit="false"/>
      <protection locked="true" hidden="false"/>
    </xf>
    <xf numFmtId="164" fontId="25" fillId="3" borderId="16" xfId="0" applyFont="true" applyBorder="true" applyAlignment="true" applyProtection="true">
      <alignment horizontal="general" vertical="bottom" textRotation="0" wrapText="false" indent="0" shrinkToFit="false"/>
      <protection locked="true" hidden="false"/>
    </xf>
    <xf numFmtId="171" fontId="31" fillId="3" borderId="6" xfId="0" applyFont="true" applyBorder="true" applyAlignment="true" applyProtection="true">
      <alignment horizontal="center" vertical="bottom" textRotation="0" wrapText="false" indent="0" shrinkToFit="false"/>
      <protection locked="true" hidden="false"/>
    </xf>
    <xf numFmtId="164" fontId="32" fillId="3" borderId="0" xfId="0" applyFont="true" applyBorder="false" applyAlignment="true" applyProtection="true">
      <alignment horizontal="right" vertical="bottom"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Comma 2 2" xfId="21"/>
    <cellStyle name="Comma 3" xfId="22"/>
    <cellStyle name="Normal 2" xfId="23"/>
    <cellStyle name="Normal 3" xfId="24"/>
    <cellStyle name="Normal_Cashflow2007" xfId="25"/>
    <cellStyle name="Normal_CoCo Ventures Benefit to Cost Model" xfId="26"/>
    <cellStyle name="Normal_Copy of Financial Data Sheet (FDS)2" xfId="27"/>
    <cellStyle name="Percent 2" xfId="28"/>
    <cellStyle name="Excel Built-in Good" xfId="29"/>
  </cellStyles>
  <dxfs count="8">
    <dxf>
      <font>
        <b val="0"/>
        <color rgb="FFFF0000"/>
      </font>
      <fill>
        <patternFill>
          <bgColor rgb="FFFF0000"/>
        </patternFill>
      </fill>
    </dxf>
    <dxf>
      <font>
        <color rgb="FFFFCC99"/>
      </font>
      <fill>
        <patternFill>
          <bgColor rgb="FFFFFFFF"/>
        </patternFill>
      </fill>
    </dxf>
    <dxf>
      <font>
        <b val="1"/>
        <i val="0"/>
        <color rgb="FFFF0000"/>
      </font>
      <fill>
        <patternFill>
          <bgColor rgb="FFCCFFCC"/>
        </patternFill>
      </fill>
    </dxf>
    <dxf>
      <font>
        <b val="0"/>
        <color rgb="FFFF0000"/>
      </font>
      <fill>
        <patternFill>
          <bgColor rgb="FFFF0000"/>
        </patternFill>
      </fill>
    </dxf>
    <dxf>
      <font>
        <color rgb="FFFFFFFF"/>
      </font>
      <fill>
        <patternFill>
          <bgColor rgb="FFFFCC99"/>
        </patternFill>
      </fill>
    </dxf>
    <dxf>
      <font>
        <color rgb="FFFFFFFF"/>
      </font>
      <fill>
        <patternFill>
          <bgColor rgb="FFFF99CC"/>
        </patternFill>
      </fill>
    </dxf>
    <dxf>
      <font>
        <color rgb="FFFFFFFF"/>
      </font>
      <fill>
        <patternFill>
          <bgColor rgb="FFFFCC00"/>
        </patternFill>
      </fill>
    </dxf>
    <dxf>
      <font>
        <color rgb="FFFFFFFF"/>
      </font>
      <fill>
        <patternFill>
          <bgColor rgb="FFFFCC00"/>
        </patternFill>
      </fill>
    </dxf>
  </dxf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DC3E6"/>
      <rgbColor rgb="FF993366"/>
      <rgbColor rgb="FFF0F0F0"/>
      <rgbColor rgb="FFE7FDFF"/>
      <rgbColor rgb="FF660066"/>
      <rgbColor rgb="FFFF8080"/>
      <rgbColor rgb="FF0066CC"/>
      <rgbColor rgb="FFB4C7E7"/>
      <rgbColor rgb="FF000080"/>
      <rgbColor rgb="FFFF00FF"/>
      <rgbColor rgb="FFFFC000"/>
      <rgbColor rgb="FF00FFFF"/>
      <rgbColor rgb="FF800080"/>
      <rgbColor rgb="FF800000"/>
      <rgbColor rgb="FF008080"/>
      <rgbColor rgb="FF0000FF"/>
      <rgbColor rgb="FF00CCFF"/>
      <rgbColor rgb="FFC6EFCE"/>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1.jpeg"/>
</Relationships>
</file>

<file path=xl/drawings/_rels/drawing3.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504720</xdr:colOff>
      <xdr:row>1</xdr:row>
      <xdr:rowOff>85680</xdr:rowOff>
    </xdr:from>
    <xdr:to>
      <xdr:col>10</xdr:col>
      <xdr:colOff>504720</xdr:colOff>
      <xdr:row>3</xdr:row>
      <xdr:rowOff>189720</xdr:rowOff>
    </xdr:to>
    <xdr:pic>
      <xdr:nvPicPr>
        <xdr:cNvPr id="0" name="Picture 271" descr="EI Logo_193x51"/>
        <xdr:cNvPicPr/>
      </xdr:nvPicPr>
      <xdr:blipFill>
        <a:blip r:embed="rId1"/>
        <a:stretch/>
      </xdr:blipFill>
      <xdr:spPr>
        <a:xfrm>
          <a:off x="6845760" y="237960"/>
          <a:ext cx="0" cy="485280"/>
        </a:xfrm>
        <a:prstGeom prst="rect">
          <a:avLst/>
        </a:prstGeom>
        <a:ln w="9525">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0</xdr:colOff>
      <xdr:row>2</xdr:row>
      <xdr:rowOff>0</xdr:rowOff>
    </xdr:from>
    <xdr:to>
      <xdr:col>4</xdr:col>
      <xdr:colOff>0</xdr:colOff>
      <xdr:row>3</xdr:row>
      <xdr:rowOff>250200</xdr:rowOff>
    </xdr:to>
    <xdr:pic>
      <xdr:nvPicPr>
        <xdr:cNvPr id="1" name="Picture 1" descr="EI Logo_193x51"/>
        <xdr:cNvPicPr/>
      </xdr:nvPicPr>
      <xdr:blipFill>
        <a:blip r:embed="rId1"/>
        <a:stretch/>
      </xdr:blipFill>
      <xdr:spPr>
        <a:xfrm>
          <a:off x="6373440" y="428760"/>
          <a:ext cx="0" cy="488160"/>
        </a:xfrm>
        <a:prstGeom prst="rect">
          <a:avLst/>
        </a:prstGeom>
        <a:ln w="9525">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9</xdr:col>
      <xdr:colOff>47520</xdr:colOff>
      <xdr:row>0</xdr:row>
      <xdr:rowOff>123840</xdr:rowOff>
    </xdr:from>
    <xdr:to>
      <xdr:col>9</xdr:col>
      <xdr:colOff>47520</xdr:colOff>
      <xdr:row>4</xdr:row>
      <xdr:rowOff>65880</xdr:rowOff>
    </xdr:to>
    <xdr:pic>
      <xdr:nvPicPr>
        <xdr:cNvPr id="2" name="Picture 12" descr="EI Logo_193x51"/>
        <xdr:cNvPicPr/>
      </xdr:nvPicPr>
      <xdr:blipFill>
        <a:blip r:embed="rId1"/>
        <a:stretch/>
      </xdr:blipFill>
      <xdr:spPr>
        <a:xfrm>
          <a:off x="7812360" y="123840"/>
          <a:ext cx="0" cy="446760"/>
        </a:xfrm>
        <a:prstGeom prst="rect">
          <a:avLst/>
        </a:prstGeom>
        <a:ln w="9525">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2" activeCellId="0" sqref="M12"/>
    </sheetView>
  </sheetViews>
  <sheetFormatPr defaultColWidth="11.53515625" defaultRowHeight="11.25" zeroHeight="true" outlineLevelRow="0" outlineLevelCol="0"/>
  <cols>
    <col collapsed="false" customWidth="true" hidden="false" outlineLevel="0" max="2" min="1" style="1" width="2.42"/>
    <col collapsed="false" customWidth="true" hidden="false" outlineLevel="0" max="9" min="3" style="1" width="10.57"/>
    <col collapsed="false" customWidth="true" hidden="false" outlineLevel="0" max="10" min="10" style="1" width="11.14"/>
    <col collapsed="false" customWidth="true" hidden="false" outlineLevel="0" max="11" min="11" style="1" width="10.57"/>
    <col collapsed="false" customWidth="true" hidden="false" outlineLevel="0" max="12" min="12" style="1" width="4.29"/>
    <col collapsed="false" customWidth="true" hidden="false" outlineLevel="0" max="13" min="13" style="1" width="29.57"/>
    <col collapsed="false" customWidth="true" hidden="false" outlineLevel="0" max="14" min="14" style="1" width="16.43"/>
    <col collapsed="false" customWidth="true" hidden="false" outlineLevel="0" max="15" min="15" style="1" width="14.57"/>
    <col collapsed="false" customWidth="true" hidden="false" outlineLevel="0" max="16" min="16" style="1" width="14.71"/>
    <col collapsed="false" customWidth="true" hidden="false" outlineLevel="0" max="17" min="17" style="1" width="14.42"/>
    <col collapsed="false" customWidth="true" hidden="false" outlineLevel="0" max="18" min="18" style="1" width="39.14"/>
    <col collapsed="false" customWidth="false" hidden="true" outlineLevel="0" max="16384" min="19" style="1" width="11.53"/>
  </cols>
  <sheetData>
    <row r="1" s="2" customFormat="true" ht="12" hidden="false" customHeight="false" outlineLevel="0" collapsed="false">
      <c r="A1" s="1"/>
      <c r="B1" s="1"/>
      <c r="C1" s="1"/>
      <c r="D1" s="1"/>
      <c r="E1" s="1"/>
      <c r="F1" s="1"/>
      <c r="G1" s="1"/>
      <c r="H1" s="1"/>
      <c r="I1" s="1"/>
      <c r="J1" s="1"/>
      <c r="K1" s="1"/>
      <c r="L1" s="1"/>
      <c r="M1" s="1"/>
      <c r="N1" s="1"/>
      <c r="O1" s="1"/>
      <c r="P1" s="1"/>
      <c r="Q1" s="1"/>
      <c r="R1" s="1"/>
      <c r="S1" s="1"/>
    </row>
    <row r="2" s="2" customFormat="true" ht="12" hidden="false" customHeight="false" outlineLevel="0" collapsed="false">
      <c r="A2" s="1"/>
      <c r="C2" s="1"/>
      <c r="D2" s="1"/>
      <c r="E2" s="1"/>
      <c r="F2" s="1"/>
      <c r="G2" s="1"/>
      <c r="H2" s="1"/>
      <c r="I2" s="1"/>
      <c r="J2" s="1"/>
      <c r="K2" s="1"/>
      <c r="L2" s="1"/>
      <c r="M2" s="1"/>
      <c r="N2" s="1"/>
      <c r="O2" s="1"/>
      <c r="P2" s="1"/>
      <c r="Q2" s="1"/>
      <c r="R2" s="1"/>
      <c r="S2" s="1"/>
    </row>
    <row r="3" s="2" customFormat="true" ht="18" hidden="false" customHeight="false" outlineLevel="0" collapsed="false">
      <c r="A3" s="1"/>
      <c r="B3" s="3" t="s">
        <v>0</v>
      </c>
      <c r="C3" s="1"/>
      <c r="D3" s="1"/>
      <c r="E3" s="4"/>
      <c r="F3" s="1"/>
      <c r="G3" s="1"/>
      <c r="H3" s="1"/>
      <c r="I3" s="1"/>
      <c r="J3" s="1"/>
      <c r="K3" s="1"/>
      <c r="L3" s="1"/>
      <c r="M3" s="1"/>
      <c r="N3" s="1"/>
      <c r="O3" s="1"/>
      <c r="P3" s="1"/>
      <c r="Q3" s="1"/>
      <c r="R3" s="1"/>
      <c r="S3" s="1"/>
    </row>
    <row r="4" s="2" customFormat="true" ht="21" hidden="false" customHeight="true" outlineLevel="0" collapsed="false">
      <c r="A4" s="1"/>
      <c r="B4" s="5" t="s">
        <v>1</v>
      </c>
      <c r="C4" s="1"/>
      <c r="D4" s="1"/>
      <c r="E4" s="1"/>
      <c r="F4" s="1"/>
      <c r="G4" s="1"/>
      <c r="H4" s="1"/>
      <c r="I4" s="1"/>
      <c r="J4" s="1"/>
      <c r="K4" s="1"/>
      <c r="L4" s="1"/>
      <c r="M4" s="1"/>
      <c r="N4" s="1"/>
      <c r="O4" s="1"/>
      <c r="P4" s="1"/>
      <c r="Q4" s="1"/>
      <c r="R4" s="1"/>
      <c r="S4" s="1"/>
    </row>
    <row r="5" s="2" customFormat="true" ht="12" hidden="false" customHeight="false" outlineLevel="0" collapsed="false">
      <c r="A5" s="6"/>
      <c r="B5" s="7"/>
      <c r="C5" s="8"/>
      <c r="D5" s="8"/>
      <c r="E5" s="8"/>
      <c r="F5" s="8"/>
      <c r="G5" s="8"/>
      <c r="H5" s="8"/>
      <c r="I5" s="8"/>
      <c r="J5" s="8"/>
      <c r="K5" s="8"/>
      <c r="L5" s="8"/>
      <c r="M5" s="8"/>
      <c r="N5" s="1"/>
      <c r="O5" s="1"/>
      <c r="P5" s="1"/>
      <c r="Q5" s="1"/>
      <c r="R5" s="1"/>
      <c r="S5" s="1"/>
    </row>
    <row r="6" s="2" customFormat="true" ht="12" hidden="false" customHeight="false" outlineLevel="0" collapsed="false">
      <c r="A6" s="6"/>
      <c r="B6" s="6"/>
      <c r="C6" s="1"/>
      <c r="D6" s="1"/>
      <c r="E6" s="1"/>
      <c r="F6" s="1"/>
      <c r="G6" s="1"/>
      <c r="H6" s="1"/>
      <c r="I6" s="1"/>
      <c r="J6" s="1"/>
      <c r="K6" s="1"/>
      <c r="L6" s="1"/>
      <c r="M6" s="1"/>
      <c r="N6" s="1"/>
      <c r="O6" s="1"/>
      <c r="P6" s="1"/>
      <c r="Q6" s="1"/>
      <c r="R6" s="1"/>
      <c r="S6" s="1"/>
    </row>
    <row r="7" s="2" customFormat="true" ht="12" hidden="false" customHeight="false" outlineLevel="0" collapsed="false">
      <c r="A7" s="1"/>
      <c r="B7" s="6" t="s">
        <v>2</v>
      </c>
      <c r="C7" s="6"/>
      <c r="D7" s="1"/>
      <c r="E7" s="1"/>
      <c r="F7" s="1"/>
      <c r="G7" s="1"/>
      <c r="H7" s="1"/>
      <c r="I7" s="1"/>
      <c r="J7" s="1"/>
      <c r="K7" s="1"/>
      <c r="L7" s="1"/>
      <c r="M7" s="1"/>
      <c r="N7" s="1"/>
      <c r="O7" s="1"/>
      <c r="P7" s="1"/>
      <c r="Q7" s="1"/>
      <c r="R7" s="1"/>
      <c r="S7" s="1"/>
    </row>
    <row r="8" s="2" customFormat="true" ht="12" hidden="false" customHeight="false" outlineLevel="0" collapsed="false">
      <c r="A8" s="6"/>
      <c r="B8" s="6"/>
      <c r="C8" s="6"/>
      <c r="D8" s="1"/>
      <c r="E8" s="1"/>
      <c r="F8" s="1"/>
      <c r="G8" s="1"/>
      <c r="H8" s="1"/>
      <c r="I8" s="1"/>
      <c r="J8" s="1"/>
      <c r="K8" s="1"/>
      <c r="L8" s="1"/>
      <c r="M8" s="1"/>
      <c r="N8" s="1"/>
      <c r="O8" s="1"/>
      <c r="P8" s="1"/>
      <c r="Q8" s="1"/>
      <c r="R8" s="1"/>
      <c r="S8" s="1"/>
    </row>
    <row r="9" customFormat="false" ht="12.8" hidden="false" customHeight="false" outlineLevel="0" collapsed="false">
      <c r="B9" s="9" t="n">
        <v>1</v>
      </c>
      <c r="C9" s="1" t="s">
        <v>3</v>
      </c>
    </row>
    <row r="10" customFormat="false" ht="12" hidden="false" customHeight="false" outlineLevel="0" collapsed="false">
      <c r="B10" s="9"/>
      <c r="C10" s="1" t="s">
        <v>4</v>
      </c>
    </row>
    <row r="11" s="2" customFormat="true" ht="13.5" hidden="false" customHeight="true" outlineLevel="0" collapsed="false">
      <c r="A11" s="1"/>
      <c r="B11" s="9"/>
      <c r="C11" s="1"/>
      <c r="D11" s="1"/>
      <c r="E11" s="1"/>
      <c r="F11" s="1"/>
      <c r="G11" s="1"/>
      <c r="H11" s="1"/>
      <c r="I11" s="1"/>
      <c r="J11" s="1"/>
      <c r="K11" s="1"/>
      <c r="L11" s="1"/>
      <c r="M11" s="1"/>
      <c r="N11" s="1"/>
      <c r="O11" s="1"/>
      <c r="P11" s="1"/>
      <c r="Q11" s="1"/>
      <c r="R11" s="1"/>
      <c r="S11" s="1"/>
    </row>
    <row r="12" s="2" customFormat="true" ht="12" hidden="false" customHeight="false" outlineLevel="0" collapsed="false">
      <c r="A12" s="1"/>
      <c r="B12" s="9" t="n">
        <v>2</v>
      </c>
      <c r="C12" s="1" t="s">
        <v>5</v>
      </c>
      <c r="D12" s="1"/>
      <c r="E12" s="1"/>
      <c r="F12" s="1"/>
      <c r="G12" s="1"/>
      <c r="H12" s="1"/>
      <c r="I12" s="1"/>
      <c r="J12" s="1"/>
      <c r="K12" s="1"/>
      <c r="L12" s="1"/>
      <c r="M12" s="1"/>
      <c r="N12" s="1"/>
      <c r="O12" s="1"/>
      <c r="P12" s="1"/>
      <c r="Q12" s="1"/>
      <c r="R12" s="1"/>
      <c r="S12" s="1"/>
    </row>
    <row r="13" s="2" customFormat="true" ht="12" hidden="false" customHeight="true" outlineLevel="0" collapsed="false">
      <c r="A13" s="1"/>
      <c r="B13" s="9"/>
      <c r="C13" s="1"/>
      <c r="D13" s="1"/>
      <c r="E13" s="1"/>
      <c r="F13" s="1"/>
      <c r="G13" s="1"/>
      <c r="H13" s="1"/>
      <c r="I13" s="1"/>
      <c r="J13" s="1"/>
      <c r="K13" s="1"/>
      <c r="L13" s="1"/>
      <c r="M13" s="1"/>
      <c r="N13" s="1"/>
      <c r="O13" s="1"/>
      <c r="P13" s="1"/>
      <c r="Q13" s="1"/>
      <c r="R13" s="1"/>
      <c r="S13" s="1"/>
    </row>
    <row r="14" s="2" customFormat="true" ht="12" hidden="false" customHeight="false" outlineLevel="0" collapsed="false">
      <c r="A14" s="1"/>
      <c r="B14" s="9" t="n">
        <v>3</v>
      </c>
      <c r="C14" s="6" t="s">
        <v>6</v>
      </c>
      <c r="D14" s="1"/>
      <c r="E14" s="1"/>
      <c r="F14" s="1"/>
      <c r="G14" s="1"/>
      <c r="H14" s="1"/>
      <c r="I14" s="1"/>
      <c r="J14" s="1"/>
      <c r="K14" s="1"/>
      <c r="L14" s="1"/>
      <c r="M14" s="1"/>
      <c r="N14" s="1"/>
      <c r="O14" s="1"/>
      <c r="P14" s="1"/>
      <c r="Q14" s="1"/>
      <c r="R14" s="1"/>
      <c r="S14" s="1"/>
    </row>
    <row r="15" s="2" customFormat="true" ht="12" hidden="false" customHeight="false" outlineLevel="0" collapsed="false">
      <c r="A15" s="1"/>
      <c r="B15" s="1"/>
      <c r="C15" s="1" t="s">
        <v>7</v>
      </c>
      <c r="D15" s="1"/>
      <c r="E15" s="1"/>
      <c r="F15" s="1"/>
      <c r="G15" s="1"/>
      <c r="H15" s="1"/>
      <c r="I15" s="1"/>
      <c r="J15" s="1"/>
      <c r="K15" s="1"/>
      <c r="L15" s="1"/>
      <c r="M15" s="1"/>
      <c r="N15" s="1"/>
      <c r="O15" s="1"/>
      <c r="P15" s="1"/>
      <c r="Q15" s="1"/>
      <c r="R15" s="1"/>
      <c r="S15" s="1"/>
    </row>
    <row r="16" s="2" customFormat="true" ht="3.75" hidden="false" customHeight="true" outlineLevel="0" collapsed="false">
      <c r="A16" s="1"/>
      <c r="B16" s="1"/>
      <c r="C16" s="1"/>
      <c r="D16" s="1"/>
      <c r="E16" s="1"/>
      <c r="F16" s="1"/>
      <c r="G16" s="1"/>
      <c r="H16" s="1"/>
      <c r="I16" s="1"/>
      <c r="J16" s="1"/>
      <c r="K16" s="1"/>
      <c r="L16" s="1"/>
      <c r="M16" s="1"/>
      <c r="N16" s="1"/>
      <c r="O16" s="1"/>
      <c r="P16" s="1"/>
      <c r="Q16" s="1"/>
      <c r="R16" s="1"/>
      <c r="S16" s="1"/>
    </row>
    <row r="17" s="2" customFormat="true" ht="12" hidden="false" customHeight="false" outlineLevel="0" collapsed="false">
      <c r="A17" s="1"/>
      <c r="B17" s="9" t="n">
        <v>4</v>
      </c>
      <c r="C17" s="1" t="s">
        <v>8</v>
      </c>
      <c r="D17" s="1"/>
      <c r="E17" s="1"/>
      <c r="F17" s="1"/>
      <c r="G17" s="1"/>
      <c r="H17" s="1"/>
      <c r="I17" s="1"/>
      <c r="J17" s="1"/>
      <c r="K17" s="1"/>
      <c r="L17" s="1"/>
      <c r="M17" s="1"/>
      <c r="N17" s="1"/>
      <c r="O17" s="1"/>
      <c r="P17" s="1"/>
      <c r="Q17" s="1"/>
      <c r="R17" s="1"/>
      <c r="S17" s="1"/>
    </row>
    <row r="18" s="2" customFormat="true" ht="6" hidden="false" customHeight="true" outlineLevel="0" collapsed="false">
      <c r="A18" s="1"/>
      <c r="B18" s="9"/>
      <c r="C18" s="1"/>
      <c r="D18" s="1"/>
      <c r="E18" s="1"/>
      <c r="F18" s="1"/>
      <c r="G18" s="1"/>
      <c r="H18" s="1"/>
      <c r="I18" s="1"/>
      <c r="J18" s="1"/>
      <c r="K18" s="1"/>
      <c r="L18" s="1"/>
      <c r="M18" s="1"/>
      <c r="N18" s="1"/>
      <c r="O18" s="1"/>
      <c r="P18" s="1"/>
      <c r="Q18" s="1"/>
      <c r="R18" s="1"/>
      <c r="S18" s="1"/>
    </row>
    <row r="19" s="2" customFormat="true" ht="12" hidden="false" customHeight="false" outlineLevel="0" collapsed="false">
      <c r="A19" s="1"/>
      <c r="B19" s="9" t="n">
        <v>5</v>
      </c>
      <c r="C19" s="1" t="s">
        <v>9</v>
      </c>
      <c r="D19" s="1"/>
      <c r="E19" s="1"/>
      <c r="F19" s="1"/>
      <c r="G19" s="1"/>
      <c r="H19" s="1"/>
      <c r="I19" s="1"/>
      <c r="J19" s="1"/>
      <c r="K19" s="1"/>
      <c r="L19" s="1"/>
      <c r="M19" s="1"/>
      <c r="N19" s="1"/>
      <c r="O19" s="1"/>
      <c r="P19" s="1"/>
      <c r="Q19" s="1"/>
      <c r="R19" s="1"/>
      <c r="S19" s="1"/>
    </row>
    <row r="20" s="2" customFormat="true" ht="12" hidden="false" customHeight="false" outlineLevel="0" collapsed="false">
      <c r="A20" s="1"/>
      <c r="B20" s="9"/>
      <c r="C20" s="6" t="s">
        <v>10</v>
      </c>
      <c r="D20" s="1"/>
      <c r="E20" s="1"/>
      <c r="F20" s="1"/>
      <c r="G20" s="1"/>
      <c r="H20" s="1"/>
      <c r="I20" s="1"/>
      <c r="J20" s="1"/>
      <c r="K20" s="1"/>
      <c r="L20" s="1"/>
      <c r="M20" s="1"/>
      <c r="N20" s="1"/>
      <c r="O20" s="1"/>
      <c r="P20" s="1"/>
      <c r="Q20" s="1"/>
      <c r="R20" s="1"/>
      <c r="S20" s="1"/>
    </row>
    <row r="21" s="2" customFormat="true" ht="12" hidden="false" customHeight="true" outlineLevel="0" collapsed="false">
      <c r="A21" s="1"/>
      <c r="B21" s="9"/>
      <c r="C21" s="6" t="s">
        <v>11</v>
      </c>
      <c r="D21" s="1"/>
      <c r="E21" s="1"/>
      <c r="F21" s="1"/>
      <c r="G21" s="1"/>
      <c r="H21" s="1"/>
      <c r="I21" s="1"/>
      <c r="J21" s="1"/>
      <c r="K21" s="1"/>
      <c r="L21" s="1"/>
      <c r="M21" s="1"/>
      <c r="N21" s="1"/>
      <c r="O21" s="1"/>
      <c r="P21" s="1"/>
      <c r="Q21" s="1"/>
      <c r="R21" s="1"/>
      <c r="S21" s="1"/>
    </row>
    <row r="22" s="2" customFormat="true" ht="6" hidden="false" customHeight="true" outlineLevel="0" collapsed="false">
      <c r="A22" s="1"/>
      <c r="B22" s="9"/>
      <c r="C22" s="6"/>
      <c r="D22" s="1"/>
      <c r="E22" s="1"/>
      <c r="F22" s="1"/>
      <c r="G22" s="1"/>
      <c r="H22" s="1"/>
      <c r="I22" s="1"/>
      <c r="J22" s="1"/>
      <c r="K22" s="1"/>
      <c r="L22" s="1"/>
      <c r="M22" s="1"/>
      <c r="N22" s="1"/>
      <c r="O22" s="1"/>
      <c r="P22" s="1"/>
      <c r="Q22" s="1"/>
      <c r="R22" s="1"/>
      <c r="S22" s="1"/>
    </row>
    <row r="23" s="2" customFormat="true" ht="12.75" hidden="false" customHeight="true" outlineLevel="0" collapsed="false">
      <c r="A23" s="1"/>
      <c r="B23" s="9" t="n">
        <v>6</v>
      </c>
      <c r="C23" s="1" t="s">
        <v>12</v>
      </c>
      <c r="D23" s="1"/>
      <c r="E23" s="1"/>
      <c r="F23" s="1"/>
      <c r="G23" s="1"/>
      <c r="H23" s="1"/>
      <c r="I23" s="1"/>
      <c r="J23" s="1"/>
      <c r="K23" s="1"/>
      <c r="L23" s="1"/>
      <c r="M23" s="1"/>
      <c r="N23" s="1"/>
      <c r="O23" s="1"/>
      <c r="P23" s="1"/>
      <c r="Q23" s="1"/>
      <c r="R23" s="1"/>
      <c r="S23" s="1"/>
    </row>
    <row r="24" s="2" customFormat="true" ht="12" hidden="false" customHeight="false" outlineLevel="0" collapsed="false">
      <c r="A24" s="1"/>
      <c r="B24" s="9"/>
      <c r="C24" s="1" t="s">
        <v>13</v>
      </c>
      <c r="D24" s="1"/>
      <c r="E24" s="1"/>
      <c r="F24" s="1"/>
      <c r="G24" s="1"/>
      <c r="H24" s="1"/>
      <c r="I24" s="1"/>
      <c r="J24" s="1"/>
      <c r="K24" s="1"/>
      <c r="L24" s="1"/>
      <c r="M24" s="1"/>
      <c r="N24" s="1"/>
      <c r="O24" s="1"/>
      <c r="P24" s="1"/>
      <c r="Q24" s="1"/>
      <c r="R24" s="1"/>
      <c r="S24" s="1"/>
    </row>
    <row r="25" s="2" customFormat="true" ht="6" hidden="false" customHeight="true" outlineLevel="0" collapsed="false">
      <c r="A25" s="1"/>
      <c r="B25" s="9"/>
      <c r="C25" s="1"/>
      <c r="D25" s="1"/>
      <c r="E25" s="1"/>
      <c r="F25" s="1"/>
      <c r="G25" s="1"/>
      <c r="H25" s="1"/>
      <c r="I25" s="1"/>
      <c r="J25" s="1"/>
      <c r="K25" s="1"/>
      <c r="L25" s="1"/>
      <c r="M25" s="1"/>
      <c r="N25" s="1"/>
      <c r="O25" s="1"/>
      <c r="P25" s="1"/>
      <c r="Q25" s="1"/>
      <c r="R25" s="1"/>
      <c r="S25" s="1"/>
    </row>
    <row r="26" s="2" customFormat="true" ht="12" hidden="false" customHeight="false" outlineLevel="0" collapsed="false">
      <c r="A26" s="1"/>
      <c r="B26" s="9" t="n">
        <v>7</v>
      </c>
      <c r="C26" s="1" t="s">
        <v>14</v>
      </c>
      <c r="D26" s="1"/>
      <c r="E26" s="1"/>
      <c r="F26" s="1"/>
      <c r="G26" s="1"/>
      <c r="H26" s="1"/>
      <c r="I26" s="1"/>
      <c r="J26" s="1"/>
      <c r="K26" s="1"/>
      <c r="L26" s="1"/>
      <c r="M26" s="1"/>
      <c r="N26" s="1"/>
      <c r="O26" s="1"/>
      <c r="P26" s="1"/>
      <c r="Q26" s="1"/>
      <c r="R26" s="1"/>
      <c r="S26" s="1"/>
    </row>
    <row r="27" s="2" customFormat="true" ht="6" hidden="false" customHeight="true" outlineLevel="0" collapsed="false">
      <c r="A27" s="1"/>
      <c r="B27" s="9"/>
      <c r="C27" s="1"/>
      <c r="D27" s="1"/>
      <c r="E27" s="1"/>
      <c r="F27" s="1"/>
      <c r="G27" s="1"/>
      <c r="H27" s="1"/>
      <c r="I27" s="1"/>
      <c r="J27" s="1"/>
      <c r="K27" s="1"/>
      <c r="L27" s="1"/>
      <c r="M27" s="1"/>
      <c r="N27" s="1"/>
      <c r="O27" s="1"/>
      <c r="P27" s="1"/>
      <c r="Q27" s="1"/>
      <c r="R27" s="1"/>
      <c r="S27" s="1"/>
    </row>
    <row r="28" s="2" customFormat="true" ht="12" hidden="false" customHeight="false" outlineLevel="0" collapsed="false">
      <c r="A28" s="1"/>
      <c r="B28" s="6" t="n">
        <v>8</v>
      </c>
      <c r="C28" s="1" t="s">
        <v>15</v>
      </c>
      <c r="D28" s="1"/>
      <c r="E28" s="1"/>
      <c r="F28" s="1"/>
      <c r="G28" s="1"/>
      <c r="H28" s="1"/>
      <c r="I28" s="1"/>
      <c r="J28" s="1"/>
      <c r="K28" s="1"/>
      <c r="L28" s="1"/>
      <c r="M28" s="1"/>
      <c r="N28" s="1"/>
      <c r="O28" s="1"/>
      <c r="P28" s="1"/>
      <c r="Q28" s="1"/>
      <c r="R28" s="1"/>
      <c r="S28" s="1"/>
    </row>
    <row r="29" s="2" customFormat="true" ht="12" hidden="false" customHeight="false" outlineLevel="0" collapsed="false">
      <c r="A29" s="1"/>
      <c r="B29" s="6"/>
      <c r="C29" s="1"/>
      <c r="D29" s="1"/>
      <c r="E29" s="1"/>
      <c r="F29" s="1"/>
      <c r="G29" s="1"/>
      <c r="H29" s="1"/>
      <c r="I29" s="1"/>
      <c r="J29" s="1"/>
      <c r="K29" s="1"/>
      <c r="L29" s="1"/>
      <c r="M29" s="1"/>
      <c r="N29" s="1"/>
      <c r="O29" s="1"/>
      <c r="P29" s="1"/>
      <c r="Q29" s="1"/>
      <c r="R29" s="1"/>
      <c r="S29" s="1"/>
    </row>
    <row r="30" s="2" customFormat="true" ht="12" hidden="false" customHeight="false" outlineLevel="0" collapsed="false">
      <c r="A30" s="1"/>
      <c r="B30" s="10"/>
      <c r="C30" s="8"/>
      <c r="D30" s="8"/>
      <c r="E30" s="8"/>
      <c r="F30" s="8"/>
      <c r="G30" s="8"/>
      <c r="H30" s="8"/>
      <c r="I30" s="8"/>
      <c r="J30" s="8"/>
      <c r="K30" s="8"/>
      <c r="L30" s="8"/>
      <c r="M30" s="1"/>
      <c r="N30" s="1"/>
      <c r="O30" s="1"/>
      <c r="P30" s="1"/>
      <c r="Q30" s="1"/>
      <c r="R30" s="1"/>
      <c r="S30" s="1"/>
    </row>
    <row r="31" s="2" customFormat="true" ht="12" hidden="false" customHeight="false" outlineLevel="0" collapsed="false">
      <c r="A31" s="1"/>
      <c r="B31" s="6"/>
      <c r="C31" s="1"/>
      <c r="D31" s="1"/>
      <c r="E31" s="1"/>
      <c r="F31" s="1"/>
      <c r="G31" s="1"/>
      <c r="H31" s="1"/>
      <c r="I31" s="1"/>
      <c r="J31" s="1"/>
      <c r="K31" s="1"/>
      <c r="L31" s="1"/>
      <c r="M31" s="1"/>
      <c r="N31" s="1"/>
      <c r="O31" s="1"/>
      <c r="P31" s="1"/>
      <c r="Q31" s="1"/>
      <c r="R31" s="1"/>
      <c r="S31" s="1"/>
    </row>
    <row r="32" s="2" customFormat="true" ht="12" hidden="false" customHeight="false" outlineLevel="0" collapsed="false">
      <c r="A32" s="1"/>
      <c r="B32" s="6" t="s">
        <v>16</v>
      </c>
      <c r="C32" s="1"/>
      <c r="D32" s="1"/>
      <c r="E32" s="1"/>
      <c r="F32" s="1"/>
      <c r="G32" s="1"/>
      <c r="H32" s="1"/>
      <c r="I32" s="1"/>
      <c r="J32" s="1"/>
      <c r="K32" s="1"/>
      <c r="L32" s="1"/>
      <c r="M32" s="1"/>
      <c r="N32" s="1"/>
      <c r="O32" s="1"/>
      <c r="P32" s="1"/>
      <c r="Q32" s="1"/>
      <c r="R32" s="1"/>
      <c r="S32" s="1"/>
    </row>
    <row r="33" s="2" customFormat="true" ht="9.75" hidden="false" customHeight="true" outlineLevel="0" collapsed="false">
      <c r="A33" s="1"/>
      <c r="B33" s="1"/>
      <c r="C33" s="1"/>
      <c r="D33" s="1"/>
      <c r="E33" s="1"/>
      <c r="F33" s="1"/>
      <c r="G33" s="1"/>
      <c r="H33" s="1"/>
      <c r="I33" s="1"/>
      <c r="J33" s="1"/>
      <c r="K33" s="1"/>
      <c r="L33" s="1"/>
      <c r="M33" s="1"/>
      <c r="N33" s="1"/>
      <c r="O33" s="1"/>
      <c r="P33" s="1"/>
      <c r="Q33" s="1"/>
      <c r="R33" s="1"/>
      <c r="S33" s="1"/>
    </row>
    <row r="34" s="2" customFormat="true" ht="12" hidden="false" customHeight="false" outlineLevel="0" collapsed="false">
      <c r="A34" s="1"/>
      <c r="B34" s="11"/>
      <c r="C34" s="12"/>
      <c r="D34" s="1" t="s">
        <v>17</v>
      </c>
      <c r="E34" s="1"/>
      <c r="F34" s="1"/>
      <c r="G34" s="1"/>
      <c r="H34" s="1"/>
      <c r="I34" s="1"/>
      <c r="J34" s="1"/>
      <c r="K34" s="1"/>
      <c r="L34" s="1"/>
      <c r="M34" s="1"/>
      <c r="N34" s="1"/>
      <c r="O34" s="1"/>
      <c r="P34" s="1"/>
      <c r="Q34" s="1"/>
      <c r="R34" s="1"/>
      <c r="S34" s="1"/>
    </row>
    <row r="35" s="2" customFormat="true" ht="6" hidden="false" customHeight="true" outlineLevel="0" collapsed="false">
      <c r="A35" s="1"/>
      <c r="B35" s="9"/>
      <c r="C35" s="13"/>
      <c r="D35" s="1"/>
      <c r="E35" s="1"/>
      <c r="F35" s="1"/>
      <c r="G35" s="1"/>
      <c r="H35" s="1"/>
      <c r="I35" s="1"/>
      <c r="J35" s="1"/>
      <c r="K35" s="1"/>
      <c r="L35" s="1"/>
      <c r="M35" s="1"/>
      <c r="N35" s="1"/>
      <c r="O35" s="1"/>
      <c r="P35" s="1"/>
      <c r="Q35" s="1"/>
      <c r="R35" s="1"/>
      <c r="S35" s="1"/>
    </row>
    <row r="36" s="2" customFormat="true" ht="12" hidden="false" customHeight="false" outlineLevel="0" collapsed="false">
      <c r="A36" s="1"/>
      <c r="B36" s="14"/>
      <c r="C36" s="15"/>
      <c r="D36" s="1" t="s">
        <v>18</v>
      </c>
      <c r="E36" s="1"/>
      <c r="F36" s="1"/>
      <c r="G36" s="1"/>
      <c r="H36" s="1"/>
      <c r="I36" s="1"/>
      <c r="J36" s="1"/>
      <c r="K36" s="1"/>
      <c r="L36" s="1"/>
      <c r="M36" s="1"/>
      <c r="N36" s="1"/>
      <c r="O36" s="1"/>
      <c r="P36" s="1"/>
      <c r="Q36" s="1"/>
      <c r="R36" s="1"/>
      <c r="S36" s="1"/>
    </row>
    <row r="37" s="2" customFormat="true" ht="6" hidden="false" customHeight="true" outlineLevel="0" collapsed="false">
      <c r="A37" s="1"/>
      <c r="B37" s="9"/>
      <c r="C37" s="16"/>
      <c r="D37" s="1"/>
      <c r="E37" s="1"/>
      <c r="F37" s="1"/>
      <c r="G37" s="1"/>
      <c r="H37" s="1"/>
      <c r="I37" s="1"/>
      <c r="J37" s="1"/>
      <c r="K37" s="1"/>
      <c r="L37" s="1"/>
      <c r="M37" s="1"/>
      <c r="N37" s="1"/>
      <c r="O37" s="1"/>
      <c r="P37" s="1"/>
      <c r="Q37" s="1"/>
      <c r="R37" s="1"/>
      <c r="S37" s="1"/>
    </row>
    <row r="38" s="2" customFormat="true" ht="12" hidden="true" customHeight="true" outlineLevel="0" collapsed="false">
      <c r="A38" s="1"/>
      <c r="B38" s="17"/>
      <c r="C38" s="17"/>
      <c r="D38" s="1" t="s">
        <v>19</v>
      </c>
      <c r="E38" s="1"/>
      <c r="F38" s="1"/>
      <c r="G38" s="1"/>
      <c r="H38" s="1"/>
      <c r="I38" s="1"/>
      <c r="J38" s="1"/>
      <c r="K38" s="1"/>
      <c r="L38" s="1"/>
      <c r="M38" s="1"/>
      <c r="N38" s="1"/>
      <c r="O38" s="1"/>
      <c r="P38" s="1"/>
      <c r="Q38" s="1"/>
      <c r="R38" s="1"/>
      <c r="S38" s="1"/>
    </row>
    <row r="39" s="2" customFormat="true" ht="12" hidden="false" customHeight="false" outlineLevel="0" collapsed="false">
      <c r="A39" s="6"/>
      <c r="B39" s="6"/>
      <c r="C39" s="1"/>
      <c r="D39" s="1"/>
      <c r="E39" s="1"/>
      <c r="F39" s="1"/>
      <c r="G39" s="1"/>
      <c r="H39" s="1"/>
      <c r="I39" s="1"/>
      <c r="J39" s="1"/>
      <c r="K39" s="1"/>
      <c r="L39" s="1"/>
      <c r="M39" s="1"/>
      <c r="N39" s="1"/>
      <c r="O39" s="1"/>
      <c r="P39" s="1"/>
      <c r="Q39" s="1"/>
      <c r="R39" s="1"/>
      <c r="S39" s="1"/>
    </row>
    <row r="40" s="2" customFormat="true" ht="12.8" hidden="false" customHeight="false" outlineLevel="0" collapsed="false">
      <c r="A40" s="6"/>
      <c r="B40" s="6"/>
      <c r="C40" s="1"/>
      <c r="D40" s="18"/>
      <c r="E40" s="1"/>
      <c r="F40" s="1"/>
      <c r="G40" s="1"/>
      <c r="H40" s="1"/>
      <c r="I40" s="1"/>
      <c r="J40" s="1"/>
      <c r="K40" s="1"/>
      <c r="L40" s="1"/>
      <c r="M40" s="1"/>
      <c r="N40" s="1"/>
      <c r="O40" s="1"/>
      <c r="P40" s="1"/>
      <c r="Q40" s="1"/>
      <c r="R40" s="1"/>
      <c r="S40" s="1"/>
    </row>
    <row r="41" s="2" customFormat="true" ht="12.8" hidden="false" customHeight="false" outlineLevel="0" collapsed="false">
      <c r="A41" s="1"/>
      <c r="B41" s="1"/>
      <c r="C41" s="1"/>
      <c r="D41" s="1"/>
      <c r="E41" s="1"/>
      <c r="F41" s="1"/>
      <c r="G41" s="1"/>
      <c r="H41" s="1"/>
      <c r="I41" s="1"/>
      <c r="J41" s="1"/>
      <c r="K41" s="1"/>
      <c r="L41" s="1"/>
      <c r="M41" s="1"/>
      <c r="N41" s="1"/>
      <c r="O41" s="1"/>
      <c r="P41" s="1"/>
      <c r="Q41" s="1"/>
      <c r="R41" s="1"/>
      <c r="S41" s="1"/>
    </row>
    <row r="42" s="2" customFormat="true" ht="12" hidden="false" customHeight="false" outlineLevel="0" collapsed="false">
      <c r="A42" s="1"/>
      <c r="B42" s="1"/>
      <c r="C42" s="1"/>
      <c r="D42" s="1"/>
      <c r="E42" s="1"/>
      <c r="F42" s="1"/>
      <c r="G42" s="1"/>
      <c r="H42" s="1"/>
      <c r="I42" s="1"/>
      <c r="J42" s="1"/>
      <c r="K42" s="1"/>
      <c r="L42" s="1"/>
      <c r="M42" s="1"/>
      <c r="N42" s="1"/>
      <c r="O42" s="1"/>
      <c r="P42" s="1"/>
      <c r="Q42" s="1"/>
      <c r="R42" s="1"/>
      <c r="S42" s="1"/>
    </row>
    <row r="43" s="2" customFormat="true" ht="12" hidden="false" customHeight="false" outlineLevel="0" collapsed="false">
      <c r="A43" s="1"/>
      <c r="B43" s="1"/>
      <c r="C43" s="1"/>
      <c r="D43" s="1"/>
      <c r="E43" s="1"/>
      <c r="F43" s="1"/>
      <c r="G43" s="1"/>
      <c r="H43" s="1"/>
      <c r="I43" s="1"/>
      <c r="J43" s="1"/>
      <c r="K43" s="1"/>
      <c r="L43" s="1"/>
      <c r="M43" s="1"/>
      <c r="N43" s="1"/>
      <c r="O43" s="1"/>
      <c r="P43" s="1"/>
      <c r="Q43" s="1"/>
      <c r="R43" s="1"/>
      <c r="S43" s="1"/>
    </row>
    <row r="44" s="2" customFormat="true" ht="12" hidden="false" customHeight="false" outlineLevel="0" collapsed="false">
      <c r="A44" s="1"/>
      <c r="B44" s="1"/>
      <c r="C44" s="1"/>
      <c r="D44" s="1"/>
      <c r="E44" s="1"/>
      <c r="F44" s="1"/>
      <c r="G44" s="1"/>
      <c r="H44" s="1"/>
      <c r="I44" s="1"/>
      <c r="J44" s="1"/>
      <c r="K44" s="1"/>
      <c r="L44" s="1"/>
      <c r="M44" s="1"/>
      <c r="N44" s="1"/>
      <c r="O44" s="1"/>
      <c r="P44" s="1"/>
      <c r="Q44" s="1"/>
      <c r="R44" s="1"/>
      <c r="S44" s="1"/>
    </row>
    <row r="45" customFormat="false" ht="12" hidden="false" customHeight="false" outlineLevel="0" collapsed="false"/>
    <row r="46" s="2" customFormat="true" ht="12" hidden="false" customHeight="false" outlineLevel="0" collapsed="false">
      <c r="A46" s="1"/>
      <c r="B46" s="1"/>
      <c r="C46" s="1"/>
      <c r="D46" s="1"/>
      <c r="E46" s="1"/>
      <c r="F46" s="1"/>
      <c r="G46" s="1"/>
      <c r="H46" s="1"/>
      <c r="I46" s="1"/>
      <c r="J46" s="1"/>
      <c r="K46" s="1"/>
      <c r="L46" s="1"/>
      <c r="M46" s="1"/>
      <c r="N46" s="1"/>
      <c r="O46" s="1"/>
      <c r="P46" s="1"/>
      <c r="Q46" s="1"/>
      <c r="R46" s="1"/>
      <c r="S46" s="1"/>
    </row>
    <row r="47" s="2" customFormat="true" ht="12" hidden="false" customHeight="false" outlineLevel="0" collapsed="false">
      <c r="A47" s="1"/>
      <c r="B47" s="1"/>
      <c r="C47" s="1"/>
      <c r="D47" s="1"/>
      <c r="E47" s="1"/>
      <c r="F47" s="1"/>
      <c r="G47" s="1"/>
      <c r="H47" s="1"/>
      <c r="I47" s="1"/>
      <c r="J47" s="1"/>
      <c r="K47" s="1"/>
      <c r="L47" s="1"/>
      <c r="M47" s="1"/>
      <c r="N47" s="1"/>
      <c r="O47" s="1"/>
      <c r="P47" s="1"/>
      <c r="Q47" s="1"/>
      <c r="R47" s="1"/>
      <c r="S47" s="1"/>
    </row>
    <row r="48" s="2" customFormat="true" ht="12" hidden="false" customHeight="false" outlineLevel="0" collapsed="false">
      <c r="A48" s="1"/>
      <c r="B48" s="1"/>
      <c r="C48" s="1"/>
      <c r="D48" s="1"/>
      <c r="E48" s="1"/>
      <c r="F48" s="1"/>
      <c r="G48" s="1"/>
      <c r="H48" s="1"/>
      <c r="I48" s="1"/>
      <c r="J48" s="1"/>
      <c r="K48" s="1"/>
      <c r="L48" s="1"/>
      <c r="M48" s="1"/>
      <c r="N48" s="1"/>
      <c r="O48" s="1"/>
      <c r="P48" s="1"/>
      <c r="Q48" s="1"/>
      <c r="R48" s="1"/>
      <c r="S48" s="1"/>
    </row>
    <row r="49" customFormat="false" ht="12" hidden="false" customHeight="false" outlineLevel="0" collapsed="false"/>
    <row r="50" customFormat="false" ht="12" hidden="false" customHeight="false" outlineLevel="0" collapsed="false"/>
    <row r="51" customFormat="false" ht="12" hidden="false" customHeight="false" outlineLevel="0" collapsed="false"/>
    <row r="52" customFormat="false" ht="12" hidden="false" customHeight="false" outlineLevel="0" collapsed="false"/>
    <row r="53" customFormat="false" ht="12" hidden="false" customHeight="false" outlineLevel="0" collapsed="false"/>
    <row r="54" customFormat="false" ht="12" hidden="false" customHeight="false" outlineLevel="0" collapsed="false"/>
    <row r="55" customFormat="false" ht="12" hidden="false" customHeight="false" outlineLevel="0" collapsed="false"/>
    <row r="56" customFormat="false" ht="12" hidden="false" customHeight="false" outlineLevel="0" collapsed="false"/>
    <row r="57" customFormat="false" ht="12" hidden="false" customHeight="false" outlineLevel="0" collapsed="false"/>
    <row r="58" customFormat="false" ht="12" hidden="false" customHeight="false" outlineLevel="0" collapsed="false"/>
    <row r="59" customFormat="false" ht="12" hidden="false" customHeight="false" outlineLevel="0" collapsed="false"/>
    <row r="60" customFormat="false" ht="12" hidden="false" customHeight="false" outlineLevel="0" collapsed="false"/>
    <row r="61" customFormat="false" ht="12" hidden="false" customHeight="false" outlineLevel="0" collapsed="false"/>
    <row r="62" customFormat="false" ht="12" hidden="false" customHeight="false" outlineLevel="0" collapsed="false"/>
    <row r="63" customFormat="false" ht="12" hidden="false" customHeight="false" outlineLevel="0" collapsed="false"/>
    <row r="64" customFormat="false" ht="12" hidden="false" customHeight="false" outlineLevel="0" collapsed="false"/>
    <row r="65" customFormat="false" ht="12" hidden="false" customHeight="false" outlineLevel="0" collapsed="false"/>
    <row r="66" customFormat="false" ht="12" hidden="false" customHeight="false" outlineLevel="0" collapsed="false"/>
    <row r="67" customFormat="false" ht="12" hidden="false" customHeight="false" outlineLevel="0" collapsed="false"/>
    <row r="68" customFormat="false" ht="12" hidden="false" customHeight="false" outlineLevel="0" collapsed="false"/>
    <row r="69" customFormat="false" ht="12" hidden="false" customHeight="false" outlineLevel="0" collapsed="false"/>
    <row r="70" customFormat="false" ht="12" hidden="false" customHeight="false" outlineLevel="0" collapsed="false"/>
    <row r="71" customFormat="false" ht="12" hidden="false" customHeight="false" outlineLevel="0" collapsed="false"/>
    <row r="72" customFormat="false" ht="12" hidden="false" customHeight="false" outlineLevel="0" collapsed="false"/>
    <row r="73" customFormat="false" ht="12" hidden="false" customHeight="false" outlineLevel="0" collapsed="false"/>
    <row r="74" customFormat="false" ht="12" hidden="false" customHeight="false" outlineLevel="0" collapsed="false"/>
    <row r="75" customFormat="false" ht="11.25" hidden="false" customHeight="true" outlineLevel="0" collapsed="false"/>
    <row r="76" customFormat="false" ht="11.25" hidden="false" customHeight="true" outlineLevel="0" collapsed="false"/>
    <row r="77" customFormat="false" ht="11.25" hidden="false" customHeight="true" outlineLevel="0" collapsed="false"/>
    <row r="78" customFormat="false" ht="11.25" hidden="false" customHeight="true" outlineLevel="0" collapsed="false"/>
    <row r="79" customFormat="false" ht="11.25" hidden="false" customHeight="true" outlineLevel="0" collapsed="false"/>
    <row r="80" customFormat="false" ht="11.25" hidden="false" customHeight="true" outlineLevel="0" collapsed="false"/>
    <row r="81" customFormat="false" ht="11.25" hidden="false" customHeight="true" outlineLevel="0" collapsed="false"/>
    <row r="82" customFormat="false" ht="11.25" hidden="false" customHeight="true" outlineLevel="0" collapsed="false"/>
    <row r="83" customFormat="false" ht="11.25" hidden="false" customHeight="true" outlineLevel="0" collapsed="false"/>
    <row r="84" customFormat="false" ht="11.25" hidden="false" customHeight="true" outlineLevel="0" collapsed="false"/>
    <row r="85" customFormat="false" ht="11.25" hidden="false" customHeight="true" outlineLevel="0" collapsed="false"/>
    <row r="86" customFormat="false" ht="11.25" hidden="false" customHeight="tru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B38:C3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FD17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72" activeCellId="0" sqref="D172"/>
    </sheetView>
  </sheetViews>
  <sheetFormatPr defaultColWidth="10.2890625" defaultRowHeight="11.25" zeroHeight="false" outlineLevelRow="0" outlineLevelCol="0"/>
  <cols>
    <col collapsed="false" customWidth="true" hidden="false" outlineLevel="0" max="1" min="1" style="19" width="55.42"/>
    <col collapsed="false" customWidth="true" hidden="false" outlineLevel="0" max="2" min="2" style="19" width="12.71"/>
    <col collapsed="false" customWidth="true" hidden="false" outlineLevel="0" max="4" min="3" style="19" width="11.14"/>
    <col collapsed="false" customWidth="true" hidden="false" outlineLevel="0" max="5" min="5" style="19" width="11.43"/>
    <col collapsed="false" customWidth="true" hidden="false" outlineLevel="0" max="6" min="6" style="19" width="11.57"/>
    <col collapsed="false" customWidth="true" hidden="false" outlineLevel="0" max="10" min="7" style="19" width="11.14"/>
    <col collapsed="false" customWidth="true" hidden="false" outlineLevel="0" max="11" min="11" style="19" width="1.85"/>
    <col collapsed="false" customWidth="true" hidden="false" outlineLevel="0" max="12" min="12" style="19" width="51.71"/>
    <col collapsed="false" customWidth="true" hidden="false" outlineLevel="0" max="13" min="13" style="19" width="10.57"/>
    <col collapsed="false" customWidth="true" hidden="false" outlineLevel="0" max="14" min="14" style="19" width="4.14"/>
    <col collapsed="false" customWidth="false" hidden="true" outlineLevel="0" max="16383" min="15" style="19" width="10.29"/>
    <col collapsed="false" customWidth="true" hidden="false" outlineLevel="0" max="16384" min="16384" style="19" width="13.71"/>
  </cols>
  <sheetData>
    <row r="1" s="22" customFormat="true" ht="15.75" hidden="false" customHeight="true" outlineLevel="0" collapsed="false">
      <c r="A1" s="20"/>
      <c r="B1" s="20"/>
      <c r="C1" s="20"/>
      <c r="D1" s="20"/>
      <c r="E1" s="20"/>
      <c r="F1" s="19"/>
      <c r="G1" s="19"/>
      <c r="H1" s="19"/>
      <c r="I1" s="20"/>
      <c r="J1" s="20"/>
      <c r="K1" s="19"/>
      <c r="L1" s="21"/>
      <c r="M1" s="21"/>
      <c r="N1" s="21"/>
      <c r="O1" s="19"/>
      <c r="XFD1" s="21"/>
    </row>
    <row r="2" s="21" customFormat="true" ht="18" hidden="false" customHeight="true" outlineLevel="0" collapsed="false">
      <c r="A2" s="3" t="s">
        <v>20</v>
      </c>
      <c r="B2" s="20"/>
      <c r="C2" s="23" t="s">
        <v>21</v>
      </c>
      <c r="D2" s="23"/>
      <c r="E2" s="23"/>
      <c r="F2" s="24" t="s">
        <v>22</v>
      </c>
      <c r="G2" s="25"/>
      <c r="H2" s="25"/>
      <c r="I2" s="26"/>
      <c r="J2" s="26"/>
      <c r="K2" s="19"/>
      <c r="L2" s="27" t="s">
        <v>23</v>
      </c>
    </row>
    <row r="3" s="22" customFormat="true" ht="18.75" hidden="false" customHeight="true" outlineLevel="0" collapsed="false">
      <c r="A3" s="20"/>
      <c r="B3" s="20"/>
      <c r="C3" s="23"/>
      <c r="D3" s="23"/>
      <c r="E3" s="23"/>
      <c r="F3" s="28" t="s">
        <v>24</v>
      </c>
      <c r="G3" s="29"/>
      <c r="H3" s="29"/>
      <c r="I3" s="30"/>
      <c r="J3" s="30"/>
      <c r="K3" s="19"/>
      <c r="L3" s="21"/>
      <c r="M3" s="21"/>
      <c r="N3" s="21"/>
      <c r="O3" s="19"/>
      <c r="XFD3" s="21"/>
    </row>
    <row r="4" s="22" customFormat="true" ht="20.25" hidden="false" customHeight="true" outlineLevel="0" collapsed="false">
      <c r="A4" s="31" t="s">
        <v>25</v>
      </c>
      <c r="B4" s="31"/>
      <c r="C4" s="23"/>
      <c r="D4" s="23"/>
      <c r="E4" s="23"/>
      <c r="F4" s="32" t="s">
        <v>26</v>
      </c>
      <c r="G4" s="33"/>
      <c r="H4" s="33"/>
      <c r="I4" s="34"/>
      <c r="J4" s="34"/>
      <c r="K4" s="19"/>
      <c r="L4" s="19"/>
      <c r="M4" s="19"/>
      <c r="N4" s="19"/>
      <c r="O4" s="19"/>
    </row>
    <row r="5" s="22" customFormat="true" ht="14.25" hidden="false" customHeight="false" outlineLevel="0" collapsed="false">
      <c r="A5" s="31" t="s">
        <v>27</v>
      </c>
      <c r="B5" s="31"/>
      <c r="C5" s="35"/>
      <c r="D5" s="19"/>
      <c r="E5" s="20"/>
      <c r="F5" s="36"/>
      <c r="G5" s="36"/>
      <c r="H5" s="36"/>
      <c r="I5" s="20"/>
      <c r="J5" s="20"/>
      <c r="K5" s="19"/>
      <c r="L5" s="19"/>
      <c r="M5" s="19"/>
      <c r="N5" s="19"/>
      <c r="O5" s="19"/>
    </row>
    <row r="6" s="22" customFormat="true" ht="14.25" hidden="false" customHeight="true" outlineLevel="0" collapsed="false">
      <c r="A6" s="37" t="str">
        <f aca="true">IF(E35="DD/MM/YY","",+IF((E35-TODAY())&gt;60,"","Please note Current Year date is &gt; 10 months, it is reasonable to expect the company to meet its end of year projections"))</f>
        <v/>
      </c>
      <c r="B6" s="38"/>
      <c r="D6" s="19"/>
      <c r="E6" s="20"/>
      <c r="F6" s="36"/>
      <c r="G6" s="36"/>
      <c r="H6" s="36"/>
      <c r="I6" s="20"/>
      <c r="J6" s="20"/>
      <c r="K6" s="19"/>
      <c r="L6" s="19"/>
      <c r="M6" s="19"/>
      <c r="N6" s="19"/>
      <c r="O6" s="19"/>
    </row>
    <row r="7" s="22" customFormat="true" ht="11.25" hidden="true" customHeight="false" outlineLevel="0" collapsed="false">
      <c r="A7" s="39" t="s">
        <v>28</v>
      </c>
      <c r="B7" s="20"/>
      <c r="C7" s="40"/>
      <c r="D7" s="40"/>
      <c r="E7" s="40"/>
      <c r="F7" s="40"/>
      <c r="G7" s="40" t="n">
        <f aca="false">IF(ISERR(IF(G35="DD/MM/YY","",ROUND((G35-F35)/30,0))),"",IF(G35="DD/MM/YY","",ROUND((G35-F35)/30,0)))</f>
        <v>12</v>
      </c>
      <c r="H7" s="40"/>
      <c r="I7" s="40"/>
      <c r="J7" s="40"/>
      <c r="K7" s="19"/>
      <c r="L7" s="19"/>
      <c r="M7" s="19"/>
      <c r="N7" s="19"/>
      <c r="O7" s="19"/>
    </row>
    <row r="8" s="22" customFormat="true" ht="20.25" hidden="false" customHeight="true" outlineLevel="0" collapsed="false">
      <c r="B8" s="19"/>
      <c r="C8" s="19"/>
      <c r="D8" s="19"/>
      <c r="E8" s="19"/>
      <c r="F8" s="19"/>
      <c r="G8" s="19"/>
      <c r="H8" s="19"/>
      <c r="I8" s="19"/>
      <c r="J8" s="19"/>
      <c r="K8" s="19"/>
      <c r="L8" s="19"/>
      <c r="M8" s="19"/>
      <c r="N8" s="19"/>
      <c r="O8" s="19"/>
    </row>
    <row r="9" s="22" customFormat="true" ht="18" hidden="false" customHeight="true" outlineLevel="0" collapsed="false">
      <c r="A9" s="41" t="str">
        <f aca="false">+IF(A6="",""," - current year should be used as the base year in this case. Please Refer to instruction 6")</f>
        <v/>
      </c>
      <c r="C9" s="19"/>
      <c r="D9" s="19"/>
      <c r="E9" s="19"/>
      <c r="F9" s="19"/>
      <c r="G9" s="19"/>
      <c r="H9" s="19"/>
      <c r="I9" s="19"/>
      <c r="J9" s="19"/>
      <c r="K9" s="19"/>
      <c r="L9" s="19"/>
      <c r="M9" s="19"/>
      <c r="N9" s="19"/>
      <c r="O9" s="19"/>
    </row>
    <row r="10" s="22" customFormat="true" ht="22.5" hidden="false" customHeight="true" outlineLevel="0" collapsed="false">
      <c r="A10" s="42"/>
      <c r="B10" s="19"/>
      <c r="C10" s="19"/>
      <c r="D10" s="19"/>
      <c r="E10" s="19"/>
      <c r="F10" s="19"/>
      <c r="G10" s="19"/>
      <c r="H10" s="19"/>
      <c r="I10" s="19"/>
      <c r="J10" s="19"/>
      <c r="K10" s="19"/>
      <c r="L10" s="19"/>
      <c r="M10" s="19"/>
      <c r="N10" s="19"/>
      <c r="O10" s="19"/>
    </row>
    <row r="11" s="22" customFormat="true" ht="10.5" hidden="false" customHeight="true" outlineLevel="0" collapsed="false">
      <c r="A11" s="43"/>
      <c r="B11" s="19"/>
      <c r="C11" s="19"/>
      <c r="D11" s="19"/>
      <c r="E11" s="19"/>
      <c r="F11" s="19"/>
      <c r="G11" s="19"/>
      <c r="H11" s="19"/>
      <c r="I11" s="19"/>
      <c r="J11" s="19"/>
      <c r="K11" s="19"/>
      <c r="L11" s="19"/>
      <c r="M11" s="19"/>
      <c r="N11" s="19"/>
      <c r="O11" s="19"/>
    </row>
    <row r="12" s="22" customFormat="true" ht="10.5" hidden="false" customHeight="true" outlineLevel="0" collapsed="false">
      <c r="A12" s="44" t="s">
        <v>29</v>
      </c>
      <c r="B12" s="45"/>
      <c r="C12" s="45"/>
      <c r="D12" s="46"/>
      <c r="E12" s="46"/>
      <c r="F12" s="46"/>
      <c r="G12" s="46"/>
      <c r="H12" s="46"/>
      <c r="I12" s="46"/>
      <c r="J12" s="46"/>
      <c r="K12" s="47"/>
      <c r="L12" s="19"/>
      <c r="M12" s="19"/>
      <c r="N12" s="19"/>
      <c r="O12" s="19"/>
    </row>
    <row r="13" customFormat="false" ht="10.5" hidden="false" customHeight="true" outlineLevel="0" collapsed="false">
      <c r="A13" s="48"/>
      <c r="B13" s="49" t="s">
        <v>30</v>
      </c>
      <c r="C13" s="49" t="s">
        <v>31</v>
      </c>
      <c r="D13" s="49" t="s">
        <v>32</v>
      </c>
      <c r="E13" s="49" t="s">
        <v>33</v>
      </c>
      <c r="F13" s="49" t="s">
        <v>34</v>
      </c>
      <c r="G13" s="49" t="s">
        <v>35</v>
      </c>
      <c r="H13" s="49" t="s">
        <v>36</v>
      </c>
      <c r="I13" s="49" t="s">
        <v>37</v>
      </c>
      <c r="J13" s="49"/>
      <c r="K13" s="50"/>
      <c r="L13" s="51" t="s">
        <v>38</v>
      </c>
    </row>
    <row r="14" s="22" customFormat="true" ht="10.5" hidden="false" customHeight="true" outlineLevel="0" collapsed="false">
      <c r="A14" s="52" t="s">
        <v>39</v>
      </c>
      <c r="B14" s="53" t="n">
        <v>44196</v>
      </c>
      <c r="C14" s="53" t="n">
        <f aca="false">B14+365</f>
        <v>44561</v>
      </c>
      <c r="D14" s="53" t="n">
        <f aca="false">C14+365</f>
        <v>44926</v>
      </c>
      <c r="E14" s="53" t="n">
        <f aca="false">D14+365</f>
        <v>45291</v>
      </c>
      <c r="F14" s="53" t="n">
        <f aca="false">E14+365</f>
        <v>45656</v>
      </c>
      <c r="G14" s="53" t="n">
        <f aca="false">F14+365</f>
        <v>46021</v>
      </c>
      <c r="H14" s="53" t="n">
        <f aca="false">G14+365</f>
        <v>46386</v>
      </c>
      <c r="I14" s="53" t="n">
        <f aca="false">H14+365</f>
        <v>46751</v>
      </c>
      <c r="J14" s="53"/>
      <c r="K14" s="50"/>
      <c r="L14" s="51"/>
      <c r="M14" s="19"/>
      <c r="N14" s="19"/>
      <c r="O14" s="19"/>
    </row>
    <row r="15" s="22" customFormat="true" ht="10.5" hidden="false" customHeight="true" outlineLevel="0" collapsed="false">
      <c r="A15" s="54" t="s">
        <v>40</v>
      </c>
      <c r="B15" s="55"/>
      <c r="C15" s="55"/>
      <c r="D15" s="55"/>
      <c r="E15" s="55"/>
      <c r="F15" s="55"/>
      <c r="G15" s="55"/>
      <c r="H15" s="55"/>
      <c r="I15" s="55"/>
      <c r="J15" s="55"/>
      <c r="K15" s="50"/>
      <c r="L15" s="51"/>
      <c r="M15" s="19"/>
      <c r="N15" s="19"/>
      <c r="O15" s="19"/>
    </row>
    <row r="16" s="22" customFormat="true" ht="10.5" hidden="false" customHeight="true" outlineLevel="0" collapsed="false">
      <c r="A16" s="54" t="s">
        <v>41</v>
      </c>
      <c r="B16" s="55"/>
      <c r="C16" s="55"/>
      <c r="D16" s="55"/>
      <c r="E16" s="55"/>
      <c r="F16" s="55"/>
      <c r="G16" s="55"/>
      <c r="H16" s="55"/>
      <c r="I16" s="55"/>
      <c r="J16" s="55"/>
      <c r="K16" s="50"/>
      <c r="L16" s="51"/>
      <c r="M16" s="19"/>
      <c r="N16" s="19"/>
      <c r="O16" s="19"/>
    </row>
    <row r="17" s="22" customFormat="true" ht="10.5" hidden="false" customHeight="true" outlineLevel="0" collapsed="false">
      <c r="A17" s="54" t="s">
        <v>42</v>
      </c>
      <c r="B17" s="55"/>
      <c r="C17" s="55"/>
      <c r="D17" s="55"/>
      <c r="E17" s="55"/>
      <c r="F17" s="55"/>
      <c r="G17" s="55"/>
      <c r="H17" s="55"/>
      <c r="I17" s="55"/>
      <c r="J17" s="55"/>
      <c r="K17" s="50"/>
      <c r="L17" s="19"/>
      <c r="M17" s="19"/>
      <c r="N17" s="19"/>
      <c r="O17" s="19"/>
    </row>
    <row r="18" s="22" customFormat="true" ht="10.5" hidden="false" customHeight="true" outlineLevel="0" collapsed="false">
      <c r="A18" s="54" t="s">
        <v>43</v>
      </c>
      <c r="B18" s="55"/>
      <c r="C18" s="55"/>
      <c r="D18" s="55"/>
      <c r="E18" s="55"/>
      <c r="F18" s="55"/>
      <c r="G18" s="55"/>
      <c r="H18" s="55"/>
      <c r="I18" s="55"/>
      <c r="J18" s="55"/>
      <c r="K18" s="50"/>
      <c r="L18" s="19"/>
      <c r="M18" s="19"/>
      <c r="N18" s="19"/>
      <c r="O18" s="19"/>
    </row>
    <row r="19" s="22" customFormat="true" ht="10.5" hidden="false" customHeight="true" outlineLevel="0" collapsed="false">
      <c r="A19" s="54" t="s">
        <v>44</v>
      </c>
      <c r="B19" s="55"/>
      <c r="C19" s="55"/>
      <c r="D19" s="55"/>
      <c r="E19" s="55"/>
      <c r="F19" s="55"/>
      <c r="G19" s="55"/>
      <c r="H19" s="55"/>
      <c r="I19" s="55"/>
      <c r="J19" s="55"/>
      <c r="K19" s="50"/>
      <c r="L19" s="19"/>
      <c r="M19" s="19"/>
      <c r="N19" s="19"/>
      <c r="O19" s="19"/>
    </row>
    <row r="20" s="22" customFormat="true" ht="10.5" hidden="true" customHeight="true" outlineLevel="0" collapsed="false">
      <c r="A20" s="56" t="s">
        <v>45</v>
      </c>
      <c r="B20" s="55"/>
      <c r="C20" s="55"/>
      <c r="D20" s="55"/>
      <c r="E20" s="55"/>
      <c r="F20" s="55"/>
      <c r="G20" s="55"/>
      <c r="H20" s="55"/>
      <c r="I20" s="55"/>
      <c r="J20" s="55"/>
      <c r="K20" s="50"/>
      <c r="L20" s="19"/>
      <c r="M20" s="19"/>
      <c r="N20" s="19"/>
      <c r="O20" s="19"/>
    </row>
    <row r="21" s="22" customFormat="true" ht="10.5" hidden="false" customHeight="true" outlineLevel="0" collapsed="false">
      <c r="A21" s="54" t="s">
        <v>46</v>
      </c>
      <c r="B21" s="55"/>
      <c r="C21" s="55"/>
      <c r="D21" s="55"/>
      <c r="E21" s="55"/>
      <c r="F21" s="55"/>
      <c r="G21" s="55"/>
      <c r="H21" s="55"/>
      <c r="I21" s="55"/>
      <c r="J21" s="55"/>
      <c r="K21" s="50"/>
      <c r="L21" s="19"/>
      <c r="M21" s="19"/>
      <c r="N21" s="19"/>
      <c r="O21" s="19"/>
    </row>
    <row r="22" s="22" customFormat="true" ht="10.5" hidden="false" customHeight="true" outlineLevel="0" collapsed="false">
      <c r="A22" s="54" t="s">
        <v>47</v>
      </c>
      <c r="B22" s="57"/>
      <c r="C22" s="57"/>
      <c r="D22" s="57"/>
      <c r="E22" s="55"/>
      <c r="F22" s="55"/>
      <c r="G22" s="55"/>
      <c r="H22" s="55"/>
      <c r="I22" s="55"/>
      <c r="J22" s="55"/>
      <c r="K22" s="50"/>
      <c r="L22" s="19"/>
      <c r="M22" s="19"/>
      <c r="N22" s="19"/>
      <c r="O22" s="19"/>
    </row>
    <row r="23" s="22" customFormat="true" ht="10.5" hidden="true" customHeight="true" outlineLevel="0" collapsed="false">
      <c r="A23" s="56" t="s">
        <v>48</v>
      </c>
      <c r="B23" s="58"/>
      <c r="C23" s="58"/>
      <c r="D23" s="58"/>
      <c r="E23" s="55"/>
      <c r="F23" s="55"/>
      <c r="G23" s="55"/>
      <c r="H23" s="55"/>
      <c r="I23" s="55"/>
      <c r="J23" s="55"/>
      <c r="K23" s="50"/>
      <c r="L23" s="19"/>
      <c r="M23" s="19"/>
      <c r="N23" s="19"/>
      <c r="O23" s="19"/>
    </row>
    <row r="24" s="22" customFormat="true" ht="10.5" hidden="true" customHeight="true" outlineLevel="0" collapsed="false">
      <c r="A24" s="56" t="s">
        <v>49</v>
      </c>
      <c r="B24" s="58"/>
      <c r="C24" s="58"/>
      <c r="D24" s="58"/>
      <c r="E24" s="55"/>
      <c r="F24" s="55"/>
      <c r="G24" s="55"/>
      <c r="H24" s="55"/>
      <c r="I24" s="55"/>
      <c r="J24" s="55"/>
      <c r="K24" s="50"/>
      <c r="L24" s="19"/>
      <c r="M24" s="19"/>
      <c r="N24" s="19"/>
      <c r="O24" s="19"/>
    </row>
    <row r="25" s="22" customFormat="true" ht="10.5" hidden="true" customHeight="true" outlineLevel="0" collapsed="false">
      <c r="A25" s="56" t="s">
        <v>50</v>
      </c>
      <c r="B25" s="57"/>
      <c r="C25" s="57"/>
      <c r="D25" s="57"/>
      <c r="E25" s="55"/>
      <c r="F25" s="55"/>
      <c r="G25" s="55"/>
      <c r="H25" s="55"/>
      <c r="I25" s="55"/>
      <c r="J25" s="55"/>
      <c r="K25" s="50"/>
      <c r="L25" s="19"/>
      <c r="M25" s="19"/>
      <c r="N25" s="19"/>
      <c r="O25" s="19"/>
    </row>
    <row r="26" s="22" customFormat="true" ht="10.5" hidden="true" customHeight="true" outlineLevel="0" collapsed="false">
      <c r="A26" s="56" t="s">
        <v>51</v>
      </c>
      <c r="B26" s="58"/>
      <c r="C26" s="58"/>
      <c r="D26" s="58"/>
      <c r="E26" s="55"/>
      <c r="F26" s="55"/>
      <c r="G26" s="55"/>
      <c r="H26" s="55"/>
      <c r="I26" s="55"/>
      <c r="J26" s="55"/>
      <c r="K26" s="50"/>
      <c r="L26" s="19"/>
      <c r="M26" s="19"/>
      <c r="N26" s="19"/>
      <c r="O26" s="19"/>
    </row>
    <row r="27" s="22" customFormat="true" ht="10.5" hidden="true" customHeight="true" outlineLevel="0" collapsed="false">
      <c r="A27" s="56" t="s">
        <v>52</v>
      </c>
      <c r="B27" s="57"/>
      <c r="C27" s="57"/>
      <c r="D27" s="57"/>
      <c r="E27" s="55"/>
      <c r="F27" s="55"/>
      <c r="G27" s="55"/>
      <c r="H27" s="55"/>
      <c r="I27" s="55"/>
      <c r="J27" s="55"/>
      <c r="K27" s="50"/>
      <c r="L27" s="19"/>
      <c r="M27" s="19"/>
      <c r="N27" s="19"/>
      <c r="O27" s="19"/>
    </row>
    <row r="28" s="22" customFormat="true" ht="10.5" hidden="false" customHeight="true" outlineLevel="0" collapsed="false">
      <c r="A28" s="54" t="s">
        <v>53</v>
      </c>
      <c r="B28" s="58"/>
      <c r="C28" s="58"/>
      <c r="D28" s="58"/>
      <c r="E28" s="55"/>
      <c r="F28" s="55"/>
      <c r="G28" s="55"/>
      <c r="H28" s="55"/>
      <c r="I28" s="55"/>
      <c r="J28" s="55"/>
      <c r="K28" s="50"/>
      <c r="L28" s="19"/>
      <c r="M28" s="19"/>
      <c r="N28" s="19"/>
      <c r="O28" s="19"/>
    </row>
    <row r="29" s="22" customFormat="true" ht="10.5" hidden="false" customHeight="true" outlineLevel="0" collapsed="false">
      <c r="A29" s="54" t="s">
        <v>54</v>
      </c>
      <c r="B29" s="57"/>
      <c r="C29" s="57"/>
      <c r="D29" s="57"/>
      <c r="E29" s="55"/>
      <c r="F29" s="55"/>
      <c r="G29" s="55"/>
      <c r="H29" s="55"/>
      <c r="I29" s="55"/>
      <c r="J29" s="55"/>
      <c r="K29" s="50"/>
      <c r="L29" s="19"/>
      <c r="M29" s="19"/>
      <c r="N29" s="19"/>
      <c r="O29" s="19"/>
    </row>
    <row r="30" s="22" customFormat="true" ht="10.5" hidden="false" customHeight="true" outlineLevel="0" collapsed="false">
      <c r="A30" s="54" t="s">
        <v>55</v>
      </c>
      <c r="B30" s="57"/>
      <c r="C30" s="57"/>
      <c r="D30" s="57"/>
      <c r="E30" s="55"/>
      <c r="F30" s="55"/>
      <c r="G30" s="55"/>
      <c r="H30" s="55"/>
      <c r="I30" s="55"/>
      <c r="J30" s="55"/>
      <c r="K30" s="50"/>
      <c r="L30" s="19"/>
      <c r="M30" s="19"/>
      <c r="N30" s="19"/>
      <c r="O30" s="19"/>
    </row>
    <row r="31" s="22" customFormat="true" ht="10.5" hidden="false" customHeight="true" outlineLevel="0" collapsed="false">
      <c r="A31" s="59" t="s">
        <v>56</v>
      </c>
      <c r="B31" s="60"/>
      <c r="C31" s="60"/>
      <c r="D31" s="60"/>
      <c r="E31" s="61"/>
      <c r="F31" s="61"/>
      <c r="G31" s="61"/>
      <c r="H31" s="61"/>
      <c r="I31" s="61"/>
      <c r="J31" s="61"/>
      <c r="K31" s="62"/>
      <c r="L31" s="19"/>
      <c r="M31" s="19"/>
      <c r="N31" s="19"/>
      <c r="O31" s="19"/>
    </row>
    <row r="32" s="22" customFormat="true" ht="10.5" hidden="false" customHeight="true" outlineLevel="0" collapsed="false">
      <c r="A32" s="43"/>
      <c r="B32" s="19"/>
      <c r="C32" s="19"/>
      <c r="D32" s="19"/>
      <c r="E32" s="19"/>
      <c r="F32" s="19"/>
      <c r="G32" s="19"/>
      <c r="H32" s="19"/>
      <c r="I32" s="19"/>
      <c r="J32" s="19"/>
      <c r="K32" s="19"/>
      <c r="L32" s="19"/>
      <c r="M32" s="19"/>
      <c r="N32" s="19"/>
      <c r="O32" s="19"/>
    </row>
    <row r="33" s="22" customFormat="true" ht="10.5" hidden="false" customHeight="true" outlineLevel="0" collapsed="false">
      <c r="A33" s="43"/>
      <c r="B33" s="19"/>
      <c r="C33" s="19"/>
      <c r="D33" s="19"/>
      <c r="E33" s="19"/>
      <c r="F33" s="19"/>
      <c r="G33" s="19"/>
      <c r="H33" s="19"/>
      <c r="I33" s="19"/>
      <c r="J33" s="19"/>
      <c r="K33" s="19"/>
      <c r="L33" s="19"/>
      <c r="M33" s="19"/>
      <c r="N33" s="19"/>
      <c r="O33" s="19"/>
    </row>
    <row r="34" s="22" customFormat="true" ht="12" hidden="false" customHeight="false" outlineLevel="0" collapsed="false">
      <c r="A34" s="44" t="s">
        <v>57</v>
      </c>
      <c r="B34" s="46"/>
      <c r="C34" s="46"/>
      <c r="D34" s="46"/>
      <c r="E34" s="46"/>
      <c r="F34" s="46"/>
      <c r="G34" s="46"/>
      <c r="H34" s="46"/>
      <c r="I34" s="46"/>
      <c r="J34" s="46"/>
      <c r="K34" s="63"/>
      <c r="L34" s="19"/>
      <c r="M34" s="19"/>
      <c r="N34" s="19"/>
      <c r="O34" s="19"/>
    </row>
    <row r="35" s="22" customFormat="true" ht="11.25" hidden="false" customHeight="true" outlineLevel="0" collapsed="false">
      <c r="A35" s="64" t="s">
        <v>39</v>
      </c>
      <c r="B35" s="65" t="n">
        <f aca="false">B14</f>
        <v>44196</v>
      </c>
      <c r="C35" s="66" t="n">
        <f aca="false">C14</f>
        <v>44561</v>
      </c>
      <c r="D35" s="66" t="n">
        <f aca="false">D14</f>
        <v>44926</v>
      </c>
      <c r="E35" s="66" t="n">
        <f aca="false">E14</f>
        <v>45291</v>
      </c>
      <c r="F35" s="66" t="n">
        <f aca="false">F14</f>
        <v>45656</v>
      </c>
      <c r="G35" s="66" t="n">
        <f aca="false">G14</f>
        <v>46021</v>
      </c>
      <c r="H35" s="66" t="n">
        <f aca="false">H14</f>
        <v>46386</v>
      </c>
      <c r="I35" s="66" t="n">
        <f aca="false">I14</f>
        <v>46751</v>
      </c>
      <c r="J35" s="66"/>
      <c r="K35" s="67"/>
      <c r="L35" s="51" t="s">
        <v>38</v>
      </c>
      <c r="M35" s="19"/>
      <c r="N35" s="19"/>
      <c r="O35" s="19"/>
    </row>
    <row r="36" s="22" customFormat="true" ht="11.25" hidden="false" customHeight="false" outlineLevel="0" collapsed="false">
      <c r="A36" s="64" t="s">
        <v>58</v>
      </c>
      <c r="B36" s="68" t="s">
        <v>59</v>
      </c>
      <c r="C36" s="69" t="s">
        <v>59</v>
      </c>
      <c r="D36" s="69" t="s">
        <v>60</v>
      </c>
      <c r="E36" s="69" t="s">
        <v>61</v>
      </c>
      <c r="F36" s="69" t="s">
        <v>61</v>
      </c>
      <c r="G36" s="69" t="s">
        <v>61</v>
      </c>
      <c r="H36" s="69" t="s">
        <v>61</v>
      </c>
      <c r="I36" s="69" t="s">
        <v>61</v>
      </c>
      <c r="J36" s="69"/>
      <c r="K36" s="50"/>
      <c r="L36" s="51"/>
      <c r="M36" s="19"/>
      <c r="N36" s="19"/>
      <c r="O36" s="19"/>
    </row>
    <row r="37" s="22" customFormat="true" ht="11.25" hidden="false" customHeight="false" outlineLevel="0" collapsed="false">
      <c r="A37" s="52" t="s">
        <v>62</v>
      </c>
      <c r="B37" s="70" t="s">
        <v>63</v>
      </c>
      <c r="C37" s="71" t="s">
        <v>63</v>
      </c>
      <c r="D37" s="71" t="s">
        <v>63</v>
      </c>
      <c r="E37" s="71" t="s">
        <v>63</v>
      </c>
      <c r="F37" s="71" t="s">
        <v>63</v>
      </c>
      <c r="G37" s="71" t="s">
        <v>63</v>
      </c>
      <c r="H37" s="71" t="s">
        <v>63</v>
      </c>
      <c r="I37" s="71" t="s">
        <v>63</v>
      </c>
      <c r="J37" s="71"/>
      <c r="K37" s="50"/>
      <c r="L37" s="51"/>
      <c r="M37" s="19"/>
      <c r="N37" s="19"/>
      <c r="O37" s="19"/>
    </row>
    <row r="38" s="22" customFormat="true" ht="11.25" hidden="false" customHeight="false" outlineLevel="0" collapsed="false">
      <c r="A38" s="54" t="s">
        <v>64</v>
      </c>
      <c r="B38" s="72"/>
      <c r="C38" s="55"/>
      <c r="D38" s="55"/>
      <c r="E38" s="55"/>
      <c r="F38" s="55"/>
      <c r="G38" s="55"/>
      <c r="H38" s="55"/>
      <c r="I38" s="55"/>
      <c r="J38" s="55"/>
      <c r="K38" s="50"/>
      <c r="L38" s="51"/>
      <c r="M38" s="19"/>
      <c r="N38" s="19"/>
      <c r="O38" s="19"/>
    </row>
    <row r="39" s="22" customFormat="true" ht="11.25" hidden="false" customHeight="false" outlineLevel="0" collapsed="false">
      <c r="A39" s="54" t="s">
        <v>65</v>
      </c>
      <c r="B39" s="72"/>
      <c r="C39" s="55"/>
      <c r="D39" s="55"/>
      <c r="E39" s="55"/>
      <c r="F39" s="55"/>
      <c r="G39" s="55"/>
      <c r="H39" s="55"/>
      <c r="I39" s="55"/>
      <c r="J39" s="55"/>
      <c r="K39" s="50"/>
      <c r="L39" s="19"/>
      <c r="M39" s="19"/>
      <c r="N39" s="19"/>
      <c r="O39" s="19"/>
    </row>
    <row r="40" s="22" customFormat="true" ht="11.25" hidden="false" customHeight="false" outlineLevel="0" collapsed="false">
      <c r="A40" s="54" t="s">
        <v>66</v>
      </c>
      <c r="B40" s="72"/>
      <c r="C40" s="55"/>
      <c r="D40" s="55"/>
      <c r="E40" s="55"/>
      <c r="F40" s="55"/>
      <c r="G40" s="55"/>
      <c r="H40" s="55"/>
      <c r="I40" s="55"/>
      <c r="J40" s="55"/>
      <c r="K40" s="50"/>
      <c r="L40" s="19"/>
      <c r="M40" s="19"/>
      <c r="N40" s="19"/>
      <c r="O40" s="19"/>
    </row>
    <row r="41" s="22" customFormat="true" ht="11.25" hidden="false" customHeight="false" outlineLevel="0" collapsed="false">
      <c r="A41" s="54" t="s">
        <v>67</v>
      </c>
      <c r="B41" s="72"/>
      <c r="C41" s="55"/>
      <c r="D41" s="55"/>
      <c r="E41" s="55" t="s">
        <v>68</v>
      </c>
      <c r="F41" s="55"/>
      <c r="G41" s="55"/>
      <c r="H41" s="55"/>
      <c r="I41" s="55"/>
      <c r="J41" s="55"/>
      <c r="K41" s="50"/>
      <c r="L41" s="19"/>
      <c r="M41" s="19"/>
      <c r="N41" s="19"/>
      <c r="O41" s="19"/>
    </row>
    <row r="42" s="22" customFormat="true" ht="10.5" hidden="false" customHeight="true" outlineLevel="0" collapsed="false">
      <c r="A42" s="52" t="s">
        <v>69</v>
      </c>
      <c r="B42" s="73" t="n">
        <f aca="false">SUM(B38:B41)</f>
        <v>0</v>
      </c>
      <c r="C42" s="74" t="n">
        <f aca="false">SUM(C38:C41)</f>
        <v>0</v>
      </c>
      <c r="D42" s="74" t="n">
        <f aca="false">SUM(D38:D41)</f>
        <v>0</v>
      </c>
      <c r="E42" s="74" t="n">
        <f aca="false">SUM(E38:E41)</f>
        <v>0</v>
      </c>
      <c r="F42" s="74" t="n">
        <f aca="false">SUM(F38:F41)</f>
        <v>0</v>
      </c>
      <c r="G42" s="74" t="n">
        <f aca="false">SUM(G38:G41)</f>
        <v>0</v>
      </c>
      <c r="H42" s="74" t="n">
        <f aca="false">SUM(H38:H41)</f>
        <v>0</v>
      </c>
      <c r="I42" s="74" t="n">
        <f aca="false">SUM(I38:I41)</f>
        <v>0</v>
      </c>
      <c r="J42" s="74"/>
      <c r="K42" s="50"/>
      <c r="L42" s="19"/>
      <c r="M42" s="19"/>
      <c r="N42" s="19"/>
      <c r="O42" s="19"/>
    </row>
    <row r="43" s="22" customFormat="true" ht="3.75" hidden="false" customHeight="true" outlineLevel="0" collapsed="false">
      <c r="A43" s="75"/>
      <c r="B43" s="72"/>
      <c r="C43" s="55"/>
      <c r="D43" s="55"/>
      <c r="E43" s="55"/>
      <c r="F43" s="55"/>
      <c r="G43" s="55"/>
      <c r="H43" s="55"/>
      <c r="I43" s="55"/>
      <c r="J43" s="55"/>
      <c r="K43" s="50"/>
      <c r="L43" s="19"/>
      <c r="M43" s="19"/>
      <c r="N43" s="19"/>
      <c r="O43" s="19"/>
    </row>
    <row r="44" s="22" customFormat="true" ht="11.25" hidden="false" customHeight="false" outlineLevel="0" collapsed="false">
      <c r="A44" s="54" t="s">
        <v>70</v>
      </c>
      <c r="B44" s="72"/>
      <c r="C44" s="55"/>
      <c r="D44" s="55"/>
      <c r="E44" s="55" t="n">
        <v>0</v>
      </c>
      <c r="F44" s="55" t="n">
        <v>0</v>
      </c>
      <c r="G44" s="55" t="n">
        <v>0</v>
      </c>
      <c r="H44" s="55" t="n">
        <v>0</v>
      </c>
      <c r="I44" s="55" t="n">
        <v>0</v>
      </c>
      <c r="J44" s="55"/>
      <c r="K44" s="50"/>
      <c r="L44" s="19"/>
      <c r="M44" s="19"/>
      <c r="N44" s="19"/>
      <c r="O44" s="19"/>
    </row>
    <row r="45" s="22" customFormat="true" ht="11.25" hidden="false" customHeight="false" outlineLevel="0" collapsed="false">
      <c r="A45" s="54" t="s">
        <v>71</v>
      </c>
      <c r="B45" s="72"/>
      <c r="C45" s="55"/>
      <c r="D45" s="55"/>
      <c r="E45" s="55"/>
      <c r="F45" s="55"/>
      <c r="G45" s="55"/>
      <c r="H45" s="55"/>
      <c r="I45" s="55"/>
      <c r="J45" s="55"/>
      <c r="K45" s="50"/>
      <c r="L45" s="19"/>
      <c r="M45" s="19"/>
      <c r="N45" s="19"/>
      <c r="O45" s="19"/>
    </row>
    <row r="46" s="22" customFormat="true" ht="11.25" hidden="false" customHeight="false" outlineLevel="0" collapsed="false">
      <c r="A46" s="54" t="s">
        <v>72</v>
      </c>
      <c r="B46" s="72"/>
      <c r="C46" s="55"/>
      <c r="D46" s="55"/>
      <c r="E46" s="55"/>
      <c r="F46" s="55"/>
      <c r="G46" s="76"/>
      <c r="H46" s="76"/>
      <c r="I46" s="76"/>
      <c r="J46" s="76"/>
      <c r="K46" s="50"/>
      <c r="L46" s="19"/>
      <c r="M46" s="19"/>
      <c r="N46" s="19"/>
      <c r="O46" s="19"/>
    </row>
    <row r="47" s="22" customFormat="true" ht="12" hidden="false" customHeight="false" outlineLevel="0" collapsed="false">
      <c r="A47" s="52" t="s">
        <v>73</v>
      </c>
      <c r="B47" s="73" t="n">
        <f aca="false">SUM(B44:B46)</f>
        <v>0</v>
      </c>
      <c r="C47" s="74" t="n">
        <f aca="false">SUM(C44:C46)</f>
        <v>0</v>
      </c>
      <c r="D47" s="74" t="n">
        <f aca="false">SUM(D44:D46)</f>
        <v>0</v>
      </c>
      <c r="E47" s="74" t="n">
        <f aca="false">SUM(E44:E46)</f>
        <v>0</v>
      </c>
      <c r="F47" s="74" t="n">
        <f aca="false">SUM(F44:F46)</f>
        <v>0</v>
      </c>
      <c r="G47" s="74" t="n">
        <f aca="false">SUM(G44:G46)</f>
        <v>0</v>
      </c>
      <c r="H47" s="74" t="n">
        <f aca="false">SUM(H44:H46)</f>
        <v>0</v>
      </c>
      <c r="I47" s="74" t="n">
        <f aca="false">SUM(I44:I46)</f>
        <v>0</v>
      </c>
      <c r="J47" s="74"/>
      <c r="K47" s="50"/>
      <c r="L47" s="19"/>
      <c r="M47" s="19"/>
      <c r="N47" s="19"/>
      <c r="O47" s="19"/>
    </row>
    <row r="48" s="22" customFormat="true" ht="12" hidden="false" customHeight="false" outlineLevel="0" collapsed="false">
      <c r="A48" s="75"/>
      <c r="B48" s="72"/>
      <c r="C48" s="55"/>
      <c r="D48" s="55"/>
      <c r="E48" s="55"/>
      <c r="F48" s="55"/>
      <c r="G48" s="55"/>
      <c r="H48" s="55"/>
      <c r="I48" s="55"/>
      <c r="J48" s="55"/>
      <c r="K48" s="50"/>
      <c r="L48" s="19"/>
      <c r="M48" s="19"/>
      <c r="N48" s="19"/>
      <c r="O48" s="19"/>
    </row>
    <row r="49" s="22" customFormat="true" ht="12" hidden="false" customHeight="false" outlineLevel="0" collapsed="false">
      <c r="A49" s="52" t="s">
        <v>74</v>
      </c>
      <c r="B49" s="77" t="n">
        <f aca="false">B42-B47</f>
        <v>0</v>
      </c>
      <c r="C49" s="78" t="n">
        <f aca="false">C42-C47</f>
        <v>0</v>
      </c>
      <c r="D49" s="78" t="n">
        <f aca="false">D42-D47</f>
        <v>0</v>
      </c>
      <c r="E49" s="78" t="n">
        <f aca="false">E42-E47</f>
        <v>0</v>
      </c>
      <c r="F49" s="78" t="n">
        <f aca="false">F42-F47</f>
        <v>0</v>
      </c>
      <c r="G49" s="78" t="n">
        <f aca="false">G42-G47</f>
        <v>0</v>
      </c>
      <c r="H49" s="78" t="n">
        <f aca="false">H42-H47</f>
        <v>0</v>
      </c>
      <c r="I49" s="78" t="n">
        <f aca="false">I42-I47</f>
        <v>0</v>
      </c>
      <c r="J49" s="78"/>
      <c r="K49" s="50"/>
      <c r="L49" s="19"/>
      <c r="M49" s="19"/>
      <c r="N49" s="19"/>
      <c r="O49" s="19"/>
    </row>
    <row r="50" s="22" customFormat="true" ht="6" hidden="false" customHeight="true" outlineLevel="0" collapsed="false">
      <c r="A50" s="75"/>
      <c r="B50" s="72"/>
      <c r="C50" s="55"/>
      <c r="D50" s="55"/>
      <c r="E50" s="55"/>
      <c r="F50" s="55"/>
      <c r="G50" s="55"/>
      <c r="H50" s="55"/>
      <c r="I50" s="55"/>
      <c r="J50" s="55"/>
      <c r="K50" s="50"/>
      <c r="L50" s="19"/>
      <c r="M50" s="19"/>
      <c r="N50" s="19"/>
      <c r="O50" s="19"/>
    </row>
    <row r="51" s="22" customFormat="true" ht="11.25" hidden="false" customHeight="false" outlineLevel="0" collapsed="false">
      <c r="A51" s="54" t="s">
        <v>75</v>
      </c>
      <c r="B51" s="72"/>
      <c r="C51" s="55"/>
      <c r="D51" s="55"/>
      <c r="E51" s="55"/>
      <c r="F51" s="55"/>
      <c r="G51" s="55"/>
      <c r="H51" s="55"/>
      <c r="I51" s="55"/>
      <c r="J51" s="55"/>
      <c r="K51" s="50"/>
      <c r="L51" s="19"/>
      <c r="M51" s="19"/>
      <c r="N51" s="19"/>
      <c r="O51" s="19"/>
    </row>
    <row r="52" s="22" customFormat="true" ht="11.25" hidden="false" customHeight="false" outlineLevel="0" collapsed="false">
      <c r="A52" s="54" t="s">
        <v>76</v>
      </c>
      <c r="B52" s="72"/>
      <c r="C52" s="55"/>
      <c r="D52" s="55"/>
      <c r="E52" s="55"/>
      <c r="F52" s="55"/>
      <c r="G52" s="55"/>
      <c r="H52" s="55"/>
      <c r="I52" s="55"/>
      <c r="J52" s="55"/>
      <c r="K52" s="50"/>
      <c r="L52" s="19"/>
      <c r="M52" s="19"/>
      <c r="N52" s="19"/>
      <c r="O52" s="19"/>
    </row>
    <row r="53" s="22" customFormat="true" ht="3" hidden="false" customHeight="true" outlineLevel="0" collapsed="false">
      <c r="A53" s="54"/>
      <c r="B53" s="72"/>
      <c r="C53" s="55"/>
      <c r="D53" s="55"/>
      <c r="E53" s="55"/>
      <c r="F53" s="55"/>
      <c r="G53" s="55"/>
      <c r="H53" s="55"/>
      <c r="I53" s="55"/>
      <c r="J53" s="55"/>
      <c r="K53" s="50"/>
      <c r="L53" s="19"/>
      <c r="M53" s="19"/>
      <c r="N53" s="19"/>
      <c r="O53" s="19"/>
    </row>
    <row r="54" s="22" customFormat="true" ht="11.25" hidden="false" customHeight="false" outlineLevel="0" collapsed="false">
      <c r="A54" s="54" t="s">
        <v>77</v>
      </c>
      <c r="B54" s="72"/>
      <c r="C54" s="55"/>
      <c r="D54" s="55"/>
      <c r="E54" s="55"/>
      <c r="F54" s="55"/>
      <c r="G54" s="55"/>
      <c r="H54" s="55"/>
      <c r="I54" s="55"/>
      <c r="J54" s="55"/>
      <c r="K54" s="50"/>
      <c r="L54" s="19"/>
      <c r="M54" s="19"/>
      <c r="N54" s="19"/>
      <c r="O54" s="19"/>
    </row>
    <row r="55" s="22" customFormat="true" ht="11.25" hidden="false" customHeight="false" outlineLevel="0" collapsed="false">
      <c r="A55" s="54" t="s">
        <v>78</v>
      </c>
      <c r="B55" s="72"/>
      <c r="C55" s="55"/>
      <c r="D55" s="55"/>
      <c r="E55" s="55"/>
      <c r="F55" s="55"/>
      <c r="G55" s="55"/>
      <c r="H55" s="55"/>
      <c r="I55" s="55"/>
      <c r="J55" s="55"/>
      <c r="K55" s="50"/>
      <c r="L55" s="19"/>
      <c r="M55" s="19"/>
      <c r="N55" s="19"/>
      <c r="O55" s="19"/>
    </row>
    <row r="56" s="22" customFormat="true" ht="11.25" hidden="false" customHeight="false" outlineLevel="0" collapsed="false">
      <c r="A56" s="54" t="s">
        <v>79</v>
      </c>
      <c r="B56" s="79" t="n">
        <f aca="false">SUM(B54:B55)</f>
        <v>0</v>
      </c>
      <c r="C56" s="80" t="n">
        <f aca="false">SUM(C54:C55)</f>
        <v>0</v>
      </c>
      <c r="D56" s="80" t="n">
        <f aca="false">SUM(D54:D55)</f>
        <v>0</v>
      </c>
      <c r="E56" s="80" t="n">
        <f aca="false">SUM(E54:E55)</f>
        <v>0</v>
      </c>
      <c r="F56" s="80" t="n">
        <f aca="false">SUM(F54:F55)</f>
        <v>0</v>
      </c>
      <c r="G56" s="80" t="n">
        <f aca="false">SUM(G54:G55)</f>
        <v>0</v>
      </c>
      <c r="H56" s="80" t="n">
        <f aca="false">SUM(H54:H55)</f>
        <v>0</v>
      </c>
      <c r="I56" s="80" t="n">
        <f aca="false">SUM(I54:I55)</f>
        <v>0</v>
      </c>
      <c r="J56" s="80"/>
      <c r="K56" s="50"/>
      <c r="L56" s="19"/>
      <c r="M56" s="19"/>
      <c r="N56" s="19"/>
      <c r="O56" s="19"/>
    </row>
    <row r="57" s="22" customFormat="true" ht="3" hidden="false" customHeight="true" outlineLevel="0" collapsed="false">
      <c r="A57" s="54"/>
      <c r="B57" s="72"/>
      <c r="C57" s="55"/>
      <c r="D57" s="55"/>
      <c r="E57" s="55"/>
      <c r="F57" s="55"/>
      <c r="G57" s="55"/>
      <c r="H57" s="55"/>
      <c r="I57" s="55"/>
      <c r="J57" s="55"/>
      <c r="K57" s="50"/>
      <c r="L57" s="19"/>
      <c r="M57" s="19"/>
      <c r="N57" s="19"/>
      <c r="O57" s="19"/>
    </row>
    <row r="58" s="22" customFormat="true" ht="11.25" hidden="false" customHeight="false" outlineLevel="0" collapsed="false">
      <c r="A58" s="54" t="s">
        <v>80</v>
      </c>
      <c r="B58" s="72"/>
      <c r="C58" s="55"/>
      <c r="D58" s="55"/>
      <c r="E58" s="55"/>
      <c r="F58" s="55"/>
      <c r="G58" s="55"/>
      <c r="H58" s="55"/>
      <c r="I58" s="55"/>
      <c r="J58" s="55"/>
      <c r="K58" s="50"/>
      <c r="L58" s="19"/>
      <c r="M58" s="19"/>
      <c r="N58" s="19"/>
      <c r="O58" s="19"/>
    </row>
    <row r="59" s="22" customFormat="true" ht="12" hidden="false" customHeight="false" outlineLevel="0" collapsed="false">
      <c r="A59" s="52" t="s">
        <v>81</v>
      </c>
      <c r="B59" s="77" t="n">
        <f aca="false">SUM(B51:B58)-B56-B53</f>
        <v>0</v>
      </c>
      <c r="C59" s="78" t="n">
        <f aca="false">SUM(C51:C58)-C56-C53</f>
        <v>0</v>
      </c>
      <c r="D59" s="78" t="n">
        <f aca="false">SUM(D51:D58)-D56-D53</f>
        <v>0</v>
      </c>
      <c r="E59" s="78" t="n">
        <f aca="false">SUM(E51:E58)-E56-E53</f>
        <v>0</v>
      </c>
      <c r="F59" s="78" t="n">
        <f aca="false">SUM(F51:F58)-F56-F53</f>
        <v>0</v>
      </c>
      <c r="G59" s="78" t="n">
        <f aca="false">SUM(G51:G58)-G56-G53</f>
        <v>0</v>
      </c>
      <c r="H59" s="78" t="n">
        <f aca="false">SUM(H51:H58)-H56-H53</f>
        <v>0</v>
      </c>
      <c r="I59" s="78" t="n">
        <f aca="false">SUM(I51:I58)-I56-I53</f>
        <v>0</v>
      </c>
      <c r="J59" s="78"/>
      <c r="K59" s="50"/>
      <c r="L59" s="19"/>
      <c r="M59" s="19"/>
      <c r="N59" s="19"/>
      <c r="O59" s="19"/>
    </row>
    <row r="60" s="22" customFormat="true" ht="12" hidden="false" customHeight="false" outlineLevel="0" collapsed="false">
      <c r="A60" s="75"/>
      <c r="B60" s="72"/>
      <c r="C60" s="55"/>
      <c r="D60" s="55"/>
      <c r="E60" s="55"/>
      <c r="F60" s="55"/>
      <c r="G60" s="55"/>
      <c r="H60" s="55"/>
      <c r="I60" s="55"/>
      <c r="J60" s="55"/>
      <c r="K60" s="50"/>
      <c r="L60" s="19"/>
      <c r="M60" s="19"/>
      <c r="N60" s="19"/>
      <c r="O60" s="19"/>
    </row>
    <row r="61" s="22" customFormat="true" ht="12" hidden="false" customHeight="false" outlineLevel="0" collapsed="false">
      <c r="A61" s="52" t="s">
        <v>82</v>
      </c>
      <c r="B61" s="77" t="n">
        <f aca="false">+B49-B59</f>
        <v>0</v>
      </c>
      <c r="C61" s="78" t="n">
        <f aca="false">+C49-C59</f>
        <v>0</v>
      </c>
      <c r="D61" s="78" t="n">
        <f aca="false">+D49-D59</f>
        <v>0</v>
      </c>
      <c r="E61" s="78" t="n">
        <f aca="false">+E49-E59</f>
        <v>0</v>
      </c>
      <c r="F61" s="78" t="n">
        <f aca="false">+F49-F59</f>
        <v>0</v>
      </c>
      <c r="G61" s="78" t="n">
        <f aca="false">+G49-G59</f>
        <v>0</v>
      </c>
      <c r="H61" s="78" t="n">
        <f aca="false">+H49-H59</f>
        <v>0</v>
      </c>
      <c r="I61" s="78" t="n">
        <f aca="false">+I49-I59</f>
        <v>0</v>
      </c>
      <c r="J61" s="78"/>
      <c r="K61" s="50"/>
      <c r="L61" s="19"/>
      <c r="M61" s="19"/>
      <c r="N61" s="19"/>
      <c r="O61" s="19"/>
    </row>
    <row r="62" s="22" customFormat="true" ht="6" hidden="false" customHeight="true" outlineLevel="0" collapsed="false">
      <c r="A62" s="52"/>
      <c r="B62" s="81"/>
      <c r="C62" s="82"/>
      <c r="D62" s="82"/>
      <c r="E62" s="82"/>
      <c r="F62" s="82"/>
      <c r="G62" s="82"/>
      <c r="H62" s="82"/>
      <c r="I62" s="82"/>
      <c r="J62" s="82"/>
      <c r="K62" s="50"/>
      <c r="L62" s="19"/>
      <c r="M62" s="19"/>
      <c r="N62" s="19"/>
      <c r="O62" s="19"/>
    </row>
    <row r="63" s="22" customFormat="true" ht="11.25" hidden="false" customHeight="false" outlineLevel="0" collapsed="false">
      <c r="A63" s="54" t="s">
        <v>83</v>
      </c>
      <c r="B63" s="72"/>
      <c r="C63" s="55"/>
      <c r="D63" s="55"/>
      <c r="E63" s="55"/>
      <c r="F63" s="55"/>
      <c r="G63" s="55"/>
      <c r="H63" s="55"/>
      <c r="I63" s="55"/>
      <c r="J63" s="55"/>
      <c r="K63" s="50"/>
      <c r="L63" s="19"/>
      <c r="M63" s="19"/>
      <c r="N63" s="19"/>
      <c r="O63" s="19"/>
    </row>
    <row r="64" s="22" customFormat="true" ht="11.25" hidden="false" customHeight="false" outlineLevel="0" collapsed="false">
      <c r="A64" s="54" t="s">
        <v>84</v>
      </c>
      <c r="B64" s="72"/>
      <c r="C64" s="55"/>
      <c r="D64" s="55"/>
      <c r="E64" s="55"/>
      <c r="F64" s="55"/>
      <c r="G64" s="55"/>
      <c r="H64" s="55"/>
      <c r="I64" s="55"/>
      <c r="J64" s="55"/>
      <c r="K64" s="50"/>
      <c r="L64" s="19"/>
      <c r="M64" s="19"/>
      <c r="N64" s="19"/>
      <c r="O64" s="19"/>
    </row>
    <row r="65" s="22" customFormat="true" ht="11.25" hidden="false" customHeight="false" outlineLevel="0" collapsed="false">
      <c r="A65" s="54" t="s">
        <v>85</v>
      </c>
      <c r="B65" s="72"/>
      <c r="C65" s="55"/>
      <c r="D65" s="55"/>
      <c r="E65" s="55"/>
      <c r="F65" s="55"/>
      <c r="G65" s="55"/>
      <c r="H65" s="55"/>
      <c r="I65" s="55"/>
      <c r="J65" s="55"/>
      <c r="K65" s="50"/>
      <c r="L65" s="19"/>
      <c r="M65" s="19"/>
      <c r="N65" s="19"/>
      <c r="O65" s="19"/>
    </row>
    <row r="66" s="22" customFormat="true" ht="11.25" hidden="false" customHeight="false" outlineLevel="0" collapsed="false">
      <c r="A66" s="54" t="s">
        <v>86</v>
      </c>
      <c r="B66" s="72"/>
      <c r="C66" s="55"/>
      <c r="D66" s="55"/>
      <c r="E66" s="55"/>
      <c r="F66" s="55"/>
      <c r="G66" s="55"/>
      <c r="H66" s="55"/>
      <c r="I66" s="55"/>
      <c r="J66" s="55"/>
      <c r="K66" s="50"/>
      <c r="L66" s="19"/>
      <c r="M66" s="19"/>
      <c r="N66" s="19"/>
      <c r="O66" s="19"/>
    </row>
    <row r="67" s="22" customFormat="true" ht="11.25" hidden="false" customHeight="false" outlineLevel="0" collapsed="false">
      <c r="A67" s="54" t="s">
        <v>87</v>
      </c>
      <c r="B67" s="83"/>
      <c r="C67" s="57"/>
      <c r="D67" s="57"/>
      <c r="E67" s="84" t="e">
        <f aca="false">-#REF!/5</f>
        <v>#REF!</v>
      </c>
      <c r="F67" s="84" t="e">
        <f aca="false" t="array" ref="F67:F67">-SUM(#REF!/5)</f>
        <v>#REF!</v>
      </c>
      <c r="G67" s="84" t="e">
        <f aca="false" t="array" ref="G67:G67">-SUM(#REF!/5)</f>
        <v>#REF!</v>
      </c>
      <c r="H67" s="84" t="e">
        <f aca="false" t="array" ref="H67:H67">-SUM(#REF!/5)</f>
        <v>#REF!</v>
      </c>
      <c r="I67" s="84" t="e">
        <f aca="false" t="array" ref="I67:I67">-SUM(#REF!/5)</f>
        <v>#REF!</v>
      </c>
      <c r="J67" s="84"/>
      <c r="K67" s="50"/>
      <c r="L67" s="19"/>
      <c r="M67" s="19"/>
      <c r="N67" s="19"/>
      <c r="O67" s="19"/>
    </row>
    <row r="68" s="22" customFormat="true" ht="11.25" hidden="false" customHeight="false" outlineLevel="0" collapsed="false">
      <c r="A68" s="54" t="s">
        <v>88</v>
      </c>
      <c r="B68" s="72"/>
      <c r="C68" s="55"/>
      <c r="D68" s="55"/>
      <c r="E68" s="55"/>
      <c r="F68" s="55"/>
      <c r="G68" s="55"/>
      <c r="H68" s="55"/>
      <c r="I68" s="55"/>
      <c r="J68" s="55"/>
      <c r="K68" s="50"/>
      <c r="L68" s="19"/>
      <c r="M68" s="19"/>
      <c r="N68" s="19"/>
      <c r="O68" s="19"/>
    </row>
    <row r="69" s="22" customFormat="true" ht="11.25" hidden="false" customHeight="false" outlineLevel="0" collapsed="false">
      <c r="A69" s="54" t="s">
        <v>89</v>
      </c>
      <c r="B69" s="72"/>
      <c r="C69" s="55"/>
      <c r="D69" s="55"/>
      <c r="E69" s="55"/>
      <c r="F69" s="55"/>
      <c r="G69" s="55"/>
      <c r="H69" s="55"/>
      <c r="I69" s="55"/>
      <c r="J69" s="55"/>
      <c r="K69" s="50"/>
      <c r="L69" s="19"/>
      <c r="M69" s="19"/>
      <c r="N69" s="19"/>
      <c r="O69" s="19"/>
    </row>
    <row r="70" s="22" customFormat="true" ht="12" hidden="false" customHeight="false" outlineLevel="0" collapsed="false">
      <c r="A70" s="52" t="s">
        <v>90</v>
      </c>
      <c r="B70" s="85" t="n">
        <f aca="false">B61-SUM(B63:B69)</f>
        <v>0</v>
      </c>
      <c r="C70" s="86" t="n">
        <f aca="false">C61-SUM(C63:C69)</f>
        <v>0</v>
      </c>
      <c r="D70" s="86" t="n">
        <f aca="false">D61-SUM(D63:D69)</f>
        <v>0</v>
      </c>
      <c r="E70" s="86" t="e">
        <f aca="false">E61-SUM(E63:E69)</f>
        <v>#REF!</v>
      </c>
      <c r="F70" s="86" t="e">
        <f aca="false">F61-SUM(F63:F69)</f>
        <v>#REF!</v>
      </c>
      <c r="G70" s="86" t="e">
        <f aca="false">G61-SUM(G63:G69)</f>
        <v>#REF!</v>
      </c>
      <c r="H70" s="86" t="e">
        <f aca="false">H61-SUM(H63:H69)</f>
        <v>#REF!</v>
      </c>
      <c r="I70" s="86" t="e">
        <f aca="false">I61-SUM(I63:I69)</f>
        <v>#REF!</v>
      </c>
      <c r="J70" s="86"/>
      <c r="K70" s="50"/>
      <c r="L70" s="19"/>
      <c r="M70" s="19"/>
      <c r="N70" s="19"/>
      <c r="O70" s="19"/>
    </row>
    <row r="71" s="22" customFormat="true" ht="6" hidden="false" customHeight="true" outlineLevel="0" collapsed="false">
      <c r="A71" s="52"/>
      <c r="B71" s="87"/>
      <c r="C71" s="88"/>
      <c r="D71" s="88"/>
      <c r="E71" s="88"/>
      <c r="F71" s="88"/>
      <c r="G71" s="88"/>
      <c r="H71" s="88"/>
      <c r="I71" s="88"/>
      <c r="J71" s="88"/>
      <c r="K71" s="50"/>
      <c r="L71" s="19"/>
      <c r="M71" s="19"/>
      <c r="N71" s="19"/>
      <c r="O71" s="19"/>
    </row>
    <row r="72" s="22" customFormat="true" ht="11.25" hidden="false" customHeight="false" outlineLevel="0" collapsed="false">
      <c r="A72" s="54" t="s">
        <v>91</v>
      </c>
      <c r="B72" s="72"/>
      <c r="C72" s="55"/>
      <c r="D72" s="55"/>
      <c r="E72" s="55"/>
      <c r="F72" s="55"/>
      <c r="G72" s="55"/>
      <c r="H72" s="55"/>
      <c r="I72" s="55"/>
      <c r="J72" s="55"/>
      <c r="K72" s="50"/>
      <c r="L72" s="19"/>
      <c r="M72" s="19"/>
      <c r="N72" s="19"/>
      <c r="O72" s="19"/>
    </row>
    <row r="73" s="22" customFormat="true" ht="12" hidden="false" customHeight="false" outlineLevel="0" collapsed="false">
      <c r="A73" s="52" t="s">
        <v>92</v>
      </c>
      <c r="B73" s="85" t="n">
        <f aca="false">B70-B72</f>
        <v>0</v>
      </c>
      <c r="C73" s="86" t="n">
        <f aca="false">C70-C72</f>
        <v>0</v>
      </c>
      <c r="D73" s="86" t="n">
        <f aca="false">D70-D72</f>
        <v>0</v>
      </c>
      <c r="E73" s="86" t="e">
        <f aca="false">E70-E72</f>
        <v>#REF!</v>
      </c>
      <c r="F73" s="86" t="e">
        <f aca="false">F70-F72</f>
        <v>#REF!</v>
      </c>
      <c r="G73" s="86" t="e">
        <f aca="false">G70-G72</f>
        <v>#REF!</v>
      </c>
      <c r="H73" s="86" t="e">
        <f aca="false">H70-H72</f>
        <v>#REF!</v>
      </c>
      <c r="I73" s="86" t="e">
        <f aca="false">I70-I72</f>
        <v>#REF!</v>
      </c>
      <c r="J73" s="86"/>
      <c r="K73" s="50"/>
      <c r="L73" s="19"/>
      <c r="M73" s="19"/>
      <c r="N73" s="19"/>
      <c r="O73" s="19"/>
    </row>
    <row r="74" s="22" customFormat="true" ht="6" hidden="false" customHeight="true" outlineLevel="0" collapsed="false">
      <c r="A74" s="52"/>
      <c r="B74" s="81"/>
      <c r="C74" s="82"/>
      <c r="D74" s="82"/>
      <c r="E74" s="82"/>
      <c r="F74" s="82"/>
      <c r="G74" s="82"/>
      <c r="H74" s="82"/>
      <c r="I74" s="82"/>
      <c r="J74" s="82"/>
      <c r="K74" s="50"/>
      <c r="L74" s="19"/>
      <c r="M74" s="19"/>
      <c r="N74" s="19"/>
      <c r="O74" s="19"/>
    </row>
    <row r="75" s="22" customFormat="true" ht="11.25" hidden="false" customHeight="false" outlineLevel="0" collapsed="false">
      <c r="A75" s="54" t="s">
        <v>93</v>
      </c>
      <c r="B75" s="72"/>
      <c r="C75" s="55"/>
      <c r="D75" s="55"/>
      <c r="E75" s="80" t="n">
        <f aca="false">SUM(E30:E31)</f>
        <v>0</v>
      </c>
      <c r="F75" s="80" t="n">
        <f aca="false">SUM(F30:F31)</f>
        <v>0</v>
      </c>
      <c r="G75" s="80" t="n">
        <f aca="false">SUM(G30:G31)</f>
        <v>0</v>
      </c>
      <c r="H75" s="80" t="n">
        <f aca="false">SUM(H30:H31)</f>
        <v>0</v>
      </c>
      <c r="I75" s="80" t="n">
        <f aca="false">SUM(I30:I31)</f>
        <v>0</v>
      </c>
      <c r="J75" s="80"/>
      <c r="K75" s="50"/>
      <c r="L75" s="19"/>
      <c r="M75" s="19"/>
      <c r="N75" s="19"/>
      <c r="O75" s="19"/>
    </row>
    <row r="76" s="22" customFormat="true" ht="12" hidden="false" customHeight="false" outlineLevel="0" collapsed="false">
      <c r="A76" s="52" t="s">
        <v>94</v>
      </c>
      <c r="B76" s="77" t="n">
        <f aca="false">B73-B75</f>
        <v>0</v>
      </c>
      <c r="C76" s="78" t="n">
        <f aca="false">C73-C75</f>
        <v>0</v>
      </c>
      <c r="D76" s="78" t="n">
        <f aca="false">D73-D75</f>
        <v>0</v>
      </c>
      <c r="E76" s="78" t="e">
        <f aca="false">E73-E75</f>
        <v>#REF!</v>
      </c>
      <c r="F76" s="78" t="e">
        <f aca="false">F73-F75</f>
        <v>#REF!</v>
      </c>
      <c r="G76" s="78" t="e">
        <f aca="false">G73-G75</f>
        <v>#REF!</v>
      </c>
      <c r="H76" s="78" t="e">
        <f aca="false">H73-H75</f>
        <v>#REF!</v>
      </c>
      <c r="I76" s="78" t="e">
        <f aca="false">I73-I75</f>
        <v>#REF!</v>
      </c>
      <c r="J76" s="78"/>
      <c r="K76" s="50"/>
      <c r="L76" s="19"/>
      <c r="M76" s="19"/>
      <c r="N76" s="19"/>
      <c r="O76" s="19"/>
    </row>
    <row r="77" s="22" customFormat="true" ht="6" hidden="false" customHeight="true" outlineLevel="0" collapsed="false">
      <c r="A77" s="89"/>
      <c r="B77" s="90"/>
      <c r="C77" s="91"/>
      <c r="D77" s="91"/>
      <c r="E77" s="91"/>
      <c r="F77" s="91"/>
      <c r="G77" s="91"/>
      <c r="H77" s="91"/>
      <c r="I77" s="91"/>
      <c r="J77" s="91"/>
      <c r="K77" s="62"/>
      <c r="L77" s="19"/>
      <c r="M77" s="19"/>
      <c r="N77" s="19"/>
      <c r="O77" s="19"/>
    </row>
    <row r="78" s="22" customFormat="true" ht="12.75" hidden="false" customHeight="true" outlineLevel="0" collapsed="false">
      <c r="A78" s="92"/>
      <c r="B78" s="19"/>
      <c r="C78" s="19"/>
      <c r="D78" s="19"/>
      <c r="E78" s="19"/>
      <c r="F78" s="19"/>
      <c r="G78" s="19"/>
      <c r="H78" s="19"/>
      <c r="I78" s="19"/>
      <c r="J78" s="19"/>
      <c r="K78" s="19"/>
      <c r="L78" s="19"/>
      <c r="M78" s="19"/>
      <c r="N78" s="19"/>
      <c r="O78" s="19"/>
    </row>
    <row r="79" s="22" customFormat="true" ht="11.25" hidden="false" customHeight="false" outlineLevel="0" collapsed="false">
      <c r="A79" s="19"/>
      <c r="B79" s="19"/>
      <c r="C79" s="19"/>
      <c r="D79" s="19"/>
      <c r="E79" s="19"/>
      <c r="F79" s="19"/>
      <c r="G79" s="19"/>
      <c r="H79" s="19"/>
      <c r="I79" s="19"/>
      <c r="J79" s="19"/>
      <c r="K79" s="19"/>
      <c r="L79" s="19"/>
      <c r="M79" s="19"/>
      <c r="N79" s="19"/>
      <c r="O79" s="19"/>
    </row>
    <row r="80" s="22" customFormat="true" ht="6" hidden="false" customHeight="true" outlineLevel="0" collapsed="false">
      <c r="A80" s="19"/>
      <c r="B80" s="55"/>
      <c r="C80" s="55"/>
      <c r="D80" s="55"/>
      <c r="E80" s="55"/>
      <c r="F80" s="55"/>
      <c r="G80" s="55"/>
      <c r="H80" s="55"/>
      <c r="I80" s="55"/>
      <c r="J80" s="55"/>
      <c r="K80" s="19"/>
      <c r="L80" s="19"/>
      <c r="M80" s="19"/>
      <c r="N80" s="19"/>
      <c r="O80" s="19"/>
    </row>
    <row r="81" s="22" customFormat="true" ht="12" hidden="false" customHeight="false" outlineLevel="0" collapsed="false">
      <c r="A81" s="44" t="s">
        <v>95</v>
      </c>
      <c r="B81" s="46"/>
      <c r="C81" s="46"/>
      <c r="D81" s="46"/>
      <c r="E81" s="46"/>
      <c r="F81" s="46"/>
      <c r="G81" s="46"/>
      <c r="H81" s="46"/>
      <c r="I81" s="46"/>
      <c r="J81" s="46"/>
      <c r="K81" s="47"/>
      <c r="L81" s="19"/>
      <c r="M81" s="19"/>
      <c r="N81" s="19"/>
      <c r="O81" s="19"/>
    </row>
    <row r="82" s="22" customFormat="true" ht="11.25" hidden="false" customHeight="false" outlineLevel="0" collapsed="false">
      <c r="A82" s="52" t="s">
        <v>39</v>
      </c>
      <c r="B82" s="93" t="n">
        <f aca="false">B35</f>
        <v>44196</v>
      </c>
      <c r="C82" s="94" t="n">
        <f aca="false">C35</f>
        <v>44561</v>
      </c>
      <c r="D82" s="94" t="n">
        <f aca="false">D35</f>
        <v>44926</v>
      </c>
      <c r="E82" s="94" t="n">
        <f aca="false">E35</f>
        <v>45291</v>
      </c>
      <c r="F82" s="94" t="n">
        <f aca="false">F35</f>
        <v>45656</v>
      </c>
      <c r="G82" s="94" t="n">
        <f aca="false">G35</f>
        <v>46021</v>
      </c>
      <c r="H82" s="94" t="n">
        <f aca="false">H35</f>
        <v>46386</v>
      </c>
      <c r="I82" s="94" t="n">
        <f aca="false">I35</f>
        <v>46751</v>
      </c>
      <c r="J82" s="94"/>
      <c r="K82" s="50"/>
      <c r="L82" s="19"/>
      <c r="M82" s="19"/>
      <c r="N82" s="19"/>
      <c r="O82" s="19"/>
    </row>
    <row r="83" s="22" customFormat="true" ht="11.25" hidden="false" customHeight="false" outlineLevel="0" collapsed="false">
      <c r="A83" s="52"/>
      <c r="B83" s="70" t="s">
        <v>63</v>
      </c>
      <c r="C83" s="71" t="s">
        <v>63</v>
      </c>
      <c r="D83" s="71" t="s">
        <v>63</v>
      </c>
      <c r="E83" s="71" t="s">
        <v>63</v>
      </c>
      <c r="F83" s="71" t="s">
        <v>63</v>
      </c>
      <c r="G83" s="71" t="s">
        <v>63</v>
      </c>
      <c r="H83" s="71" t="s">
        <v>63</v>
      </c>
      <c r="I83" s="71" t="s">
        <v>63</v>
      </c>
      <c r="J83" s="71"/>
      <c r="K83" s="50"/>
      <c r="L83" s="19"/>
      <c r="M83" s="19"/>
      <c r="N83" s="19"/>
      <c r="O83" s="19"/>
    </row>
    <row r="84" s="22" customFormat="true" ht="11.25" hidden="false" customHeight="false" outlineLevel="0" collapsed="false">
      <c r="A84" s="52" t="s">
        <v>96</v>
      </c>
      <c r="B84" s="95"/>
      <c r="C84" s="19"/>
      <c r="D84" s="55"/>
      <c r="E84" s="96"/>
      <c r="F84" s="96"/>
      <c r="G84" s="96"/>
      <c r="H84" s="96"/>
      <c r="I84" s="96"/>
      <c r="J84" s="96"/>
      <c r="K84" s="50"/>
      <c r="L84" s="19"/>
      <c r="M84" s="19"/>
      <c r="N84" s="19"/>
      <c r="O84" s="19"/>
    </row>
    <row r="85" s="22" customFormat="true" ht="11.25" hidden="false" customHeight="false" outlineLevel="0" collapsed="false">
      <c r="A85" s="75" t="s">
        <v>97</v>
      </c>
      <c r="B85" s="87"/>
      <c r="C85" s="88"/>
      <c r="D85" s="88"/>
      <c r="E85" s="88"/>
      <c r="F85" s="88"/>
      <c r="G85" s="88"/>
      <c r="H85" s="88"/>
      <c r="I85" s="88"/>
      <c r="J85" s="96"/>
      <c r="K85" s="50"/>
      <c r="L85" s="55"/>
      <c r="M85" s="55"/>
      <c r="N85" s="55"/>
      <c r="O85" s="19"/>
    </row>
    <row r="86" s="22" customFormat="true" ht="11.25" hidden="false" customHeight="false" outlineLevel="0" collapsed="false">
      <c r="A86" s="75" t="s">
        <v>98</v>
      </c>
      <c r="B86" s="87"/>
      <c r="C86" s="88"/>
      <c r="D86" s="88"/>
      <c r="E86" s="88"/>
      <c r="F86" s="88"/>
      <c r="G86" s="88"/>
      <c r="H86" s="88"/>
      <c r="I86" s="88"/>
      <c r="J86" s="96"/>
      <c r="K86" s="50"/>
      <c r="L86" s="55"/>
      <c r="M86" s="55"/>
      <c r="N86" s="55"/>
      <c r="O86" s="19"/>
    </row>
    <row r="87" s="22" customFormat="true" ht="11.25" hidden="false" customHeight="false" outlineLevel="0" collapsed="false">
      <c r="A87" s="75" t="s">
        <v>99</v>
      </c>
      <c r="B87" s="87"/>
      <c r="C87" s="88"/>
      <c r="D87" s="88"/>
      <c r="E87" s="88"/>
      <c r="F87" s="88"/>
      <c r="G87" s="88"/>
      <c r="H87" s="88"/>
      <c r="I87" s="88"/>
      <c r="J87" s="96"/>
      <c r="K87" s="50"/>
      <c r="L87" s="55"/>
      <c r="M87" s="55"/>
      <c r="N87" s="55"/>
      <c r="O87" s="19"/>
    </row>
    <row r="88" s="22" customFormat="true" ht="12" hidden="false" customHeight="false" outlineLevel="0" collapsed="false">
      <c r="A88" s="52" t="s">
        <v>100</v>
      </c>
      <c r="B88" s="97" t="n">
        <f aca="false">SUM(B85:B87)</f>
        <v>0</v>
      </c>
      <c r="C88" s="74" t="n">
        <f aca="false">SUM(C85:C87)</f>
        <v>0</v>
      </c>
      <c r="D88" s="74" t="n">
        <f aca="false">SUM(D85:D87)</f>
        <v>0</v>
      </c>
      <c r="E88" s="74" t="n">
        <f aca="false">SUM(E85:E87)</f>
        <v>0</v>
      </c>
      <c r="F88" s="74" t="n">
        <f aca="false">SUM(F85:F87)</f>
        <v>0</v>
      </c>
      <c r="G88" s="74" t="n">
        <f aca="false">SUM(G85:G87)</f>
        <v>0</v>
      </c>
      <c r="H88" s="74" t="n">
        <f aca="false">SUM(H85:H87)</f>
        <v>0</v>
      </c>
      <c r="I88" s="74" t="n">
        <f aca="false">SUM(I85:I87)</f>
        <v>0</v>
      </c>
      <c r="J88" s="96"/>
      <c r="K88" s="50"/>
      <c r="L88" s="55"/>
      <c r="M88" s="55"/>
      <c r="N88" s="55"/>
      <c r="O88" s="19"/>
    </row>
    <row r="89" s="22" customFormat="true" ht="6" hidden="false" customHeight="true" outlineLevel="0" collapsed="false">
      <c r="A89" s="75"/>
      <c r="B89" s="72"/>
      <c r="C89" s="55"/>
      <c r="D89" s="55"/>
      <c r="E89" s="55"/>
      <c r="F89" s="55"/>
      <c r="G89" s="55"/>
      <c r="H89" s="55"/>
      <c r="I89" s="55"/>
      <c r="J89" s="96"/>
      <c r="K89" s="50"/>
      <c r="L89" s="55"/>
      <c r="M89" s="55"/>
      <c r="N89" s="55"/>
      <c r="O89" s="19"/>
    </row>
    <row r="90" s="22" customFormat="true" ht="11.25" hidden="false" customHeight="false" outlineLevel="0" collapsed="false">
      <c r="A90" s="52" t="s">
        <v>101</v>
      </c>
      <c r="B90" s="72"/>
      <c r="C90" s="55"/>
      <c r="D90" s="55"/>
      <c r="E90" s="55"/>
      <c r="F90" s="55"/>
      <c r="G90" s="55"/>
      <c r="H90" s="55"/>
      <c r="I90" s="55"/>
      <c r="J90" s="96"/>
      <c r="K90" s="50"/>
      <c r="L90" s="55"/>
      <c r="M90" s="55"/>
      <c r="N90" s="55"/>
      <c r="O90" s="19"/>
    </row>
    <row r="91" s="22" customFormat="true" ht="11.25" hidden="false" customHeight="false" outlineLevel="0" collapsed="false">
      <c r="A91" s="75" t="s">
        <v>102</v>
      </c>
      <c r="B91" s="72"/>
      <c r="C91" s="55"/>
      <c r="D91" s="55"/>
      <c r="E91" s="55"/>
      <c r="F91" s="55"/>
      <c r="G91" s="55"/>
      <c r="H91" s="55"/>
      <c r="I91" s="55"/>
      <c r="J91" s="96"/>
      <c r="K91" s="50"/>
      <c r="L91" s="55"/>
      <c r="M91" s="55"/>
      <c r="N91" s="55"/>
      <c r="O91" s="19"/>
    </row>
    <row r="92" s="22" customFormat="true" ht="11.25" hidden="false" customHeight="false" outlineLevel="0" collapsed="false">
      <c r="A92" s="75" t="s">
        <v>103</v>
      </c>
      <c r="B92" s="87"/>
      <c r="C92" s="88"/>
      <c r="D92" s="88"/>
      <c r="E92" s="88"/>
      <c r="F92" s="88"/>
      <c r="G92" s="88"/>
      <c r="H92" s="88"/>
      <c r="I92" s="88"/>
      <c r="J92" s="96"/>
      <c r="K92" s="50"/>
      <c r="L92" s="55"/>
      <c r="M92" s="55"/>
      <c r="N92" s="55"/>
      <c r="O92" s="19"/>
    </row>
    <row r="93" s="22" customFormat="true" ht="11.25" hidden="false" customHeight="false" outlineLevel="0" collapsed="false">
      <c r="A93" s="75" t="s">
        <v>104</v>
      </c>
      <c r="B93" s="87"/>
      <c r="C93" s="88"/>
      <c r="D93" s="88"/>
      <c r="E93" s="98" t="e">
        <f aca="false">E170</f>
        <v>#REF!</v>
      </c>
      <c r="F93" s="98" t="e">
        <f aca="false">F170</f>
        <v>#REF!</v>
      </c>
      <c r="G93" s="98" t="e">
        <f aca="false">G170</f>
        <v>#REF!</v>
      </c>
      <c r="H93" s="98" t="e">
        <f aca="false">H170</f>
        <v>#REF!</v>
      </c>
      <c r="I93" s="98" t="e">
        <f aca="false">I170</f>
        <v>#REF!</v>
      </c>
      <c r="J93" s="96"/>
      <c r="K93" s="50"/>
      <c r="L93" s="55"/>
      <c r="M93" s="55"/>
      <c r="N93" s="55"/>
      <c r="O93" s="19"/>
    </row>
    <row r="94" s="22" customFormat="true" ht="11.25" hidden="false" customHeight="false" outlineLevel="0" collapsed="false">
      <c r="A94" s="75" t="s">
        <v>105</v>
      </c>
      <c r="B94" s="72"/>
      <c r="C94" s="55"/>
      <c r="D94" s="55"/>
      <c r="E94" s="55"/>
      <c r="F94" s="55"/>
      <c r="G94" s="55"/>
      <c r="H94" s="55"/>
      <c r="I94" s="55"/>
      <c r="J94" s="96"/>
      <c r="K94" s="50"/>
      <c r="L94" s="55"/>
      <c r="M94" s="55"/>
      <c r="N94" s="55"/>
      <c r="O94" s="19"/>
    </row>
    <row r="95" s="22" customFormat="true" ht="11.25" hidden="false" customHeight="false" outlineLevel="0" collapsed="false">
      <c r="A95" s="75" t="s">
        <v>106</v>
      </c>
      <c r="B95" s="72"/>
      <c r="C95" s="55"/>
      <c r="D95" s="55"/>
      <c r="E95" s="55"/>
      <c r="F95" s="55"/>
      <c r="G95" s="55"/>
      <c r="H95" s="55"/>
      <c r="I95" s="55"/>
      <c r="J95" s="96"/>
      <c r="K95" s="50"/>
      <c r="L95" s="55"/>
      <c r="M95" s="55"/>
      <c r="N95" s="55"/>
      <c r="O95" s="19"/>
    </row>
    <row r="96" s="22" customFormat="true" ht="12" hidden="false" customHeight="false" outlineLevel="0" collapsed="false">
      <c r="A96" s="52" t="s">
        <v>107</v>
      </c>
      <c r="B96" s="73" t="n">
        <f aca="false">SUM(B91:B95)</f>
        <v>0</v>
      </c>
      <c r="C96" s="74" t="n">
        <f aca="false">SUM(C91:C95)</f>
        <v>0</v>
      </c>
      <c r="D96" s="74" t="n">
        <f aca="false">SUM(D91:D95)</f>
        <v>0</v>
      </c>
      <c r="E96" s="74" t="e">
        <f aca="false">SUM(E91:E95)</f>
        <v>#REF!</v>
      </c>
      <c r="F96" s="74" t="e">
        <f aca="false">SUM(F91:F95)</f>
        <v>#REF!</v>
      </c>
      <c r="G96" s="74" t="e">
        <f aca="false">SUM(G91:G95)</f>
        <v>#REF!</v>
      </c>
      <c r="H96" s="74" t="e">
        <f aca="false">SUM(H91:H95)</f>
        <v>#REF!</v>
      </c>
      <c r="I96" s="74" t="e">
        <f aca="false">SUM(I91:I95)</f>
        <v>#REF!</v>
      </c>
      <c r="J96" s="96"/>
      <c r="K96" s="50"/>
      <c r="L96" s="55"/>
      <c r="M96" s="55"/>
      <c r="N96" s="55"/>
      <c r="O96" s="19"/>
    </row>
    <row r="97" s="22" customFormat="true" ht="6" hidden="false" customHeight="true" outlineLevel="0" collapsed="false">
      <c r="A97" s="75"/>
      <c r="B97" s="72"/>
      <c r="C97" s="55"/>
      <c r="D97" s="55"/>
      <c r="E97" s="55"/>
      <c r="F97" s="55"/>
      <c r="G97" s="55"/>
      <c r="H97" s="55"/>
      <c r="I97" s="55"/>
      <c r="J97" s="96"/>
      <c r="K97" s="50"/>
      <c r="L97" s="55"/>
      <c r="M97" s="55"/>
      <c r="N97" s="55"/>
      <c r="O97" s="19"/>
    </row>
    <row r="98" s="22" customFormat="true" ht="11.25" hidden="false" customHeight="false" outlineLevel="0" collapsed="false">
      <c r="A98" s="52" t="s">
        <v>108</v>
      </c>
      <c r="B98" s="72"/>
      <c r="C98" s="55"/>
      <c r="D98" s="55"/>
      <c r="E98" s="55"/>
      <c r="F98" s="55"/>
      <c r="G98" s="55"/>
      <c r="H98" s="55"/>
      <c r="I98" s="55"/>
      <c r="J98" s="96"/>
      <c r="K98" s="50"/>
      <c r="L98" s="55"/>
      <c r="M98" s="55"/>
      <c r="N98" s="55"/>
      <c r="O98" s="19"/>
    </row>
    <row r="99" s="22" customFormat="true" ht="11.25" hidden="false" customHeight="false" outlineLevel="0" collapsed="false">
      <c r="A99" s="75" t="s">
        <v>109</v>
      </c>
      <c r="B99" s="87"/>
      <c r="C99" s="88"/>
      <c r="D99" s="88"/>
      <c r="E99" s="88"/>
      <c r="F99" s="88"/>
      <c r="G99" s="88"/>
      <c r="H99" s="88"/>
      <c r="I99" s="88"/>
      <c r="J99" s="96"/>
      <c r="K99" s="50"/>
      <c r="L99" s="55"/>
      <c r="M99" s="55"/>
      <c r="N99" s="55"/>
      <c r="O99" s="19"/>
    </row>
    <row r="100" s="22" customFormat="true" ht="11.25" hidden="false" customHeight="false" outlineLevel="0" collapsed="false">
      <c r="A100" s="75" t="s">
        <v>110</v>
      </c>
      <c r="B100" s="87"/>
      <c r="C100" s="88"/>
      <c r="D100" s="88"/>
      <c r="E100" s="88"/>
      <c r="F100" s="88"/>
      <c r="G100" s="88"/>
      <c r="H100" s="88"/>
      <c r="I100" s="88"/>
      <c r="J100" s="96"/>
      <c r="K100" s="50"/>
      <c r="L100" s="55"/>
      <c r="M100" s="55"/>
      <c r="N100" s="55"/>
      <c r="O100" s="19"/>
    </row>
    <row r="101" s="22" customFormat="true" ht="11.25" hidden="false" customHeight="false" outlineLevel="0" collapsed="false">
      <c r="A101" s="75" t="s">
        <v>111</v>
      </c>
      <c r="B101" s="87"/>
      <c r="C101" s="88"/>
      <c r="D101" s="88"/>
      <c r="E101" s="88"/>
      <c r="F101" s="88"/>
      <c r="G101" s="88"/>
      <c r="H101" s="88"/>
      <c r="I101" s="88"/>
      <c r="J101" s="96"/>
      <c r="K101" s="50"/>
      <c r="L101" s="55"/>
      <c r="M101" s="55"/>
      <c r="N101" s="55"/>
      <c r="O101" s="19"/>
    </row>
    <row r="102" s="22" customFormat="true" ht="11.25" hidden="false" customHeight="false" outlineLevel="0" collapsed="false">
      <c r="A102" s="75" t="s">
        <v>112</v>
      </c>
      <c r="B102" s="87"/>
      <c r="C102" s="88"/>
      <c r="D102" s="88"/>
      <c r="E102" s="88"/>
      <c r="F102" s="88"/>
      <c r="G102" s="88"/>
      <c r="H102" s="88"/>
      <c r="I102" s="88"/>
      <c r="J102" s="96"/>
      <c r="K102" s="50"/>
      <c r="L102" s="55"/>
      <c r="M102" s="55"/>
      <c r="N102" s="55"/>
      <c r="O102" s="19"/>
    </row>
    <row r="103" s="22" customFormat="true" ht="11.25" hidden="false" customHeight="false" outlineLevel="0" collapsed="false">
      <c r="A103" s="75" t="s">
        <v>113</v>
      </c>
      <c r="B103" s="87"/>
      <c r="C103" s="88"/>
      <c r="D103" s="88"/>
      <c r="E103" s="88"/>
      <c r="F103" s="88"/>
      <c r="G103" s="88"/>
      <c r="H103" s="88"/>
      <c r="I103" s="88"/>
      <c r="J103" s="96"/>
      <c r="K103" s="50"/>
      <c r="L103" s="19"/>
      <c r="M103" s="19"/>
      <c r="N103" s="55"/>
      <c r="O103" s="19"/>
    </row>
    <row r="104" s="22" customFormat="true" ht="12" hidden="false" customHeight="false" outlineLevel="0" collapsed="false">
      <c r="A104" s="52" t="s">
        <v>114</v>
      </c>
      <c r="B104" s="73" t="n">
        <f aca="false">SUM(B99:B103)</f>
        <v>0</v>
      </c>
      <c r="C104" s="74" t="n">
        <f aca="false">SUM(C99:C103)</f>
        <v>0</v>
      </c>
      <c r="D104" s="74" t="n">
        <f aca="false">SUM(D99:D103)</f>
        <v>0</v>
      </c>
      <c r="E104" s="74" t="n">
        <f aca="false">SUM(E99:E103)</f>
        <v>0</v>
      </c>
      <c r="F104" s="74" t="n">
        <f aca="false">SUM(F99:F103)</f>
        <v>0</v>
      </c>
      <c r="G104" s="74" t="n">
        <f aca="false">SUM(G99:G103)</f>
        <v>0</v>
      </c>
      <c r="H104" s="74" t="n">
        <f aca="false">SUM(H99:H103)</f>
        <v>0</v>
      </c>
      <c r="I104" s="74" t="n">
        <f aca="false">SUM(I99:I103)</f>
        <v>0</v>
      </c>
      <c r="J104" s="96"/>
      <c r="K104" s="50"/>
      <c r="L104" s="19"/>
      <c r="M104" s="19"/>
      <c r="N104" s="55"/>
      <c r="O104" s="19"/>
    </row>
    <row r="105" s="22" customFormat="true" ht="6" hidden="false" customHeight="true" outlineLevel="0" collapsed="false">
      <c r="A105" s="75"/>
      <c r="B105" s="72"/>
      <c r="C105" s="55"/>
      <c r="D105" s="55"/>
      <c r="E105" s="55"/>
      <c r="F105" s="55"/>
      <c r="G105" s="55"/>
      <c r="H105" s="55"/>
      <c r="I105" s="55"/>
      <c r="J105" s="96"/>
      <c r="K105" s="50"/>
      <c r="L105" s="19"/>
      <c r="M105" s="19"/>
      <c r="N105" s="55"/>
      <c r="O105" s="19"/>
    </row>
    <row r="106" s="22" customFormat="true" ht="12" hidden="false" customHeight="false" outlineLevel="0" collapsed="false">
      <c r="A106" s="52" t="s">
        <v>115</v>
      </c>
      <c r="B106" s="73" t="n">
        <f aca="false">+B96-B104</f>
        <v>0</v>
      </c>
      <c r="C106" s="74" t="n">
        <f aca="false">+C96-C104</f>
        <v>0</v>
      </c>
      <c r="D106" s="74" t="n">
        <f aca="false">+D96-D104</f>
        <v>0</v>
      </c>
      <c r="E106" s="74" t="e">
        <f aca="false">+E96-E104</f>
        <v>#REF!</v>
      </c>
      <c r="F106" s="74" t="e">
        <f aca="false">+F96-F104</f>
        <v>#REF!</v>
      </c>
      <c r="G106" s="74" t="e">
        <f aca="false">+G96-G104</f>
        <v>#REF!</v>
      </c>
      <c r="H106" s="74" t="e">
        <f aca="false">+H96-H104</f>
        <v>#REF!</v>
      </c>
      <c r="I106" s="74" t="e">
        <f aca="false">+I96-I104</f>
        <v>#REF!</v>
      </c>
      <c r="J106" s="96"/>
      <c r="K106" s="50"/>
      <c r="L106" s="19"/>
      <c r="M106" s="19"/>
      <c r="N106" s="55"/>
      <c r="O106" s="19"/>
    </row>
    <row r="107" s="22" customFormat="true" ht="6" hidden="false" customHeight="true" outlineLevel="0" collapsed="false">
      <c r="A107" s="52"/>
      <c r="B107" s="81"/>
      <c r="C107" s="82"/>
      <c r="D107" s="82"/>
      <c r="E107" s="99"/>
      <c r="F107" s="99"/>
      <c r="G107" s="99"/>
      <c r="H107" s="99"/>
      <c r="I107" s="99"/>
      <c r="J107" s="96"/>
      <c r="K107" s="50"/>
      <c r="L107" s="19"/>
      <c r="M107" s="19"/>
      <c r="N107" s="55"/>
      <c r="O107" s="19"/>
    </row>
    <row r="108" s="22" customFormat="true" ht="11.25" hidden="false" customHeight="false" outlineLevel="0" collapsed="false">
      <c r="A108" s="52" t="s">
        <v>116</v>
      </c>
      <c r="B108" s="72"/>
      <c r="C108" s="55"/>
      <c r="D108" s="55"/>
      <c r="E108" s="55"/>
      <c r="F108" s="55"/>
      <c r="G108" s="55"/>
      <c r="H108" s="55"/>
      <c r="I108" s="55"/>
      <c r="J108" s="96"/>
      <c r="K108" s="50"/>
      <c r="L108" s="19"/>
      <c r="M108" s="19"/>
      <c r="N108" s="55"/>
      <c r="O108" s="19"/>
    </row>
    <row r="109" s="22" customFormat="true" ht="11.25" hidden="false" customHeight="false" outlineLevel="0" collapsed="false">
      <c r="A109" s="75" t="s">
        <v>117</v>
      </c>
      <c r="B109" s="87"/>
      <c r="C109" s="88"/>
      <c r="D109" s="88"/>
      <c r="E109" s="88"/>
      <c r="F109" s="88"/>
      <c r="G109" s="88"/>
      <c r="H109" s="88"/>
      <c r="I109" s="88"/>
      <c r="J109" s="96"/>
      <c r="K109" s="50"/>
      <c r="L109" s="19"/>
      <c r="M109" s="19"/>
      <c r="N109" s="55"/>
      <c r="O109" s="19"/>
    </row>
    <row r="110" s="22" customFormat="true" ht="11.25" hidden="false" customHeight="false" outlineLevel="0" collapsed="false">
      <c r="A110" s="75" t="s">
        <v>118</v>
      </c>
      <c r="B110" s="87"/>
      <c r="C110" s="88"/>
      <c r="D110" s="88"/>
      <c r="E110" s="88"/>
      <c r="F110" s="88"/>
      <c r="G110" s="88"/>
      <c r="H110" s="88"/>
      <c r="I110" s="88"/>
      <c r="J110" s="96"/>
      <c r="K110" s="50"/>
      <c r="L110" s="19"/>
      <c r="M110" s="19"/>
      <c r="N110" s="55"/>
      <c r="O110" s="19"/>
    </row>
    <row r="111" s="22" customFormat="true" ht="11.25" hidden="false" customHeight="false" outlineLevel="0" collapsed="false">
      <c r="A111" s="75" t="s">
        <v>119</v>
      </c>
      <c r="B111" s="87"/>
      <c r="C111" s="88"/>
      <c r="D111" s="88"/>
      <c r="E111" s="88"/>
      <c r="F111" s="88"/>
      <c r="G111" s="88"/>
      <c r="H111" s="88"/>
      <c r="I111" s="88"/>
      <c r="J111" s="96"/>
      <c r="K111" s="50"/>
      <c r="L111" s="19"/>
      <c r="M111" s="19"/>
      <c r="N111" s="55"/>
      <c r="O111" s="19"/>
    </row>
    <row r="112" s="22" customFormat="true" ht="11.25" hidden="false" customHeight="false" outlineLevel="0" collapsed="false">
      <c r="A112" s="75" t="s">
        <v>120</v>
      </c>
      <c r="B112" s="87"/>
      <c r="C112" s="88"/>
      <c r="D112" s="88"/>
      <c r="E112" s="88"/>
      <c r="F112" s="88"/>
      <c r="G112" s="88"/>
      <c r="H112" s="88"/>
      <c r="I112" s="88"/>
      <c r="J112" s="96"/>
      <c r="K112" s="50"/>
      <c r="L112" s="19"/>
      <c r="M112" s="19"/>
      <c r="N112" s="55"/>
      <c r="O112" s="19"/>
    </row>
    <row r="113" s="22" customFormat="true" ht="11.25" hidden="false" customHeight="false" outlineLevel="0" collapsed="false">
      <c r="A113" s="75" t="s">
        <v>121</v>
      </c>
      <c r="B113" s="83"/>
      <c r="C113" s="57"/>
      <c r="D113" s="57"/>
      <c r="E113" s="55"/>
      <c r="F113" s="55"/>
      <c r="G113" s="55"/>
      <c r="H113" s="55"/>
      <c r="I113" s="55"/>
      <c r="J113" s="96"/>
      <c r="K113" s="50"/>
      <c r="L113" s="19"/>
      <c r="M113" s="19"/>
      <c r="N113" s="55"/>
      <c r="O113" s="19"/>
    </row>
    <row r="114" s="22" customFormat="true" ht="11.25" hidden="false" customHeight="false" outlineLevel="0" collapsed="false">
      <c r="A114" s="100" t="s">
        <v>122</v>
      </c>
      <c r="B114" s="72"/>
      <c r="C114" s="55"/>
      <c r="D114" s="55"/>
      <c r="E114" s="88"/>
      <c r="F114" s="88"/>
      <c r="G114" s="88"/>
      <c r="H114" s="88"/>
      <c r="I114" s="88"/>
      <c r="J114" s="96"/>
      <c r="K114" s="50"/>
      <c r="L114" s="19"/>
      <c r="M114" s="19"/>
      <c r="N114" s="55"/>
      <c r="O114" s="19"/>
    </row>
    <row r="115" s="22" customFormat="true" ht="12" hidden="false" customHeight="false" outlineLevel="0" collapsed="false">
      <c r="A115" s="52" t="s">
        <v>123</v>
      </c>
      <c r="B115" s="77" t="n">
        <f aca="false">SUM(B108:B114)</f>
        <v>0</v>
      </c>
      <c r="C115" s="74" t="n">
        <f aca="false">SUM(C108:C114)</f>
        <v>0</v>
      </c>
      <c r="D115" s="74" t="n">
        <f aca="false">SUM(D108:D114)</f>
        <v>0</v>
      </c>
      <c r="E115" s="74" t="n">
        <f aca="false">SUM(E108:E114)</f>
        <v>0</v>
      </c>
      <c r="F115" s="74" t="n">
        <f aca="false">SUM(F108:F114)</f>
        <v>0</v>
      </c>
      <c r="G115" s="74" t="n">
        <f aca="false">SUM(G108:G114)</f>
        <v>0</v>
      </c>
      <c r="H115" s="74" t="n">
        <f aca="false">SUM(H108:H114)</f>
        <v>0</v>
      </c>
      <c r="I115" s="74" t="n">
        <f aca="false">SUM(I108:I114)</f>
        <v>0</v>
      </c>
      <c r="J115" s="96"/>
      <c r="K115" s="50"/>
      <c r="L115" s="19"/>
      <c r="M115" s="19"/>
      <c r="N115" s="55"/>
      <c r="O115" s="19"/>
    </row>
    <row r="116" s="22" customFormat="true" ht="6" hidden="false" customHeight="true" outlineLevel="0" collapsed="false">
      <c r="A116" s="75"/>
      <c r="B116" s="72"/>
      <c r="C116" s="55"/>
      <c r="D116" s="55"/>
      <c r="E116" s="55"/>
      <c r="F116" s="55"/>
      <c r="G116" s="55"/>
      <c r="H116" s="55"/>
      <c r="I116" s="55"/>
      <c r="J116" s="96"/>
      <c r="K116" s="50"/>
      <c r="L116" s="19"/>
      <c r="M116" s="19"/>
      <c r="N116" s="55"/>
      <c r="O116" s="19"/>
    </row>
    <row r="117" s="22" customFormat="true" ht="12" hidden="false" customHeight="false" outlineLevel="0" collapsed="false">
      <c r="A117" s="52" t="s">
        <v>124</v>
      </c>
      <c r="B117" s="77" t="n">
        <f aca="false">ROUND(B88+B106-B115,0)</f>
        <v>0</v>
      </c>
      <c r="C117" s="78" t="n">
        <f aca="false">ROUND(C88+C106-C115,0)</f>
        <v>0</v>
      </c>
      <c r="D117" s="78" t="n">
        <f aca="false">ROUND(D88+D106-D115,0)</f>
        <v>0</v>
      </c>
      <c r="E117" s="78" t="e">
        <f aca="false">ROUND(E88+E106-E115,0)</f>
        <v>#REF!</v>
      </c>
      <c r="F117" s="78" t="e">
        <f aca="false">ROUND(F88+F106-F115,0)</f>
        <v>#REF!</v>
      </c>
      <c r="G117" s="78" t="e">
        <f aca="false">ROUND(G88+G106-G115,0)</f>
        <v>#REF!</v>
      </c>
      <c r="H117" s="78" t="e">
        <f aca="false">ROUND(H88+H106-H115,0)</f>
        <v>#REF!</v>
      </c>
      <c r="I117" s="78" t="e">
        <f aca="false">ROUND(I88+I106-I115,0)</f>
        <v>#REF!</v>
      </c>
      <c r="J117" s="96"/>
      <c r="K117" s="50"/>
      <c r="L117" s="55"/>
      <c r="M117" s="55"/>
      <c r="N117" s="55"/>
      <c r="O117" s="19"/>
    </row>
    <row r="118" s="22" customFormat="true" ht="12" hidden="false" customHeight="false" outlineLevel="0" collapsed="false">
      <c r="A118" s="52"/>
      <c r="B118" s="72"/>
      <c r="C118" s="55"/>
      <c r="D118" s="55"/>
      <c r="E118" s="55"/>
      <c r="F118" s="55"/>
      <c r="G118" s="55"/>
      <c r="H118" s="55"/>
      <c r="I118" s="55"/>
      <c r="J118" s="96"/>
      <c r="K118" s="50"/>
      <c r="L118" s="19"/>
      <c r="M118" s="19"/>
      <c r="N118" s="55"/>
      <c r="O118" s="19"/>
    </row>
    <row r="119" s="22" customFormat="true" ht="11.25" hidden="false" customHeight="false" outlineLevel="0" collapsed="false">
      <c r="A119" s="52" t="s">
        <v>125</v>
      </c>
      <c r="B119" s="72"/>
      <c r="C119" s="55"/>
      <c r="D119" s="101"/>
      <c r="E119" s="55"/>
      <c r="F119" s="55"/>
      <c r="G119" s="55"/>
      <c r="H119" s="55"/>
      <c r="I119" s="55"/>
      <c r="J119" s="96"/>
      <c r="K119" s="50"/>
      <c r="L119" s="19"/>
      <c r="M119" s="19"/>
      <c r="N119" s="55"/>
      <c r="O119" s="19"/>
    </row>
    <row r="120" s="22" customFormat="true" ht="11.25" hidden="false" customHeight="false" outlineLevel="0" collapsed="false">
      <c r="A120" s="75" t="s">
        <v>126</v>
      </c>
      <c r="B120" s="87"/>
      <c r="C120" s="88"/>
      <c r="D120" s="88"/>
      <c r="E120" s="55"/>
      <c r="F120" s="55"/>
      <c r="G120" s="55"/>
      <c r="H120" s="55"/>
      <c r="I120" s="55"/>
      <c r="J120" s="96"/>
      <c r="K120" s="50"/>
      <c r="L120" s="19"/>
      <c r="M120" s="19"/>
      <c r="N120" s="55"/>
      <c r="O120" s="19"/>
    </row>
    <row r="121" s="22" customFormat="true" ht="11.25" hidden="false" customHeight="false" outlineLevel="0" collapsed="false">
      <c r="A121" s="75" t="s">
        <v>127</v>
      </c>
      <c r="B121" s="102"/>
      <c r="C121" s="103"/>
      <c r="D121" s="103"/>
      <c r="E121" s="55"/>
      <c r="F121" s="55"/>
      <c r="G121" s="55"/>
      <c r="H121" s="55"/>
      <c r="I121" s="55"/>
      <c r="J121" s="96"/>
      <c r="K121" s="50"/>
      <c r="L121" s="19"/>
      <c r="M121" s="19"/>
      <c r="N121" s="55"/>
      <c r="O121" s="19"/>
    </row>
    <row r="122" s="22" customFormat="true" ht="11.25" hidden="false" customHeight="false" outlineLevel="0" collapsed="false">
      <c r="A122" s="75" t="s">
        <v>128</v>
      </c>
      <c r="B122" s="87"/>
      <c r="C122" s="88"/>
      <c r="D122" s="88"/>
      <c r="E122" s="55"/>
      <c r="F122" s="55"/>
      <c r="G122" s="55"/>
      <c r="H122" s="55"/>
      <c r="I122" s="55"/>
      <c r="J122" s="96"/>
      <c r="K122" s="50"/>
      <c r="L122" s="19"/>
      <c r="M122" s="19"/>
      <c r="N122" s="55"/>
      <c r="O122" s="19"/>
    </row>
    <row r="123" s="22" customFormat="true" ht="11.25" hidden="false" customHeight="false" outlineLevel="0" collapsed="false">
      <c r="A123" s="75" t="s">
        <v>129</v>
      </c>
      <c r="B123" s="87"/>
      <c r="C123" s="88"/>
      <c r="D123" s="88"/>
      <c r="E123" s="55"/>
      <c r="F123" s="55"/>
      <c r="G123" s="55"/>
      <c r="H123" s="55"/>
      <c r="I123" s="55"/>
      <c r="J123" s="96"/>
      <c r="K123" s="50"/>
      <c r="L123" s="19"/>
      <c r="M123" s="19"/>
      <c r="N123" s="55"/>
      <c r="O123" s="19"/>
    </row>
    <row r="124" s="22" customFormat="true" ht="11.25" hidden="false" customHeight="false" outlineLevel="0" collapsed="false">
      <c r="A124" s="75" t="s">
        <v>130</v>
      </c>
      <c r="B124" s="104"/>
      <c r="C124" s="80" t="n">
        <f aca="false">B124+C76</f>
        <v>0</v>
      </c>
      <c r="D124" s="80" t="n">
        <f aca="false">C124+D76</f>
        <v>0</v>
      </c>
      <c r="E124" s="80" t="e">
        <f aca="false">D124+E76</f>
        <v>#REF!</v>
      </c>
      <c r="F124" s="80" t="e">
        <f aca="false">E124+F76</f>
        <v>#REF!</v>
      </c>
      <c r="G124" s="80" t="e">
        <f aca="false">F124+G76</f>
        <v>#REF!</v>
      </c>
      <c r="H124" s="80" t="e">
        <f aca="false">G124+H76</f>
        <v>#REF!</v>
      </c>
      <c r="I124" s="80" t="e">
        <f aca="false">H124+I76</f>
        <v>#REF!</v>
      </c>
      <c r="J124" s="96"/>
      <c r="K124" s="50"/>
      <c r="L124" s="55"/>
      <c r="M124" s="55"/>
      <c r="N124" s="55"/>
      <c r="O124" s="19"/>
    </row>
    <row r="125" s="22" customFormat="true" ht="12" hidden="false" customHeight="false" outlineLevel="0" collapsed="false">
      <c r="A125" s="52" t="s">
        <v>131</v>
      </c>
      <c r="B125" s="77" t="n">
        <f aca="false">ROUND(SUM(B120:B124),0)</f>
        <v>0</v>
      </c>
      <c r="C125" s="78" t="n">
        <f aca="false">ROUND(SUM(C120:C124),0)</f>
        <v>0</v>
      </c>
      <c r="D125" s="78" t="n">
        <f aca="false">ROUND(SUM(D120:D124),0)</f>
        <v>0</v>
      </c>
      <c r="E125" s="78" t="e">
        <f aca="false">ROUND(SUM(E120:E124),0)</f>
        <v>#REF!</v>
      </c>
      <c r="F125" s="78" t="e">
        <f aca="false">ROUND(SUM(F120:F124),0)</f>
        <v>#REF!</v>
      </c>
      <c r="G125" s="78" t="e">
        <f aca="false">ROUND(SUM(G120:G124),0)</f>
        <v>#REF!</v>
      </c>
      <c r="H125" s="78" t="e">
        <f aca="false">ROUND(SUM(H120:H124),0)</f>
        <v>#REF!</v>
      </c>
      <c r="I125" s="78" t="e">
        <f aca="false">ROUND(SUM(I120:I124),0)</f>
        <v>#REF!</v>
      </c>
      <c r="J125" s="96"/>
      <c r="K125" s="50"/>
      <c r="L125" s="105" t="e">
        <f aca="false">IF(ABS(SUM(#REF!))&gt;10,"BS Does not balance - Please Review","")</f>
        <v>#REF!</v>
      </c>
      <c r="M125" s="105"/>
      <c r="N125" s="55"/>
      <c r="O125" s="19"/>
    </row>
    <row r="126" s="22" customFormat="true" ht="4.5" hidden="false" customHeight="true" outlineLevel="0" collapsed="false">
      <c r="A126" s="52"/>
      <c r="B126" s="88"/>
      <c r="C126" s="88"/>
      <c r="D126" s="88"/>
      <c r="E126" s="88"/>
      <c r="F126" s="88"/>
      <c r="G126" s="88"/>
      <c r="H126" s="88"/>
      <c r="I126" s="88"/>
      <c r="J126" s="96"/>
      <c r="K126" s="50"/>
      <c r="L126" s="105"/>
      <c r="M126" s="105"/>
      <c r="N126" s="55"/>
      <c r="O126" s="19"/>
    </row>
    <row r="127" s="22" customFormat="true" ht="19.5" hidden="false" customHeight="true" outlineLevel="0" collapsed="false">
      <c r="A127" s="52"/>
      <c r="B127" s="88"/>
      <c r="C127" s="88"/>
      <c r="D127" s="88"/>
      <c r="E127" s="88"/>
      <c r="F127" s="88"/>
      <c r="G127" s="88"/>
      <c r="H127" s="88"/>
      <c r="I127" s="88"/>
      <c r="J127" s="96"/>
      <c r="K127" s="50"/>
      <c r="L127" s="105"/>
      <c r="M127" s="105"/>
      <c r="N127" s="55"/>
      <c r="O127" s="19"/>
    </row>
    <row r="128" s="22" customFormat="true" ht="6" hidden="false" customHeight="true" outlineLevel="0" collapsed="false">
      <c r="A128" s="52"/>
      <c r="B128" s="88"/>
      <c r="C128" s="88"/>
      <c r="D128" s="88"/>
      <c r="E128" s="88"/>
      <c r="F128" s="88"/>
      <c r="G128" s="88"/>
      <c r="H128" s="88"/>
      <c r="I128" s="88"/>
      <c r="J128" s="96"/>
      <c r="K128" s="50"/>
      <c r="L128" s="105"/>
      <c r="M128" s="105"/>
      <c r="N128" s="55"/>
      <c r="O128" s="19"/>
    </row>
    <row r="129" s="22" customFormat="true" ht="3" hidden="false" customHeight="true" outlineLevel="0" collapsed="false">
      <c r="A129" s="106"/>
      <c r="B129" s="19"/>
      <c r="C129" s="107"/>
      <c r="D129" s="107"/>
      <c r="E129" s="107"/>
      <c r="F129" s="107"/>
      <c r="G129" s="107"/>
      <c r="H129" s="107"/>
      <c r="I129" s="107"/>
      <c r="J129" s="107"/>
      <c r="K129" s="62"/>
      <c r="L129" s="19"/>
      <c r="M129" s="19"/>
      <c r="N129" s="19"/>
      <c r="O129" s="19"/>
    </row>
    <row r="130" customFormat="false" ht="12" hidden="false" customHeight="false" outlineLevel="0" collapsed="false">
      <c r="A130" s="108" t="s">
        <v>132</v>
      </c>
      <c r="B130" s="109"/>
      <c r="C130" s="109"/>
      <c r="D130" s="109"/>
      <c r="E130" s="110"/>
      <c r="F130" s="110"/>
      <c r="G130" s="110"/>
      <c r="H130" s="110"/>
      <c r="I130" s="110"/>
      <c r="J130" s="110"/>
      <c r="K130" s="111"/>
    </row>
    <row r="131" customFormat="false" ht="11.25" hidden="false" customHeight="false" outlineLevel="0" collapsed="false">
      <c r="A131" s="112" t="s">
        <v>39</v>
      </c>
      <c r="B131" s="113" t="n">
        <v>40543</v>
      </c>
      <c r="C131" s="113" t="n">
        <v>40908</v>
      </c>
      <c r="D131" s="113" t="n">
        <v>41274</v>
      </c>
      <c r="E131" s="114" t="n">
        <f aca="false">Accounts!E$14</f>
        <v>45291</v>
      </c>
      <c r="F131" s="114" t="n">
        <f aca="false">Accounts!F$14</f>
        <v>45656</v>
      </c>
      <c r="G131" s="114" t="n">
        <f aca="false">Accounts!G$14</f>
        <v>46021</v>
      </c>
      <c r="H131" s="114" t="n">
        <f aca="false">Accounts!H$14</f>
        <v>46386</v>
      </c>
      <c r="I131" s="114" t="n">
        <f aca="false">Accounts!I$14</f>
        <v>46751</v>
      </c>
      <c r="J131" s="114"/>
      <c r="K131" s="115"/>
    </row>
    <row r="132" customFormat="false" ht="11.25" hidden="false" customHeight="false" outlineLevel="0" collapsed="false">
      <c r="A132" s="116"/>
      <c r="B132" s="117" t="s">
        <v>63</v>
      </c>
      <c r="C132" s="117" t="s">
        <v>63</v>
      </c>
      <c r="D132" s="117" t="s">
        <v>63</v>
      </c>
      <c r="E132" s="71" t="s">
        <v>63</v>
      </c>
      <c r="F132" s="71" t="s">
        <v>63</v>
      </c>
      <c r="G132" s="71" t="s">
        <v>63</v>
      </c>
      <c r="H132" s="71" t="s">
        <v>63</v>
      </c>
      <c r="I132" s="71" t="s">
        <v>63</v>
      </c>
      <c r="J132" s="71"/>
      <c r="K132" s="118"/>
    </row>
    <row r="133" customFormat="false" ht="11.25" hidden="false" customHeight="false" outlineLevel="0" collapsed="false">
      <c r="A133" s="116"/>
      <c r="B133" s="119"/>
      <c r="C133" s="119"/>
      <c r="D133" s="119"/>
      <c r="E133" s="119"/>
      <c r="F133" s="119"/>
      <c r="G133" s="119"/>
      <c r="H133" s="119"/>
      <c r="I133" s="119"/>
      <c r="J133" s="119"/>
      <c r="K133" s="118"/>
    </row>
    <row r="134" customFormat="false" ht="11.25" hidden="false" customHeight="false" outlineLevel="0" collapsed="false">
      <c r="A134" s="120" t="s">
        <v>133</v>
      </c>
      <c r="B134" s="119"/>
      <c r="C134" s="119"/>
      <c r="D134" s="119"/>
      <c r="E134" s="119"/>
      <c r="F134" s="119"/>
      <c r="G134" s="119"/>
      <c r="H134" s="119"/>
      <c r="I134" s="119"/>
      <c r="J134" s="119"/>
      <c r="K134" s="118"/>
    </row>
    <row r="135" customFormat="false" ht="11.25" hidden="false" customHeight="false" outlineLevel="0" collapsed="false">
      <c r="A135" s="121" t="s">
        <v>94</v>
      </c>
      <c r="B135" s="119"/>
      <c r="C135" s="119"/>
      <c r="D135" s="119"/>
      <c r="E135" s="122" t="e">
        <f aca="false">E76</f>
        <v>#REF!</v>
      </c>
      <c r="F135" s="122" t="e">
        <f aca="false">F76</f>
        <v>#REF!</v>
      </c>
      <c r="G135" s="122" t="e">
        <f aca="false">G76</f>
        <v>#REF!</v>
      </c>
      <c r="H135" s="122" t="e">
        <f aca="false">H76</f>
        <v>#REF!</v>
      </c>
      <c r="I135" s="122" t="e">
        <f aca="false">I76</f>
        <v>#REF!</v>
      </c>
      <c r="J135" s="122"/>
      <c r="K135" s="118"/>
    </row>
    <row r="136" customFormat="false" ht="11.25" hidden="false" customHeight="false" outlineLevel="0" collapsed="false">
      <c r="A136" s="116"/>
      <c r="B136" s="119"/>
      <c r="C136" s="119"/>
      <c r="D136" s="119"/>
      <c r="E136" s="119"/>
      <c r="F136" s="119"/>
      <c r="G136" s="119"/>
      <c r="H136" s="119"/>
      <c r="I136" s="119"/>
      <c r="J136" s="119"/>
      <c r="K136" s="118"/>
    </row>
    <row r="137" customFormat="false" ht="11.25" hidden="false" customHeight="false" outlineLevel="0" collapsed="false">
      <c r="A137" s="121" t="s">
        <v>134</v>
      </c>
      <c r="B137" s="119"/>
      <c r="C137" s="119"/>
      <c r="D137" s="119"/>
      <c r="E137" s="122" t="e">
        <f aca="false">SUM(E65:E67)</f>
        <v>#REF!</v>
      </c>
      <c r="F137" s="122" t="e">
        <f aca="false">SUM(F65:F67)</f>
        <v>#REF!</v>
      </c>
      <c r="G137" s="122" t="e">
        <f aca="false">SUM(G65:G67)</f>
        <v>#REF!</v>
      </c>
      <c r="H137" s="122" t="e">
        <f aca="false">SUM(H65:H67)</f>
        <v>#REF!</v>
      </c>
      <c r="I137" s="122" t="e">
        <f aca="false">SUM(I65:I67)</f>
        <v>#REF!</v>
      </c>
      <c r="J137" s="122"/>
      <c r="K137" s="118"/>
    </row>
    <row r="138" customFormat="false" ht="11.25" hidden="false" customHeight="false" outlineLevel="0" collapsed="false">
      <c r="A138" s="116"/>
      <c r="B138" s="119"/>
      <c r="C138" s="119"/>
      <c r="D138" s="119"/>
      <c r="E138" s="119"/>
      <c r="F138" s="119"/>
      <c r="G138" s="119"/>
      <c r="H138" s="119"/>
      <c r="I138" s="119"/>
      <c r="J138" s="119"/>
      <c r="K138" s="118"/>
      <c r="L138" s="105"/>
      <c r="M138" s="105"/>
    </row>
    <row r="139" customFormat="false" ht="11.25" hidden="false" customHeight="false" outlineLevel="0" collapsed="false">
      <c r="A139" s="123" t="s">
        <v>135</v>
      </c>
      <c r="B139" s="119"/>
      <c r="C139" s="119"/>
      <c r="D139" s="119"/>
      <c r="E139" s="119"/>
      <c r="F139" s="119"/>
      <c r="G139" s="119"/>
      <c r="H139" s="119"/>
      <c r="I139" s="119"/>
      <c r="J139" s="119"/>
      <c r="K139" s="118"/>
      <c r="L139" s="105"/>
      <c r="M139" s="105"/>
    </row>
    <row r="140" customFormat="false" ht="11.25" hidden="false" customHeight="false" outlineLevel="0" collapsed="false">
      <c r="A140" s="124" t="s">
        <v>136</v>
      </c>
      <c r="B140" s="119"/>
      <c r="C140" s="119"/>
      <c r="D140" s="119"/>
      <c r="E140" s="125" t="n">
        <f aca="false">D91-E91</f>
        <v>0</v>
      </c>
      <c r="F140" s="125" t="n">
        <f aca="false">E91-F91</f>
        <v>0</v>
      </c>
      <c r="G140" s="125" t="n">
        <f aca="false">F91-G91</f>
        <v>0</v>
      </c>
      <c r="H140" s="125" t="n">
        <f aca="false">G91-H91</f>
        <v>0</v>
      </c>
      <c r="I140" s="125" t="n">
        <f aca="false">H91-I91</f>
        <v>0</v>
      </c>
      <c r="J140" s="125"/>
      <c r="K140" s="118"/>
    </row>
    <row r="141" customFormat="false" ht="11.25" hidden="false" customHeight="false" outlineLevel="0" collapsed="false">
      <c r="A141" s="124" t="s">
        <v>137</v>
      </c>
      <c r="B141" s="119"/>
      <c r="C141" s="119"/>
      <c r="D141" s="119"/>
      <c r="E141" s="125" t="n">
        <f aca="false">D92-E92</f>
        <v>0</v>
      </c>
      <c r="F141" s="125" t="n">
        <f aca="false">E92-F92</f>
        <v>0</v>
      </c>
      <c r="G141" s="125" t="n">
        <f aca="false">F92-G92</f>
        <v>0</v>
      </c>
      <c r="H141" s="125" t="n">
        <f aca="false">G92-H92</f>
        <v>0</v>
      </c>
      <c r="I141" s="125" t="n">
        <f aca="false">H92-I92</f>
        <v>0</v>
      </c>
      <c r="J141" s="125"/>
      <c r="K141" s="118"/>
    </row>
    <row r="142" customFormat="false" ht="11.25" hidden="false" customHeight="false" outlineLevel="0" collapsed="false">
      <c r="A142" s="126" t="s">
        <v>138</v>
      </c>
      <c r="B142" s="119"/>
      <c r="C142" s="119"/>
      <c r="D142" s="119"/>
      <c r="E142" s="125" t="n">
        <f aca="false">D95-E95</f>
        <v>0</v>
      </c>
      <c r="F142" s="125" t="n">
        <f aca="false">E95-F95</f>
        <v>0</v>
      </c>
      <c r="G142" s="125" t="n">
        <f aca="false">F95-G95</f>
        <v>0</v>
      </c>
      <c r="H142" s="125" t="n">
        <f aca="false">G95-H95</f>
        <v>0</v>
      </c>
      <c r="I142" s="125" t="n">
        <f aca="false">H95-I95</f>
        <v>0</v>
      </c>
      <c r="J142" s="125"/>
      <c r="K142" s="118"/>
    </row>
    <row r="143" customFormat="false" ht="11.25" hidden="false" customHeight="false" outlineLevel="0" collapsed="false">
      <c r="A143" s="124" t="s">
        <v>139</v>
      </c>
      <c r="B143" s="119"/>
      <c r="C143" s="119"/>
      <c r="D143" s="119"/>
      <c r="E143" s="125" t="n">
        <f aca="false">E102-D102</f>
        <v>0</v>
      </c>
      <c r="F143" s="125" t="n">
        <f aca="false">F102-E102</f>
        <v>0</v>
      </c>
      <c r="G143" s="125" t="n">
        <f aca="false">G102-F102</f>
        <v>0</v>
      </c>
      <c r="H143" s="125" t="n">
        <f aca="false">H102-G102</f>
        <v>0</v>
      </c>
      <c r="I143" s="125" t="n">
        <f aca="false">I102-H102</f>
        <v>0</v>
      </c>
      <c r="J143" s="125"/>
      <c r="K143" s="118"/>
    </row>
    <row r="144" customFormat="false" ht="11.25" hidden="false" customHeight="false" outlineLevel="0" collapsed="false">
      <c r="A144" s="126" t="s">
        <v>140</v>
      </c>
      <c r="B144" s="119"/>
      <c r="C144" s="119"/>
      <c r="D144" s="119"/>
      <c r="E144" s="125" t="n">
        <f aca="false">E103-D103</f>
        <v>0</v>
      </c>
      <c r="F144" s="125" t="n">
        <f aca="false">F103-E103</f>
        <v>0</v>
      </c>
      <c r="G144" s="125" t="n">
        <f aca="false">G103-F103</f>
        <v>0</v>
      </c>
      <c r="H144" s="125" t="n">
        <f aca="false">H103-G103</f>
        <v>0</v>
      </c>
      <c r="I144" s="125" t="n">
        <f aca="false">I103-H103</f>
        <v>0</v>
      </c>
      <c r="J144" s="125"/>
      <c r="K144" s="118"/>
    </row>
    <row r="145" customFormat="false" ht="12" hidden="false" customHeight="false" outlineLevel="0" collapsed="false">
      <c r="A145" s="120" t="s">
        <v>141</v>
      </c>
      <c r="B145" s="119"/>
      <c r="C145" s="119"/>
      <c r="D145" s="119"/>
      <c r="E145" s="127" t="n">
        <f aca="false">SUM(E$140:E$144)</f>
        <v>0</v>
      </c>
      <c r="F145" s="127" t="n">
        <f aca="false">SUM(F$140:F$144)</f>
        <v>0</v>
      </c>
      <c r="G145" s="127" t="n">
        <f aca="false">SUM(G$140:G$144)</f>
        <v>0</v>
      </c>
      <c r="H145" s="127" t="n">
        <f aca="false">SUM(H$140:H$144)</f>
        <v>0</v>
      </c>
      <c r="I145" s="127" t="n">
        <f aca="false">SUM(I$140:I$144)</f>
        <v>0</v>
      </c>
      <c r="J145" s="128"/>
      <c r="K145" s="118"/>
    </row>
    <row r="146" customFormat="false" ht="12" hidden="false" customHeight="false" outlineLevel="0" collapsed="false">
      <c r="A146" s="121"/>
      <c r="B146" s="119"/>
      <c r="C146" s="119"/>
      <c r="D146" s="119"/>
      <c r="E146" s="119"/>
      <c r="F146" s="119"/>
      <c r="G146" s="119"/>
      <c r="H146" s="119"/>
      <c r="I146" s="119"/>
      <c r="J146" s="119"/>
      <c r="K146" s="118"/>
    </row>
    <row r="147" customFormat="false" ht="12" hidden="false" customHeight="false" outlineLevel="0" collapsed="false">
      <c r="A147" s="120" t="s">
        <v>142</v>
      </c>
      <c r="B147" s="119"/>
      <c r="C147" s="119"/>
      <c r="D147" s="119"/>
      <c r="E147" s="129" t="e">
        <f aca="false">SUM(E$135,E$137,E$145)</f>
        <v>#REF!</v>
      </c>
      <c r="F147" s="129" t="e">
        <f aca="false">SUM(F$135,F$137,F$145)</f>
        <v>#REF!</v>
      </c>
      <c r="G147" s="129" t="e">
        <f aca="false">SUM(G$135,G$137,G$145)</f>
        <v>#REF!</v>
      </c>
      <c r="H147" s="129" t="e">
        <f aca="false">SUM(H$135,H$137,H$145)</f>
        <v>#REF!</v>
      </c>
      <c r="I147" s="129" t="e">
        <f aca="false">SUM(I$135,I$137,I$145)</f>
        <v>#REF!</v>
      </c>
      <c r="J147" s="128"/>
      <c r="K147" s="118"/>
    </row>
    <row r="148" customFormat="false" ht="10.5" hidden="false" customHeight="true" outlineLevel="0" collapsed="false">
      <c r="A148" s="121"/>
      <c r="B148" s="119"/>
      <c r="C148" s="119"/>
      <c r="D148" s="119"/>
      <c r="E148" s="119"/>
      <c r="F148" s="119"/>
      <c r="G148" s="119"/>
      <c r="H148" s="119"/>
      <c r="I148" s="119"/>
      <c r="J148" s="119"/>
      <c r="K148" s="118"/>
      <c r="L148" s="105"/>
      <c r="M148" s="105"/>
    </row>
    <row r="149" customFormat="false" ht="11.25" hidden="false" customHeight="false" outlineLevel="0" collapsed="false">
      <c r="A149" s="121" t="s">
        <v>143</v>
      </c>
      <c r="B149" s="119"/>
      <c r="C149" s="119"/>
      <c r="D149" s="119"/>
      <c r="E149" s="125" t="n">
        <f aca="false">-SUM(E24:E26)</f>
        <v>-0</v>
      </c>
      <c r="F149" s="125" t="n">
        <f aca="false">-SUM(F24:F26)</f>
        <v>-0</v>
      </c>
      <c r="G149" s="125" t="n">
        <f aca="false">-SUM(G24:G26)</f>
        <v>-0</v>
      </c>
      <c r="H149" s="125" t="n">
        <f aca="false">-SUM(H24:H26)</f>
        <v>-0</v>
      </c>
      <c r="I149" s="125" t="n">
        <f aca="false">-SUM(I24:I26)</f>
        <v>-0</v>
      </c>
      <c r="J149" s="125"/>
      <c r="K149" s="118"/>
    </row>
    <row r="150" customFormat="false" ht="11.25" hidden="false" customHeight="false" outlineLevel="0" collapsed="false">
      <c r="A150" s="121" t="s">
        <v>144</v>
      </c>
      <c r="B150" s="119"/>
      <c r="C150" s="119"/>
      <c r="D150" s="119"/>
      <c r="E150" s="130" t="n">
        <f aca="false">-(E27+E20)</f>
        <v>-0</v>
      </c>
      <c r="F150" s="130" t="n">
        <f aca="false">-(F27+F20)</f>
        <v>-0</v>
      </c>
      <c r="G150" s="130" t="n">
        <f aca="false">-(G27+G20)</f>
        <v>-0</v>
      </c>
      <c r="H150" s="130" t="n">
        <f aca="false">-(H27+H20)</f>
        <v>-0</v>
      </c>
      <c r="I150" s="130" t="n">
        <f aca="false">-(I27+I20)</f>
        <v>-0</v>
      </c>
      <c r="J150" s="125"/>
      <c r="K150" s="118"/>
    </row>
    <row r="151" customFormat="false" ht="12.75" hidden="false" customHeight="true" outlineLevel="0" collapsed="false">
      <c r="A151" s="120" t="s">
        <v>145</v>
      </c>
      <c r="B151" s="119"/>
      <c r="C151" s="119"/>
      <c r="D151" s="119"/>
      <c r="E151" s="128" t="n">
        <f aca="false">-SUM(Accounts!E$24:E$27)-Accounts!E$20</f>
        <v>-0</v>
      </c>
      <c r="F151" s="128" t="n">
        <f aca="false">-SUM(Accounts!F$24:F$27)-Accounts!F$20</f>
        <v>-0</v>
      </c>
      <c r="G151" s="128" t="n">
        <f aca="false">-SUM(Accounts!G$24:G$27)-Accounts!G$20</f>
        <v>-0</v>
      </c>
      <c r="H151" s="128" t="n">
        <f aca="false">-SUM(Accounts!H$24:H$27)-Accounts!H$20</f>
        <v>-0</v>
      </c>
      <c r="I151" s="128" t="n">
        <f aca="false">-SUM(Accounts!I$24:I$27)-Accounts!I$20</f>
        <v>-0</v>
      </c>
      <c r="J151" s="128"/>
      <c r="K151" s="118"/>
    </row>
    <row r="152" customFormat="false" ht="11.25" hidden="false" customHeight="false" outlineLevel="0" collapsed="false">
      <c r="A152" s="116"/>
      <c r="B152" s="119"/>
      <c r="C152" s="119"/>
      <c r="D152" s="119"/>
      <c r="E152" s="119"/>
      <c r="F152" s="119"/>
      <c r="G152" s="119"/>
      <c r="H152" s="119"/>
      <c r="I152" s="119"/>
      <c r="J152" s="119"/>
      <c r="K152" s="118"/>
    </row>
    <row r="153" customFormat="false" ht="18.75" hidden="false" customHeight="true" outlineLevel="0" collapsed="false">
      <c r="A153" s="120" t="s">
        <v>146</v>
      </c>
      <c r="B153" s="119"/>
      <c r="C153" s="119"/>
      <c r="D153" s="119"/>
      <c r="E153" s="119"/>
      <c r="F153" s="119"/>
      <c r="G153" s="119"/>
      <c r="H153" s="119"/>
      <c r="I153" s="119"/>
      <c r="J153" s="119"/>
      <c r="K153" s="118"/>
    </row>
    <row r="154" customFormat="false" ht="8.25" hidden="false" customHeight="true" outlineLevel="0" collapsed="false">
      <c r="A154" s="116" t="s">
        <v>147</v>
      </c>
      <c r="B154" s="119"/>
      <c r="C154" s="119"/>
      <c r="D154" s="119"/>
      <c r="E154" s="125" t="n">
        <f aca="false">+'Document Tables'!E219-'Document Tables'!E228+'Document Tables'!E218-'Document Tables'!E227</f>
        <v>0</v>
      </c>
      <c r="F154" s="125" t="n">
        <f aca="false">+'Document Tables'!F219-'Document Tables'!F228+'Document Tables'!F218-'Document Tables'!F227</f>
        <v>0</v>
      </c>
      <c r="G154" s="125" t="n">
        <f aca="false">+'Document Tables'!G219-'Document Tables'!G228+'Document Tables'!G218-'Document Tables'!G227</f>
        <v>0</v>
      </c>
      <c r="H154" s="125" t="n">
        <f aca="false">+'Document Tables'!H219-'Document Tables'!H228+'Document Tables'!H218-'Document Tables'!H227</f>
        <v>0</v>
      </c>
      <c r="I154" s="125" t="n">
        <f aca="false">+'Document Tables'!I219-'Document Tables'!I228+'Document Tables'!I218-'Document Tables'!I227</f>
        <v>0</v>
      </c>
      <c r="J154" s="125"/>
      <c r="K154" s="118"/>
    </row>
    <row r="155" customFormat="false" ht="10.5" hidden="false" customHeight="true" outlineLevel="0" collapsed="false">
      <c r="A155" s="116" t="s">
        <v>148</v>
      </c>
      <c r="B155" s="119"/>
      <c r="C155" s="119"/>
      <c r="D155" s="119"/>
      <c r="E155" s="125" t="n">
        <f aca="false">'Document Tables'!E220-'Document Tables'!E229</f>
        <v>0</v>
      </c>
      <c r="F155" s="125" t="n">
        <f aca="false">'Document Tables'!F220-'Document Tables'!F229</f>
        <v>0</v>
      </c>
      <c r="G155" s="125" t="n">
        <f aca="false">'Document Tables'!G220-'Document Tables'!G229</f>
        <v>0</v>
      </c>
      <c r="H155" s="125" t="n">
        <f aca="false">'Document Tables'!H220-'Document Tables'!H229</f>
        <v>0</v>
      </c>
      <c r="I155" s="125" t="n">
        <f aca="false">'Document Tables'!I220-'Document Tables'!I229</f>
        <v>0</v>
      </c>
      <c r="J155" s="125"/>
      <c r="K155" s="118"/>
    </row>
    <row r="156" customFormat="false" ht="22.5" hidden="false" customHeight="true" outlineLevel="0" collapsed="false">
      <c r="A156" s="116" t="s">
        <v>149</v>
      </c>
      <c r="B156" s="119"/>
      <c r="C156" s="119"/>
      <c r="D156" s="119"/>
      <c r="E156" s="125" t="n">
        <f aca="false">'Document Tables'!E221-'Document Tables'!E230</f>
        <v>0</v>
      </c>
      <c r="F156" s="125" t="n">
        <f aca="false">'Document Tables'!F221-'Document Tables'!F230</f>
        <v>0</v>
      </c>
      <c r="G156" s="125" t="n">
        <f aca="false">'Document Tables'!G221-'Document Tables'!G230</f>
        <v>0</v>
      </c>
      <c r="H156" s="125" t="n">
        <f aca="false">'Document Tables'!H221-'Document Tables'!H230</f>
        <v>0</v>
      </c>
      <c r="I156" s="125" t="n">
        <f aca="false">'Document Tables'!I221-'Document Tables'!I230</f>
        <v>0</v>
      </c>
      <c r="J156" s="125"/>
      <c r="K156" s="118"/>
    </row>
    <row r="157" customFormat="false" ht="10.5" hidden="false" customHeight="true" outlineLevel="0" collapsed="false">
      <c r="A157" s="131" t="s">
        <v>150</v>
      </c>
      <c r="B157" s="119"/>
      <c r="C157" s="119"/>
      <c r="D157" s="119"/>
      <c r="E157" s="125" t="n">
        <f aca="false">'Document Tables'!E222-'Document Tables'!E231</f>
        <v>0</v>
      </c>
      <c r="F157" s="125" t="n">
        <f aca="false">'Document Tables'!F222-'Document Tables'!F231</f>
        <v>0</v>
      </c>
      <c r="G157" s="125" t="n">
        <f aca="false">'Document Tables'!G222-'Document Tables'!G231</f>
        <v>0</v>
      </c>
      <c r="H157" s="125" t="n">
        <f aca="false">'Document Tables'!H222-'Document Tables'!H231</f>
        <v>0</v>
      </c>
      <c r="I157" s="125" t="n">
        <f aca="false">'Document Tables'!I222-'Document Tables'!I231</f>
        <v>0</v>
      </c>
      <c r="J157" s="125"/>
      <c r="K157" s="118"/>
    </row>
    <row r="158" customFormat="false" ht="14.25" hidden="false" customHeight="true" outlineLevel="0" collapsed="false">
      <c r="A158" s="116" t="s">
        <v>151</v>
      </c>
      <c r="B158" s="119"/>
      <c r="C158" s="119"/>
      <c r="D158" s="119"/>
      <c r="E158" s="125" t="n">
        <f aca="false">'Document Tables'!E223-'Document Tables'!E232</f>
        <v>0</v>
      </c>
      <c r="F158" s="125" t="n">
        <f aca="false">'Document Tables'!F223-'Document Tables'!F232</f>
        <v>0</v>
      </c>
      <c r="G158" s="125" t="n">
        <f aca="false">'Document Tables'!G223-'Document Tables'!G232</f>
        <v>0</v>
      </c>
      <c r="H158" s="125" t="n">
        <f aca="false">'Document Tables'!H223-'Document Tables'!H232</f>
        <v>0</v>
      </c>
      <c r="I158" s="125" t="n">
        <f aca="false">'Document Tables'!I223-'Document Tables'!I232</f>
        <v>0</v>
      </c>
      <c r="J158" s="125"/>
      <c r="K158" s="118"/>
    </row>
    <row r="159" customFormat="false" ht="11.25" hidden="false" customHeight="false" outlineLevel="0" collapsed="false">
      <c r="A159" s="116" t="s">
        <v>152</v>
      </c>
      <c r="B159" s="119"/>
      <c r="C159" s="119"/>
      <c r="D159" s="119"/>
      <c r="E159" s="125" t="n">
        <f aca="false">'Document Tables'!E224-'Document Tables'!E233</f>
        <v>0</v>
      </c>
      <c r="F159" s="125" t="n">
        <f aca="false">'Document Tables'!F224-'Document Tables'!F233</f>
        <v>0</v>
      </c>
      <c r="G159" s="125" t="n">
        <f aca="false">'Document Tables'!G224-'Document Tables'!G233</f>
        <v>0</v>
      </c>
      <c r="H159" s="125" t="n">
        <f aca="false">'Document Tables'!H224-'Document Tables'!H233</f>
        <v>0</v>
      </c>
      <c r="I159" s="125" t="n">
        <f aca="false">'Document Tables'!I224-'Document Tables'!I233</f>
        <v>0</v>
      </c>
      <c r="J159" s="125"/>
      <c r="K159" s="118"/>
    </row>
    <row r="160" customFormat="false" ht="11.25" hidden="false" customHeight="false" outlineLevel="0" collapsed="false">
      <c r="A160" s="116" t="s">
        <v>153</v>
      </c>
      <c r="B160" s="119"/>
      <c r="C160" s="119"/>
      <c r="D160" s="119"/>
      <c r="E160" s="125" t="e">
        <f aca="false">#REF!</f>
        <v>#REF!</v>
      </c>
      <c r="F160" s="125" t="e">
        <f aca="false">#REF!</f>
        <v>#REF!</v>
      </c>
      <c r="G160" s="125" t="e">
        <f aca="false">#REF!</f>
        <v>#REF!</v>
      </c>
      <c r="H160" s="125" t="e">
        <f aca="false">#REF!</f>
        <v>#REF!</v>
      </c>
      <c r="I160" s="125" t="e">
        <f aca="false">#REF!</f>
        <v>#REF!</v>
      </c>
      <c r="J160" s="125"/>
      <c r="K160" s="118"/>
    </row>
    <row r="161" customFormat="false" ht="11.25" hidden="false" customHeight="false" outlineLevel="0" collapsed="false">
      <c r="A161" s="116" t="s">
        <v>154</v>
      </c>
      <c r="B161" s="119"/>
      <c r="C161" s="119"/>
      <c r="D161" s="119"/>
      <c r="E161" s="125" t="e">
        <f aca="false">#REF!</f>
        <v>#REF!</v>
      </c>
      <c r="F161" s="125" t="e">
        <f aca="false">#REF!</f>
        <v>#REF!</v>
      </c>
      <c r="G161" s="125" t="e">
        <f aca="false">#REF!</f>
        <v>#REF!</v>
      </c>
      <c r="H161" s="125" t="e">
        <f aca="false">#REF!</f>
        <v>#REF!</v>
      </c>
      <c r="I161" s="125" t="e">
        <f aca="false">#REF!</f>
        <v>#REF!</v>
      </c>
      <c r="J161" s="125"/>
      <c r="K161" s="118"/>
    </row>
    <row r="162" customFormat="false" ht="11.25" hidden="false" customHeight="false" outlineLevel="0" collapsed="false">
      <c r="A162" s="116" t="s">
        <v>155</v>
      </c>
      <c r="B162" s="119"/>
      <c r="C162" s="119"/>
      <c r="D162" s="119"/>
      <c r="E162" s="125" t="n">
        <f aca="false">E123-D123</f>
        <v>0</v>
      </c>
      <c r="F162" s="125" t="n">
        <f aca="false">F123-E123</f>
        <v>0</v>
      </c>
      <c r="G162" s="125" t="n">
        <f aca="false">G123-F123</f>
        <v>0</v>
      </c>
      <c r="H162" s="125" t="n">
        <f aca="false">H123-G123</f>
        <v>0</v>
      </c>
      <c r="I162" s="125" t="n">
        <f aca="false">I123-H123</f>
        <v>0</v>
      </c>
      <c r="J162" s="125"/>
      <c r="K162" s="118"/>
    </row>
    <row r="163" customFormat="false" ht="12" hidden="false" customHeight="false" outlineLevel="0" collapsed="false">
      <c r="A163" s="132" t="s">
        <v>156</v>
      </c>
      <c r="B163" s="133"/>
      <c r="C163" s="133"/>
      <c r="D163" s="133"/>
      <c r="E163" s="127" t="e">
        <f aca="false">SUM(E$154:E$162)</f>
        <v>#REF!</v>
      </c>
      <c r="F163" s="127" t="e">
        <f aca="false">SUM(F$154:F$162)</f>
        <v>#REF!</v>
      </c>
      <c r="G163" s="127" t="e">
        <f aca="false">SUM(G$154:G$162)</f>
        <v>#REF!</v>
      </c>
      <c r="H163" s="127" t="e">
        <f aca="false">SUM(H$154:H$162)</f>
        <v>#REF!</v>
      </c>
      <c r="I163" s="127" t="e">
        <f aca="false">SUM(I$154:I$162)</f>
        <v>#REF!</v>
      </c>
      <c r="J163" s="128"/>
      <c r="K163" s="118"/>
    </row>
    <row r="164" customFormat="false" ht="12" hidden="false" customHeight="false" outlineLevel="0" collapsed="false">
      <c r="A164" s="116"/>
      <c r="B164" s="119"/>
      <c r="C164" s="119"/>
      <c r="D164" s="119"/>
      <c r="E164" s="134"/>
      <c r="F164" s="134"/>
      <c r="G164" s="134"/>
      <c r="H164" s="134"/>
      <c r="I164" s="134"/>
      <c r="J164" s="134"/>
      <c r="K164" s="118"/>
    </row>
    <row r="165" customFormat="false" ht="12" hidden="false" customHeight="false" outlineLevel="0" collapsed="false">
      <c r="A165" s="132" t="s">
        <v>157</v>
      </c>
      <c r="B165" s="133"/>
      <c r="C165" s="133"/>
      <c r="D165" s="133"/>
      <c r="E165" s="129" t="e">
        <f aca="false">E$163+E$151</f>
        <v>#REF!</v>
      </c>
      <c r="F165" s="129" t="e">
        <f aca="false">F$163+F$151</f>
        <v>#REF!</v>
      </c>
      <c r="G165" s="129" t="e">
        <f aca="false">G$163+G$151</f>
        <v>#REF!</v>
      </c>
      <c r="H165" s="129" t="e">
        <f aca="false">H$163+H$151</f>
        <v>#REF!</v>
      </c>
      <c r="I165" s="129" t="e">
        <f aca="false">I$163+I$151</f>
        <v>#REF!</v>
      </c>
      <c r="J165" s="128"/>
      <c r="K165" s="118"/>
    </row>
    <row r="166" customFormat="false" ht="12" hidden="false" customHeight="false" outlineLevel="0" collapsed="false">
      <c r="A166" s="116"/>
      <c r="B166" s="119"/>
      <c r="C166" s="119"/>
      <c r="D166" s="119"/>
      <c r="E166" s="134"/>
      <c r="F166" s="134"/>
      <c r="G166" s="134"/>
      <c r="H166" s="134"/>
      <c r="I166" s="134"/>
      <c r="J166" s="134"/>
      <c r="K166" s="118"/>
    </row>
    <row r="167" customFormat="false" ht="12" hidden="false" customHeight="false" outlineLevel="0" collapsed="false">
      <c r="A167" s="132" t="s">
        <v>158</v>
      </c>
      <c r="B167" s="133"/>
      <c r="C167" s="133"/>
      <c r="D167" s="133"/>
      <c r="E167" s="127" t="e">
        <f aca="false">E$135+E$137+E$145+E$151+E$163</f>
        <v>#REF!</v>
      </c>
      <c r="F167" s="127" t="e">
        <f aca="false">F$135+F$137+F$145+F$151+F$163</f>
        <v>#REF!</v>
      </c>
      <c r="G167" s="127" t="e">
        <f aca="false">G$135+G$137+G$145+G$151+G$163</f>
        <v>#REF!</v>
      </c>
      <c r="H167" s="127" t="e">
        <f aca="false">H$135+H$137+H$145+H$151+H$163</f>
        <v>#REF!</v>
      </c>
      <c r="I167" s="127" t="e">
        <f aca="false">I$135+I$137+I$145+I$151+I$163</f>
        <v>#REF!</v>
      </c>
      <c r="J167" s="128"/>
      <c r="K167" s="118"/>
    </row>
    <row r="168" customFormat="false" ht="12" hidden="false" customHeight="false" outlineLevel="0" collapsed="false">
      <c r="A168" s="116"/>
      <c r="B168" s="119"/>
      <c r="C168" s="119"/>
      <c r="D168" s="119"/>
      <c r="E168" s="134"/>
      <c r="F168" s="119"/>
      <c r="G168" s="119"/>
      <c r="H168" s="119"/>
      <c r="I168" s="119"/>
      <c r="J168" s="119"/>
      <c r="K168" s="118"/>
    </row>
    <row r="169" customFormat="false" ht="11.25" hidden="false" customHeight="false" outlineLevel="0" collapsed="false">
      <c r="A169" s="116" t="s">
        <v>159</v>
      </c>
      <c r="B169" s="119"/>
      <c r="C169" s="119"/>
      <c r="D169" s="119"/>
      <c r="E169" s="125" t="n">
        <f aca="false">D93</f>
        <v>0</v>
      </c>
      <c r="F169" s="125" t="e">
        <f aca="false">E93</f>
        <v>#REF!</v>
      </c>
      <c r="G169" s="125" t="e">
        <f aca="false">F93</f>
        <v>#REF!</v>
      </c>
      <c r="H169" s="125" t="e">
        <f aca="false">G93</f>
        <v>#REF!</v>
      </c>
      <c r="I169" s="125" t="e">
        <f aca="false">H93</f>
        <v>#REF!</v>
      </c>
      <c r="J169" s="125"/>
      <c r="K169" s="118"/>
    </row>
    <row r="170" customFormat="false" ht="12" hidden="false" customHeight="false" outlineLevel="0" collapsed="false">
      <c r="A170" s="132" t="s">
        <v>160</v>
      </c>
      <c r="B170" s="119"/>
      <c r="C170" s="119"/>
      <c r="D170" s="119"/>
      <c r="E170" s="129" t="e">
        <f aca="false">SUM(E$167,E$169)</f>
        <v>#REF!</v>
      </c>
      <c r="F170" s="129" t="e">
        <f aca="false">SUM(F$167,F$169)</f>
        <v>#REF!</v>
      </c>
      <c r="G170" s="129" t="e">
        <f aca="false">SUM(G$167,G$169)</f>
        <v>#REF!</v>
      </c>
      <c r="H170" s="129" t="e">
        <f aca="false">SUM(H$167,H$169)</f>
        <v>#REF!</v>
      </c>
      <c r="I170" s="129" t="e">
        <f aca="false">SUM(I$167,I$169)</f>
        <v>#REF!</v>
      </c>
      <c r="J170" s="128"/>
      <c r="K170" s="118"/>
    </row>
    <row r="171" customFormat="false" ht="12" hidden="false" customHeight="false" outlineLevel="0" collapsed="false">
      <c r="A171" s="116"/>
      <c r="B171" s="119"/>
      <c r="C171" s="119"/>
      <c r="D171" s="119"/>
      <c r="E171" s="119"/>
      <c r="F171" s="119"/>
      <c r="G171" s="119"/>
      <c r="H171" s="119"/>
      <c r="I171" s="119"/>
      <c r="J171" s="119"/>
      <c r="K171" s="118"/>
    </row>
    <row r="172" customFormat="false" ht="11.25" hidden="false" customHeight="false" outlineLevel="0" collapsed="false">
      <c r="A172" s="116" t="s">
        <v>161</v>
      </c>
      <c r="B172" s="119"/>
      <c r="C172" s="119"/>
      <c r="D172" s="119"/>
      <c r="E172" s="125" t="n">
        <f aca="false">E22</f>
        <v>0</v>
      </c>
      <c r="F172" s="125" t="n">
        <f aca="false">F22</f>
        <v>0</v>
      </c>
      <c r="G172" s="125" t="n">
        <f aca="false">G22</f>
        <v>0</v>
      </c>
      <c r="H172" s="125" t="n">
        <f aca="false">H22</f>
        <v>0</v>
      </c>
      <c r="I172" s="125" t="n">
        <f aca="false">I22</f>
        <v>0</v>
      </c>
      <c r="J172" s="125"/>
      <c r="K172" s="118"/>
    </row>
    <row r="173" customFormat="false" ht="11.25" hidden="false" customHeight="false" outlineLevel="0" collapsed="false">
      <c r="A173" s="116" t="s">
        <v>162</v>
      </c>
      <c r="B173" s="119"/>
      <c r="C173" s="119"/>
      <c r="D173" s="119"/>
      <c r="E173" s="125" t="n">
        <f aca="false">E23</f>
        <v>0</v>
      </c>
      <c r="F173" s="125" t="n">
        <f aca="false">F23</f>
        <v>0</v>
      </c>
      <c r="G173" s="125" t="n">
        <f aca="false">G23</f>
        <v>0</v>
      </c>
      <c r="H173" s="125" t="n">
        <f aca="false">H23</f>
        <v>0</v>
      </c>
      <c r="I173" s="125" t="n">
        <f aca="false">I23</f>
        <v>0</v>
      </c>
      <c r="J173" s="125"/>
      <c r="K173" s="118"/>
    </row>
    <row r="174" customFormat="false" ht="12" hidden="false" customHeight="false" outlineLevel="0" collapsed="false">
      <c r="A174" s="132" t="s">
        <v>163</v>
      </c>
      <c r="B174" s="129" t="n">
        <f aca="false">Accounts!B$93-Accounts!B$99-Accounts!B$100</f>
        <v>0</v>
      </c>
      <c r="C174" s="129" t="n">
        <f aca="false">Accounts!C$93-Accounts!C$99-Accounts!C$100</f>
        <v>0</v>
      </c>
      <c r="D174" s="129" t="n">
        <f aca="false">Accounts!D$93-Accounts!D$99-Accounts!D$100</f>
        <v>0</v>
      </c>
      <c r="E174" s="129" t="e">
        <f aca="false">+E$170-E$172-E$173</f>
        <v>#REF!</v>
      </c>
      <c r="F174" s="129" t="e">
        <f aca="false">+F$170-F$172-F$173</f>
        <v>#REF!</v>
      </c>
      <c r="G174" s="129" t="e">
        <f aca="false">+G$170-G$172-G$173</f>
        <v>#REF!</v>
      </c>
      <c r="H174" s="129" t="e">
        <f aca="false">+H$170-H$172-H$173</f>
        <v>#REF!</v>
      </c>
      <c r="I174" s="129" t="e">
        <f aca="false">+I$170-I$172-I$173</f>
        <v>#REF!</v>
      </c>
      <c r="J174" s="128"/>
      <c r="K174" s="118"/>
    </row>
    <row r="175" customFormat="false" ht="12.75" hidden="false" customHeight="false" outlineLevel="0" collapsed="false">
      <c r="A175" s="135"/>
      <c r="B175" s="136"/>
      <c r="C175" s="136"/>
      <c r="D175" s="136"/>
      <c r="E175" s="136"/>
      <c r="F175" s="136"/>
      <c r="G175" s="136"/>
      <c r="H175" s="136"/>
      <c r="I175" s="136"/>
      <c r="J175" s="136"/>
      <c r="K175" s="137"/>
    </row>
  </sheetData>
  <mergeCells count="8">
    <mergeCell ref="C2:E4"/>
    <mergeCell ref="I2:J2"/>
    <mergeCell ref="I3:J3"/>
    <mergeCell ref="A4:B4"/>
    <mergeCell ref="I4:J4"/>
    <mergeCell ref="A5:B5"/>
    <mergeCell ref="L13:L16"/>
    <mergeCell ref="L35:L38"/>
  </mergeCells>
  <conditionalFormatting sqref="C93">
    <cfRule type="cellIs" priority="2" operator="lessThan" aboveAverage="0" equalAverage="0" bottom="0" percent="0" rank="0" text="" dxfId="0">
      <formula>0</formula>
    </cfRule>
  </conditionalFormatting>
  <conditionalFormatting sqref="D93:I93">
    <cfRule type="cellIs" priority="3" operator="lessThan" aboveAverage="0" equalAverage="0" bottom="0" percent="0" rank="0" text="" dxfId="1">
      <formula>0</formula>
    </cfRule>
  </conditionalFormatting>
  <conditionalFormatting sqref="C7:J7">
    <cfRule type="cellIs" priority="4" operator="notEqual" aboveAverage="0" equalAverage="0" bottom="0" percent="0" rank="0" text="" dxfId="2">
      <formula>12</formula>
    </cfRule>
  </conditionalFormatting>
  <conditionalFormatting sqref="B93">
    <cfRule type="cellIs" priority="5" operator="lessThan" aboveAverage="0" equalAverage="0" bottom="0" percent="0" rank="0" text="" dxfId="3">
      <formula>0</formula>
    </cfRule>
  </conditionalFormatting>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L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53515625" defaultRowHeight="12.75" zeroHeight="false" outlineLevelRow="1" outlineLevelCol="0"/>
  <cols>
    <col collapsed="false" customWidth="true" hidden="false" outlineLevel="0" max="1" min="1" style="138" width="27.86"/>
    <col collapsed="false" customWidth="true" hidden="false" outlineLevel="0" max="13" min="2" style="138" width="10.29"/>
    <col collapsed="false" customWidth="true" hidden="false" outlineLevel="0" max="14" min="14" style="138" width="1.57"/>
    <col collapsed="false" customWidth="true" hidden="false" outlineLevel="0" max="15" min="15" style="138" width="12.15"/>
    <col collapsed="false" customWidth="true" hidden="false" outlineLevel="0" max="16" min="16" style="138" width="1.57"/>
    <col collapsed="false" customWidth="true" hidden="false" outlineLevel="0" max="17" min="17" style="138" width="27.57"/>
    <col collapsed="false" customWidth="true" hidden="false" outlineLevel="0" max="25" min="18" style="138" width="10.29"/>
    <col collapsed="false" customWidth="true" hidden="false" outlineLevel="0" max="29" min="26" style="138" width="12.15"/>
    <col collapsed="false" customWidth="true" hidden="false" outlineLevel="0" max="30" min="30" style="138" width="3.71"/>
    <col collapsed="false" customWidth="true" hidden="false" outlineLevel="0" max="33" min="31" style="138" width="12.15"/>
    <col collapsed="false" customWidth="false" hidden="true" outlineLevel="0" max="16384" min="34" style="138" width="11.53"/>
  </cols>
  <sheetData>
    <row r="1" s="140" customFormat="true" ht="12.75" hidden="false" customHeight="true" outlineLevel="0" collapsed="false">
      <c r="A1" s="139"/>
    </row>
    <row r="2" s="142" customFormat="true" ht="6.75" hidden="false" customHeight="true" outlineLevel="0" collapsed="false">
      <c r="A2" s="139"/>
      <c r="B2" s="139"/>
      <c r="C2" s="139"/>
      <c r="D2" s="139"/>
      <c r="E2" s="141"/>
      <c r="F2" s="141"/>
      <c r="G2" s="141"/>
      <c r="H2" s="141"/>
      <c r="I2" s="141"/>
      <c r="J2" s="141"/>
      <c r="K2" s="141"/>
      <c r="L2" s="141"/>
      <c r="M2" s="141"/>
      <c r="N2" s="141"/>
      <c r="O2" s="141"/>
      <c r="P2" s="141"/>
      <c r="Q2" s="141"/>
      <c r="R2" s="141"/>
      <c r="S2" s="141"/>
      <c r="T2" s="141"/>
      <c r="U2" s="141"/>
      <c r="V2" s="141"/>
      <c r="W2" s="141"/>
      <c r="X2" s="141"/>
      <c r="Y2" s="141"/>
      <c r="Z2" s="141"/>
      <c r="AA2" s="141"/>
      <c r="AB2" s="141"/>
      <c r="AC2" s="141"/>
      <c r="AD2" s="141"/>
      <c r="AE2" s="141"/>
      <c r="AF2" s="141"/>
      <c r="AG2" s="141"/>
      <c r="AH2" s="141"/>
      <c r="AI2" s="141"/>
      <c r="AJ2" s="141"/>
      <c r="AK2" s="141"/>
    </row>
    <row r="3" s="142" customFormat="true" ht="12.75" hidden="false" customHeight="false" outlineLevel="0" collapsed="false">
      <c r="A3" s="139" t="s">
        <v>164</v>
      </c>
      <c r="B3" s="139"/>
      <c r="C3" s="139"/>
      <c r="D3" s="139"/>
      <c r="E3" s="141"/>
      <c r="F3" s="141"/>
      <c r="G3" s="141"/>
      <c r="H3" s="141"/>
      <c r="I3" s="141"/>
      <c r="J3" s="141"/>
      <c r="K3" s="141"/>
      <c r="L3" s="141"/>
      <c r="M3" s="141"/>
      <c r="N3" s="141"/>
      <c r="O3" s="141"/>
      <c r="Q3" s="141"/>
      <c r="R3" s="141"/>
      <c r="S3" s="141"/>
      <c r="T3" s="141"/>
      <c r="U3" s="141"/>
      <c r="V3" s="141"/>
      <c r="W3" s="141"/>
      <c r="X3" s="141"/>
      <c r="Y3" s="141"/>
      <c r="Z3" s="141"/>
      <c r="AA3" s="141"/>
      <c r="AB3" s="141"/>
      <c r="AC3" s="141"/>
      <c r="AD3" s="141"/>
      <c r="AE3" s="141"/>
      <c r="AF3" s="141"/>
      <c r="AG3" s="141"/>
      <c r="AH3" s="141"/>
      <c r="AI3" s="141"/>
      <c r="AJ3" s="141"/>
      <c r="AK3" s="141"/>
    </row>
    <row r="4" s="142" customFormat="true" ht="7.5" hidden="false" customHeight="true" outlineLevel="0" collapsed="false">
      <c r="A4" s="139"/>
      <c r="B4" s="139"/>
      <c r="C4" s="139"/>
      <c r="D4" s="139"/>
      <c r="E4" s="141"/>
      <c r="F4" s="141"/>
      <c r="G4" s="141"/>
      <c r="H4" s="141"/>
      <c r="I4" s="141"/>
      <c r="J4" s="141"/>
      <c r="K4" s="141"/>
      <c r="L4" s="141"/>
      <c r="M4" s="141"/>
      <c r="N4" s="141"/>
      <c r="O4" s="141"/>
      <c r="Q4" s="141"/>
      <c r="R4" s="141"/>
      <c r="S4" s="141"/>
      <c r="T4" s="141"/>
      <c r="U4" s="141"/>
      <c r="V4" s="141"/>
      <c r="W4" s="141"/>
      <c r="X4" s="141"/>
      <c r="Y4" s="141"/>
      <c r="Z4" s="141"/>
      <c r="AA4" s="141"/>
      <c r="AB4" s="141"/>
      <c r="AC4" s="141"/>
      <c r="AD4" s="141"/>
      <c r="AE4" s="141"/>
      <c r="AF4" s="141"/>
      <c r="AG4" s="141"/>
      <c r="AH4" s="141"/>
      <c r="AI4" s="141"/>
      <c r="AJ4" s="141"/>
      <c r="AK4" s="141"/>
    </row>
    <row r="5" s="142" customFormat="true" ht="12.75" hidden="false" customHeight="false" outlineLevel="0" collapsed="false">
      <c r="A5" s="139" t="s">
        <v>165</v>
      </c>
      <c r="B5" s="139"/>
      <c r="C5" s="139"/>
      <c r="D5" s="139"/>
      <c r="E5" s="141"/>
      <c r="F5" s="141"/>
      <c r="G5" s="141"/>
      <c r="H5" s="141"/>
      <c r="I5" s="141"/>
      <c r="J5" s="141"/>
      <c r="K5" s="141"/>
      <c r="L5" s="141"/>
      <c r="M5" s="141"/>
      <c r="N5" s="141"/>
      <c r="O5" s="141"/>
      <c r="Q5" s="141"/>
      <c r="R5" s="141"/>
      <c r="S5" s="141"/>
      <c r="T5" s="141"/>
      <c r="U5" s="141"/>
      <c r="V5" s="141"/>
      <c r="W5" s="141"/>
      <c r="X5" s="141"/>
      <c r="Y5" s="141"/>
      <c r="Z5" s="141"/>
      <c r="AA5" s="141"/>
      <c r="AB5" s="141"/>
      <c r="AC5" s="141"/>
      <c r="AD5" s="141"/>
      <c r="AE5" s="141"/>
      <c r="AF5" s="141"/>
      <c r="AG5" s="141"/>
      <c r="AH5" s="141"/>
      <c r="AI5" s="141"/>
      <c r="AJ5" s="141"/>
      <c r="AK5" s="141"/>
    </row>
    <row r="6" customFormat="false" ht="13.5" hidden="false" customHeight="false" outlineLevel="0" collapsed="false">
      <c r="B6" s="143"/>
      <c r="C6" s="143"/>
      <c r="D6" s="143"/>
      <c r="E6" s="143"/>
      <c r="F6" s="143"/>
      <c r="G6" s="143"/>
      <c r="H6" s="143"/>
      <c r="I6" s="143"/>
      <c r="J6" s="143"/>
      <c r="K6" s="143"/>
      <c r="L6" s="143"/>
      <c r="M6" s="143"/>
      <c r="N6" s="143"/>
      <c r="O6" s="143"/>
      <c r="P6" s="144"/>
      <c r="Q6" s="140"/>
      <c r="R6" s="140"/>
      <c r="S6" s="140"/>
      <c r="T6" s="140"/>
      <c r="U6" s="140"/>
      <c r="V6" s="140"/>
      <c r="W6" s="140"/>
      <c r="X6" s="140"/>
      <c r="Y6" s="140"/>
      <c r="Z6" s="140"/>
      <c r="AA6" s="140"/>
      <c r="AB6" s="140"/>
      <c r="AC6" s="140"/>
      <c r="AD6" s="140"/>
      <c r="AE6" s="140"/>
      <c r="AF6" s="140"/>
      <c r="AG6" s="140"/>
      <c r="AH6" s="140"/>
      <c r="AI6" s="140"/>
      <c r="AJ6" s="140"/>
      <c r="AK6" s="140"/>
    </row>
    <row r="7" customFormat="false" ht="16.5" hidden="false" customHeight="false" outlineLevel="0" collapsed="false">
      <c r="A7" s="145" t="s">
        <v>166</v>
      </c>
      <c r="B7" s="45"/>
      <c r="C7" s="45"/>
      <c r="D7" s="45"/>
      <c r="E7" s="45"/>
      <c r="F7" s="46"/>
      <c r="G7" s="46"/>
      <c r="H7" s="46"/>
      <c r="I7" s="46"/>
      <c r="J7" s="46"/>
      <c r="K7" s="46"/>
      <c r="L7" s="46"/>
      <c r="M7" s="63"/>
      <c r="N7" s="146"/>
      <c r="O7" s="44" t="s">
        <v>141</v>
      </c>
      <c r="P7" s="147"/>
      <c r="Q7" s="148" t="s">
        <v>167</v>
      </c>
      <c r="R7" s="45"/>
      <c r="S7" s="45"/>
      <c r="T7" s="45"/>
      <c r="U7" s="45"/>
      <c r="V7" s="45"/>
      <c r="W7" s="45"/>
      <c r="X7" s="45"/>
      <c r="Y7" s="45"/>
      <c r="Z7" s="45"/>
      <c r="AA7" s="45"/>
      <c r="AB7" s="45"/>
      <c r="AC7" s="63"/>
      <c r="AD7" s="146"/>
      <c r="AE7" s="149" t="s">
        <v>141</v>
      </c>
      <c r="AF7" s="140"/>
      <c r="AG7" s="140"/>
      <c r="AH7" s="140"/>
      <c r="AI7" s="140"/>
      <c r="AJ7" s="140"/>
      <c r="AK7" s="140"/>
    </row>
    <row r="8" customFormat="false" ht="12.75" hidden="false" customHeight="false" outlineLevel="0" collapsed="false">
      <c r="A8" s="52" t="s">
        <v>168</v>
      </c>
      <c r="B8" s="150" t="n">
        <v>44927</v>
      </c>
      <c r="C8" s="151" t="n">
        <f aca="false">IF(B8="MM/YY","MM/YY",DATE(YEAR(B8),MONTH(B8)+1+COLUMN(C8)-COLUMN(B$8),1)-1)</f>
        <v>44985</v>
      </c>
      <c r="D8" s="151" t="n">
        <f aca="false">IF(C8="MM/YY","MM/YY",DATE(YEAR(C8),MONTH(C8)+1+COLUMN(D8)-COLUMN(C$8),1)-1)</f>
        <v>45016</v>
      </c>
      <c r="E8" s="151" t="n">
        <f aca="false">IF(D8="MM/YY","MM/YY",DATE(YEAR(D8),MONTH(D8)+1+COLUMN(E8)-COLUMN(D$8),1)-1)</f>
        <v>45046</v>
      </c>
      <c r="F8" s="151" t="n">
        <f aca="false">IF(E8="MM/YY","MM/YY",DATE(YEAR(E8),MONTH(E8)+1+COLUMN(F8)-COLUMN(E$8),1)-1)</f>
        <v>45077</v>
      </c>
      <c r="G8" s="151" t="n">
        <f aca="false">IF(F8="MM/YY","MM/YY",DATE(YEAR(F8),MONTH(F8)+1+COLUMN(G8)-COLUMN(F$8),1)-1)</f>
        <v>45107</v>
      </c>
      <c r="H8" s="151" t="n">
        <f aca="false">IF(G8="MM/YY","MM/YY",DATE(YEAR(G8),MONTH(G8)+1+COLUMN(H8)-COLUMN(G$8),1)-1)</f>
        <v>45138</v>
      </c>
      <c r="I8" s="151" t="n">
        <f aca="false">IF(H8="MM/YY","MM/YY",DATE(YEAR(H8),MONTH(H8)+1+COLUMN(I8)-COLUMN(H$8),1)-1)</f>
        <v>45169</v>
      </c>
      <c r="J8" s="151" t="n">
        <f aca="false">IF(I8="MM/YY","MM/YY",DATE(YEAR(I8),MONTH(I8)+1+COLUMN(J8)-COLUMN(I$8),1)-1)</f>
        <v>45199</v>
      </c>
      <c r="K8" s="151" t="n">
        <f aca="false">IF(J8="MM/YY","MM/YY",DATE(YEAR(J8),MONTH(J8)+1+COLUMN(K8)-COLUMN(J$8),1)-1)</f>
        <v>45230</v>
      </c>
      <c r="L8" s="151" t="n">
        <f aca="false">IF(K8="MM/YY","MM/YY",DATE(YEAR(K8),MONTH(K8)+1+COLUMN(L8)-COLUMN(K$8),1)-1)</f>
        <v>45260</v>
      </c>
      <c r="M8" s="152" t="n">
        <f aca="false">IF(L8="MM/YY","MM/YY",DATE(YEAR(L8),MONTH(L8)+1+COLUMN(M8)-COLUMN(L$8),1)-1)</f>
        <v>45291</v>
      </c>
      <c r="N8" s="153"/>
      <c r="O8" s="154" t="n">
        <f aca="false">M8</f>
        <v>45291</v>
      </c>
      <c r="P8" s="155"/>
      <c r="Q8" s="156" t="s">
        <v>168</v>
      </c>
      <c r="R8" s="157" t="n">
        <f aca="false">IF(M8="MM/YY","MM/YY",DATE(YEAR(M8),MONTH(M8)+1+COLUMN(N8)-COLUMN(M$8),1)-1)</f>
        <v>45322</v>
      </c>
      <c r="S8" s="158" t="n">
        <f aca="false">IF(R8="MM/YY","MM/YY",DATE(YEAR(R8),MONTH(R8)+1+COLUMN(S8)-COLUMN(R$8),1)-1)</f>
        <v>45351</v>
      </c>
      <c r="T8" s="158" t="n">
        <f aca="false">IF(S8="MM/YY","MM/YY",DATE(YEAR(S8),MONTH(S8)+1+COLUMN(T8)-COLUMN(S$8),1)-1)</f>
        <v>45382</v>
      </c>
      <c r="U8" s="158" t="n">
        <f aca="false">IF(T8="MM/YY","MM/YY",DATE(YEAR(T8),MONTH(T8)+1+COLUMN(U8)-COLUMN(T$8),1)-1)</f>
        <v>45412</v>
      </c>
      <c r="V8" s="158" t="n">
        <f aca="false">IF(U8="MM/YY","MM/YY",DATE(YEAR(U8),MONTH(U8)+1+COLUMN(V8)-COLUMN(U$8),1)-1)</f>
        <v>45443</v>
      </c>
      <c r="W8" s="158" t="n">
        <f aca="false">IF(V8="MM/YY","MM/YY",DATE(YEAR(V8),MONTH(V8)+1+COLUMN(W8)-COLUMN(V$8),1)-1)</f>
        <v>45473</v>
      </c>
      <c r="X8" s="158" t="n">
        <f aca="false">IF(W8="MM/YY","MM/YY",DATE(YEAR(W8),MONTH(W8)+1+COLUMN(X8)-COLUMN(W$8),1)-1)</f>
        <v>45504</v>
      </c>
      <c r="Y8" s="158" t="n">
        <f aca="false">IF(X8="MM/YY","MM/YY",DATE(YEAR(X8),MONTH(X8)+1+COLUMN(Y8)-COLUMN(X$8),1)-1)</f>
        <v>45535</v>
      </c>
      <c r="Z8" s="158" t="n">
        <f aca="false">IF(Y8="MM/YY","MM/YY",DATE(YEAR(Y8),MONTH(Y8)+1+COLUMN(Z8)-COLUMN(Y$8),1)-1)</f>
        <v>45565</v>
      </c>
      <c r="AA8" s="158" t="n">
        <f aca="false">IF(Z8="MM/YY","MM/YY",DATE(YEAR(Z8),MONTH(Z8)+1+COLUMN(AA8)-COLUMN(Z$8),1)-1)</f>
        <v>45596</v>
      </c>
      <c r="AB8" s="158" t="n">
        <f aca="false">IF(AA8="MM/YY","MM/YY",DATE(YEAR(AA8),MONTH(AA8)+1+COLUMN(AB8)-COLUMN(AA$8),1)-1)</f>
        <v>45626</v>
      </c>
      <c r="AC8" s="159" t="n">
        <f aca="false">IF(AB8="MM/YY","MM/YY",DATE(YEAR(AB8),MONTH(AB8)+1+COLUMN(AC8)-COLUMN(AB$8),1)-1)</f>
        <v>45657</v>
      </c>
      <c r="AD8" s="160"/>
      <c r="AE8" s="161" t="n">
        <f aca="false">AC8</f>
        <v>45657</v>
      </c>
      <c r="AF8" s="140"/>
      <c r="AG8" s="140"/>
      <c r="AH8" s="140"/>
      <c r="AI8" s="140"/>
      <c r="AJ8" s="140"/>
      <c r="AK8" s="140"/>
    </row>
    <row r="9" customFormat="false" ht="12.75" hidden="false" customHeight="false" outlineLevel="0" collapsed="false">
      <c r="A9" s="75"/>
      <c r="B9" s="162" t="s">
        <v>63</v>
      </c>
      <c r="C9" s="71" t="s">
        <v>63</v>
      </c>
      <c r="D9" s="71" t="s">
        <v>63</v>
      </c>
      <c r="E9" s="71" t="s">
        <v>63</v>
      </c>
      <c r="F9" s="71" t="s">
        <v>63</v>
      </c>
      <c r="G9" s="71" t="s">
        <v>63</v>
      </c>
      <c r="H9" s="71" t="s">
        <v>63</v>
      </c>
      <c r="I9" s="71" t="s">
        <v>63</v>
      </c>
      <c r="J9" s="71" t="s">
        <v>63</v>
      </c>
      <c r="K9" s="71" t="s">
        <v>63</v>
      </c>
      <c r="L9" s="71" t="s">
        <v>63</v>
      </c>
      <c r="M9" s="163" t="s">
        <v>63</v>
      </c>
      <c r="N9" s="164"/>
      <c r="O9" s="165" t="s">
        <v>63</v>
      </c>
      <c r="P9" s="166"/>
      <c r="Q9" s="167"/>
      <c r="R9" s="70" t="s">
        <v>63</v>
      </c>
      <c r="S9" s="71" t="s">
        <v>63</v>
      </c>
      <c r="T9" s="71" t="s">
        <v>63</v>
      </c>
      <c r="U9" s="71" t="s">
        <v>63</v>
      </c>
      <c r="V9" s="71" t="s">
        <v>63</v>
      </c>
      <c r="W9" s="71" t="s">
        <v>63</v>
      </c>
      <c r="X9" s="71" t="s">
        <v>63</v>
      </c>
      <c r="Y9" s="71" t="s">
        <v>63</v>
      </c>
      <c r="Z9" s="71" t="s">
        <v>63</v>
      </c>
      <c r="AA9" s="71" t="s">
        <v>63</v>
      </c>
      <c r="AB9" s="71" t="s">
        <v>63</v>
      </c>
      <c r="AC9" s="168" t="s">
        <v>63</v>
      </c>
      <c r="AD9" s="164"/>
      <c r="AE9" s="169" t="s">
        <v>63</v>
      </c>
      <c r="AF9" s="140"/>
      <c r="AG9" s="140"/>
      <c r="AH9" s="140"/>
      <c r="AI9" s="140"/>
      <c r="AJ9" s="140"/>
      <c r="AK9" s="140"/>
    </row>
    <row r="10" customFormat="false" ht="15" hidden="false" customHeight="false" outlineLevel="0" collapsed="false">
      <c r="A10" s="170" t="s">
        <v>169</v>
      </c>
      <c r="B10" s="171"/>
      <c r="C10" s="172"/>
      <c r="D10" s="172"/>
      <c r="E10" s="173"/>
      <c r="F10" s="173"/>
      <c r="G10" s="173"/>
      <c r="H10" s="173"/>
      <c r="I10" s="173"/>
      <c r="J10" s="173"/>
      <c r="K10" s="173"/>
      <c r="L10" s="173"/>
      <c r="M10" s="174"/>
      <c r="N10" s="140"/>
      <c r="O10" s="175"/>
      <c r="P10" s="176"/>
      <c r="Q10" s="177" t="s">
        <v>169</v>
      </c>
      <c r="R10" s="104"/>
      <c r="S10" s="96"/>
      <c r="T10" s="96"/>
      <c r="U10" s="140"/>
      <c r="V10" s="140"/>
      <c r="W10" s="140"/>
      <c r="X10" s="140"/>
      <c r="Y10" s="140"/>
      <c r="Z10" s="140"/>
      <c r="AA10" s="140"/>
      <c r="AB10" s="140"/>
      <c r="AC10" s="178"/>
      <c r="AD10" s="140"/>
      <c r="AE10" s="179"/>
      <c r="AF10" s="140"/>
      <c r="AG10" s="140"/>
      <c r="AH10" s="140"/>
      <c r="AI10" s="140"/>
      <c r="AJ10" s="140"/>
      <c r="AK10" s="140"/>
    </row>
    <row r="11" customFormat="false" ht="23.25" hidden="true" customHeight="false" outlineLevel="0" collapsed="false">
      <c r="A11" s="180" t="s">
        <v>170</v>
      </c>
      <c r="B11" s="181"/>
      <c r="C11" s="182"/>
      <c r="D11" s="182"/>
      <c r="E11" s="182"/>
      <c r="F11" s="182"/>
      <c r="G11" s="182"/>
      <c r="H11" s="182"/>
      <c r="I11" s="182"/>
      <c r="J11" s="182"/>
      <c r="K11" s="182"/>
      <c r="L11" s="182"/>
      <c r="M11" s="183"/>
      <c r="N11" s="184"/>
      <c r="O11" s="185" t="n">
        <f aca="false">SUM(B11:M11)</f>
        <v>0</v>
      </c>
      <c r="P11" s="186"/>
      <c r="Q11" s="187" t="s">
        <v>170</v>
      </c>
      <c r="R11" s="188"/>
      <c r="S11" s="182"/>
      <c r="T11" s="182"/>
      <c r="U11" s="173"/>
      <c r="V11" s="173"/>
      <c r="W11" s="173"/>
      <c r="X11" s="173"/>
      <c r="Y11" s="173"/>
      <c r="Z11" s="173"/>
      <c r="AA11" s="173"/>
      <c r="AB11" s="173"/>
      <c r="AC11" s="189"/>
      <c r="AD11" s="184"/>
      <c r="AE11" s="190" t="n">
        <f aca="false">SUM(R11:AC11)</f>
        <v>0</v>
      </c>
      <c r="AF11" s="140"/>
      <c r="AG11" s="140"/>
      <c r="AH11" s="140"/>
      <c r="AI11" s="140"/>
      <c r="AJ11" s="140"/>
      <c r="AK11" s="140"/>
    </row>
    <row r="12" customFormat="false" ht="34.5" hidden="false" customHeight="true" outlineLevel="0" collapsed="false">
      <c r="A12" s="180" t="s">
        <v>171</v>
      </c>
      <c r="B12" s="191"/>
      <c r="C12" s="182"/>
      <c r="D12" s="182"/>
      <c r="E12" s="182"/>
      <c r="F12" s="182"/>
      <c r="G12" s="182"/>
      <c r="H12" s="182"/>
      <c r="I12" s="182"/>
      <c r="J12" s="182"/>
      <c r="K12" s="182"/>
      <c r="L12" s="182"/>
      <c r="M12" s="183"/>
      <c r="N12" s="184"/>
      <c r="O12" s="185" t="n">
        <f aca="false">SUM(B12:M12)</f>
        <v>0</v>
      </c>
      <c r="P12" s="186"/>
      <c r="Q12" s="180" t="s">
        <v>171</v>
      </c>
      <c r="R12" s="188"/>
      <c r="S12" s="182"/>
      <c r="T12" s="182"/>
      <c r="U12" s="182"/>
      <c r="V12" s="182"/>
      <c r="W12" s="182"/>
      <c r="X12" s="182"/>
      <c r="Y12" s="182"/>
      <c r="Z12" s="182"/>
      <c r="AA12" s="182"/>
      <c r="AB12" s="182"/>
      <c r="AC12" s="192"/>
      <c r="AD12" s="184"/>
      <c r="AE12" s="190" t="n">
        <f aca="false">SUM(R12:AC12)</f>
        <v>0</v>
      </c>
      <c r="AF12" s="140"/>
      <c r="AG12" s="140"/>
      <c r="AH12" s="140"/>
      <c r="AI12" s="140"/>
      <c r="AJ12" s="140"/>
      <c r="AK12" s="140"/>
    </row>
    <row r="13" customFormat="false" ht="15" hidden="false" customHeight="false" outlineLevel="0" collapsed="false">
      <c r="A13" s="193" t="s">
        <v>172</v>
      </c>
      <c r="B13" s="194"/>
      <c r="C13" s="182"/>
      <c r="D13" s="182"/>
      <c r="E13" s="182"/>
      <c r="F13" s="182"/>
      <c r="G13" s="182"/>
      <c r="H13" s="182"/>
      <c r="I13" s="182"/>
      <c r="J13" s="182"/>
      <c r="K13" s="182"/>
      <c r="L13" s="182"/>
      <c r="M13" s="183"/>
      <c r="N13" s="184"/>
      <c r="O13" s="185" t="n">
        <f aca="false">SUM(B13:M13)</f>
        <v>0</v>
      </c>
      <c r="P13" s="186"/>
      <c r="Q13" s="195" t="s">
        <v>172</v>
      </c>
      <c r="R13" s="188"/>
      <c r="S13" s="182"/>
      <c r="T13" s="182"/>
      <c r="U13" s="182"/>
      <c r="V13" s="182"/>
      <c r="W13" s="182"/>
      <c r="X13" s="182"/>
      <c r="Y13" s="182"/>
      <c r="Z13" s="182"/>
      <c r="AA13" s="182"/>
      <c r="AB13" s="182"/>
      <c r="AC13" s="192"/>
      <c r="AD13" s="184"/>
      <c r="AE13" s="190" t="n">
        <f aca="false">SUM(R13:AC13)</f>
        <v>0</v>
      </c>
      <c r="AF13" s="140"/>
      <c r="AG13" s="140"/>
      <c r="AH13" s="140"/>
      <c r="AI13" s="140"/>
      <c r="AJ13" s="140"/>
      <c r="AK13" s="140"/>
    </row>
    <row r="14" customFormat="false" ht="15" hidden="false" customHeight="false" outlineLevel="0" collapsed="false">
      <c r="A14" s="193" t="s">
        <v>172</v>
      </c>
      <c r="B14" s="191"/>
      <c r="C14" s="182"/>
      <c r="D14" s="182"/>
      <c r="E14" s="173"/>
      <c r="F14" s="173"/>
      <c r="G14" s="173"/>
      <c r="H14" s="173"/>
      <c r="I14" s="173"/>
      <c r="J14" s="173"/>
      <c r="K14" s="173"/>
      <c r="L14" s="173"/>
      <c r="M14" s="174"/>
      <c r="N14" s="184"/>
      <c r="O14" s="185" t="n">
        <f aca="false">SUM(B14:M14)</f>
        <v>0</v>
      </c>
      <c r="P14" s="186"/>
      <c r="Q14" s="195" t="s">
        <v>172</v>
      </c>
      <c r="R14" s="188"/>
      <c r="S14" s="182"/>
      <c r="T14" s="182"/>
      <c r="U14" s="173"/>
      <c r="V14" s="173"/>
      <c r="W14" s="173"/>
      <c r="X14" s="173"/>
      <c r="Y14" s="173"/>
      <c r="Z14" s="173"/>
      <c r="AA14" s="173"/>
      <c r="AB14" s="173"/>
      <c r="AC14" s="189"/>
      <c r="AD14" s="184"/>
      <c r="AE14" s="190" t="n">
        <f aca="false">SUM(R14:AC14)</f>
        <v>0</v>
      </c>
      <c r="AF14" s="140"/>
      <c r="AG14" s="140"/>
      <c r="AH14" s="140"/>
      <c r="AI14" s="140"/>
      <c r="AJ14" s="140"/>
      <c r="AK14" s="140"/>
    </row>
    <row r="15" customFormat="false" ht="3" hidden="false" customHeight="true" outlineLevel="0" collapsed="false">
      <c r="A15" s="196"/>
      <c r="B15" s="191"/>
      <c r="C15" s="182"/>
      <c r="D15" s="182"/>
      <c r="E15" s="173"/>
      <c r="F15" s="173"/>
      <c r="G15" s="173"/>
      <c r="H15" s="173"/>
      <c r="I15" s="173"/>
      <c r="J15" s="173"/>
      <c r="K15" s="173"/>
      <c r="L15" s="173"/>
      <c r="M15" s="174"/>
      <c r="N15" s="140"/>
      <c r="O15" s="175"/>
      <c r="P15" s="197"/>
      <c r="Q15" s="198"/>
      <c r="R15" s="188"/>
      <c r="S15" s="182"/>
      <c r="T15" s="182"/>
      <c r="U15" s="173"/>
      <c r="V15" s="173"/>
      <c r="W15" s="173"/>
      <c r="X15" s="173"/>
      <c r="Y15" s="173"/>
      <c r="Z15" s="173"/>
      <c r="AA15" s="173"/>
      <c r="AB15" s="173"/>
      <c r="AC15" s="189"/>
      <c r="AD15" s="140"/>
      <c r="AE15" s="179"/>
      <c r="AF15" s="140"/>
      <c r="AG15" s="140"/>
      <c r="AH15" s="140"/>
      <c r="AI15" s="140"/>
      <c r="AJ15" s="140"/>
      <c r="AK15" s="140"/>
    </row>
    <row r="16" customFormat="false" ht="12.75" hidden="false" customHeight="true" outlineLevel="0" collapsed="false">
      <c r="A16" s="199" t="s">
        <v>173</v>
      </c>
      <c r="B16" s="191"/>
      <c r="C16" s="182"/>
      <c r="D16" s="182"/>
      <c r="E16" s="173"/>
      <c r="F16" s="173"/>
      <c r="G16" s="173"/>
      <c r="H16" s="173"/>
      <c r="I16" s="173"/>
      <c r="J16" s="173"/>
      <c r="K16" s="173"/>
      <c r="L16" s="173"/>
      <c r="M16" s="174"/>
      <c r="N16" s="140"/>
      <c r="O16" s="175"/>
      <c r="P16" s="176"/>
      <c r="Q16" s="200" t="s">
        <v>173</v>
      </c>
      <c r="R16" s="188"/>
      <c r="S16" s="182"/>
      <c r="T16" s="182"/>
      <c r="U16" s="182"/>
      <c r="V16" s="182"/>
      <c r="W16" s="182"/>
      <c r="X16" s="182"/>
      <c r="Y16" s="182"/>
      <c r="Z16" s="182"/>
      <c r="AA16" s="182"/>
      <c r="AB16" s="182"/>
      <c r="AC16" s="192"/>
      <c r="AD16" s="140"/>
      <c r="AE16" s="179"/>
      <c r="AF16" s="140"/>
      <c r="AG16" s="140"/>
      <c r="AH16" s="140"/>
      <c r="AI16" s="140"/>
      <c r="AJ16" s="140"/>
      <c r="AK16" s="140"/>
    </row>
    <row r="17" customFormat="false" ht="15" hidden="false" customHeight="false" outlineLevel="0" collapsed="false">
      <c r="A17" s="180" t="s">
        <v>174</v>
      </c>
      <c r="B17" s="191"/>
      <c r="C17" s="182"/>
      <c r="D17" s="182"/>
      <c r="E17" s="182"/>
      <c r="F17" s="182"/>
      <c r="G17" s="182"/>
      <c r="H17" s="182"/>
      <c r="I17" s="182"/>
      <c r="J17" s="182"/>
      <c r="K17" s="182"/>
      <c r="L17" s="182"/>
      <c r="M17" s="183"/>
      <c r="N17" s="184"/>
      <c r="O17" s="185" t="n">
        <f aca="false">SUM(B17:M17)</f>
        <v>0</v>
      </c>
      <c r="P17" s="186"/>
      <c r="Q17" s="187" t="s">
        <v>174</v>
      </c>
      <c r="R17" s="188"/>
      <c r="S17" s="182"/>
      <c r="T17" s="182"/>
      <c r="U17" s="182"/>
      <c r="V17" s="182"/>
      <c r="W17" s="182"/>
      <c r="X17" s="182"/>
      <c r="Y17" s="182"/>
      <c r="Z17" s="182"/>
      <c r="AA17" s="182"/>
      <c r="AB17" s="182"/>
      <c r="AC17" s="192"/>
      <c r="AD17" s="184"/>
      <c r="AE17" s="190" t="n">
        <f aca="false">SUM(R17:AC17)</f>
        <v>0</v>
      </c>
      <c r="AF17" s="140"/>
      <c r="AG17" s="140"/>
      <c r="AH17" s="140"/>
      <c r="AI17" s="140"/>
      <c r="AJ17" s="140"/>
      <c r="AK17" s="140"/>
    </row>
    <row r="18" customFormat="false" ht="15" hidden="false" customHeight="false" outlineLevel="0" collapsed="false">
      <c r="A18" s="180" t="s">
        <v>175</v>
      </c>
      <c r="B18" s="191"/>
      <c r="C18" s="182"/>
      <c r="D18" s="182"/>
      <c r="E18" s="182"/>
      <c r="F18" s="182"/>
      <c r="G18" s="182"/>
      <c r="H18" s="182"/>
      <c r="I18" s="182"/>
      <c r="J18" s="182"/>
      <c r="K18" s="182"/>
      <c r="L18" s="182"/>
      <c r="M18" s="183"/>
      <c r="N18" s="184"/>
      <c r="O18" s="185" t="n">
        <f aca="false">SUM(B18:M18)</f>
        <v>0</v>
      </c>
      <c r="P18" s="186"/>
      <c r="Q18" s="187" t="s">
        <v>175</v>
      </c>
      <c r="R18" s="188"/>
      <c r="S18" s="182"/>
      <c r="T18" s="182"/>
      <c r="U18" s="173"/>
      <c r="V18" s="173"/>
      <c r="W18" s="173"/>
      <c r="X18" s="173"/>
      <c r="Y18" s="173"/>
      <c r="Z18" s="173"/>
      <c r="AA18" s="173"/>
      <c r="AB18" s="173"/>
      <c r="AC18" s="189"/>
      <c r="AD18" s="184"/>
      <c r="AE18" s="190" t="n">
        <f aca="false">SUM(R18:AC18)</f>
        <v>0</v>
      </c>
      <c r="AF18" s="140"/>
      <c r="AG18" s="140"/>
      <c r="AH18" s="140"/>
      <c r="AI18" s="140"/>
      <c r="AJ18" s="140"/>
      <c r="AK18" s="140"/>
    </row>
    <row r="19" customFormat="false" ht="3" hidden="false" customHeight="true" outlineLevel="0" collapsed="false">
      <c r="A19" s="196"/>
      <c r="B19" s="191"/>
      <c r="C19" s="182"/>
      <c r="D19" s="182"/>
      <c r="E19" s="173"/>
      <c r="F19" s="173"/>
      <c r="G19" s="173"/>
      <c r="H19" s="173"/>
      <c r="I19" s="173"/>
      <c r="J19" s="173"/>
      <c r="K19" s="173"/>
      <c r="L19" s="173"/>
      <c r="M19" s="174"/>
      <c r="N19" s="140"/>
      <c r="O19" s="175"/>
      <c r="P19" s="197"/>
      <c r="Q19" s="198"/>
      <c r="R19" s="188"/>
      <c r="S19" s="182"/>
      <c r="T19" s="182"/>
      <c r="U19" s="182"/>
      <c r="V19" s="182"/>
      <c r="W19" s="182"/>
      <c r="X19" s="182"/>
      <c r="Y19" s="182"/>
      <c r="Z19" s="182"/>
      <c r="AA19" s="182"/>
      <c r="AB19" s="182"/>
      <c r="AC19" s="192"/>
      <c r="AD19" s="140"/>
      <c r="AE19" s="179"/>
      <c r="AF19" s="140"/>
      <c r="AG19" s="140"/>
      <c r="AH19" s="140"/>
      <c r="AI19" s="140"/>
      <c r="AJ19" s="140"/>
      <c r="AK19" s="140"/>
    </row>
    <row r="20" customFormat="false" ht="15" hidden="false" customHeight="false" outlineLevel="0" collapsed="false">
      <c r="A20" s="201" t="s">
        <v>176</v>
      </c>
      <c r="B20" s="191"/>
      <c r="C20" s="182"/>
      <c r="D20" s="182"/>
      <c r="E20" s="173"/>
      <c r="F20" s="173"/>
      <c r="G20" s="173"/>
      <c r="H20" s="173"/>
      <c r="I20" s="173"/>
      <c r="J20" s="173"/>
      <c r="K20" s="173"/>
      <c r="L20" s="173"/>
      <c r="M20" s="174"/>
      <c r="N20" s="140"/>
      <c r="O20" s="175"/>
      <c r="P20" s="197"/>
      <c r="Q20" s="202" t="s">
        <v>176</v>
      </c>
      <c r="R20" s="203"/>
      <c r="S20" s="184"/>
      <c r="T20" s="184"/>
      <c r="U20" s="140"/>
      <c r="V20" s="140"/>
      <c r="W20" s="140"/>
      <c r="X20" s="140"/>
      <c r="Y20" s="140"/>
      <c r="Z20" s="140"/>
      <c r="AA20" s="140"/>
      <c r="AB20" s="140"/>
      <c r="AC20" s="178"/>
      <c r="AD20" s="140"/>
      <c r="AE20" s="179"/>
      <c r="AF20" s="140"/>
      <c r="AG20" s="140"/>
      <c r="AH20" s="140"/>
      <c r="AI20" s="140"/>
      <c r="AJ20" s="140"/>
      <c r="AK20" s="140"/>
    </row>
    <row r="21" customFormat="false" ht="12.75" hidden="false" customHeight="true" outlineLevel="0" collapsed="false">
      <c r="A21" s="180" t="s">
        <v>177</v>
      </c>
      <c r="B21" s="191"/>
      <c r="C21" s="182"/>
      <c r="D21" s="182"/>
      <c r="E21" s="182"/>
      <c r="F21" s="182"/>
      <c r="G21" s="182"/>
      <c r="H21" s="182"/>
      <c r="I21" s="182"/>
      <c r="J21" s="182"/>
      <c r="K21" s="182"/>
      <c r="L21" s="182"/>
      <c r="M21" s="183"/>
      <c r="N21" s="184"/>
      <c r="O21" s="185" t="n">
        <f aca="false">SUM(B21:M21)</f>
        <v>0</v>
      </c>
      <c r="P21" s="186"/>
      <c r="Q21" s="187" t="s">
        <v>177</v>
      </c>
      <c r="R21" s="203"/>
      <c r="S21" s="184"/>
      <c r="T21" s="184"/>
      <c r="U21" s="184"/>
      <c r="V21" s="184"/>
      <c r="W21" s="184"/>
      <c r="X21" s="184"/>
      <c r="Y21" s="184"/>
      <c r="Z21" s="184"/>
      <c r="AA21" s="184"/>
      <c r="AB21" s="184"/>
      <c r="AC21" s="204"/>
      <c r="AD21" s="184"/>
      <c r="AE21" s="190" t="n">
        <f aca="false">SUM(R21:AC21)</f>
        <v>0</v>
      </c>
      <c r="AF21" s="140"/>
      <c r="AG21" s="140"/>
      <c r="AH21" s="140"/>
      <c r="AI21" s="140"/>
      <c r="AJ21" s="140"/>
      <c r="AK21" s="140"/>
    </row>
    <row r="22" customFormat="false" ht="15" hidden="false" customHeight="false" outlineLevel="0" collapsed="false">
      <c r="A22" s="180" t="s">
        <v>178</v>
      </c>
      <c r="B22" s="191"/>
      <c r="C22" s="182"/>
      <c r="D22" s="182"/>
      <c r="E22" s="182"/>
      <c r="F22" s="182"/>
      <c r="G22" s="182"/>
      <c r="H22" s="182"/>
      <c r="I22" s="182"/>
      <c r="J22" s="182"/>
      <c r="K22" s="182"/>
      <c r="L22" s="182"/>
      <c r="M22" s="183"/>
      <c r="N22" s="184"/>
      <c r="O22" s="185" t="n">
        <f aca="false">SUM(B22:M22)</f>
        <v>0</v>
      </c>
      <c r="P22" s="186"/>
      <c r="Q22" s="187" t="s">
        <v>178</v>
      </c>
      <c r="R22" s="188"/>
      <c r="S22" s="184"/>
      <c r="T22" s="184"/>
      <c r="U22" s="184"/>
      <c r="V22" s="184"/>
      <c r="W22" s="184"/>
      <c r="X22" s="184"/>
      <c r="Y22" s="184"/>
      <c r="Z22" s="184"/>
      <c r="AA22" s="184"/>
      <c r="AB22" s="184"/>
      <c r="AC22" s="204"/>
      <c r="AD22" s="184"/>
      <c r="AE22" s="190" t="n">
        <f aca="false">SUM(R22:AC22)</f>
        <v>0</v>
      </c>
      <c r="AF22" s="140"/>
      <c r="AG22" s="140"/>
      <c r="AH22" s="140"/>
      <c r="AI22" s="140"/>
      <c r="AJ22" s="140"/>
      <c r="AK22" s="140"/>
    </row>
    <row r="23" customFormat="false" ht="3" hidden="false" customHeight="true" outlineLevel="0" collapsed="false">
      <c r="A23" s="196"/>
      <c r="B23" s="191"/>
      <c r="C23" s="182"/>
      <c r="D23" s="182"/>
      <c r="E23" s="173"/>
      <c r="F23" s="173"/>
      <c r="G23" s="173"/>
      <c r="H23" s="173"/>
      <c r="I23" s="173"/>
      <c r="J23" s="173"/>
      <c r="K23" s="173"/>
      <c r="L23" s="173"/>
      <c r="M23" s="174"/>
      <c r="N23" s="140"/>
      <c r="O23" s="175"/>
      <c r="P23" s="197"/>
      <c r="Q23" s="198"/>
      <c r="R23" s="203"/>
      <c r="S23" s="184"/>
      <c r="T23" s="184"/>
      <c r="U23" s="140"/>
      <c r="V23" s="140"/>
      <c r="W23" s="140"/>
      <c r="X23" s="140"/>
      <c r="Y23" s="140"/>
      <c r="Z23" s="140"/>
      <c r="AA23" s="140"/>
      <c r="AB23" s="140"/>
      <c r="AC23" s="178"/>
      <c r="AD23" s="140"/>
      <c r="AE23" s="179"/>
      <c r="AF23" s="140"/>
      <c r="AG23" s="140"/>
      <c r="AH23" s="140"/>
      <c r="AI23" s="140"/>
      <c r="AJ23" s="140"/>
      <c r="AK23" s="140"/>
    </row>
    <row r="24" customFormat="false" ht="12.75" hidden="false" customHeight="true" outlineLevel="0" collapsed="false">
      <c r="A24" s="205" t="s">
        <v>179</v>
      </c>
      <c r="B24" s="191"/>
      <c r="C24" s="182"/>
      <c r="D24" s="182"/>
      <c r="E24" s="182"/>
      <c r="F24" s="182"/>
      <c r="G24" s="182"/>
      <c r="H24" s="182"/>
      <c r="I24" s="182"/>
      <c r="J24" s="182"/>
      <c r="K24" s="182"/>
      <c r="L24" s="182"/>
      <c r="M24" s="183"/>
      <c r="N24" s="184"/>
      <c r="O24" s="185" t="n">
        <f aca="false">SUM(B24:M24)</f>
        <v>0</v>
      </c>
      <c r="P24" s="186"/>
      <c r="Q24" s="206" t="s">
        <v>179</v>
      </c>
      <c r="R24" s="203"/>
      <c r="S24" s="184"/>
      <c r="T24" s="184"/>
      <c r="U24" s="184"/>
      <c r="V24" s="184"/>
      <c r="W24" s="184"/>
      <c r="X24" s="184"/>
      <c r="Y24" s="184"/>
      <c r="Z24" s="184"/>
      <c r="AA24" s="184"/>
      <c r="AB24" s="184"/>
      <c r="AC24" s="204"/>
      <c r="AD24" s="184"/>
      <c r="AE24" s="190" t="n">
        <f aca="false">SUM(R24:AC24)</f>
        <v>0</v>
      </c>
      <c r="AF24" s="140"/>
      <c r="AG24" s="140"/>
      <c r="AH24" s="140"/>
      <c r="AI24" s="140"/>
      <c r="AJ24" s="140"/>
      <c r="AK24" s="140"/>
    </row>
    <row r="25" customFormat="false" ht="3" hidden="false" customHeight="true" outlineLevel="0" collapsed="false">
      <c r="A25" s="196"/>
      <c r="B25" s="207"/>
      <c r="C25" s="208"/>
      <c r="D25" s="208"/>
      <c r="E25" s="209"/>
      <c r="F25" s="209"/>
      <c r="G25" s="209"/>
      <c r="H25" s="209"/>
      <c r="I25" s="209"/>
      <c r="J25" s="209"/>
      <c r="K25" s="209"/>
      <c r="L25" s="209"/>
      <c r="M25" s="210"/>
      <c r="N25" s="140"/>
      <c r="O25" s="175"/>
      <c r="P25" s="197"/>
      <c r="Q25" s="198"/>
      <c r="R25" s="203"/>
      <c r="S25" s="184"/>
      <c r="T25" s="184"/>
      <c r="U25" s="140"/>
      <c r="V25" s="140"/>
      <c r="W25" s="140"/>
      <c r="X25" s="140"/>
      <c r="Y25" s="140"/>
      <c r="Z25" s="140"/>
      <c r="AA25" s="140"/>
      <c r="AB25" s="140"/>
      <c r="AC25" s="178"/>
      <c r="AD25" s="140"/>
      <c r="AE25" s="179"/>
      <c r="AF25" s="140"/>
      <c r="AG25" s="140"/>
      <c r="AH25" s="140"/>
      <c r="AI25" s="140"/>
      <c r="AJ25" s="140"/>
      <c r="AK25" s="140"/>
    </row>
    <row r="26" customFormat="false" ht="13.5" hidden="false" customHeight="false" outlineLevel="0" collapsed="false">
      <c r="A26" s="200" t="s">
        <v>180</v>
      </c>
      <c r="B26" s="211" t="n">
        <f aca="false">SUM(B10:B25)</f>
        <v>0</v>
      </c>
      <c r="C26" s="212" t="n">
        <f aca="false">SUM(C10:C25)</f>
        <v>0</v>
      </c>
      <c r="D26" s="212" t="n">
        <f aca="false">SUM(D10:D25)</f>
        <v>0</v>
      </c>
      <c r="E26" s="212" t="n">
        <f aca="false">SUM(E10:E25)</f>
        <v>0</v>
      </c>
      <c r="F26" s="212" t="n">
        <f aca="false">SUM(F10:F25)</f>
        <v>0</v>
      </c>
      <c r="G26" s="212" t="n">
        <f aca="false">SUM(G10:G25)</f>
        <v>0</v>
      </c>
      <c r="H26" s="212" t="n">
        <f aca="false">SUM(H10:H25)</f>
        <v>0</v>
      </c>
      <c r="I26" s="212" t="n">
        <f aca="false">SUM(I10:I25)</f>
        <v>0</v>
      </c>
      <c r="J26" s="212" t="n">
        <f aca="false">SUM(J10:J25)</f>
        <v>0</v>
      </c>
      <c r="K26" s="212" t="n">
        <f aca="false">SUM(K10:K25)</f>
        <v>0</v>
      </c>
      <c r="L26" s="212" t="n">
        <f aca="false">SUM(L10:L25)</f>
        <v>0</v>
      </c>
      <c r="M26" s="213" t="n">
        <f aca="false">SUM(M10:M25)</f>
        <v>0</v>
      </c>
      <c r="N26" s="184"/>
      <c r="O26" s="214" t="n">
        <f aca="false">SUM(O10:O25)</f>
        <v>0</v>
      </c>
      <c r="P26" s="215"/>
      <c r="Q26" s="200" t="s">
        <v>180</v>
      </c>
      <c r="R26" s="216" t="n">
        <f aca="false">SUM(R10:R25)</f>
        <v>0</v>
      </c>
      <c r="S26" s="217" t="n">
        <f aca="false">SUM(S10:S25)</f>
        <v>0</v>
      </c>
      <c r="T26" s="217" t="n">
        <f aca="false">SUM(T10:T25)</f>
        <v>0</v>
      </c>
      <c r="U26" s="217" t="n">
        <f aca="false">SUM(U10:U25)</f>
        <v>0</v>
      </c>
      <c r="V26" s="217" t="n">
        <f aca="false">SUM(V10:V25)</f>
        <v>0</v>
      </c>
      <c r="W26" s="217" t="n">
        <f aca="false">SUM(W10:W25)</f>
        <v>0</v>
      </c>
      <c r="X26" s="217" t="n">
        <f aca="false">SUM(X10:X25)</f>
        <v>0</v>
      </c>
      <c r="Y26" s="217" t="n">
        <f aca="false">SUM(Y10:Y25)</f>
        <v>0</v>
      </c>
      <c r="Z26" s="217" t="n">
        <f aca="false">SUM(Z10:Z25)</f>
        <v>0</v>
      </c>
      <c r="AA26" s="217" t="n">
        <f aca="false">SUM(AA10:AA25)</f>
        <v>0</v>
      </c>
      <c r="AB26" s="217" t="n">
        <f aca="false">SUM(AB10:AB25)</f>
        <v>0</v>
      </c>
      <c r="AC26" s="218" t="n">
        <f aca="false">SUM(AC10:AC25)</f>
        <v>0</v>
      </c>
      <c r="AD26" s="184"/>
      <c r="AE26" s="190" t="n">
        <f aca="false">SUM(AE11:AE25)</f>
        <v>0</v>
      </c>
      <c r="AF26" s="140"/>
      <c r="AG26" s="140"/>
      <c r="AH26" s="140"/>
      <c r="AI26" s="140"/>
      <c r="AJ26" s="140"/>
      <c r="AK26" s="140"/>
    </row>
    <row r="27" customFormat="false" ht="6" hidden="false" customHeight="true" outlineLevel="0" collapsed="false">
      <c r="A27" s="201"/>
      <c r="B27" s="219"/>
      <c r="C27" s="220"/>
      <c r="D27" s="220"/>
      <c r="E27" s="221"/>
      <c r="F27" s="221"/>
      <c r="G27" s="221"/>
      <c r="H27" s="221"/>
      <c r="I27" s="221"/>
      <c r="J27" s="221"/>
      <c r="K27" s="221"/>
      <c r="L27" s="221"/>
      <c r="M27" s="222"/>
      <c r="N27" s="140"/>
      <c r="O27" s="175"/>
      <c r="P27" s="197"/>
      <c r="Q27" s="201"/>
      <c r="R27" s="223"/>
      <c r="S27" s="224"/>
      <c r="T27" s="224"/>
      <c r="U27" s="225"/>
      <c r="V27" s="225"/>
      <c r="W27" s="225"/>
      <c r="X27" s="225"/>
      <c r="Y27" s="225"/>
      <c r="Z27" s="225"/>
      <c r="AA27" s="225"/>
      <c r="AB27" s="225"/>
      <c r="AC27" s="226"/>
      <c r="AD27" s="140"/>
      <c r="AE27" s="179"/>
      <c r="AF27" s="140"/>
      <c r="AG27" s="140"/>
      <c r="AH27" s="140"/>
      <c r="AI27" s="140"/>
      <c r="AJ27" s="140"/>
      <c r="AK27" s="140"/>
    </row>
    <row r="28" customFormat="false" ht="12" hidden="false" customHeight="true" outlineLevel="0" collapsed="false">
      <c r="A28" s="199" t="s">
        <v>181</v>
      </c>
      <c r="B28" s="191"/>
      <c r="C28" s="182"/>
      <c r="D28" s="182"/>
      <c r="E28" s="173"/>
      <c r="F28" s="173"/>
      <c r="G28" s="173"/>
      <c r="H28" s="173"/>
      <c r="I28" s="173"/>
      <c r="J28" s="173"/>
      <c r="K28" s="173"/>
      <c r="L28" s="173"/>
      <c r="M28" s="174"/>
      <c r="N28" s="140"/>
      <c r="O28" s="175"/>
      <c r="P28" s="176"/>
      <c r="Q28" s="199" t="s">
        <v>181</v>
      </c>
      <c r="R28" s="227"/>
      <c r="S28" s="184"/>
      <c r="T28" s="184"/>
      <c r="U28" s="140"/>
      <c r="V28" s="140"/>
      <c r="W28" s="140"/>
      <c r="X28" s="140"/>
      <c r="Y28" s="140"/>
      <c r="Z28" s="140"/>
      <c r="AA28" s="140"/>
      <c r="AB28" s="140"/>
      <c r="AC28" s="178"/>
      <c r="AD28" s="140"/>
      <c r="AE28" s="179"/>
      <c r="AF28" s="140"/>
      <c r="AG28" s="140"/>
      <c r="AH28" s="140"/>
      <c r="AI28" s="140"/>
      <c r="AJ28" s="140"/>
      <c r="AK28" s="140"/>
    </row>
    <row r="29" customFormat="false" ht="12.75" hidden="false" customHeight="true" outlineLevel="0" collapsed="false">
      <c r="A29" s="180" t="s">
        <v>182</v>
      </c>
      <c r="B29" s="191"/>
      <c r="C29" s="182"/>
      <c r="D29" s="182"/>
      <c r="E29" s="182"/>
      <c r="F29" s="182"/>
      <c r="G29" s="182"/>
      <c r="H29" s="182"/>
      <c r="I29" s="182"/>
      <c r="J29" s="182"/>
      <c r="K29" s="182"/>
      <c r="L29" s="182"/>
      <c r="M29" s="183"/>
      <c r="N29" s="184"/>
      <c r="O29" s="185" t="n">
        <f aca="false">SUM(B29:M29)</f>
        <v>0</v>
      </c>
      <c r="P29" s="186"/>
      <c r="Q29" s="180" t="s">
        <v>182</v>
      </c>
      <c r="R29" s="191"/>
      <c r="S29" s="182"/>
      <c r="T29" s="182"/>
      <c r="U29" s="182"/>
      <c r="V29" s="182"/>
      <c r="W29" s="182"/>
      <c r="X29" s="182"/>
      <c r="Y29" s="182"/>
      <c r="Z29" s="182"/>
      <c r="AA29" s="182"/>
      <c r="AB29" s="182"/>
      <c r="AC29" s="192"/>
      <c r="AD29" s="184"/>
      <c r="AE29" s="190" t="n">
        <f aca="false">SUM(R29:AC29)</f>
        <v>0</v>
      </c>
      <c r="AF29" s="140"/>
      <c r="AG29" s="140"/>
      <c r="AH29" s="140"/>
      <c r="AI29" s="140"/>
      <c r="AJ29" s="140"/>
      <c r="AK29" s="140"/>
    </row>
    <row r="30" customFormat="false" ht="15" hidden="false" customHeight="false" outlineLevel="0" collapsed="false">
      <c r="A30" s="180" t="s">
        <v>183</v>
      </c>
      <c r="B30" s="191"/>
      <c r="C30" s="182"/>
      <c r="D30" s="182"/>
      <c r="E30" s="182"/>
      <c r="F30" s="182"/>
      <c r="G30" s="182"/>
      <c r="H30" s="182"/>
      <c r="I30" s="182"/>
      <c r="J30" s="182"/>
      <c r="K30" s="182"/>
      <c r="L30" s="182"/>
      <c r="M30" s="183"/>
      <c r="N30" s="184"/>
      <c r="O30" s="185" t="n">
        <f aca="false">SUM(B30:M30)</f>
        <v>0</v>
      </c>
      <c r="P30" s="186"/>
      <c r="Q30" s="180" t="s">
        <v>183</v>
      </c>
      <c r="R30" s="191"/>
      <c r="S30" s="182"/>
      <c r="T30" s="182"/>
      <c r="U30" s="182"/>
      <c r="V30" s="182"/>
      <c r="W30" s="182"/>
      <c r="X30" s="182"/>
      <c r="Y30" s="182"/>
      <c r="Z30" s="182"/>
      <c r="AA30" s="182"/>
      <c r="AB30" s="182"/>
      <c r="AC30" s="192"/>
      <c r="AD30" s="184"/>
      <c r="AE30" s="190" t="n">
        <f aca="false">SUM(R30:AC30)</f>
        <v>0</v>
      </c>
      <c r="AF30" s="140"/>
      <c r="AG30" s="140"/>
      <c r="AH30" s="140"/>
      <c r="AI30" s="140"/>
      <c r="AJ30" s="140"/>
      <c r="AK30" s="140"/>
    </row>
    <row r="31" customFormat="false" ht="15" hidden="false" customHeight="false" outlineLevel="1" collapsed="false">
      <c r="A31" s="180" t="s">
        <v>184</v>
      </c>
      <c r="B31" s="191"/>
      <c r="C31" s="182"/>
      <c r="D31" s="182"/>
      <c r="E31" s="182"/>
      <c r="F31" s="182"/>
      <c r="G31" s="182"/>
      <c r="H31" s="182"/>
      <c r="I31" s="182"/>
      <c r="J31" s="182"/>
      <c r="K31" s="182"/>
      <c r="L31" s="182"/>
      <c r="M31" s="183"/>
      <c r="N31" s="184"/>
      <c r="O31" s="185" t="n">
        <f aca="false">SUM(B31:M31)</f>
        <v>0</v>
      </c>
      <c r="P31" s="186"/>
      <c r="Q31" s="180" t="s">
        <v>184</v>
      </c>
      <c r="R31" s="191"/>
      <c r="S31" s="182"/>
      <c r="T31" s="182"/>
      <c r="U31" s="182"/>
      <c r="V31" s="182"/>
      <c r="W31" s="182"/>
      <c r="X31" s="182"/>
      <c r="Y31" s="182"/>
      <c r="Z31" s="182"/>
      <c r="AA31" s="182"/>
      <c r="AB31" s="182"/>
      <c r="AC31" s="192"/>
      <c r="AD31" s="184"/>
      <c r="AE31" s="190" t="n">
        <f aca="false">SUM(R31:AC31)</f>
        <v>0</v>
      </c>
      <c r="AF31" s="140"/>
      <c r="AG31" s="140"/>
      <c r="AH31" s="140"/>
      <c r="AI31" s="140"/>
      <c r="AJ31" s="140"/>
      <c r="AK31" s="140"/>
    </row>
    <row r="32" customFormat="false" ht="15" hidden="false" customHeight="false" outlineLevel="1" collapsed="false">
      <c r="A32" s="180" t="s">
        <v>185</v>
      </c>
      <c r="B32" s="191"/>
      <c r="C32" s="182"/>
      <c r="D32" s="182"/>
      <c r="E32" s="182"/>
      <c r="F32" s="182"/>
      <c r="G32" s="182"/>
      <c r="H32" s="182"/>
      <c r="I32" s="182"/>
      <c r="J32" s="182"/>
      <c r="K32" s="182"/>
      <c r="L32" s="182"/>
      <c r="M32" s="183"/>
      <c r="N32" s="184"/>
      <c r="O32" s="185" t="n">
        <f aca="false">SUM(B32:M32)</f>
        <v>0</v>
      </c>
      <c r="P32" s="186"/>
      <c r="Q32" s="180" t="s">
        <v>185</v>
      </c>
      <c r="R32" s="191"/>
      <c r="S32" s="182"/>
      <c r="T32" s="182"/>
      <c r="U32" s="182"/>
      <c r="V32" s="182"/>
      <c r="W32" s="182"/>
      <c r="X32" s="182"/>
      <c r="Y32" s="182"/>
      <c r="Z32" s="182"/>
      <c r="AA32" s="182"/>
      <c r="AB32" s="182"/>
      <c r="AC32" s="192"/>
      <c r="AD32" s="184"/>
      <c r="AE32" s="190" t="n">
        <f aca="false">SUM(R32:AC32)</f>
        <v>0</v>
      </c>
      <c r="AF32" s="140"/>
      <c r="AG32" s="140"/>
      <c r="AH32" s="140"/>
      <c r="AI32" s="140"/>
      <c r="AJ32" s="140"/>
      <c r="AK32" s="140"/>
    </row>
    <row r="33" customFormat="false" ht="15" hidden="false" customHeight="false" outlineLevel="1" collapsed="false">
      <c r="A33" s="180" t="s">
        <v>186</v>
      </c>
      <c r="B33" s="191"/>
      <c r="C33" s="182"/>
      <c r="D33" s="182"/>
      <c r="E33" s="182"/>
      <c r="F33" s="182"/>
      <c r="G33" s="182"/>
      <c r="H33" s="182"/>
      <c r="I33" s="182"/>
      <c r="J33" s="182"/>
      <c r="K33" s="182"/>
      <c r="L33" s="182"/>
      <c r="M33" s="183"/>
      <c r="N33" s="184"/>
      <c r="O33" s="185" t="n">
        <f aca="false">SUM(B33:M33)</f>
        <v>0</v>
      </c>
      <c r="P33" s="186"/>
      <c r="Q33" s="180" t="s">
        <v>186</v>
      </c>
      <c r="R33" s="191"/>
      <c r="S33" s="182"/>
      <c r="T33" s="182"/>
      <c r="U33" s="182"/>
      <c r="V33" s="182"/>
      <c r="W33" s="182"/>
      <c r="X33" s="182"/>
      <c r="Y33" s="182"/>
      <c r="Z33" s="182"/>
      <c r="AA33" s="182"/>
      <c r="AB33" s="182"/>
      <c r="AC33" s="192"/>
      <c r="AD33" s="184"/>
      <c r="AE33" s="190" t="n">
        <f aca="false">SUM(R33:AC33)</f>
        <v>0</v>
      </c>
      <c r="AF33" s="140"/>
      <c r="AG33" s="140"/>
      <c r="AH33" s="140"/>
      <c r="AI33" s="140"/>
      <c r="AJ33" s="140"/>
      <c r="AK33" s="140"/>
    </row>
    <row r="34" customFormat="false" ht="15" hidden="false" customHeight="false" outlineLevel="1" collapsed="false">
      <c r="A34" s="180" t="s">
        <v>187</v>
      </c>
      <c r="B34" s="191"/>
      <c r="C34" s="182"/>
      <c r="D34" s="182"/>
      <c r="E34" s="182"/>
      <c r="F34" s="182"/>
      <c r="G34" s="182"/>
      <c r="H34" s="182"/>
      <c r="I34" s="182"/>
      <c r="J34" s="182"/>
      <c r="K34" s="182"/>
      <c r="L34" s="182"/>
      <c r="M34" s="183"/>
      <c r="N34" s="184"/>
      <c r="O34" s="185" t="n">
        <f aca="false">SUM(B34:M34)</f>
        <v>0</v>
      </c>
      <c r="P34" s="186"/>
      <c r="Q34" s="180" t="s">
        <v>187</v>
      </c>
      <c r="R34" s="191"/>
      <c r="S34" s="182"/>
      <c r="T34" s="182"/>
      <c r="U34" s="182"/>
      <c r="V34" s="182"/>
      <c r="W34" s="182"/>
      <c r="X34" s="182"/>
      <c r="Y34" s="182"/>
      <c r="Z34" s="182"/>
      <c r="AA34" s="182"/>
      <c r="AB34" s="182"/>
      <c r="AC34" s="192"/>
      <c r="AD34" s="184"/>
      <c r="AE34" s="190" t="n">
        <f aca="false">SUM(R34:AC34)</f>
        <v>0</v>
      </c>
      <c r="AF34" s="140"/>
      <c r="AG34" s="140"/>
      <c r="AH34" s="140"/>
      <c r="AI34" s="140"/>
      <c r="AJ34" s="140"/>
      <c r="AK34" s="140"/>
    </row>
    <row r="35" customFormat="false" ht="15" hidden="false" customHeight="false" outlineLevel="1" collapsed="false">
      <c r="A35" s="228" t="s">
        <v>188</v>
      </c>
      <c r="B35" s="191"/>
      <c r="C35" s="182"/>
      <c r="D35" s="182"/>
      <c r="E35" s="182"/>
      <c r="F35" s="182"/>
      <c r="G35" s="182"/>
      <c r="H35" s="182"/>
      <c r="I35" s="182"/>
      <c r="J35" s="182"/>
      <c r="K35" s="182"/>
      <c r="L35" s="182"/>
      <c r="M35" s="183"/>
      <c r="N35" s="184"/>
      <c r="O35" s="185" t="n">
        <f aca="false">SUM(B35:M35)</f>
        <v>0</v>
      </c>
      <c r="P35" s="229"/>
      <c r="Q35" s="228" t="s">
        <v>188</v>
      </c>
      <c r="R35" s="191"/>
      <c r="S35" s="182"/>
      <c r="T35" s="182"/>
      <c r="U35" s="182"/>
      <c r="V35" s="182"/>
      <c r="W35" s="182"/>
      <c r="X35" s="182"/>
      <c r="Y35" s="182"/>
      <c r="Z35" s="182"/>
      <c r="AA35" s="182"/>
      <c r="AB35" s="182"/>
      <c r="AC35" s="192"/>
      <c r="AD35" s="184"/>
      <c r="AE35" s="190" t="n">
        <f aca="false">SUM(R35:AC35)</f>
        <v>0</v>
      </c>
      <c r="AF35" s="140"/>
      <c r="AG35" s="140"/>
      <c r="AH35" s="140"/>
      <c r="AI35" s="140"/>
      <c r="AJ35" s="140"/>
      <c r="AK35" s="140"/>
    </row>
    <row r="36" customFormat="false" ht="12.75" hidden="false" customHeight="true" outlineLevel="0" collapsed="false">
      <c r="A36" s="180" t="s">
        <v>189</v>
      </c>
      <c r="B36" s="191"/>
      <c r="C36" s="182"/>
      <c r="D36" s="182"/>
      <c r="E36" s="182"/>
      <c r="F36" s="182"/>
      <c r="G36" s="182"/>
      <c r="H36" s="182"/>
      <c r="I36" s="182"/>
      <c r="J36" s="182"/>
      <c r="K36" s="182"/>
      <c r="L36" s="182"/>
      <c r="M36" s="183"/>
      <c r="N36" s="184"/>
      <c r="O36" s="185" t="n">
        <f aca="false">SUM(B36:M36)</f>
        <v>0</v>
      </c>
      <c r="P36" s="186"/>
      <c r="Q36" s="180" t="s">
        <v>189</v>
      </c>
      <c r="R36" s="191"/>
      <c r="S36" s="182"/>
      <c r="T36" s="182"/>
      <c r="U36" s="182"/>
      <c r="V36" s="182"/>
      <c r="W36" s="182"/>
      <c r="X36" s="182"/>
      <c r="Y36" s="182"/>
      <c r="Z36" s="182"/>
      <c r="AA36" s="182"/>
      <c r="AB36" s="182"/>
      <c r="AC36" s="192"/>
      <c r="AD36" s="184"/>
      <c r="AE36" s="190" t="n">
        <f aca="false">SUM(R36:AC36)</f>
        <v>0</v>
      </c>
      <c r="AF36" s="140"/>
      <c r="AG36" s="140"/>
      <c r="AH36" s="140"/>
      <c r="AI36" s="140"/>
      <c r="AJ36" s="140"/>
      <c r="AK36" s="140"/>
    </row>
    <row r="37" customFormat="false" ht="12.75" hidden="false" customHeight="true" outlineLevel="1" collapsed="false">
      <c r="A37" s="180" t="s">
        <v>190</v>
      </c>
      <c r="B37" s="191"/>
      <c r="C37" s="182"/>
      <c r="D37" s="182"/>
      <c r="E37" s="182"/>
      <c r="F37" s="182"/>
      <c r="G37" s="182"/>
      <c r="H37" s="182"/>
      <c r="I37" s="182"/>
      <c r="J37" s="182"/>
      <c r="K37" s="182"/>
      <c r="L37" s="182"/>
      <c r="M37" s="183"/>
      <c r="N37" s="184"/>
      <c r="O37" s="185" t="n">
        <f aca="false">SUM(B37:M37)</f>
        <v>0</v>
      </c>
      <c r="P37" s="186"/>
      <c r="Q37" s="180" t="s">
        <v>190</v>
      </c>
      <c r="R37" s="191"/>
      <c r="S37" s="182"/>
      <c r="T37" s="182"/>
      <c r="U37" s="182"/>
      <c r="V37" s="182"/>
      <c r="W37" s="182"/>
      <c r="X37" s="182"/>
      <c r="Y37" s="182"/>
      <c r="Z37" s="182"/>
      <c r="AA37" s="182"/>
      <c r="AB37" s="182"/>
      <c r="AC37" s="192"/>
      <c r="AD37" s="184"/>
      <c r="AE37" s="190" t="n">
        <f aca="false">SUM(R37:AC37)</f>
        <v>0</v>
      </c>
      <c r="AF37" s="140"/>
      <c r="AG37" s="140"/>
      <c r="AH37" s="140"/>
      <c r="AI37" s="140"/>
      <c r="AJ37" s="140"/>
      <c r="AK37" s="140"/>
    </row>
    <row r="38" customFormat="false" ht="12.75" hidden="false" customHeight="true" outlineLevel="1" collapsed="false">
      <c r="A38" s="180" t="s">
        <v>191</v>
      </c>
      <c r="B38" s="191"/>
      <c r="C38" s="182"/>
      <c r="D38" s="182"/>
      <c r="E38" s="182"/>
      <c r="F38" s="182"/>
      <c r="G38" s="182"/>
      <c r="H38" s="182"/>
      <c r="I38" s="182"/>
      <c r="J38" s="182"/>
      <c r="K38" s="182"/>
      <c r="L38" s="182"/>
      <c r="M38" s="183"/>
      <c r="N38" s="184"/>
      <c r="O38" s="185" t="n">
        <f aca="false">SUM(B38:M38)</f>
        <v>0</v>
      </c>
      <c r="P38" s="186"/>
      <c r="Q38" s="180" t="s">
        <v>191</v>
      </c>
      <c r="R38" s="191"/>
      <c r="S38" s="182"/>
      <c r="T38" s="182"/>
      <c r="U38" s="182"/>
      <c r="V38" s="182"/>
      <c r="W38" s="182"/>
      <c r="X38" s="182"/>
      <c r="Y38" s="182"/>
      <c r="Z38" s="182"/>
      <c r="AA38" s="182"/>
      <c r="AB38" s="182"/>
      <c r="AC38" s="192"/>
      <c r="AD38" s="184"/>
      <c r="AE38" s="190" t="n">
        <f aca="false">SUM(R38:AC38)</f>
        <v>0</v>
      </c>
      <c r="AF38" s="140"/>
      <c r="AG38" s="140"/>
      <c r="AH38" s="140"/>
      <c r="AI38" s="140"/>
      <c r="AJ38" s="140"/>
      <c r="AK38" s="140"/>
    </row>
    <row r="39" customFormat="false" ht="12.75" hidden="false" customHeight="true" outlineLevel="1" collapsed="false">
      <c r="A39" s="180" t="s">
        <v>192</v>
      </c>
      <c r="B39" s="191"/>
      <c r="C39" s="182"/>
      <c r="D39" s="182"/>
      <c r="E39" s="182"/>
      <c r="F39" s="182"/>
      <c r="G39" s="182"/>
      <c r="H39" s="182"/>
      <c r="I39" s="182"/>
      <c r="J39" s="182"/>
      <c r="K39" s="182"/>
      <c r="L39" s="182"/>
      <c r="M39" s="183"/>
      <c r="N39" s="184"/>
      <c r="O39" s="185" t="n">
        <f aca="false">SUM(B39:M39)</f>
        <v>0</v>
      </c>
      <c r="P39" s="186"/>
      <c r="Q39" s="180" t="s">
        <v>192</v>
      </c>
      <c r="R39" s="191"/>
      <c r="S39" s="182"/>
      <c r="T39" s="182"/>
      <c r="U39" s="182"/>
      <c r="V39" s="182"/>
      <c r="W39" s="182"/>
      <c r="X39" s="182"/>
      <c r="Y39" s="182"/>
      <c r="Z39" s="182"/>
      <c r="AA39" s="182"/>
      <c r="AB39" s="182"/>
      <c r="AC39" s="192"/>
      <c r="AD39" s="184"/>
      <c r="AE39" s="190" t="n">
        <f aca="false">SUM(R39:AC39)</f>
        <v>0</v>
      </c>
      <c r="AF39" s="140"/>
      <c r="AG39" s="140"/>
      <c r="AH39" s="140"/>
      <c r="AI39" s="140"/>
      <c r="AJ39" s="140"/>
      <c r="AK39" s="140"/>
    </row>
    <row r="40" customFormat="false" ht="12.75" hidden="false" customHeight="true" outlineLevel="1" collapsed="false">
      <c r="A40" s="180" t="s">
        <v>193</v>
      </c>
      <c r="B40" s="191"/>
      <c r="C40" s="182"/>
      <c r="D40" s="182"/>
      <c r="E40" s="182"/>
      <c r="F40" s="182"/>
      <c r="G40" s="182"/>
      <c r="H40" s="182"/>
      <c r="I40" s="182"/>
      <c r="J40" s="182"/>
      <c r="K40" s="182"/>
      <c r="L40" s="182"/>
      <c r="M40" s="183"/>
      <c r="N40" s="184"/>
      <c r="O40" s="185" t="n">
        <f aca="false">SUM(B40:M40)</f>
        <v>0</v>
      </c>
      <c r="P40" s="186"/>
      <c r="Q40" s="180" t="s">
        <v>193</v>
      </c>
      <c r="R40" s="191"/>
      <c r="S40" s="182"/>
      <c r="T40" s="182"/>
      <c r="U40" s="182"/>
      <c r="V40" s="182"/>
      <c r="W40" s="182"/>
      <c r="X40" s="182"/>
      <c r="Y40" s="182"/>
      <c r="Z40" s="182"/>
      <c r="AA40" s="182"/>
      <c r="AB40" s="182"/>
      <c r="AC40" s="192"/>
      <c r="AD40" s="184"/>
      <c r="AE40" s="190" t="n">
        <f aca="false">SUM(R40:AC40)</f>
        <v>0</v>
      </c>
      <c r="AF40" s="140"/>
      <c r="AG40" s="140"/>
      <c r="AH40" s="140"/>
      <c r="AI40" s="140"/>
      <c r="AJ40" s="140"/>
      <c r="AK40" s="140"/>
    </row>
    <row r="41" customFormat="false" ht="12.75" hidden="false" customHeight="true" outlineLevel="1" collapsed="false">
      <c r="A41" s="180" t="s">
        <v>194</v>
      </c>
      <c r="B41" s="191"/>
      <c r="C41" s="182"/>
      <c r="D41" s="182"/>
      <c r="E41" s="182"/>
      <c r="F41" s="182"/>
      <c r="G41" s="182"/>
      <c r="H41" s="182"/>
      <c r="I41" s="182"/>
      <c r="J41" s="182"/>
      <c r="K41" s="182"/>
      <c r="L41" s="182"/>
      <c r="M41" s="183"/>
      <c r="N41" s="184"/>
      <c r="O41" s="185" t="n">
        <f aca="false">SUM(B41:M41)</f>
        <v>0</v>
      </c>
      <c r="P41" s="186"/>
      <c r="Q41" s="180" t="s">
        <v>194</v>
      </c>
      <c r="R41" s="191"/>
      <c r="S41" s="182"/>
      <c r="T41" s="182"/>
      <c r="U41" s="182"/>
      <c r="V41" s="182"/>
      <c r="W41" s="182"/>
      <c r="X41" s="182"/>
      <c r="Y41" s="182"/>
      <c r="Z41" s="182"/>
      <c r="AA41" s="182"/>
      <c r="AB41" s="182"/>
      <c r="AC41" s="192"/>
      <c r="AD41" s="184"/>
      <c r="AE41" s="190" t="n">
        <f aca="false">SUM(R41:AC41)</f>
        <v>0</v>
      </c>
      <c r="AF41" s="140"/>
      <c r="AG41" s="140"/>
      <c r="AH41" s="140"/>
      <c r="AI41" s="140"/>
      <c r="AJ41" s="140"/>
      <c r="AK41" s="140"/>
    </row>
    <row r="42" customFormat="false" ht="22.5" hidden="false" customHeight="true" outlineLevel="1" collapsed="false">
      <c r="A42" s="180" t="s">
        <v>195</v>
      </c>
      <c r="B42" s="191"/>
      <c r="C42" s="182"/>
      <c r="D42" s="182"/>
      <c r="E42" s="182"/>
      <c r="F42" s="182"/>
      <c r="G42" s="182"/>
      <c r="H42" s="182"/>
      <c r="I42" s="182"/>
      <c r="J42" s="182"/>
      <c r="K42" s="182"/>
      <c r="L42" s="182"/>
      <c r="M42" s="183"/>
      <c r="N42" s="184"/>
      <c r="O42" s="185" t="n">
        <f aca="false">SUM(B42:M42)</f>
        <v>0</v>
      </c>
      <c r="P42" s="186"/>
      <c r="Q42" s="180" t="s">
        <v>195</v>
      </c>
      <c r="R42" s="191"/>
      <c r="S42" s="182"/>
      <c r="T42" s="182"/>
      <c r="U42" s="182"/>
      <c r="V42" s="182"/>
      <c r="W42" s="182"/>
      <c r="X42" s="182"/>
      <c r="Y42" s="182"/>
      <c r="Z42" s="182"/>
      <c r="AA42" s="182"/>
      <c r="AB42" s="182"/>
      <c r="AC42" s="192"/>
      <c r="AD42" s="184"/>
      <c r="AE42" s="190" t="n">
        <f aca="false">SUM(R42:AC42)</f>
        <v>0</v>
      </c>
      <c r="AF42" s="140"/>
      <c r="AG42" s="140"/>
      <c r="AH42" s="140"/>
      <c r="AI42" s="140"/>
      <c r="AJ42" s="140"/>
      <c r="AK42" s="140"/>
    </row>
    <row r="43" customFormat="false" ht="12.75" hidden="false" customHeight="true" outlineLevel="1" collapsed="false">
      <c r="A43" s="180" t="s">
        <v>196</v>
      </c>
      <c r="B43" s="191"/>
      <c r="C43" s="182"/>
      <c r="D43" s="182"/>
      <c r="E43" s="182"/>
      <c r="F43" s="182"/>
      <c r="G43" s="182"/>
      <c r="H43" s="182"/>
      <c r="I43" s="182"/>
      <c r="J43" s="182"/>
      <c r="K43" s="182"/>
      <c r="L43" s="182"/>
      <c r="M43" s="183"/>
      <c r="N43" s="184"/>
      <c r="O43" s="185" t="n">
        <f aca="false">SUM(B43:M43)</f>
        <v>0</v>
      </c>
      <c r="P43" s="186"/>
      <c r="Q43" s="180" t="s">
        <v>196</v>
      </c>
      <c r="R43" s="191"/>
      <c r="S43" s="182"/>
      <c r="T43" s="182"/>
      <c r="U43" s="182"/>
      <c r="V43" s="182"/>
      <c r="W43" s="182"/>
      <c r="X43" s="182"/>
      <c r="Y43" s="182"/>
      <c r="Z43" s="182"/>
      <c r="AA43" s="182"/>
      <c r="AB43" s="182"/>
      <c r="AC43" s="192"/>
      <c r="AD43" s="184"/>
      <c r="AE43" s="190" t="n">
        <f aca="false">SUM(R43:AC43)</f>
        <v>0</v>
      </c>
      <c r="AF43" s="140"/>
      <c r="AG43" s="140"/>
      <c r="AH43" s="140"/>
      <c r="AI43" s="140"/>
      <c r="AJ43" s="140"/>
      <c r="AK43" s="140"/>
    </row>
    <row r="44" customFormat="false" ht="12.75" hidden="false" customHeight="true" outlineLevel="1" collapsed="false">
      <c r="A44" s="180" t="s">
        <v>197</v>
      </c>
      <c r="B44" s="191"/>
      <c r="C44" s="182"/>
      <c r="D44" s="182"/>
      <c r="E44" s="182"/>
      <c r="F44" s="182"/>
      <c r="G44" s="182"/>
      <c r="H44" s="182"/>
      <c r="I44" s="182"/>
      <c r="J44" s="182"/>
      <c r="K44" s="182"/>
      <c r="L44" s="182"/>
      <c r="M44" s="183"/>
      <c r="N44" s="184"/>
      <c r="O44" s="185" t="n">
        <f aca="false">SUM(B44:M44)</f>
        <v>0</v>
      </c>
      <c r="P44" s="186"/>
      <c r="Q44" s="180" t="s">
        <v>197</v>
      </c>
      <c r="R44" s="191"/>
      <c r="S44" s="182"/>
      <c r="T44" s="182"/>
      <c r="U44" s="182"/>
      <c r="V44" s="182"/>
      <c r="W44" s="182"/>
      <c r="X44" s="182"/>
      <c r="Y44" s="182"/>
      <c r="Z44" s="182"/>
      <c r="AA44" s="182"/>
      <c r="AB44" s="182"/>
      <c r="AC44" s="183"/>
      <c r="AD44" s="184"/>
      <c r="AE44" s="190" t="n">
        <f aca="false">SUM(R44:AC44)</f>
        <v>0</v>
      </c>
      <c r="AF44" s="140"/>
      <c r="AG44" s="140"/>
      <c r="AH44" s="140"/>
      <c r="AI44" s="140"/>
      <c r="AJ44" s="140"/>
      <c r="AK44" s="140"/>
    </row>
    <row r="45" customFormat="false" ht="12.75" hidden="false" customHeight="true" outlineLevel="1" collapsed="false">
      <c r="A45" s="180" t="s">
        <v>198</v>
      </c>
      <c r="B45" s="191"/>
      <c r="C45" s="182"/>
      <c r="D45" s="182"/>
      <c r="E45" s="182"/>
      <c r="F45" s="182"/>
      <c r="G45" s="182"/>
      <c r="H45" s="182"/>
      <c r="I45" s="182"/>
      <c r="J45" s="182"/>
      <c r="K45" s="182"/>
      <c r="L45" s="182"/>
      <c r="M45" s="183"/>
      <c r="N45" s="184"/>
      <c r="O45" s="185" t="n">
        <f aca="false">SUM(B45:M45)</f>
        <v>0</v>
      </c>
      <c r="P45" s="186"/>
      <c r="Q45" s="180" t="s">
        <v>198</v>
      </c>
      <c r="R45" s="191"/>
      <c r="S45" s="182"/>
      <c r="T45" s="182"/>
      <c r="U45" s="182"/>
      <c r="V45" s="182"/>
      <c r="W45" s="182"/>
      <c r="X45" s="182"/>
      <c r="Y45" s="182"/>
      <c r="Z45" s="182"/>
      <c r="AA45" s="182"/>
      <c r="AB45" s="182"/>
      <c r="AC45" s="192"/>
      <c r="AD45" s="184"/>
      <c r="AE45" s="190" t="n">
        <f aca="false">SUM(R45:AC45)</f>
        <v>0</v>
      </c>
      <c r="AF45" s="140"/>
      <c r="AG45" s="140"/>
      <c r="AH45" s="140"/>
      <c r="AI45" s="140"/>
      <c r="AJ45" s="140"/>
      <c r="AK45" s="140"/>
    </row>
    <row r="46" customFormat="false" ht="12.75" hidden="false" customHeight="true" outlineLevel="1" collapsed="false">
      <c r="A46" s="180" t="s">
        <v>199</v>
      </c>
      <c r="B46" s="191"/>
      <c r="C46" s="182"/>
      <c r="D46" s="182"/>
      <c r="E46" s="182"/>
      <c r="F46" s="182"/>
      <c r="G46" s="182"/>
      <c r="H46" s="182"/>
      <c r="I46" s="182"/>
      <c r="J46" s="182"/>
      <c r="K46" s="182"/>
      <c r="L46" s="182"/>
      <c r="M46" s="183"/>
      <c r="N46" s="184"/>
      <c r="O46" s="185" t="n">
        <f aca="false">SUM(B46:M46)</f>
        <v>0</v>
      </c>
      <c r="P46" s="186"/>
      <c r="Q46" s="180" t="s">
        <v>199</v>
      </c>
      <c r="R46" s="191"/>
      <c r="S46" s="182"/>
      <c r="T46" s="182"/>
      <c r="U46" s="182"/>
      <c r="V46" s="182"/>
      <c r="W46" s="182"/>
      <c r="X46" s="182"/>
      <c r="Y46" s="182"/>
      <c r="Z46" s="182"/>
      <c r="AA46" s="182"/>
      <c r="AB46" s="182"/>
      <c r="AC46" s="192"/>
      <c r="AD46" s="184"/>
      <c r="AE46" s="190" t="n">
        <f aca="false">SUM(R46:AC46)</f>
        <v>0</v>
      </c>
      <c r="AF46" s="140"/>
      <c r="AG46" s="140"/>
      <c r="AH46" s="140"/>
      <c r="AI46" s="140"/>
      <c r="AJ46" s="140"/>
      <c r="AK46" s="140"/>
    </row>
    <row r="47" customFormat="false" ht="12.75" hidden="false" customHeight="true" outlineLevel="1" collapsed="false">
      <c r="A47" s="180" t="s">
        <v>200</v>
      </c>
      <c r="B47" s="191"/>
      <c r="C47" s="182"/>
      <c r="D47" s="182"/>
      <c r="E47" s="182"/>
      <c r="F47" s="182"/>
      <c r="G47" s="182"/>
      <c r="H47" s="182"/>
      <c r="I47" s="182"/>
      <c r="J47" s="182"/>
      <c r="K47" s="182"/>
      <c r="L47" s="182"/>
      <c r="M47" s="183"/>
      <c r="N47" s="184"/>
      <c r="O47" s="185" t="n">
        <f aca="false">SUM(B47:M47)</f>
        <v>0</v>
      </c>
      <c r="P47" s="186"/>
      <c r="Q47" s="180" t="s">
        <v>200</v>
      </c>
      <c r="R47" s="191"/>
      <c r="S47" s="182"/>
      <c r="T47" s="182"/>
      <c r="U47" s="182"/>
      <c r="V47" s="182"/>
      <c r="W47" s="182"/>
      <c r="X47" s="182"/>
      <c r="Y47" s="182"/>
      <c r="Z47" s="182"/>
      <c r="AA47" s="182"/>
      <c r="AB47" s="182"/>
      <c r="AC47" s="192"/>
      <c r="AD47" s="184"/>
      <c r="AE47" s="190" t="n">
        <f aca="false">SUM(R47:AC47)</f>
        <v>0</v>
      </c>
      <c r="AF47" s="140"/>
      <c r="AG47" s="140"/>
      <c r="AH47" s="140"/>
      <c r="AI47" s="140"/>
      <c r="AJ47" s="140"/>
      <c r="AK47" s="140"/>
    </row>
    <row r="48" customFormat="false" ht="12.75" hidden="false" customHeight="true" outlineLevel="1" collapsed="false">
      <c r="A48" s="180" t="s">
        <v>201</v>
      </c>
      <c r="B48" s="191"/>
      <c r="C48" s="182"/>
      <c r="D48" s="182"/>
      <c r="E48" s="182"/>
      <c r="F48" s="182"/>
      <c r="G48" s="182"/>
      <c r="H48" s="182"/>
      <c r="I48" s="182"/>
      <c r="J48" s="182"/>
      <c r="K48" s="182"/>
      <c r="L48" s="182"/>
      <c r="M48" s="183"/>
      <c r="N48" s="184"/>
      <c r="O48" s="185" t="n">
        <f aca="false">SUM(B48:M48)</f>
        <v>0</v>
      </c>
      <c r="P48" s="186"/>
      <c r="Q48" s="180" t="s">
        <v>201</v>
      </c>
      <c r="R48" s="191"/>
      <c r="S48" s="182"/>
      <c r="T48" s="182"/>
      <c r="U48" s="182"/>
      <c r="V48" s="182"/>
      <c r="W48" s="182"/>
      <c r="X48" s="182"/>
      <c r="Y48" s="182"/>
      <c r="Z48" s="182"/>
      <c r="AA48" s="182"/>
      <c r="AB48" s="182"/>
      <c r="AC48" s="192"/>
      <c r="AD48" s="184"/>
      <c r="AE48" s="190" t="n">
        <f aca="false">SUM(R48:AC48)</f>
        <v>0</v>
      </c>
      <c r="AF48" s="140"/>
      <c r="AG48" s="140"/>
      <c r="AH48" s="140"/>
      <c r="AI48" s="140"/>
      <c r="AJ48" s="140"/>
      <c r="AK48" s="140"/>
    </row>
    <row r="49" customFormat="false" ht="12.75" hidden="false" customHeight="true" outlineLevel="1" collapsed="false">
      <c r="A49" s="180" t="s">
        <v>202</v>
      </c>
      <c r="B49" s="191"/>
      <c r="C49" s="182"/>
      <c r="D49" s="182"/>
      <c r="E49" s="182"/>
      <c r="F49" s="182"/>
      <c r="G49" s="182"/>
      <c r="H49" s="182"/>
      <c r="I49" s="182"/>
      <c r="J49" s="182"/>
      <c r="K49" s="182"/>
      <c r="L49" s="182"/>
      <c r="M49" s="183"/>
      <c r="N49" s="184"/>
      <c r="O49" s="185" t="n">
        <f aca="false">SUM(B49:M49)</f>
        <v>0</v>
      </c>
      <c r="P49" s="186"/>
      <c r="Q49" s="180" t="s">
        <v>202</v>
      </c>
      <c r="R49" s="191"/>
      <c r="S49" s="182"/>
      <c r="T49" s="182"/>
      <c r="U49" s="182"/>
      <c r="V49" s="182"/>
      <c r="W49" s="182"/>
      <c r="X49" s="182"/>
      <c r="Y49" s="182"/>
      <c r="Z49" s="182"/>
      <c r="AA49" s="182"/>
      <c r="AB49" s="182"/>
      <c r="AC49" s="192"/>
      <c r="AD49" s="184"/>
      <c r="AE49" s="190" t="n">
        <f aca="false">SUM(R49:AC49)</f>
        <v>0</v>
      </c>
      <c r="AF49" s="140"/>
      <c r="AG49" s="140"/>
      <c r="AH49" s="140"/>
      <c r="AI49" s="140"/>
      <c r="AJ49" s="140"/>
      <c r="AK49" s="140"/>
    </row>
    <row r="50" customFormat="false" ht="12.75" hidden="false" customHeight="true" outlineLevel="1" collapsed="false">
      <c r="A50" s="193" t="s">
        <v>203</v>
      </c>
      <c r="B50" s="191"/>
      <c r="C50" s="182"/>
      <c r="D50" s="182"/>
      <c r="E50" s="182"/>
      <c r="F50" s="182"/>
      <c r="G50" s="182"/>
      <c r="H50" s="182"/>
      <c r="I50" s="182"/>
      <c r="J50" s="182"/>
      <c r="K50" s="182"/>
      <c r="L50" s="182"/>
      <c r="M50" s="183"/>
      <c r="N50" s="184"/>
      <c r="O50" s="185" t="n">
        <f aca="false">SUM(B50:M50)</f>
        <v>0</v>
      </c>
      <c r="P50" s="186"/>
      <c r="Q50" s="193" t="s">
        <v>203</v>
      </c>
      <c r="R50" s="191"/>
      <c r="S50" s="182"/>
      <c r="T50" s="182"/>
      <c r="U50" s="182"/>
      <c r="V50" s="182"/>
      <c r="W50" s="182"/>
      <c r="X50" s="182"/>
      <c r="Y50" s="182"/>
      <c r="Z50" s="182"/>
      <c r="AA50" s="182"/>
      <c r="AB50" s="182"/>
      <c r="AC50" s="192"/>
      <c r="AD50" s="184"/>
      <c r="AE50" s="190" t="n">
        <f aca="false">SUM(R50:AC50)</f>
        <v>0</v>
      </c>
      <c r="AF50" s="140"/>
      <c r="AG50" s="140"/>
      <c r="AH50" s="140"/>
      <c r="AI50" s="140"/>
      <c r="AJ50" s="140"/>
      <c r="AK50" s="140"/>
    </row>
    <row r="51" customFormat="false" ht="12.75" hidden="false" customHeight="true" outlineLevel="1" collapsed="false">
      <c r="A51" s="193" t="s">
        <v>204</v>
      </c>
      <c r="B51" s="191"/>
      <c r="C51" s="182"/>
      <c r="D51" s="182"/>
      <c r="E51" s="182"/>
      <c r="F51" s="182"/>
      <c r="G51" s="182"/>
      <c r="H51" s="182"/>
      <c r="I51" s="182"/>
      <c r="J51" s="182"/>
      <c r="K51" s="182"/>
      <c r="L51" s="182"/>
      <c r="M51" s="183"/>
      <c r="N51" s="184"/>
      <c r="O51" s="185" t="n">
        <f aca="false">SUM(B51:M51)</f>
        <v>0</v>
      </c>
      <c r="P51" s="186"/>
      <c r="Q51" s="193" t="s">
        <v>204</v>
      </c>
      <c r="R51" s="191"/>
      <c r="S51" s="182"/>
      <c r="T51" s="182"/>
      <c r="U51" s="182"/>
      <c r="V51" s="182"/>
      <c r="W51" s="182"/>
      <c r="X51" s="182"/>
      <c r="Y51" s="182"/>
      <c r="Z51" s="182"/>
      <c r="AA51" s="182"/>
      <c r="AB51" s="182"/>
      <c r="AC51" s="192"/>
      <c r="AD51" s="184"/>
      <c r="AE51" s="190" t="n">
        <f aca="false">SUM(R51:AC51)</f>
        <v>0</v>
      </c>
      <c r="AF51" s="140"/>
      <c r="AG51" s="140"/>
      <c r="AH51" s="140"/>
      <c r="AI51" s="140"/>
      <c r="AJ51" s="140"/>
      <c r="AK51" s="140"/>
    </row>
    <row r="52" customFormat="false" ht="12.75" hidden="false" customHeight="true" outlineLevel="1" collapsed="false">
      <c r="A52" s="193" t="s">
        <v>205</v>
      </c>
      <c r="B52" s="191"/>
      <c r="C52" s="182"/>
      <c r="D52" s="182"/>
      <c r="E52" s="182"/>
      <c r="F52" s="182"/>
      <c r="G52" s="182"/>
      <c r="H52" s="182"/>
      <c r="I52" s="182"/>
      <c r="J52" s="182"/>
      <c r="K52" s="182"/>
      <c r="L52" s="182"/>
      <c r="M52" s="183"/>
      <c r="N52" s="184" t="n">
        <v>1</v>
      </c>
      <c r="O52" s="185" t="n">
        <f aca="false">SUM(B52:M52)</f>
        <v>0</v>
      </c>
      <c r="P52" s="186"/>
      <c r="Q52" s="193" t="s">
        <v>205</v>
      </c>
      <c r="R52" s="191"/>
      <c r="S52" s="182"/>
      <c r="T52" s="182"/>
      <c r="U52" s="182"/>
      <c r="V52" s="182"/>
      <c r="W52" s="182"/>
      <c r="X52" s="182"/>
      <c r="Y52" s="182"/>
      <c r="Z52" s="182"/>
      <c r="AA52" s="182"/>
      <c r="AB52" s="182"/>
      <c r="AC52" s="192"/>
      <c r="AD52" s="184"/>
      <c r="AE52" s="190" t="n">
        <f aca="false">SUM(R52:AC52)</f>
        <v>0</v>
      </c>
      <c r="AF52" s="140"/>
      <c r="AG52" s="140"/>
      <c r="AH52" s="140"/>
      <c r="AI52" s="140"/>
      <c r="AJ52" s="140"/>
      <c r="AK52" s="140"/>
    </row>
    <row r="53" customFormat="false" ht="15" hidden="false" customHeight="false" outlineLevel="0" collapsed="false">
      <c r="A53" s="193" t="s">
        <v>206</v>
      </c>
      <c r="B53" s="191"/>
      <c r="C53" s="182"/>
      <c r="D53" s="182"/>
      <c r="E53" s="182"/>
      <c r="F53" s="182"/>
      <c r="G53" s="182"/>
      <c r="H53" s="182"/>
      <c r="I53" s="182"/>
      <c r="J53" s="182"/>
      <c r="K53" s="182"/>
      <c r="L53" s="182"/>
      <c r="M53" s="183"/>
      <c r="N53" s="184"/>
      <c r="O53" s="185" t="n">
        <f aca="false">SUM(B53:M53)</f>
        <v>0</v>
      </c>
      <c r="P53" s="186"/>
      <c r="Q53" s="193" t="s">
        <v>206</v>
      </c>
      <c r="R53" s="191"/>
      <c r="S53" s="182"/>
      <c r="T53" s="182"/>
      <c r="U53" s="182"/>
      <c r="V53" s="182"/>
      <c r="W53" s="182"/>
      <c r="X53" s="182"/>
      <c r="Y53" s="182"/>
      <c r="Z53" s="182"/>
      <c r="AA53" s="182"/>
      <c r="AB53" s="182"/>
      <c r="AC53" s="192"/>
      <c r="AD53" s="184"/>
      <c r="AE53" s="190" t="n">
        <f aca="false">SUM(R53:AC53)</f>
        <v>0</v>
      </c>
      <c r="AF53" s="140"/>
      <c r="AG53" s="140"/>
      <c r="AH53" s="140"/>
      <c r="AI53" s="140"/>
      <c r="AJ53" s="140"/>
      <c r="AK53" s="140"/>
    </row>
    <row r="54" customFormat="false" ht="15" hidden="false" customHeight="false" outlineLevel="0" collapsed="false">
      <c r="A54" s="193" t="s">
        <v>96</v>
      </c>
      <c r="B54" s="191"/>
      <c r="C54" s="182"/>
      <c r="D54" s="182"/>
      <c r="E54" s="182"/>
      <c r="F54" s="182"/>
      <c r="G54" s="182"/>
      <c r="H54" s="182"/>
      <c r="I54" s="182"/>
      <c r="J54" s="182"/>
      <c r="K54" s="182"/>
      <c r="L54" s="182"/>
      <c r="M54" s="183"/>
      <c r="N54" s="184"/>
      <c r="O54" s="185" t="n">
        <f aca="false">SUM(B54:M54)</f>
        <v>0</v>
      </c>
      <c r="P54" s="186"/>
      <c r="Q54" s="193" t="s">
        <v>96</v>
      </c>
      <c r="R54" s="191"/>
      <c r="S54" s="182"/>
      <c r="T54" s="182"/>
      <c r="U54" s="182"/>
      <c r="V54" s="182"/>
      <c r="W54" s="182"/>
      <c r="X54" s="182"/>
      <c r="Y54" s="182"/>
      <c r="Z54" s="182"/>
      <c r="AA54" s="182"/>
      <c r="AB54" s="182"/>
      <c r="AC54" s="192"/>
      <c r="AD54" s="184"/>
      <c r="AE54" s="190" t="n">
        <f aca="false">SUM(R54:AC54)</f>
        <v>0</v>
      </c>
      <c r="AF54" s="140"/>
      <c r="AG54" s="140"/>
      <c r="AH54" s="140"/>
      <c r="AI54" s="140"/>
      <c r="AJ54" s="140"/>
      <c r="AK54" s="140"/>
    </row>
    <row r="55" customFormat="false" ht="3" hidden="false" customHeight="true" outlineLevel="0" collapsed="false">
      <c r="A55" s="196"/>
      <c r="B55" s="191"/>
      <c r="C55" s="182"/>
      <c r="D55" s="182"/>
      <c r="E55" s="182"/>
      <c r="F55" s="182"/>
      <c r="G55" s="182"/>
      <c r="H55" s="182"/>
      <c r="I55" s="182"/>
      <c r="J55" s="182"/>
      <c r="K55" s="182"/>
      <c r="L55" s="182"/>
      <c r="M55" s="183"/>
      <c r="N55" s="184"/>
      <c r="O55" s="185" t="n">
        <f aca="false">SUM(B55:M55)</f>
        <v>0</v>
      </c>
      <c r="P55" s="186"/>
      <c r="Q55" s="196"/>
      <c r="R55" s="191"/>
      <c r="S55" s="182"/>
      <c r="T55" s="182"/>
      <c r="U55" s="182"/>
      <c r="V55" s="182"/>
      <c r="W55" s="182"/>
      <c r="X55" s="182"/>
      <c r="Y55" s="182"/>
      <c r="Z55" s="182"/>
      <c r="AA55" s="182"/>
      <c r="AB55" s="182"/>
      <c r="AC55" s="192"/>
      <c r="AD55" s="184"/>
      <c r="AE55" s="190" t="n">
        <f aca="false">SUM(R55:AC55)</f>
        <v>0</v>
      </c>
      <c r="AF55" s="140"/>
      <c r="AG55" s="140"/>
      <c r="AH55" s="140"/>
      <c r="AI55" s="140"/>
      <c r="AJ55" s="140"/>
      <c r="AK55" s="140"/>
    </row>
    <row r="56" customFormat="false" ht="15" hidden="false" customHeight="false" outlineLevel="0" collapsed="false">
      <c r="A56" s="201" t="s">
        <v>207</v>
      </c>
      <c r="B56" s="191"/>
      <c r="C56" s="182"/>
      <c r="D56" s="182"/>
      <c r="E56" s="182"/>
      <c r="F56" s="182"/>
      <c r="G56" s="182"/>
      <c r="H56" s="182"/>
      <c r="I56" s="182"/>
      <c r="J56" s="182"/>
      <c r="K56" s="182"/>
      <c r="L56" s="182"/>
      <c r="M56" s="183"/>
      <c r="N56" s="184"/>
      <c r="O56" s="185" t="n">
        <f aca="false">SUM(B56:M56)</f>
        <v>0</v>
      </c>
      <c r="P56" s="186"/>
      <c r="Q56" s="201" t="s">
        <v>207</v>
      </c>
      <c r="R56" s="191"/>
      <c r="S56" s="182"/>
      <c r="T56" s="182"/>
      <c r="U56" s="182"/>
      <c r="V56" s="182"/>
      <c r="W56" s="182"/>
      <c r="X56" s="182"/>
      <c r="Y56" s="182"/>
      <c r="Z56" s="182"/>
      <c r="AA56" s="182"/>
      <c r="AB56" s="182"/>
      <c r="AC56" s="192"/>
      <c r="AD56" s="184"/>
      <c r="AE56" s="190" t="n">
        <f aca="false">SUM(R56:AC56)</f>
        <v>0</v>
      </c>
      <c r="AF56" s="140"/>
      <c r="AG56" s="140"/>
      <c r="AH56" s="140"/>
      <c r="AI56" s="140"/>
      <c r="AJ56" s="140"/>
      <c r="AK56" s="140"/>
    </row>
    <row r="57" customFormat="false" ht="3" hidden="false" customHeight="true" outlineLevel="0" collapsed="false">
      <c r="A57" s="196"/>
      <c r="B57" s="191"/>
      <c r="C57" s="182"/>
      <c r="D57" s="182"/>
      <c r="E57" s="182"/>
      <c r="F57" s="182"/>
      <c r="G57" s="182"/>
      <c r="H57" s="182"/>
      <c r="I57" s="182"/>
      <c r="J57" s="182"/>
      <c r="K57" s="182"/>
      <c r="L57" s="182"/>
      <c r="M57" s="183"/>
      <c r="N57" s="184"/>
      <c r="O57" s="185" t="n">
        <f aca="false">SUM(B57:M57)</f>
        <v>0</v>
      </c>
      <c r="P57" s="186"/>
      <c r="Q57" s="196"/>
      <c r="R57" s="191"/>
      <c r="S57" s="182"/>
      <c r="T57" s="182"/>
      <c r="U57" s="182"/>
      <c r="V57" s="182"/>
      <c r="W57" s="182"/>
      <c r="X57" s="182"/>
      <c r="Y57" s="182"/>
      <c r="Z57" s="182"/>
      <c r="AA57" s="182"/>
      <c r="AB57" s="182"/>
      <c r="AC57" s="192"/>
      <c r="AD57" s="184"/>
      <c r="AE57" s="190" t="n">
        <f aca="false">SUM(R57:AC57)</f>
        <v>0</v>
      </c>
      <c r="AF57" s="140"/>
      <c r="AG57" s="140"/>
      <c r="AH57" s="140"/>
      <c r="AI57" s="140"/>
      <c r="AJ57" s="140"/>
      <c r="AK57" s="140"/>
    </row>
    <row r="58" customFormat="false" ht="15" hidden="false" customHeight="false" outlineLevel="0" collapsed="false">
      <c r="A58" s="201" t="s">
        <v>208</v>
      </c>
      <c r="B58" s="191"/>
      <c r="C58" s="182"/>
      <c r="D58" s="182"/>
      <c r="E58" s="182"/>
      <c r="F58" s="182"/>
      <c r="G58" s="182"/>
      <c r="H58" s="182"/>
      <c r="I58" s="182"/>
      <c r="J58" s="182"/>
      <c r="K58" s="182"/>
      <c r="L58" s="182"/>
      <c r="M58" s="183"/>
      <c r="N58" s="184"/>
      <c r="O58" s="185" t="n">
        <f aca="false">SUM(B58:M58)</f>
        <v>0</v>
      </c>
      <c r="P58" s="186"/>
      <c r="Q58" s="201" t="s">
        <v>208</v>
      </c>
      <c r="R58" s="191"/>
      <c r="S58" s="182"/>
      <c r="T58" s="182"/>
      <c r="U58" s="182"/>
      <c r="V58" s="182"/>
      <c r="W58" s="182"/>
      <c r="X58" s="182"/>
      <c r="Y58" s="182"/>
      <c r="Z58" s="182"/>
      <c r="AA58" s="182"/>
      <c r="AB58" s="182"/>
      <c r="AC58" s="192"/>
      <c r="AD58" s="184"/>
      <c r="AE58" s="190" t="n">
        <f aca="false">SUM(R58:AC58)</f>
        <v>0</v>
      </c>
      <c r="AF58" s="140"/>
      <c r="AG58" s="140"/>
      <c r="AH58" s="140"/>
      <c r="AI58" s="140"/>
      <c r="AJ58" s="140"/>
      <c r="AK58" s="140"/>
    </row>
    <row r="59" customFormat="false" ht="15" hidden="false" customHeight="false" outlineLevel="0" collapsed="false">
      <c r="A59" s="180" t="s">
        <v>209</v>
      </c>
      <c r="B59" s="191"/>
      <c r="C59" s="182"/>
      <c r="D59" s="182"/>
      <c r="E59" s="182"/>
      <c r="F59" s="182"/>
      <c r="G59" s="182"/>
      <c r="H59" s="182"/>
      <c r="I59" s="182"/>
      <c r="J59" s="182"/>
      <c r="K59" s="182"/>
      <c r="L59" s="182"/>
      <c r="M59" s="183"/>
      <c r="N59" s="184"/>
      <c r="O59" s="185" t="n">
        <f aca="false">SUM(B59:M59)</f>
        <v>0</v>
      </c>
      <c r="P59" s="186"/>
      <c r="Q59" s="180" t="s">
        <v>209</v>
      </c>
      <c r="R59" s="191"/>
      <c r="S59" s="182"/>
      <c r="T59" s="182"/>
      <c r="U59" s="182"/>
      <c r="V59" s="182"/>
      <c r="W59" s="182"/>
      <c r="X59" s="182"/>
      <c r="Y59" s="182"/>
      <c r="Z59" s="182"/>
      <c r="AA59" s="182"/>
      <c r="AB59" s="182"/>
      <c r="AC59" s="192"/>
      <c r="AD59" s="184"/>
      <c r="AE59" s="190" t="n">
        <f aca="false">SUM(R59:AC59)</f>
        <v>0</v>
      </c>
      <c r="AF59" s="140"/>
      <c r="AG59" s="140"/>
      <c r="AH59" s="140"/>
      <c r="AI59" s="140"/>
      <c r="AJ59" s="140"/>
      <c r="AK59" s="140"/>
    </row>
    <row r="60" customFormat="false" ht="15" hidden="false" customHeight="false" outlineLevel="0" collapsed="false">
      <c r="A60" s="180" t="s">
        <v>210</v>
      </c>
      <c r="B60" s="191"/>
      <c r="C60" s="182"/>
      <c r="D60" s="182"/>
      <c r="E60" s="182"/>
      <c r="F60" s="182"/>
      <c r="G60" s="182"/>
      <c r="H60" s="182"/>
      <c r="I60" s="182"/>
      <c r="J60" s="182"/>
      <c r="K60" s="182"/>
      <c r="L60" s="182"/>
      <c r="M60" s="183"/>
      <c r="N60" s="184"/>
      <c r="O60" s="185" t="n">
        <f aca="false">SUM(B60:M60)</f>
        <v>0</v>
      </c>
      <c r="P60" s="186"/>
      <c r="Q60" s="180" t="s">
        <v>210</v>
      </c>
      <c r="R60" s="191"/>
      <c r="S60" s="182"/>
      <c r="T60" s="182"/>
      <c r="U60" s="182"/>
      <c r="V60" s="182"/>
      <c r="W60" s="182"/>
      <c r="X60" s="182"/>
      <c r="Y60" s="182"/>
      <c r="Z60" s="182"/>
      <c r="AA60" s="182"/>
      <c r="AB60" s="182"/>
      <c r="AC60" s="192"/>
      <c r="AD60" s="184"/>
      <c r="AE60" s="190" t="n">
        <f aca="false">SUM(R60:AC60)</f>
        <v>0</v>
      </c>
      <c r="AF60" s="140"/>
      <c r="AG60" s="140"/>
      <c r="AH60" s="140"/>
      <c r="AI60" s="140"/>
      <c r="AJ60" s="140"/>
      <c r="AK60" s="140"/>
    </row>
    <row r="61" customFormat="false" ht="3" hidden="false" customHeight="true" outlineLevel="0" collapsed="false">
      <c r="A61" s="196"/>
      <c r="B61" s="191"/>
      <c r="C61" s="182"/>
      <c r="D61" s="182"/>
      <c r="E61" s="182"/>
      <c r="F61" s="182"/>
      <c r="G61" s="182"/>
      <c r="H61" s="182"/>
      <c r="I61" s="182"/>
      <c r="J61" s="182"/>
      <c r="K61" s="182"/>
      <c r="L61" s="182"/>
      <c r="M61" s="183"/>
      <c r="N61" s="184"/>
      <c r="O61" s="185" t="n">
        <f aca="false">SUM(B61:M61)</f>
        <v>0</v>
      </c>
      <c r="P61" s="186"/>
      <c r="Q61" s="196"/>
      <c r="R61" s="191"/>
      <c r="S61" s="182"/>
      <c r="T61" s="182"/>
      <c r="U61" s="182"/>
      <c r="V61" s="182"/>
      <c r="W61" s="182"/>
      <c r="X61" s="182"/>
      <c r="Y61" s="182"/>
      <c r="Z61" s="182"/>
      <c r="AA61" s="182"/>
      <c r="AB61" s="182"/>
      <c r="AC61" s="192"/>
      <c r="AD61" s="184"/>
      <c r="AE61" s="190" t="n">
        <f aca="false">SUM(R61:AC61)</f>
        <v>0</v>
      </c>
      <c r="AF61" s="140"/>
      <c r="AG61" s="140"/>
      <c r="AH61" s="140"/>
      <c r="AI61" s="140"/>
      <c r="AJ61" s="140"/>
      <c r="AK61" s="140"/>
    </row>
    <row r="62" customFormat="false" ht="25.5" hidden="false" customHeight="true" outlineLevel="0" collapsed="false">
      <c r="A62" s="199" t="s">
        <v>211</v>
      </c>
      <c r="B62" s="191"/>
      <c r="C62" s="182"/>
      <c r="D62" s="182"/>
      <c r="E62" s="182"/>
      <c r="F62" s="182"/>
      <c r="G62" s="182"/>
      <c r="H62" s="182"/>
      <c r="I62" s="182"/>
      <c r="J62" s="182"/>
      <c r="K62" s="182"/>
      <c r="L62" s="182"/>
      <c r="M62" s="183"/>
      <c r="N62" s="184"/>
      <c r="O62" s="185" t="n">
        <f aca="false">SUM(B62:M62)</f>
        <v>0</v>
      </c>
      <c r="P62" s="229"/>
      <c r="Q62" s="199" t="s">
        <v>211</v>
      </c>
      <c r="R62" s="191"/>
      <c r="S62" s="182"/>
      <c r="T62" s="182"/>
      <c r="U62" s="182"/>
      <c r="V62" s="182"/>
      <c r="W62" s="182"/>
      <c r="X62" s="182"/>
      <c r="Y62" s="182"/>
      <c r="Z62" s="182"/>
      <c r="AA62" s="182"/>
      <c r="AB62" s="182"/>
      <c r="AC62" s="192"/>
      <c r="AD62" s="184"/>
      <c r="AE62" s="190" t="n">
        <f aca="false">SUM(R62:AC62)</f>
        <v>0</v>
      </c>
      <c r="AF62" s="140"/>
      <c r="AG62" s="140"/>
      <c r="AH62" s="140"/>
      <c r="AI62" s="140"/>
      <c r="AJ62" s="140"/>
      <c r="AK62" s="140"/>
    </row>
    <row r="63" customFormat="false" ht="23.25" hidden="false" customHeight="true" outlineLevel="0" collapsed="false">
      <c r="A63" s="193" t="s">
        <v>212</v>
      </c>
      <c r="B63" s="191"/>
      <c r="C63" s="182"/>
      <c r="D63" s="182"/>
      <c r="E63" s="182"/>
      <c r="F63" s="182"/>
      <c r="G63" s="182"/>
      <c r="H63" s="182"/>
      <c r="I63" s="182"/>
      <c r="J63" s="182"/>
      <c r="K63" s="182"/>
      <c r="L63" s="182"/>
      <c r="M63" s="183"/>
      <c r="N63" s="184"/>
      <c r="O63" s="185" t="n">
        <f aca="false">SUM(B63:M63)</f>
        <v>0</v>
      </c>
      <c r="P63" s="186"/>
      <c r="Q63" s="193" t="s">
        <v>212</v>
      </c>
      <c r="R63" s="191"/>
      <c r="S63" s="182"/>
      <c r="T63" s="182"/>
      <c r="U63" s="182"/>
      <c r="V63" s="182"/>
      <c r="W63" s="182"/>
      <c r="X63" s="182"/>
      <c r="Y63" s="182"/>
      <c r="Z63" s="182"/>
      <c r="AA63" s="182"/>
      <c r="AB63" s="182"/>
      <c r="AC63" s="192"/>
      <c r="AD63" s="184"/>
      <c r="AE63" s="190" t="n">
        <f aca="false">SUM(R63:AC63)</f>
        <v>0</v>
      </c>
      <c r="AF63" s="140"/>
      <c r="AG63" s="140"/>
      <c r="AH63" s="140"/>
      <c r="AI63" s="140"/>
      <c r="AJ63" s="140"/>
      <c r="AK63" s="140"/>
    </row>
    <row r="64" customFormat="false" ht="15" hidden="false" customHeight="false" outlineLevel="0" collapsed="false">
      <c r="A64" s="180" t="s">
        <v>213</v>
      </c>
      <c r="B64" s="191"/>
      <c r="C64" s="182"/>
      <c r="D64" s="182"/>
      <c r="E64" s="182"/>
      <c r="F64" s="182"/>
      <c r="G64" s="182"/>
      <c r="H64" s="182"/>
      <c r="I64" s="182"/>
      <c r="J64" s="182"/>
      <c r="K64" s="182"/>
      <c r="L64" s="182"/>
      <c r="M64" s="183"/>
      <c r="N64" s="184"/>
      <c r="O64" s="185" t="n">
        <f aca="false">SUM(B64:M64)</f>
        <v>0</v>
      </c>
      <c r="P64" s="186"/>
      <c r="Q64" s="180" t="s">
        <v>213</v>
      </c>
      <c r="R64" s="191"/>
      <c r="S64" s="182"/>
      <c r="T64" s="182"/>
      <c r="U64" s="182"/>
      <c r="V64" s="182"/>
      <c r="W64" s="182"/>
      <c r="X64" s="182"/>
      <c r="Y64" s="182"/>
      <c r="Z64" s="182"/>
      <c r="AA64" s="182"/>
      <c r="AB64" s="182"/>
      <c r="AC64" s="192"/>
      <c r="AD64" s="184"/>
      <c r="AE64" s="190" t="n">
        <f aca="false">SUM(R64:AC64)</f>
        <v>0</v>
      </c>
      <c r="AF64" s="140"/>
      <c r="AG64" s="140"/>
      <c r="AH64" s="140"/>
      <c r="AI64" s="140"/>
      <c r="AJ64" s="140"/>
      <c r="AK64" s="140"/>
    </row>
    <row r="65" customFormat="false" ht="15" hidden="false" customHeight="false" outlineLevel="0" collapsed="false">
      <c r="A65" s="180" t="s">
        <v>214</v>
      </c>
      <c r="B65" s="191"/>
      <c r="C65" s="182"/>
      <c r="D65" s="182"/>
      <c r="E65" s="182"/>
      <c r="F65" s="182"/>
      <c r="G65" s="182"/>
      <c r="H65" s="182"/>
      <c r="I65" s="182"/>
      <c r="J65" s="182"/>
      <c r="K65" s="182"/>
      <c r="L65" s="182"/>
      <c r="M65" s="183"/>
      <c r="N65" s="184"/>
      <c r="O65" s="185"/>
      <c r="P65" s="186"/>
      <c r="Q65" s="180" t="s">
        <v>214</v>
      </c>
      <c r="R65" s="191"/>
      <c r="S65" s="182"/>
      <c r="T65" s="182"/>
      <c r="U65" s="182"/>
      <c r="V65" s="182"/>
      <c r="W65" s="182"/>
      <c r="X65" s="182"/>
      <c r="Y65" s="182"/>
      <c r="Z65" s="182"/>
      <c r="AA65" s="182"/>
      <c r="AB65" s="182"/>
      <c r="AC65" s="192"/>
      <c r="AD65" s="184"/>
      <c r="AE65" s="190"/>
      <c r="AF65" s="140"/>
      <c r="AG65" s="140"/>
      <c r="AH65" s="140"/>
      <c r="AI65" s="140"/>
      <c r="AJ65" s="140"/>
      <c r="AK65" s="140"/>
    </row>
    <row r="66" customFormat="false" ht="23.25" hidden="false" customHeight="false" outlineLevel="0" collapsed="false">
      <c r="A66" s="180" t="s">
        <v>215</v>
      </c>
      <c r="B66" s="191"/>
      <c r="C66" s="182"/>
      <c r="D66" s="182"/>
      <c r="E66" s="182"/>
      <c r="F66" s="182"/>
      <c r="G66" s="182"/>
      <c r="H66" s="182"/>
      <c r="I66" s="182"/>
      <c r="J66" s="182"/>
      <c r="K66" s="182"/>
      <c r="L66" s="182"/>
      <c r="M66" s="183"/>
      <c r="N66" s="184"/>
      <c r="O66" s="185" t="n">
        <f aca="false">SUM(B66:M66)</f>
        <v>0</v>
      </c>
      <c r="P66" s="186"/>
      <c r="Q66" s="180" t="s">
        <v>215</v>
      </c>
      <c r="R66" s="191"/>
      <c r="S66" s="182"/>
      <c r="T66" s="182"/>
      <c r="U66" s="182"/>
      <c r="V66" s="182"/>
      <c r="W66" s="182"/>
      <c r="X66" s="182"/>
      <c r="Y66" s="182"/>
      <c r="Z66" s="182"/>
      <c r="AA66" s="182"/>
      <c r="AB66" s="182"/>
      <c r="AC66" s="192"/>
      <c r="AD66" s="184"/>
      <c r="AE66" s="190" t="n">
        <f aca="false">SUM(R66:AC66)</f>
        <v>0</v>
      </c>
      <c r="AF66" s="140"/>
      <c r="AG66" s="140"/>
      <c r="AH66" s="140"/>
      <c r="AI66" s="140"/>
      <c r="AJ66" s="140"/>
      <c r="AK66" s="140"/>
    </row>
    <row r="67" customFormat="false" ht="2.25" hidden="false" customHeight="true" outlineLevel="0" collapsed="false">
      <c r="A67" s="196"/>
      <c r="B67" s="230"/>
      <c r="C67" s="173"/>
      <c r="D67" s="173"/>
      <c r="E67" s="173"/>
      <c r="F67" s="173"/>
      <c r="G67" s="173"/>
      <c r="H67" s="173"/>
      <c r="I67" s="173"/>
      <c r="J67" s="173"/>
      <c r="K67" s="173"/>
      <c r="L67" s="173"/>
      <c r="M67" s="174"/>
      <c r="N67" s="140"/>
      <c r="O67" s="185" t="n">
        <f aca="false">SUM(B67:M67)</f>
        <v>0</v>
      </c>
      <c r="P67" s="186"/>
      <c r="Q67" s="196"/>
      <c r="R67" s="230"/>
      <c r="S67" s="173"/>
      <c r="T67" s="173"/>
      <c r="U67" s="173"/>
      <c r="V67" s="173"/>
      <c r="W67" s="173"/>
      <c r="X67" s="173"/>
      <c r="Y67" s="173"/>
      <c r="Z67" s="173"/>
      <c r="AA67" s="173"/>
      <c r="AB67" s="173"/>
      <c r="AC67" s="189"/>
      <c r="AD67" s="140"/>
      <c r="AE67" s="190" t="n">
        <f aca="false">SUM(R67:AC67)</f>
        <v>0</v>
      </c>
      <c r="AF67" s="140"/>
      <c r="AG67" s="140"/>
      <c r="AH67" s="140"/>
      <c r="AI67" s="140"/>
      <c r="AJ67" s="140"/>
      <c r="AK67" s="140"/>
    </row>
    <row r="68" customFormat="false" ht="15" hidden="false" customHeight="false" outlineLevel="0" collapsed="false">
      <c r="A68" s="201" t="s">
        <v>216</v>
      </c>
      <c r="B68" s="230"/>
      <c r="C68" s="173"/>
      <c r="D68" s="173"/>
      <c r="E68" s="173"/>
      <c r="F68" s="173"/>
      <c r="G68" s="173"/>
      <c r="H68" s="173"/>
      <c r="I68" s="173"/>
      <c r="J68" s="173"/>
      <c r="K68" s="173"/>
      <c r="L68" s="173"/>
      <c r="M68" s="174"/>
      <c r="N68" s="140"/>
      <c r="O68" s="185" t="n">
        <f aca="false">SUM(B68:M68)</f>
        <v>0</v>
      </c>
      <c r="P68" s="186"/>
      <c r="Q68" s="201" t="s">
        <v>216</v>
      </c>
      <c r="R68" s="230"/>
      <c r="S68" s="173"/>
      <c r="T68" s="173"/>
      <c r="U68" s="173"/>
      <c r="V68" s="173"/>
      <c r="W68" s="173"/>
      <c r="X68" s="173"/>
      <c r="Y68" s="173"/>
      <c r="Z68" s="173"/>
      <c r="AA68" s="173"/>
      <c r="AB68" s="173"/>
      <c r="AC68" s="189"/>
      <c r="AD68" s="140"/>
      <c r="AE68" s="190" t="n">
        <f aca="false">SUM(R68:AC68)</f>
        <v>0</v>
      </c>
      <c r="AF68" s="140"/>
      <c r="AG68" s="140"/>
      <c r="AH68" s="140"/>
      <c r="AI68" s="140"/>
      <c r="AJ68" s="140"/>
      <c r="AK68" s="140"/>
    </row>
    <row r="69" customFormat="false" ht="12.75" hidden="false" customHeight="true" outlineLevel="0" collapsed="false">
      <c r="A69" s="180" t="s">
        <v>217</v>
      </c>
      <c r="B69" s="191"/>
      <c r="C69" s="182"/>
      <c r="D69" s="182"/>
      <c r="E69" s="182"/>
      <c r="F69" s="182"/>
      <c r="G69" s="182"/>
      <c r="H69" s="182"/>
      <c r="I69" s="182"/>
      <c r="J69" s="182"/>
      <c r="K69" s="182"/>
      <c r="L69" s="182"/>
      <c r="M69" s="183"/>
      <c r="N69" s="184"/>
      <c r="O69" s="185" t="n">
        <f aca="false">SUM(B69:M69)</f>
        <v>0</v>
      </c>
      <c r="P69" s="186"/>
      <c r="Q69" s="180" t="s">
        <v>217</v>
      </c>
      <c r="R69" s="191"/>
      <c r="S69" s="182"/>
      <c r="T69" s="182"/>
      <c r="U69" s="182"/>
      <c r="V69" s="182"/>
      <c r="W69" s="182"/>
      <c r="X69" s="182"/>
      <c r="Y69" s="182"/>
      <c r="Z69" s="182"/>
      <c r="AA69" s="182"/>
      <c r="AB69" s="182"/>
      <c r="AC69" s="192"/>
      <c r="AD69" s="184"/>
      <c r="AE69" s="190" t="n">
        <f aca="false">SUM(R69:AC69)</f>
        <v>0</v>
      </c>
      <c r="AF69" s="140"/>
      <c r="AG69" s="140"/>
      <c r="AH69" s="140"/>
      <c r="AI69" s="140"/>
      <c r="AJ69" s="140"/>
      <c r="AK69" s="140"/>
    </row>
    <row r="70" customFormat="false" ht="15" hidden="false" customHeight="false" outlineLevel="0" collapsed="false">
      <c r="A70" s="180" t="s">
        <v>218</v>
      </c>
      <c r="B70" s="207"/>
      <c r="C70" s="208"/>
      <c r="D70" s="208"/>
      <c r="E70" s="208"/>
      <c r="F70" s="208"/>
      <c r="G70" s="208"/>
      <c r="H70" s="208"/>
      <c r="I70" s="208"/>
      <c r="J70" s="208"/>
      <c r="K70" s="208"/>
      <c r="L70" s="208"/>
      <c r="M70" s="231"/>
      <c r="N70" s="184"/>
      <c r="O70" s="185" t="n">
        <f aca="false">SUM(B70:M70)</f>
        <v>0</v>
      </c>
      <c r="P70" s="186"/>
      <c r="Q70" s="180" t="s">
        <v>218</v>
      </c>
      <c r="R70" s="207"/>
      <c r="S70" s="208"/>
      <c r="T70" s="208"/>
      <c r="U70" s="208"/>
      <c r="V70" s="208"/>
      <c r="W70" s="208"/>
      <c r="X70" s="208"/>
      <c r="Y70" s="208"/>
      <c r="Z70" s="208"/>
      <c r="AA70" s="208"/>
      <c r="AB70" s="208"/>
      <c r="AC70" s="232"/>
      <c r="AD70" s="184"/>
      <c r="AE70" s="190" t="n">
        <f aca="false">SUM(R70:AC70)</f>
        <v>0</v>
      </c>
      <c r="AF70" s="140"/>
      <c r="AG70" s="140"/>
      <c r="AH70" s="140"/>
      <c r="AI70" s="140"/>
      <c r="AJ70" s="140"/>
      <c r="AK70" s="140"/>
    </row>
    <row r="71" customFormat="false" ht="2.25" hidden="false" customHeight="true" outlineLevel="0" collapsed="false">
      <c r="A71" s="198"/>
      <c r="B71" s="233"/>
      <c r="C71" s="140"/>
      <c r="D71" s="140"/>
      <c r="E71" s="140"/>
      <c r="F71" s="140"/>
      <c r="G71" s="140"/>
      <c r="H71" s="140"/>
      <c r="I71" s="140"/>
      <c r="J71" s="140"/>
      <c r="K71" s="140"/>
      <c r="L71" s="140"/>
      <c r="M71" s="178"/>
      <c r="N71" s="140"/>
      <c r="O71" s="175"/>
      <c r="P71" s="197"/>
      <c r="Q71" s="198"/>
      <c r="R71" s="234"/>
      <c r="S71" s="140"/>
      <c r="T71" s="140"/>
      <c r="U71" s="140"/>
      <c r="V71" s="140"/>
      <c r="W71" s="140"/>
      <c r="X71" s="140"/>
      <c r="Y71" s="140"/>
      <c r="Z71" s="140"/>
      <c r="AA71" s="140"/>
      <c r="AB71" s="140"/>
      <c r="AC71" s="178"/>
      <c r="AD71" s="140"/>
      <c r="AE71" s="179"/>
      <c r="AF71" s="140"/>
      <c r="AG71" s="140"/>
      <c r="AH71" s="140"/>
      <c r="AI71" s="140"/>
      <c r="AJ71" s="140"/>
      <c r="AK71" s="140"/>
    </row>
    <row r="72" customFormat="false" ht="13.5" hidden="false" customHeight="false" outlineLevel="0" collapsed="false">
      <c r="A72" s="200" t="s">
        <v>219</v>
      </c>
      <c r="B72" s="217" t="n">
        <f aca="false">SUM(B29:B70)</f>
        <v>0</v>
      </c>
      <c r="C72" s="217" t="n">
        <f aca="false">SUM(C29:C70)</f>
        <v>0</v>
      </c>
      <c r="D72" s="217" t="n">
        <f aca="false">SUM(D29:D70)</f>
        <v>0</v>
      </c>
      <c r="E72" s="217" t="n">
        <f aca="false">SUM(E29:E70)</f>
        <v>0</v>
      </c>
      <c r="F72" s="217" t="n">
        <f aca="false">SUM(F29:F70)</f>
        <v>0</v>
      </c>
      <c r="G72" s="217" t="n">
        <f aca="false">SUM(G29:G70)</f>
        <v>0</v>
      </c>
      <c r="H72" s="217" t="n">
        <f aca="false">SUM(H29:H70)</f>
        <v>0</v>
      </c>
      <c r="I72" s="217" t="n">
        <f aca="false">SUM(I29:I70)</f>
        <v>0</v>
      </c>
      <c r="J72" s="217" t="n">
        <f aca="false">SUM(J29:J70)</f>
        <v>0</v>
      </c>
      <c r="K72" s="217" t="n">
        <f aca="false">SUM(K29:K70)</f>
        <v>0</v>
      </c>
      <c r="L72" s="217" t="n">
        <f aca="false">SUM(L29:L70)</f>
        <v>0</v>
      </c>
      <c r="M72" s="218" t="n">
        <f aca="false">SUM(M29:M70)</f>
        <v>0</v>
      </c>
      <c r="N72" s="235"/>
      <c r="O72" s="214" t="n">
        <f aca="false">SUM(O29:O70)</f>
        <v>0</v>
      </c>
      <c r="P72" s="215"/>
      <c r="Q72" s="200" t="s">
        <v>219</v>
      </c>
      <c r="R72" s="236" t="n">
        <f aca="false">SUM(R29:R70)</f>
        <v>0</v>
      </c>
      <c r="S72" s="237" t="n">
        <f aca="false">SUM(S29:S70)</f>
        <v>0</v>
      </c>
      <c r="T72" s="237" t="n">
        <f aca="false">SUM(T29:T70)</f>
        <v>0</v>
      </c>
      <c r="U72" s="237" t="n">
        <f aca="false">SUM(U29:U70)</f>
        <v>0</v>
      </c>
      <c r="V72" s="237" t="n">
        <f aca="false">SUM(V29:V70)</f>
        <v>0</v>
      </c>
      <c r="W72" s="237" t="n">
        <f aca="false">SUM(W29:W70)</f>
        <v>0</v>
      </c>
      <c r="X72" s="237" t="n">
        <f aca="false">SUM(X29:X70)</f>
        <v>0</v>
      </c>
      <c r="Y72" s="237" t="n">
        <f aca="false">SUM(Y29:Y70)</f>
        <v>0</v>
      </c>
      <c r="Z72" s="237" t="n">
        <f aca="false">SUM(Z29:Z70)</f>
        <v>0</v>
      </c>
      <c r="AA72" s="237" t="n">
        <f aca="false">SUM(AA29:AA70)</f>
        <v>0</v>
      </c>
      <c r="AB72" s="237" t="n">
        <f aca="false">SUM(AB29:AB70)</f>
        <v>0</v>
      </c>
      <c r="AC72" s="238" t="n">
        <f aca="false">SUM(AC29:AC70)</f>
        <v>0</v>
      </c>
      <c r="AD72" s="184"/>
      <c r="AE72" s="190" t="n">
        <f aca="false">SUM(AE29:AE70)</f>
        <v>0</v>
      </c>
      <c r="AF72" s="140"/>
      <c r="AG72" s="140"/>
      <c r="AH72" s="140"/>
      <c r="AI72" s="140"/>
      <c r="AJ72" s="140"/>
      <c r="AK72" s="140"/>
    </row>
    <row r="73" s="140" customFormat="true" ht="2.25" hidden="false" customHeight="true" outlineLevel="0" collapsed="false">
      <c r="A73" s="239"/>
      <c r="B73" s="240"/>
      <c r="C73" s="240"/>
      <c r="D73" s="240"/>
      <c r="E73" s="240"/>
      <c r="F73" s="240"/>
      <c r="G73" s="240"/>
      <c r="H73" s="240"/>
      <c r="I73" s="240"/>
      <c r="J73" s="240"/>
      <c r="K73" s="240"/>
      <c r="L73" s="240"/>
      <c r="M73" s="241"/>
      <c r="N73" s="184"/>
      <c r="O73" s="242"/>
      <c r="P73" s="186"/>
      <c r="Q73" s="239"/>
      <c r="R73" s="203"/>
      <c r="S73" s="184"/>
      <c r="T73" s="184"/>
      <c r="U73" s="184"/>
      <c r="V73" s="184"/>
      <c r="W73" s="184"/>
      <c r="X73" s="184"/>
      <c r="Y73" s="184"/>
      <c r="Z73" s="184"/>
      <c r="AA73" s="184"/>
      <c r="AB73" s="184"/>
      <c r="AC73" s="204"/>
      <c r="AD73" s="184"/>
      <c r="AE73" s="243"/>
    </row>
    <row r="74" customFormat="false" ht="12.75" hidden="false" customHeight="true" outlineLevel="0" collapsed="false">
      <c r="A74" s="200" t="s">
        <v>220</v>
      </c>
      <c r="B74" s="244" t="n">
        <f aca="false">B26-B72</f>
        <v>0</v>
      </c>
      <c r="C74" s="244" t="n">
        <f aca="false">C26-C72</f>
        <v>0</v>
      </c>
      <c r="D74" s="244" t="n">
        <f aca="false">D26-D72</f>
        <v>0</v>
      </c>
      <c r="E74" s="244" t="n">
        <f aca="false">E26-E72</f>
        <v>0</v>
      </c>
      <c r="F74" s="244" t="n">
        <f aca="false">F26-F72</f>
        <v>0</v>
      </c>
      <c r="G74" s="244" t="n">
        <f aca="false">G26-G72</f>
        <v>0</v>
      </c>
      <c r="H74" s="244" t="n">
        <f aca="false">H26-H72</f>
        <v>0</v>
      </c>
      <c r="I74" s="244" t="n">
        <f aca="false">I26-I72</f>
        <v>0</v>
      </c>
      <c r="J74" s="244" t="n">
        <f aca="false">J26-J72</f>
        <v>0</v>
      </c>
      <c r="K74" s="244" t="n">
        <f aca="false">K26-K72</f>
        <v>0</v>
      </c>
      <c r="L74" s="244" t="n">
        <f aca="false">L26-L72</f>
        <v>0</v>
      </c>
      <c r="M74" s="245" t="n">
        <f aca="false">M26-M72</f>
        <v>0</v>
      </c>
      <c r="N74" s="235"/>
      <c r="O74" s="214" t="n">
        <f aca="false">O26-O72</f>
        <v>0</v>
      </c>
      <c r="P74" s="215"/>
      <c r="Q74" s="200" t="s">
        <v>220</v>
      </c>
      <c r="R74" s="246" t="n">
        <f aca="false">R26-R72</f>
        <v>0</v>
      </c>
      <c r="S74" s="247" t="n">
        <f aca="false">S26-S72</f>
        <v>0</v>
      </c>
      <c r="T74" s="247" t="n">
        <f aca="false">T26-T72</f>
        <v>0</v>
      </c>
      <c r="U74" s="247" t="n">
        <f aca="false">U26-U72</f>
        <v>0</v>
      </c>
      <c r="V74" s="247" t="n">
        <f aca="false">V26-V72</f>
        <v>0</v>
      </c>
      <c r="W74" s="247" t="n">
        <f aca="false">W26-W72</f>
        <v>0</v>
      </c>
      <c r="X74" s="247" t="n">
        <f aca="false">X26-X72</f>
        <v>0</v>
      </c>
      <c r="Y74" s="247" t="n">
        <f aca="false">Y26-Y72</f>
        <v>0</v>
      </c>
      <c r="Z74" s="247" t="n">
        <f aca="false">Z26-Z72</f>
        <v>0</v>
      </c>
      <c r="AA74" s="247" t="n">
        <f aca="false">AA26-AA72</f>
        <v>0</v>
      </c>
      <c r="AB74" s="247" t="n">
        <f aca="false">AB26-AB72</f>
        <v>0</v>
      </c>
      <c r="AC74" s="248" t="n">
        <f aca="false">AC26-AC72</f>
        <v>0</v>
      </c>
      <c r="AD74" s="184"/>
      <c r="AE74" s="190" t="n">
        <f aca="false">AE26-AE72</f>
        <v>0</v>
      </c>
      <c r="AF74" s="140"/>
      <c r="AG74" s="140"/>
      <c r="AH74" s="140"/>
      <c r="AI74" s="140"/>
      <c r="AJ74" s="140"/>
      <c r="AK74" s="140"/>
    </row>
    <row r="75" customFormat="false" ht="2.25" hidden="false" customHeight="true" outlineLevel="0" collapsed="false">
      <c r="A75" s="202"/>
      <c r="B75" s="240"/>
      <c r="C75" s="240"/>
      <c r="D75" s="240"/>
      <c r="E75" s="240"/>
      <c r="F75" s="240"/>
      <c r="G75" s="240"/>
      <c r="H75" s="240"/>
      <c r="I75" s="240"/>
      <c r="J75" s="240"/>
      <c r="K75" s="240"/>
      <c r="L75" s="240"/>
      <c r="M75" s="241"/>
      <c r="N75" s="184"/>
      <c r="O75" s="242"/>
      <c r="P75" s="186"/>
      <c r="Q75" s="202"/>
      <c r="R75" s="249"/>
      <c r="S75" s="240"/>
      <c r="T75" s="240"/>
      <c r="U75" s="240"/>
      <c r="V75" s="240"/>
      <c r="W75" s="240"/>
      <c r="X75" s="240"/>
      <c r="Y75" s="240"/>
      <c r="Z75" s="240"/>
      <c r="AA75" s="240"/>
      <c r="AB75" s="240"/>
      <c r="AC75" s="241"/>
      <c r="AD75" s="184"/>
      <c r="AE75" s="240"/>
      <c r="AF75" s="140"/>
      <c r="AG75" s="140"/>
      <c r="AH75" s="140"/>
      <c r="AI75" s="140"/>
      <c r="AJ75" s="140"/>
      <c r="AK75" s="140"/>
    </row>
    <row r="76" customFormat="false" ht="2.25" hidden="false" customHeight="true" outlineLevel="0" collapsed="false">
      <c r="A76" s="202"/>
      <c r="B76" s="240"/>
      <c r="C76" s="240"/>
      <c r="D76" s="240"/>
      <c r="E76" s="240"/>
      <c r="F76" s="240"/>
      <c r="G76" s="240"/>
      <c r="H76" s="240"/>
      <c r="I76" s="240"/>
      <c r="J76" s="250"/>
      <c r="K76" s="250"/>
      <c r="L76" s="250"/>
      <c r="M76" s="241"/>
      <c r="N76" s="184"/>
      <c r="O76" s="242"/>
      <c r="P76" s="186"/>
      <c r="Q76" s="202"/>
      <c r="R76" s="249"/>
      <c r="S76" s="240"/>
      <c r="T76" s="240"/>
      <c r="U76" s="240"/>
      <c r="V76" s="240"/>
      <c r="W76" s="240"/>
      <c r="X76" s="240"/>
      <c r="Y76" s="240"/>
      <c r="Z76" s="250"/>
      <c r="AA76" s="250"/>
      <c r="AB76" s="250"/>
      <c r="AC76" s="241"/>
      <c r="AD76" s="184"/>
      <c r="AE76" s="240"/>
      <c r="AF76" s="140"/>
      <c r="AG76" s="140"/>
      <c r="AH76" s="140"/>
      <c r="AI76" s="140"/>
      <c r="AJ76" s="140"/>
      <c r="AK76" s="140"/>
    </row>
    <row r="77" customFormat="false" ht="23.25" hidden="false" customHeight="true" outlineLevel="0" collapsed="false">
      <c r="A77" s="251" t="s">
        <v>221</v>
      </c>
      <c r="B77" s="252" t="n">
        <f aca="false">Accounts!D174</f>
        <v>0</v>
      </c>
      <c r="C77" s="253" t="n">
        <f aca="false">B78</f>
        <v>0</v>
      </c>
      <c r="D77" s="253" t="n">
        <f aca="false">C78</f>
        <v>0</v>
      </c>
      <c r="E77" s="253" t="n">
        <f aca="false">D78</f>
        <v>0</v>
      </c>
      <c r="F77" s="253" t="n">
        <f aca="false">E78</f>
        <v>0</v>
      </c>
      <c r="G77" s="253" t="n">
        <f aca="false">F78</f>
        <v>0</v>
      </c>
      <c r="H77" s="253" t="n">
        <f aca="false">G78</f>
        <v>0</v>
      </c>
      <c r="I77" s="253" t="n">
        <f aca="false">H78</f>
        <v>0</v>
      </c>
      <c r="J77" s="253" t="n">
        <f aca="false">I78</f>
        <v>0</v>
      </c>
      <c r="K77" s="253" t="n">
        <f aca="false">J78</f>
        <v>0</v>
      </c>
      <c r="L77" s="253" t="n">
        <f aca="false">K78</f>
        <v>0</v>
      </c>
      <c r="M77" s="254" t="n">
        <f aca="false">L78</f>
        <v>0</v>
      </c>
      <c r="N77" s="184"/>
      <c r="O77" s="214" t="n">
        <f aca="false">+B77</f>
        <v>0</v>
      </c>
      <c r="P77" s="186"/>
      <c r="Q77" s="251" t="s">
        <v>221</v>
      </c>
      <c r="R77" s="255" t="n">
        <f aca="false">M78</f>
        <v>0</v>
      </c>
      <c r="S77" s="253" t="n">
        <f aca="false">R78</f>
        <v>0</v>
      </c>
      <c r="T77" s="253" t="n">
        <f aca="false">S78</f>
        <v>0</v>
      </c>
      <c r="U77" s="253" t="n">
        <f aca="false">T78</f>
        <v>0</v>
      </c>
      <c r="V77" s="253" t="n">
        <f aca="false">U78</f>
        <v>0</v>
      </c>
      <c r="W77" s="253" t="n">
        <f aca="false">V78</f>
        <v>0</v>
      </c>
      <c r="X77" s="253" t="n">
        <f aca="false">W78</f>
        <v>0</v>
      </c>
      <c r="Y77" s="253" t="n">
        <f aca="false">X78</f>
        <v>0</v>
      </c>
      <c r="Z77" s="253" t="n">
        <f aca="false">Y78</f>
        <v>0</v>
      </c>
      <c r="AA77" s="253" t="n">
        <f aca="false">Z78</f>
        <v>0</v>
      </c>
      <c r="AB77" s="253" t="n">
        <f aca="false">AA78</f>
        <v>0</v>
      </c>
      <c r="AC77" s="254" t="n">
        <f aca="false">AB78</f>
        <v>0</v>
      </c>
      <c r="AD77" s="184"/>
      <c r="AE77" s="190" t="n">
        <f aca="false">+R77</f>
        <v>0</v>
      </c>
      <c r="AF77" s="140"/>
      <c r="AG77" s="140"/>
      <c r="AH77" s="140"/>
      <c r="AI77" s="140"/>
      <c r="AJ77" s="140"/>
      <c r="AK77" s="140"/>
    </row>
    <row r="78" customFormat="false" ht="24.75" hidden="false" customHeight="true" outlineLevel="0" collapsed="false">
      <c r="A78" s="256" t="s">
        <v>163</v>
      </c>
      <c r="B78" s="257" t="n">
        <f aca="false">B74+B77</f>
        <v>0</v>
      </c>
      <c r="C78" s="257" t="n">
        <f aca="false">C74+C77</f>
        <v>0</v>
      </c>
      <c r="D78" s="257" t="n">
        <f aca="false">D74+D77</f>
        <v>0</v>
      </c>
      <c r="E78" s="257" t="n">
        <f aca="false">E74+E77</f>
        <v>0</v>
      </c>
      <c r="F78" s="257" t="n">
        <f aca="false">F74+F77</f>
        <v>0</v>
      </c>
      <c r="G78" s="257" t="n">
        <f aca="false">G74+G77</f>
        <v>0</v>
      </c>
      <c r="H78" s="257" t="n">
        <f aca="false">H74+H77</f>
        <v>0</v>
      </c>
      <c r="I78" s="257" t="n">
        <f aca="false">I74+I77</f>
        <v>0</v>
      </c>
      <c r="J78" s="257" t="n">
        <f aca="false">J74+J77</f>
        <v>0</v>
      </c>
      <c r="K78" s="257" t="n">
        <f aca="false">K74+K77</f>
        <v>0</v>
      </c>
      <c r="L78" s="257" t="n">
        <f aca="false">L74+L77</f>
        <v>0</v>
      </c>
      <c r="M78" s="258" t="n">
        <f aca="false">M74+M77</f>
        <v>0</v>
      </c>
      <c r="N78" s="184"/>
      <c r="O78" s="259" t="n">
        <f aca="false">O74+O77</f>
        <v>0</v>
      </c>
      <c r="P78" s="260"/>
      <c r="Q78" s="256" t="s">
        <v>163</v>
      </c>
      <c r="R78" s="261" t="n">
        <f aca="false">R74+R77</f>
        <v>0</v>
      </c>
      <c r="S78" s="257" t="n">
        <f aca="false">S74+S77</f>
        <v>0</v>
      </c>
      <c r="T78" s="257" t="n">
        <f aca="false">T74+T77</f>
        <v>0</v>
      </c>
      <c r="U78" s="257" t="n">
        <f aca="false">U74+U77</f>
        <v>0</v>
      </c>
      <c r="V78" s="257" t="n">
        <f aca="false">V74+V77</f>
        <v>0</v>
      </c>
      <c r="W78" s="257" t="n">
        <f aca="false">W74+W77</f>
        <v>0</v>
      </c>
      <c r="X78" s="257" t="n">
        <f aca="false">X74+X77</f>
        <v>0</v>
      </c>
      <c r="Y78" s="257" t="n">
        <f aca="false">Y74+Y77</f>
        <v>0</v>
      </c>
      <c r="Z78" s="257" t="n">
        <f aca="false">Z74+Z77</f>
        <v>0</v>
      </c>
      <c r="AA78" s="257" t="n">
        <f aca="false">AA74+AA77</f>
        <v>0</v>
      </c>
      <c r="AB78" s="257" t="n">
        <f aca="false">AB74+AB77</f>
        <v>0</v>
      </c>
      <c r="AC78" s="258" t="n">
        <f aca="false">AC74+AC77</f>
        <v>0</v>
      </c>
      <c r="AD78" s="184"/>
      <c r="AE78" s="262" t="n">
        <f aca="false">AE74+AE77</f>
        <v>0</v>
      </c>
      <c r="AF78" s="140"/>
      <c r="AG78" s="140"/>
      <c r="AH78" s="140"/>
      <c r="AI78" s="140"/>
      <c r="AJ78" s="140"/>
      <c r="AK78" s="140"/>
    </row>
    <row r="79" customFormat="false" ht="2.25" hidden="false" customHeight="true" outlineLevel="0" collapsed="false">
      <c r="A79" s="202"/>
      <c r="B79" s="263"/>
      <c r="C79" s="263"/>
      <c r="D79" s="263"/>
      <c r="E79" s="263"/>
      <c r="F79" s="263"/>
      <c r="G79" s="263"/>
      <c r="H79" s="263"/>
      <c r="I79" s="263"/>
      <c r="J79" s="263"/>
      <c r="K79" s="263"/>
      <c r="L79" s="263"/>
      <c r="M79" s="264"/>
      <c r="N79" s="140"/>
      <c r="O79" s="140"/>
      <c r="Q79" s="202"/>
      <c r="R79" s="265"/>
      <c r="S79" s="263"/>
      <c r="T79" s="263"/>
      <c r="U79" s="263"/>
      <c r="V79" s="263"/>
      <c r="W79" s="263"/>
      <c r="X79" s="263"/>
      <c r="Y79" s="263"/>
      <c r="Z79" s="263"/>
      <c r="AA79" s="263"/>
      <c r="AB79" s="263"/>
      <c r="AC79" s="264"/>
      <c r="AD79" s="140"/>
      <c r="AE79" s="140"/>
      <c r="AF79" s="140"/>
      <c r="AG79" s="140"/>
      <c r="AH79" s="140"/>
      <c r="AI79" s="140"/>
      <c r="AJ79" s="140"/>
      <c r="AK79" s="140"/>
    </row>
    <row r="80" customFormat="false" ht="12.75" hidden="false" customHeight="false" outlineLevel="0" collapsed="false">
      <c r="A80" s="266" t="s">
        <v>222</v>
      </c>
      <c r="B80" s="267"/>
      <c r="C80" s="267"/>
      <c r="D80" s="267"/>
      <c r="E80" s="267"/>
      <c r="F80" s="267"/>
      <c r="G80" s="267"/>
      <c r="H80" s="267"/>
      <c r="I80" s="267"/>
      <c r="J80" s="267"/>
      <c r="K80" s="267"/>
      <c r="L80" s="267"/>
      <c r="M80" s="268"/>
      <c r="N80" s="140"/>
      <c r="O80" s="140"/>
      <c r="Q80" s="266" t="s">
        <v>222</v>
      </c>
      <c r="R80" s="269"/>
      <c r="S80" s="267"/>
      <c r="T80" s="267"/>
      <c r="U80" s="267"/>
      <c r="V80" s="267"/>
      <c r="W80" s="267"/>
      <c r="X80" s="267"/>
      <c r="Y80" s="267"/>
      <c r="Z80" s="267"/>
      <c r="AA80" s="267"/>
      <c r="AB80" s="267"/>
      <c r="AC80" s="268"/>
      <c r="AD80" s="140"/>
      <c r="AE80" s="140"/>
      <c r="AF80" s="140"/>
      <c r="AG80" s="140"/>
      <c r="AH80" s="140"/>
      <c r="AI80" s="140"/>
      <c r="AJ80" s="140"/>
      <c r="AK80" s="140"/>
    </row>
    <row r="81" customFormat="false" ht="15" hidden="false" customHeight="true" outlineLevel="0" collapsed="false">
      <c r="A81" s="198" t="s">
        <v>223</v>
      </c>
      <c r="B81" s="263"/>
      <c r="C81" s="263"/>
      <c r="D81" s="263"/>
      <c r="E81" s="263"/>
      <c r="F81" s="263"/>
      <c r="G81" s="263"/>
      <c r="H81" s="263"/>
      <c r="I81" s="263"/>
      <c r="J81" s="263"/>
      <c r="K81" s="263"/>
      <c r="L81" s="263"/>
      <c r="M81" s="264"/>
      <c r="N81" s="140"/>
      <c r="O81" s="140"/>
      <c r="Q81" s="198" t="s">
        <v>223</v>
      </c>
      <c r="R81" s="265"/>
      <c r="S81" s="263"/>
      <c r="T81" s="263"/>
      <c r="U81" s="263"/>
      <c r="V81" s="263"/>
      <c r="W81" s="263"/>
      <c r="X81" s="263"/>
      <c r="Y81" s="263"/>
      <c r="Z81" s="263"/>
      <c r="AA81" s="263"/>
      <c r="AB81" s="263"/>
      <c r="AC81" s="264"/>
      <c r="AD81" s="140"/>
      <c r="AE81" s="140"/>
      <c r="AF81" s="140"/>
      <c r="AG81" s="140"/>
      <c r="AH81" s="140"/>
      <c r="AI81" s="140"/>
      <c r="AJ81" s="140"/>
      <c r="AK81" s="140"/>
    </row>
    <row r="82" customFormat="false" ht="25.5" hidden="false" customHeight="true" outlineLevel="0" collapsed="false">
      <c r="A82" s="200" t="s">
        <v>224</v>
      </c>
      <c r="B82" s="270" t="n">
        <f aca="false">IF(B78&lt;0,ABS(SUM(B80:B81))+B78,ABS(SUM(B80:B81))+B78)</f>
        <v>0</v>
      </c>
      <c r="C82" s="257" t="n">
        <f aca="false">IF(C78&lt;0,ABS(SUM(C80:C81))+C78,ABS(SUM(C80:C81))+C78)</f>
        <v>0</v>
      </c>
      <c r="D82" s="257" t="n">
        <f aca="false">IF(D78&lt;0,ABS(SUM(D80:D81))+D78,ABS(SUM(D80:D81))+D78)</f>
        <v>0</v>
      </c>
      <c r="E82" s="257" t="n">
        <f aca="false">IF(E78&lt;0,ABS(SUM(E80:E81))+E78,ABS(SUM(E80:E81))+E78)</f>
        <v>0</v>
      </c>
      <c r="F82" s="257" t="n">
        <f aca="false">IF(F78&lt;0,ABS(SUM(F80:F81))+F78,ABS(SUM(F80:F81))+F78)</f>
        <v>0</v>
      </c>
      <c r="G82" s="257" t="n">
        <f aca="false">IF(G78&lt;0,ABS(SUM(G80:G81))+G78,ABS(SUM(G80:G81))+G78)</f>
        <v>0</v>
      </c>
      <c r="H82" s="257" t="n">
        <f aca="false">IF(H78&lt;0,ABS(SUM(H80:H81))+H78,ABS(SUM(H80:H81))+H78)</f>
        <v>0</v>
      </c>
      <c r="I82" s="257" t="n">
        <f aca="false">IF(I78&lt;0,ABS(SUM(I80:I81))+I78,ABS(SUM(I80:I81))+I78)</f>
        <v>0</v>
      </c>
      <c r="J82" s="257" t="n">
        <f aca="false">IF(J78&lt;0,ABS(SUM(J80:J81))+J78,ABS(SUM(J80:J81))+J78)</f>
        <v>0</v>
      </c>
      <c r="K82" s="257" t="n">
        <f aca="false">IF(K78&lt;0,ABS(SUM(K80:K81))+K78,ABS(SUM(K80:K81))+K78)</f>
        <v>0</v>
      </c>
      <c r="L82" s="257" t="n">
        <f aca="false">IF(L78&lt;0,ABS(SUM(L80:L81))+L78,ABS(SUM(L80:L81))+L78)</f>
        <v>0</v>
      </c>
      <c r="M82" s="258" t="n">
        <f aca="false">IF(M78&lt;0,ABS(SUM(M80:M81))+M78,ABS(SUM(M80:M81))+M78)</f>
        <v>0</v>
      </c>
      <c r="N82" s="140"/>
      <c r="O82" s="140"/>
      <c r="Q82" s="200" t="s">
        <v>224</v>
      </c>
      <c r="R82" s="271" t="n">
        <f aca="false">IF(R78&lt;0,ABS(SUM(R80:R81))+R78,ABS(SUM(R80:R81))+R78)</f>
        <v>0</v>
      </c>
      <c r="S82" s="257" t="n">
        <f aca="false">IF(S78&lt;0,ABS(SUM(S80:S81))+S78,ABS(SUM(S80:S81))+S78)</f>
        <v>0</v>
      </c>
      <c r="T82" s="257" t="n">
        <f aca="false">IF(T78&lt;0,ABS(SUM(T80:T81))+T78,ABS(SUM(T80:T81))+T78)</f>
        <v>0</v>
      </c>
      <c r="U82" s="257" t="n">
        <f aca="false">IF(U78&lt;0,ABS(SUM(U80:U81))+U78,ABS(SUM(U80:U81))+U78)</f>
        <v>0</v>
      </c>
      <c r="V82" s="257" t="n">
        <f aca="false">IF(V78&lt;0,ABS(SUM(V80:V81))+V78,ABS(SUM(V80:V81))+V78)</f>
        <v>0</v>
      </c>
      <c r="W82" s="257" t="n">
        <f aca="false">IF(W78&lt;0,ABS(SUM(W80:W81))+W78,ABS(SUM(W80:W81))+W78)</f>
        <v>0</v>
      </c>
      <c r="X82" s="257" t="n">
        <f aca="false">IF(X78&lt;0,ABS(SUM(X80:X81))+X78,ABS(SUM(X80:X81))+X78)</f>
        <v>0</v>
      </c>
      <c r="Y82" s="257" t="n">
        <f aca="false">IF(Y78&lt;0,ABS(SUM(Y80:Y81))+Y78,ABS(SUM(Y80:Y81))+Y78)</f>
        <v>0</v>
      </c>
      <c r="Z82" s="257" t="n">
        <f aca="false">IF(Z78&lt;0,ABS(SUM(Z80:Z81))+Z78,ABS(SUM(Z80:Z81))+Z78)</f>
        <v>0</v>
      </c>
      <c r="AA82" s="257" t="n">
        <f aca="false">IF(AA78&lt;0,ABS(SUM(AA80:AA81))+AA78,ABS(SUM(AA80:AA81))+AA78)</f>
        <v>0</v>
      </c>
      <c r="AB82" s="257" t="n">
        <f aca="false">IF(AB78&lt;0,ABS(SUM(AB80:AB81))+AB78,ABS(SUM(AB80:AB81))+AB78)</f>
        <v>0</v>
      </c>
      <c r="AC82" s="258" t="n">
        <f aca="false">IF(AC78&lt;0,ABS(SUM(AC80:AC81))+AC78,ABS(SUM(AC80:AC81))+AC78)</f>
        <v>0</v>
      </c>
      <c r="AD82" s="140"/>
      <c r="AE82" s="140"/>
      <c r="AF82" s="140"/>
      <c r="AG82" s="140"/>
      <c r="AH82" s="140"/>
      <c r="AI82" s="140"/>
      <c r="AJ82" s="140"/>
      <c r="AK82" s="140"/>
    </row>
    <row r="83" customFormat="false" ht="12.75" hidden="false" customHeight="false" outlineLevel="0" collapsed="false">
      <c r="A83" s="272"/>
      <c r="B83" s="140"/>
      <c r="C83" s="140"/>
      <c r="D83" s="140"/>
      <c r="E83" s="140"/>
      <c r="F83" s="140"/>
      <c r="G83" s="140"/>
      <c r="H83" s="140"/>
      <c r="I83" s="140"/>
      <c r="J83" s="140"/>
      <c r="K83" s="140"/>
      <c r="L83" s="140"/>
      <c r="M83" s="140"/>
      <c r="N83" s="140"/>
      <c r="O83" s="140"/>
      <c r="Q83" s="140"/>
      <c r="R83" s="140"/>
      <c r="S83" s="140"/>
      <c r="T83" s="140"/>
      <c r="U83" s="140"/>
      <c r="V83" s="140"/>
      <c r="W83" s="140"/>
      <c r="X83" s="140"/>
      <c r="Y83" s="140"/>
      <c r="Z83" s="140"/>
      <c r="AA83" s="140"/>
      <c r="AB83" s="140"/>
      <c r="AC83" s="140"/>
      <c r="AD83" s="140"/>
      <c r="AE83" s="140"/>
      <c r="AF83" s="140"/>
      <c r="AG83" s="140"/>
      <c r="AH83" s="140"/>
      <c r="AI83" s="140"/>
      <c r="AJ83" s="140"/>
      <c r="AK83" s="140"/>
      <c r="AL83" s="140"/>
    </row>
    <row r="84" customFormat="false" ht="12.75" hidden="false" customHeight="false" outlineLevel="0" collapsed="false">
      <c r="A84" s="140"/>
      <c r="B84" s="140"/>
      <c r="C84" s="140"/>
      <c r="D84" s="140"/>
      <c r="E84" s="140"/>
      <c r="F84" s="140"/>
      <c r="G84" s="140"/>
      <c r="H84" s="140"/>
      <c r="I84" s="140"/>
      <c r="J84" s="140"/>
      <c r="K84" s="140"/>
      <c r="L84" s="140"/>
      <c r="M84" s="140"/>
      <c r="N84" s="140"/>
      <c r="O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row>
    <row r="85" customFormat="false" ht="12.75" hidden="false" customHeight="false" outlineLevel="0" collapsed="false">
      <c r="A85" s="140"/>
      <c r="B85" s="140"/>
      <c r="C85" s="140"/>
      <c r="D85" s="140"/>
      <c r="E85" s="140"/>
      <c r="F85" s="140"/>
      <c r="G85" s="140"/>
      <c r="H85" s="140"/>
      <c r="I85" s="140"/>
      <c r="J85" s="140"/>
      <c r="K85" s="140"/>
      <c r="L85" s="140"/>
      <c r="M85" s="140"/>
      <c r="N85" s="140"/>
      <c r="O85" s="140"/>
      <c r="Q85" s="140"/>
      <c r="R85" s="140"/>
      <c r="S85" s="140"/>
      <c r="T85" s="140"/>
      <c r="U85" s="140"/>
      <c r="V85" s="140"/>
      <c r="W85" s="140"/>
      <c r="X85" s="140"/>
      <c r="Y85" s="140"/>
      <c r="Z85" s="140"/>
      <c r="AA85" s="140"/>
      <c r="AB85" s="140"/>
      <c r="AC85" s="140"/>
      <c r="AD85" s="140"/>
      <c r="AE85" s="140"/>
      <c r="AF85" s="140"/>
      <c r="AG85" s="140"/>
      <c r="AH85" s="140"/>
      <c r="AI85" s="140"/>
      <c r="AJ85" s="140"/>
      <c r="AK85" s="140"/>
      <c r="AL85" s="140"/>
    </row>
    <row r="86" customFormat="false" ht="12.75" hidden="false" customHeight="false" outlineLevel="0" collapsed="false">
      <c r="A86" s="140"/>
      <c r="B86" s="140"/>
      <c r="C86" s="140"/>
      <c r="D86" s="140"/>
      <c r="E86" s="140"/>
      <c r="F86" s="140"/>
      <c r="G86" s="140"/>
      <c r="H86" s="140"/>
      <c r="I86" s="140"/>
      <c r="J86" s="140"/>
      <c r="K86" s="140"/>
      <c r="L86" s="140"/>
      <c r="M86" s="140"/>
      <c r="N86" s="140"/>
      <c r="O86" s="140"/>
      <c r="Q86" s="140"/>
      <c r="R86" s="140"/>
      <c r="S86" s="140"/>
      <c r="T86" s="140"/>
      <c r="U86" s="140"/>
      <c r="V86" s="140"/>
      <c r="W86" s="140"/>
      <c r="X86" s="140"/>
      <c r="Y86" s="140"/>
      <c r="Z86" s="140"/>
      <c r="AA86" s="140"/>
      <c r="AB86" s="140"/>
      <c r="AC86" s="140"/>
      <c r="AD86" s="140"/>
      <c r="AE86" s="140"/>
      <c r="AF86" s="140"/>
      <c r="AG86" s="140"/>
      <c r="AH86" s="140"/>
      <c r="AI86" s="140"/>
      <c r="AJ86" s="140"/>
      <c r="AK86" s="140"/>
      <c r="AL86" s="140"/>
    </row>
    <row r="87" customFormat="false" ht="12.75" hidden="false" customHeight="false" outlineLevel="0" collapsed="false">
      <c r="A87" s="140"/>
      <c r="B87" s="140"/>
      <c r="C87" s="140"/>
      <c r="D87" s="140"/>
      <c r="E87" s="140"/>
      <c r="F87" s="140"/>
      <c r="G87" s="140"/>
      <c r="H87" s="140"/>
      <c r="I87" s="140"/>
      <c r="J87" s="140"/>
      <c r="K87" s="140"/>
      <c r="L87" s="140"/>
      <c r="M87" s="140"/>
      <c r="N87" s="140"/>
      <c r="O87" s="140"/>
      <c r="Q87" s="140"/>
      <c r="R87" s="140"/>
      <c r="S87" s="140"/>
      <c r="T87" s="140"/>
      <c r="U87" s="140"/>
      <c r="V87" s="140"/>
      <c r="W87" s="140"/>
      <c r="X87" s="140"/>
      <c r="Y87" s="140"/>
      <c r="Z87" s="140"/>
      <c r="AA87" s="140"/>
      <c r="AB87" s="140"/>
      <c r="AC87" s="140"/>
      <c r="AD87" s="140"/>
      <c r="AE87" s="140"/>
      <c r="AF87" s="140"/>
      <c r="AG87" s="140"/>
      <c r="AH87" s="140"/>
      <c r="AI87" s="140"/>
      <c r="AJ87" s="140"/>
      <c r="AK87" s="140"/>
      <c r="AL87" s="140"/>
    </row>
    <row r="88" customFormat="false" ht="12.75" hidden="false" customHeight="false" outlineLevel="0" collapsed="false">
      <c r="A88" s="140"/>
      <c r="B88" s="140"/>
      <c r="C88" s="140"/>
      <c r="D88" s="140"/>
      <c r="E88" s="140"/>
      <c r="F88" s="140"/>
      <c r="G88" s="140"/>
      <c r="H88" s="140"/>
      <c r="I88" s="140"/>
      <c r="J88" s="140"/>
      <c r="K88" s="140"/>
      <c r="L88" s="140"/>
      <c r="M88" s="140"/>
      <c r="N88" s="140"/>
      <c r="O88" s="140"/>
      <c r="Q88" s="140"/>
      <c r="R88" s="140"/>
      <c r="S88" s="140"/>
      <c r="T88" s="140"/>
      <c r="U88" s="140"/>
      <c r="V88" s="140"/>
      <c r="W88" s="140"/>
      <c r="X88" s="140"/>
      <c r="Y88" s="140"/>
      <c r="Z88" s="140"/>
      <c r="AA88" s="140"/>
      <c r="AB88" s="140"/>
      <c r="AC88" s="140"/>
      <c r="AD88" s="140"/>
      <c r="AE88" s="140"/>
      <c r="AF88" s="140"/>
      <c r="AG88" s="140"/>
      <c r="AH88" s="140"/>
      <c r="AI88" s="140"/>
      <c r="AJ88" s="140"/>
      <c r="AK88" s="140"/>
      <c r="AL88" s="140"/>
    </row>
    <row r="89" customFormat="false" ht="12.75" hidden="false" customHeight="false" outlineLevel="0" collapsed="false">
      <c r="A89" s="140"/>
      <c r="B89" s="140"/>
      <c r="C89" s="140"/>
      <c r="D89" s="140"/>
      <c r="E89" s="140"/>
      <c r="F89" s="140"/>
      <c r="G89" s="140"/>
      <c r="H89" s="140"/>
      <c r="I89" s="140"/>
      <c r="J89" s="140"/>
      <c r="K89" s="140"/>
      <c r="L89" s="140"/>
      <c r="M89" s="140"/>
      <c r="N89" s="140"/>
      <c r="O89" s="140"/>
      <c r="Q89" s="140"/>
      <c r="R89" s="140"/>
      <c r="S89" s="140"/>
      <c r="T89" s="140"/>
      <c r="U89" s="140"/>
      <c r="V89" s="140"/>
      <c r="W89" s="140"/>
      <c r="X89" s="140"/>
      <c r="Y89" s="140"/>
      <c r="Z89" s="140"/>
      <c r="AA89" s="140"/>
      <c r="AB89" s="140"/>
      <c r="AC89" s="140"/>
      <c r="AD89" s="140"/>
      <c r="AE89" s="140"/>
      <c r="AF89" s="140"/>
      <c r="AG89" s="140"/>
      <c r="AH89" s="140"/>
      <c r="AI89" s="140"/>
      <c r="AJ89" s="140"/>
      <c r="AK89" s="140"/>
      <c r="AL89" s="140"/>
    </row>
    <row r="90" customFormat="false" ht="12.75" hidden="false" customHeight="false" outlineLevel="0" collapsed="false">
      <c r="A90" s="140"/>
      <c r="B90" s="140"/>
      <c r="C90" s="140"/>
      <c r="D90" s="140"/>
      <c r="E90" s="140"/>
      <c r="F90" s="140"/>
      <c r="G90" s="140"/>
      <c r="H90" s="140"/>
      <c r="I90" s="140"/>
      <c r="J90" s="140"/>
      <c r="K90" s="140"/>
      <c r="L90" s="140"/>
      <c r="M90" s="140"/>
      <c r="N90" s="140"/>
      <c r="O90" s="140"/>
      <c r="Q90" s="140"/>
      <c r="R90" s="140"/>
      <c r="S90" s="140"/>
      <c r="T90" s="140"/>
      <c r="U90" s="140"/>
      <c r="V90" s="140"/>
      <c r="W90" s="140"/>
      <c r="X90" s="140"/>
      <c r="Y90" s="140"/>
      <c r="Z90" s="140"/>
      <c r="AA90" s="140"/>
      <c r="AB90" s="140"/>
      <c r="AC90" s="140"/>
      <c r="AD90" s="140"/>
      <c r="AE90" s="140"/>
      <c r="AF90" s="140"/>
      <c r="AG90" s="140"/>
      <c r="AH90" s="140"/>
      <c r="AI90" s="140"/>
      <c r="AJ90" s="140"/>
      <c r="AK90" s="140"/>
      <c r="AL90" s="140"/>
    </row>
    <row r="91" customFormat="false" ht="12.75" hidden="false" customHeight="false" outlineLevel="0" collapsed="false">
      <c r="A91" s="140"/>
      <c r="B91" s="140"/>
      <c r="C91" s="140"/>
      <c r="D91" s="140"/>
      <c r="E91" s="140"/>
      <c r="F91" s="140"/>
      <c r="G91" s="140"/>
      <c r="H91" s="140"/>
      <c r="I91" s="140"/>
      <c r="J91" s="140"/>
      <c r="K91" s="140"/>
      <c r="L91" s="140"/>
      <c r="M91" s="140"/>
      <c r="N91" s="140"/>
      <c r="O91" s="140"/>
      <c r="Q91" s="140"/>
      <c r="R91" s="140"/>
      <c r="S91" s="140"/>
      <c r="T91" s="140"/>
      <c r="U91" s="140"/>
      <c r="V91" s="140"/>
      <c r="W91" s="140"/>
      <c r="X91" s="140"/>
      <c r="Y91" s="140"/>
      <c r="Z91" s="140"/>
      <c r="AA91" s="140"/>
      <c r="AB91" s="140"/>
      <c r="AC91" s="140"/>
      <c r="AD91" s="140"/>
      <c r="AE91" s="140"/>
      <c r="AF91" s="140"/>
      <c r="AG91" s="140"/>
      <c r="AH91" s="140"/>
      <c r="AI91" s="140"/>
      <c r="AJ91" s="140"/>
      <c r="AK91" s="140"/>
      <c r="AL91" s="140"/>
    </row>
    <row r="92" customFormat="false" ht="12.75" hidden="false" customHeight="false" outlineLevel="0" collapsed="false">
      <c r="A92" s="140"/>
      <c r="B92" s="140"/>
      <c r="C92" s="140"/>
      <c r="D92" s="140"/>
      <c r="E92" s="140"/>
      <c r="F92" s="140"/>
      <c r="G92" s="140"/>
      <c r="H92" s="140"/>
      <c r="I92" s="140"/>
      <c r="J92" s="140"/>
      <c r="K92" s="140"/>
      <c r="L92" s="140"/>
      <c r="M92" s="140"/>
      <c r="N92" s="140"/>
      <c r="O92" s="140"/>
      <c r="Q92" s="140"/>
      <c r="R92" s="140"/>
      <c r="S92" s="140"/>
      <c r="T92" s="140"/>
      <c r="U92" s="140"/>
      <c r="V92" s="140"/>
      <c r="W92" s="140"/>
      <c r="X92" s="140"/>
      <c r="Y92" s="140"/>
      <c r="Z92" s="140"/>
      <c r="AA92" s="140"/>
      <c r="AB92" s="140"/>
      <c r="AC92" s="140"/>
      <c r="AD92" s="140"/>
      <c r="AE92" s="140"/>
      <c r="AF92" s="140"/>
      <c r="AG92" s="140"/>
      <c r="AH92" s="140"/>
      <c r="AI92" s="140"/>
      <c r="AJ92" s="140"/>
      <c r="AK92" s="140"/>
      <c r="AL92" s="140"/>
    </row>
    <row r="93" customFormat="false" ht="12.75" hidden="false" customHeight="false" outlineLevel="0" collapsed="false">
      <c r="A93" s="140"/>
      <c r="B93" s="140"/>
      <c r="C93" s="140"/>
      <c r="D93" s="140"/>
      <c r="E93" s="140"/>
      <c r="F93" s="140"/>
      <c r="G93" s="140"/>
      <c r="H93" s="140"/>
      <c r="I93" s="140"/>
      <c r="J93" s="140"/>
      <c r="K93" s="140"/>
      <c r="L93" s="140"/>
      <c r="M93" s="140"/>
      <c r="N93" s="140"/>
      <c r="O93" s="140"/>
      <c r="Q93" s="140"/>
      <c r="R93" s="140"/>
      <c r="S93" s="140"/>
      <c r="T93" s="140"/>
      <c r="U93" s="140"/>
      <c r="V93" s="140"/>
      <c r="W93" s="140"/>
      <c r="X93" s="140"/>
      <c r="Y93" s="140"/>
      <c r="Z93" s="140"/>
      <c r="AA93" s="140"/>
      <c r="AB93" s="140"/>
      <c r="AC93" s="140"/>
      <c r="AD93" s="140"/>
      <c r="AE93" s="140"/>
      <c r="AF93" s="140"/>
      <c r="AG93" s="140"/>
      <c r="AH93" s="140"/>
      <c r="AI93" s="140"/>
      <c r="AJ93" s="140"/>
      <c r="AK93" s="140"/>
      <c r="AL93" s="140"/>
    </row>
    <row r="94" customFormat="false" ht="12.75" hidden="false" customHeight="false" outlineLevel="0" collapsed="false">
      <c r="A94" s="140"/>
      <c r="B94" s="140"/>
      <c r="C94" s="140"/>
      <c r="D94" s="140"/>
      <c r="E94" s="140"/>
      <c r="F94" s="140"/>
      <c r="G94" s="140"/>
      <c r="H94" s="140"/>
      <c r="I94" s="140"/>
      <c r="J94" s="140"/>
      <c r="K94" s="140"/>
      <c r="L94" s="140"/>
      <c r="M94" s="140"/>
      <c r="N94" s="140"/>
      <c r="O94" s="140"/>
      <c r="Q94" s="140"/>
      <c r="R94" s="140"/>
      <c r="S94" s="140"/>
      <c r="T94" s="140"/>
      <c r="U94" s="140"/>
      <c r="V94" s="140"/>
      <c r="W94" s="140"/>
      <c r="X94" s="140"/>
      <c r="Y94" s="140"/>
      <c r="Z94" s="140"/>
      <c r="AA94" s="140"/>
      <c r="AB94" s="140"/>
      <c r="AC94" s="140"/>
      <c r="AD94" s="140"/>
      <c r="AE94" s="140"/>
      <c r="AF94" s="140"/>
      <c r="AG94" s="140"/>
      <c r="AH94" s="140"/>
      <c r="AI94" s="140"/>
      <c r="AJ94" s="140"/>
      <c r="AK94" s="140"/>
      <c r="AL94" s="140"/>
    </row>
    <row r="95" customFormat="false" ht="13.5" hidden="false" customHeight="true" outlineLevel="0" collapsed="false">
      <c r="A95" s="140"/>
      <c r="B95" s="140"/>
      <c r="C95" s="140"/>
      <c r="D95" s="140"/>
      <c r="E95" s="140"/>
      <c r="F95" s="140"/>
      <c r="G95" s="140"/>
      <c r="H95" s="140"/>
      <c r="I95" s="140"/>
      <c r="J95" s="140"/>
      <c r="K95" s="140"/>
      <c r="L95" s="140"/>
      <c r="M95" s="140"/>
      <c r="N95" s="140"/>
      <c r="O95" s="140"/>
      <c r="Q95" s="140"/>
      <c r="R95" s="140"/>
      <c r="S95" s="140"/>
      <c r="T95" s="140"/>
      <c r="U95" s="140"/>
      <c r="V95" s="140"/>
      <c r="W95" s="140"/>
      <c r="X95" s="140"/>
      <c r="Y95" s="140"/>
      <c r="Z95" s="140"/>
      <c r="AA95" s="140"/>
      <c r="AB95" s="140"/>
      <c r="AC95" s="140"/>
      <c r="AD95" s="140"/>
      <c r="AE95" s="140"/>
      <c r="AF95" s="140"/>
      <c r="AG95" s="140"/>
      <c r="AH95" s="140"/>
      <c r="AI95" s="140"/>
      <c r="AJ95" s="140"/>
      <c r="AK95" s="140"/>
      <c r="AL95" s="140"/>
    </row>
    <row r="96" customFormat="false" ht="12.75" hidden="false" customHeight="false" outlineLevel="0" collapsed="false">
      <c r="A96" s="140"/>
      <c r="B96" s="140"/>
      <c r="C96" s="140"/>
      <c r="D96" s="140"/>
      <c r="E96" s="140"/>
      <c r="F96" s="140"/>
      <c r="G96" s="140"/>
      <c r="H96" s="140"/>
      <c r="I96" s="140"/>
      <c r="J96" s="140"/>
      <c r="K96" s="140"/>
      <c r="L96" s="140"/>
      <c r="M96" s="140"/>
      <c r="N96" s="140"/>
      <c r="O96" s="140"/>
      <c r="Q96" s="140"/>
      <c r="R96" s="140"/>
      <c r="S96" s="140"/>
      <c r="T96" s="140"/>
      <c r="U96" s="140"/>
      <c r="V96" s="140"/>
      <c r="W96" s="140"/>
      <c r="X96" s="140"/>
      <c r="Y96" s="140"/>
      <c r="Z96" s="140"/>
      <c r="AA96" s="140"/>
      <c r="AB96" s="140"/>
      <c r="AC96" s="140"/>
      <c r="AD96" s="140"/>
      <c r="AE96" s="140"/>
      <c r="AF96" s="140"/>
      <c r="AG96" s="140"/>
      <c r="AH96" s="140"/>
      <c r="AI96" s="140"/>
      <c r="AJ96" s="140"/>
      <c r="AK96" s="140"/>
      <c r="AL96" s="140"/>
    </row>
    <row r="97" s="140" customFormat="true" ht="12.75" hidden="false" customHeight="false" outlineLevel="0" collapsed="false">
      <c r="P97" s="138"/>
    </row>
    <row r="98" s="140" customFormat="true" ht="12.75" hidden="false" customHeight="false" outlineLevel="0" collapsed="false">
      <c r="P98" s="138"/>
    </row>
    <row r="99" s="140" customFormat="true" ht="12.75" hidden="false" customHeight="false" outlineLevel="0" collapsed="false">
      <c r="P99" s="138"/>
    </row>
    <row r="100" s="140" customFormat="true" ht="12.75" hidden="false" customHeight="false" outlineLevel="0" collapsed="false">
      <c r="P100" s="138"/>
    </row>
    <row r="101" s="140" customFormat="true" ht="12.75" hidden="false" customHeight="false" outlineLevel="0" collapsed="false">
      <c r="P101" s="138"/>
    </row>
    <row r="102" s="140" customFormat="true" ht="12.75" hidden="false" customHeight="false" outlineLevel="0" collapsed="false">
      <c r="P102" s="138"/>
    </row>
    <row r="103" s="140" customFormat="true" ht="12.75" hidden="false" customHeight="false" outlineLevel="0" collapsed="false">
      <c r="P103" s="138"/>
    </row>
    <row r="104" s="140" customFormat="true" ht="12.75" hidden="false" customHeight="false" outlineLevel="0" collapsed="false">
      <c r="P104" s="138"/>
    </row>
    <row r="105" s="140" customFormat="true" ht="12.75" hidden="false" customHeight="false" outlineLevel="0" collapsed="false">
      <c r="P105" s="138"/>
    </row>
    <row r="106" s="140" customFormat="true" ht="12.75" hidden="false" customHeight="false" outlineLevel="0" collapsed="false">
      <c r="P106" s="138"/>
    </row>
    <row r="107" s="140" customFormat="true" ht="12.75" hidden="false" customHeight="false" outlineLevel="0" collapsed="false">
      <c r="P107" s="138"/>
    </row>
    <row r="108" s="140" customFormat="true" ht="12.75" hidden="false" customHeight="false" outlineLevel="0" collapsed="false">
      <c r="P108" s="138"/>
    </row>
    <row r="109" s="140" customFormat="true" ht="12.75" hidden="false" customHeight="false" outlineLevel="0" collapsed="false">
      <c r="P109" s="138"/>
    </row>
    <row r="110" s="140" customFormat="true" ht="12.75" hidden="false" customHeight="false" outlineLevel="0" collapsed="false">
      <c r="P110" s="138"/>
    </row>
    <row r="111" s="140" customFormat="true" ht="12.75" hidden="false" customHeight="false" outlineLevel="0" collapsed="false">
      <c r="P111" s="138"/>
    </row>
    <row r="112" s="140" customFormat="true" ht="12.75" hidden="false" customHeight="false" outlineLevel="0" collapsed="false">
      <c r="P112" s="138"/>
    </row>
    <row r="113" s="140" customFormat="true" ht="12.75" hidden="false" customHeight="false" outlineLevel="0" collapsed="false">
      <c r="P113" s="138"/>
    </row>
    <row r="114" s="140" customFormat="true" ht="12.75" hidden="false" customHeight="false" outlineLevel="0" collapsed="false">
      <c r="P114" s="138"/>
    </row>
    <row r="115" s="140" customFormat="true" ht="12.75" hidden="false" customHeight="false" outlineLevel="0" collapsed="false">
      <c r="P115" s="138"/>
    </row>
    <row r="116" s="140" customFormat="true" ht="12.75" hidden="false" customHeight="false" outlineLevel="0" collapsed="false">
      <c r="P116" s="138"/>
    </row>
    <row r="117" s="140" customFormat="true" ht="12.75" hidden="false" customHeight="false" outlineLevel="0" collapsed="false">
      <c r="P117" s="138"/>
    </row>
    <row r="118" s="140" customFormat="true" ht="12.75" hidden="false" customHeight="false" outlineLevel="0" collapsed="false">
      <c r="P118" s="138"/>
    </row>
    <row r="119" s="140" customFormat="true" ht="12.75" hidden="false" customHeight="false" outlineLevel="0" collapsed="false">
      <c r="P119" s="138"/>
    </row>
    <row r="120" s="140" customFormat="true" ht="12.75" hidden="false" customHeight="false" outlineLevel="0" collapsed="false">
      <c r="P120" s="138"/>
    </row>
  </sheetData>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0" fitToHeight="1" pageOrder="downThenOver" orientation="landscape"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2890625" defaultRowHeight="12.75" zeroHeight="false" outlineLevelRow="0" outlineLevelCol="0"/>
  <cols>
    <col collapsed="false" customWidth="true" hidden="false" outlineLevel="0" max="1" min="1" style="273" width="34"/>
    <col collapsed="false" customWidth="true" hidden="false" outlineLevel="0" max="9" min="2" style="273" width="9.14"/>
    <col collapsed="false" customWidth="true" hidden="false" outlineLevel="0" max="10" min="10" style="273" width="1.85"/>
    <col collapsed="false" customWidth="true" hidden="false" outlineLevel="0" max="11" min="11" style="273" width="13"/>
    <col collapsed="false" customWidth="false" hidden="false" outlineLevel="0" max="12" min="12" style="273" width="10.29"/>
    <col collapsed="false" customWidth="true" hidden="false" outlineLevel="0" max="13" min="13" style="273" width="13.15"/>
    <col collapsed="false" customWidth="false" hidden="false" outlineLevel="0" max="16384" min="14" style="273" width="10.29"/>
  </cols>
  <sheetData>
    <row r="1" customFormat="false" ht="12.75" hidden="false" customHeight="false" outlineLevel="0" collapsed="false">
      <c r="A1" s="274"/>
      <c r="B1" s="275"/>
      <c r="C1" s="275"/>
      <c r="D1" s="275"/>
      <c r="E1" s="275"/>
      <c r="F1" s="275"/>
      <c r="G1" s="275"/>
      <c r="H1" s="275"/>
      <c r="I1" s="275"/>
      <c r="J1" s="115"/>
    </row>
    <row r="2" customFormat="false" ht="12.75" hidden="false" customHeight="false" outlineLevel="0" collapsed="false">
      <c r="A2" s="276" t="s">
        <v>225</v>
      </c>
      <c r="B2" s="276"/>
      <c r="C2" s="276"/>
      <c r="D2" s="276"/>
      <c r="E2" s="276"/>
      <c r="F2" s="276"/>
      <c r="G2" s="276"/>
      <c r="H2" s="277"/>
      <c r="I2" s="277"/>
      <c r="J2" s="118"/>
    </row>
    <row r="3" customFormat="false" ht="12.75" hidden="false" customHeight="false" outlineLevel="0" collapsed="false">
      <c r="A3" s="278" t="s">
        <v>226</v>
      </c>
      <c r="B3" s="119"/>
      <c r="C3" s="119"/>
      <c r="D3" s="119"/>
      <c r="E3" s="119"/>
      <c r="F3" s="119"/>
      <c r="G3" s="119"/>
      <c r="H3" s="119"/>
      <c r="I3" s="119"/>
      <c r="J3" s="118"/>
    </row>
    <row r="4" customFormat="false" ht="12.75" hidden="false" customHeight="false" outlineLevel="0" collapsed="false">
      <c r="A4" s="279" t="s">
        <v>227</v>
      </c>
      <c r="B4" s="119"/>
      <c r="C4" s="119"/>
      <c r="D4" s="119"/>
      <c r="E4" s="119"/>
      <c r="F4" s="119"/>
      <c r="G4" s="119"/>
      <c r="H4" s="119"/>
      <c r="I4" s="119"/>
      <c r="J4" s="118"/>
    </row>
    <row r="5" customFormat="false" ht="12.75" hidden="false" customHeight="false" outlineLevel="0" collapsed="false">
      <c r="A5" s="279" t="s">
        <v>228</v>
      </c>
      <c r="B5" s="119"/>
      <c r="C5" s="119"/>
      <c r="D5" s="119"/>
      <c r="E5" s="119"/>
      <c r="F5" s="119"/>
      <c r="G5" s="119"/>
      <c r="H5" s="119"/>
      <c r="I5" s="119"/>
      <c r="J5" s="118"/>
    </row>
    <row r="6" customFormat="false" ht="12.75" hidden="false" customHeight="false" outlineLevel="0" collapsed="false">
      <c r="A6" s="279" t="s">
        <v>229</v>
      </c>
      <c r="B6" s="119"/>
      <c r="C6" s="119"/>
      <c r="D6" s="119"/>
      <c r="E6" s="119"/>
      <c r="F6" s="119"/>
      <c r="G6" s="119"/>
      <c r="H6" s="119"/>
      <c r="I6" s="119"/>
      <c r="J6" s="118"/>
    </row>
    <row r="7" customFormat="false" ht="12.75" hidden="false" customHeight="false" outlineLevel="0" collapsed="false">
      <c r="A7" s="278" t="s">
        <v>230</v>
      </c>
      <c r="B7" s="119"/>
      <c r="C7" s="119"/>
      <c r="D7" s="119"/>
      <c r="E7" s="119"/>
      <c r="F7" s="119"/>
      <c r="G7" s="119"/>
      <c r="H7" s="119"/>
      <c r="I7" s="119"/>
      <c r="J7" s="118"/>
    </row>
    <row r="8" customFormat="false" ht="12.75" hidden="false" customHeight="false" outlineLevel="0" collapsed="false">
      <c r="A8" s="279" t="s">
        <v>231</v>
      </c>
      <c r="B8" s="119"/>
      <c r="C8" s="119"/>
      <c r="D8" s="119"/>
      <c r="E8" s="119"/>
      <c r="F8" s="119"/>
      <c r="G8" s="119"/>
      <c r="H8" s="119"/>
      <c r="I8" s="119"/>
      <c r="J8" s="118"/>
    </row>
    <row r="9" customFormat="false" ht="12.75" hidden="false" customHeight="false" outlineLevel="0" collapsed="false">
      <c r="A9" s="278" t="s">
        <v>232</v>
      </c>
      <c r="B9" s="119"/>
      <c r="C9" s="119"/>
      <c r="D9" s="119"/>
      <c r="E9" s="119"/>
      <c r="F9" s="119"/>
      <c r="G9" s="119"/>
      <c r="H9" s="119"/>
      <c r="I9" s="119"/>
      <c r="J9" s="118"/>
    </row>
    <row r="10" customFormat="false" ht="12.75" hidden="false" customHeight="false" outlineLevel="0" collapsed="false">
      <c r="A10" s="279" t="s">
        <v>233</v>
      </c>
      <c r="B10" s="119"/>
      <c r="C10" s="119"/>
      <c r="D10" s="119"/>
      <c r="E10" s="119"/>
      <c r="F10" s="119"/>
      <c r="G10" s="119"/>
      <c r="H10" s="119"/>
      <c r="I10" s="119"/>
      <c r="J10" s="118"/>
    </row>
    <row r="11" customFormat="false" ht="13.5" hidden="false" customHeight="false" outlineLevel="0" collapsed="false">
      <c r="A11" s="280" t="s">
        <v>234</v>
      </c>
      <c r="B11" s="136"/>
      <c r="C11" s="136"/>
      <c r="D11" s="136"/>
      <c r="E11" s="136"/>
      <c r="F11" s="136"/>
      <c r="G11" s="136"/>
      <c r="H11" s="136"/>
      <c r="I11" s="136"/>
      <c r="J11" s="137"/>
    </row>
    <row r="12" customFormat="false" ht="12.75" hidden="false" customHeight="false" outlineLevel="0" collapsed="false">
      <c r="A12" s="279" t="s">
        <v>235</v>
      </c>
      <c r="B12" s="119"/>
      <c r="C12" s="119"/>
      <c r="D12" s="119"/>
      <c r="E12" s="119"/>
      <c r="F12" s="119"/>
      <c r="G12" s="119"/>
      <c r="H12" s="119"/>
      <c r="I12" s="119"/>
      <c r="J12" s="119"/>
    </row>
    <row r="13" customFormat="false" ht="12.75" hidden="false" customHeight="false" outlineLevel="0" collapsed="false">
      <c r="A13" s="278"/>
      <c r="B13" s="119"/>
      <c r="C13" s="119"/>
      <c r="D13" s="119"/>
      <c r="E13" s="119"/>
      <c r="F13" s="119"/>
      <c r="G13" s="119"/>
      <c r="H13" s="119"/>
      <c r="I13" s="119"/>
      <c r="J13" s="119"/>
    </row>
    <row r="14" customFormat="false" ht="22.5" hidden="false" customHeight="true" outlineLevel="0" collapsed="false">
      <c r="A14" s="279"/>
      <c r="B14" s="119"/>
      <c r="C14" s="119"/>
      <c r="D14" s="119"/>
      <c r="E14" s="281" t="s">
        <v>236</v>
      </c>
      <c r="F14" s="281"/>
      <c r="G14" s="281"/>
      <c r="H14" s="282"/>
      <c r="I14" s="282"/>
      <c r="J14" s="119"/>
    </row>
    <row r="15" customFormat="false" ht="13.5" hidden="false" customHeight="false" outlineLevel="0" collapsed="false">
      <c r="A15" s="283" t="str">
        <f aca="false">IF(Accounts!A4="[Insert Company Name]","Track Record &amp; Projections",CONCATENATE("Track Record &amp; Projections: ",Accounts!A4))</f>
        <v>Track Record &amp; Projections: Company Name</v>
      </c>
      <c r="B15" s="284"/>
      <c r="C15" s="284"/>
      <c r="D15" s="285" t="s">
        <v>237</v>
      </c>
      <c r="E15" s="285"/>
      <c r="F15" s="285" t="e">
        <f aca="false">+#REF!</f>
        <v>#REF!</v>
      </c>
      <c r="G15" s="284"/>
      <c r="H15" s="284"/>
      <c r="I15" s="284"/>
      <c r="J15" s="286"/>
    </row>
    <row r="16" customFormat="false" ht="9" hidden="false" customHeight="true" outlineLevel="0" collapsed="false">
      <c r="A16" s="132" t="s">
        <v>238</v>
      </c>
      <c r="B16" s="49" t="s">
        <v>30</v>
      </c>
      <c r="C16" s="49" t="s">
        <v>31</v>
      </c>
      <c r="D16" s="49" t="s">
        <v>32</v>
      </c>
      <c r="E16" s="49" t="s">
        <v>239</v>
      </c>
      <c r="F16" s="49" t="s">
        <v>34</v>
      </c>
      <c r="G16" s="49" t="s">
        <v>35</v>
      </c>
      <c r="H16" s="49" t="s">
        <v>36</v>
      </c>
      <c r="I16" s="49" t="s">
        <v>37</v>
      </c>
      <c r="J16" s="118"/>
    </row>
    <row r="17" customFormat="false" ht="9" hidden="false" customHeight="true" outlineLevel="0" collapsed="false">
      <c r="A17" s="132" t="s">
        <v>39</v>
      </c>
      <c r="B17" s="287" t="n">
        <f aca="false">Accounts!B35</f>
        <v>44196</v>
      </c>
      <c r="C17" s="287" t="n">
        <f aca="false">Accounts!C35</f>
        <v>44561</v>
      </c>
      <c r="D17" s="287" t="n">
        <f aca="false">Accounts!D35</f>
        <v>44926</v>
      </c>
      <c r="E17" s="287" t="n">
        <f aca="false">Accounts!E35</f>
        <v>45291</v>
      </c>
      <c r="F17" s="287" t="n">
        <f aca="false">Accounts!F35</f>
        <v>45656</v>
      </c>
      <c r="G17" s="287" t="n">
        <f aca="false">Accounts!G35</f>
        <v>46021</v>
      </c>
      <c r="H17" s="287" t="n">
        <f aca="false">Accounts!H35</f>
        <v>46386</v>
      </c>
      <c r="I17" s="287" t="n">
        <f aca="false">Accounts!I35</f>
        <v>46751</v>
      </c>
      <c r="J17" s="118"/>
    </row>
    <row r="18" customFormat="false" ht="9" hidden="false" customHeight="true" outlineLevel="0" collapsed="false">
      <c r="A18" s="132" t="s">
        <v>58</v>
      </c>
      <c r="B18" s="288" t="str">
        <f aca="false">Accounts!B36</f>
        <v>Audited</v>
      </c>
      <c r="C18" s="288" t="str">
        <f aca="false">Accounts!C36</f>
        <v>Audited</v>
      </c>
      <c r="D18" s="288" t="str">
        <f aca="false">Accounts!D36</f>
        <v>Actual</v>
      </c>
      <c r="E18" s="288" t="str">
        <f aca="false">Accounts!E36</f>
        <v>Projected</v>
      </c>
      <c r="F18" s="288" t="str">
        <f aca="false">Accounts!F36</f>
        <v>Projected</v>
      </c>
      <c r="G18" s="288" t="str">
        <f aca="false">Accounts!G36</f>
        <v>Projected</v>
      </c>
      <c r="H18" s="288" t="str">
        <f aca="false">Accounts!H36</f>
        <v>Projected</v>
      </c>
      <c r="I18" s="288" t="str">
        <f aca="false">Accounts!I36</f>
        <v>Projected</v>
      </c>
      <c r="J18" s="118"/>
    </row>
    <row r="19" customFormat="false" ht="6" hidden="false" customHeight="true" outlineLevel="0" collapsed="false">
      <c r="A19" s="279"/>
      <c r="B19" s="289"/>
      <c r="C19" s="289"/>
      <c r="D19" s="289"/>
      <c r="E19" s="289"/>
      <c r="F19" s="289"/>
      <c r="G19" s="289"/>
      <c r="H19" s="289"/>
      <c r="I19" s="289"/>
      <c r="J19" s="118"/>
    </row>
    <row r="20" customFormat="false" ht="10.5" hidden="false" customHeight="true" outlineLevel="0" collapsed="false">
      <c r="A20" s="290" t="s">
        <v>240</v>
      </c>
      <c r="B20" s="291"/>
      <c r="C20" s="291"/>
      <c r="D20" s="291"/>
      <c r="E20" s="291"/>
      <c r="F20" s="291"/>
      <c r="G20" s="292"/>
      <c r="H20" s="293"/>
      <c r="I20" s="293"/>
      <c r="J20" s="118"/>
    </row>
    <row r="21" customFormat="false" ht="10.5" hidden="false" customHeight="true" outlineLevel="0" collapsed="false">
      <c r="A21" s="294" t="s">
        <v>241</v>
      </c>
      <c r="B21" s="125" t="n">
        <f aca="false">B$133</f>
        <v>0</v>
      </c>
      <c r="C21" s="125" t="n">
        <f aca="false">C$133</f>
        <v>0</v>
      </c>
      <c r="D21" s="125" t="n">
        <f aca="false">D$133</f>
        <v>0</v>
      </c>
      <c r="E21" s="125" t="n">
        <f aca="false">E$133</f>
        <v>0</v>
      </c>
      <c r="F21" s="125" t="n">
        <f aca="false">F$133</f>
        <v>0</v>
      </c>
      <c r="G21" s="295" t="n">
        <f aca="false">G$133</f>
        <v>0</v>
      </c>
      <c r="H21" s="295" t="n">
        <f aca="false">H$133</f>
        <v>0</v>
      </c>
      <c r="I21" s="295" t="n">
        <f aca="false">I$133</f>
        <v>0</v>
      </c>
      <c r="J21" s="50"/>
    </row>
    <row r="22" customFormat="false" ht="10.5" hidden="false" customHeight="true" outlineLevel="0" collapsed="false">
      <c r="A22" s="294" t="s">
        <v>242</v>
      </c>
      <c r="B22" s="125" t="n">
        <f aca="false">(B$21-(B$23+B$24))</f>
        <v>0</v>
      </c>
      <c r="C22" s="125" t="n">
        <f aca="false">(C21-(C23+C24))</f>
        <v>0</v>
      </c>
      <c r="D22" s="125" t="n">
        <f aca="false">(D21-(D23+D24))</f>
        <v>0</v>
      </c>
      <c r="E22" s="125" t="n">
        <f aca="false">(E21-(E23+E24))</f>
        <v>0</v>
      </c>
      <c r="F22" s="125" t="n">
        <f aca="false">(F21-(F23+F24))</f>
        <v>0</v>
      </c>
      <c r="G22" s="295" t="n">
        <f aca="false">(G21-(G23+G24))</f>
        <v>0</v>
      </c>
      <c r="H22" s="295" t="n">
        <f aca="false">(H21-(H23+H24))</f>
        <v>0</v>
      </c>
      <c r="I22" s="295" t="n">
        <f aca="false">(I21-(I23+I24))</f>
        <v>0</v>
      </c>
      <c r="J22" s="50"/>
    </row>
    <row r="23" customFormat="false" ht="10.5" hidden="false" customHeight="true" outlineLevel="0" collapsed="false">
      <c r="A23" s="294" t="s">
        <v>243</v>
      </c>
      <c r="B23" s="125" t="n">
        <f aca="false">B$129</f>
        <v>0</v>
      </c>
      <c r="C23" s="125" t="n">
        <f aca="false">C$129</f>
        <v>0</v>
      </c>
      <c r="D23" s="125" t="n">
        <f aca="false">D$129</f>
        <v>0</v>
      </c>
      <c r="E23" s="125" t="n">
        <f aca="false">E$129</f>
        <v>0</v>
      </c>
      <c r="F23" s="125" t="n">
        <f aca="false">F$129</f>
        <v>0</v>
      </c>
      <c r="G23" s="295" t="n">
        <f aca="false">G$129</f>
        <v>0</v>
      </c>
      <c r="H23" s="295" t="n">
        <f aca="false">H$129</f>
        <v>0</v>
      </c>
      <c r="I23" s="295" t="n">
        <f aca="false">I$129</f>
        <v>0</v>
      </c>
      <c r="J23" s="50"/>
    </row>
    <row r="24" customFormat="false" ht="10.5" hidden="false" customHeight="true" outlineLevel="0" collapsed="false">
      <c r="A24" s="294" t="s">
        <v>244</v>
      </c>
      <c r="B24" s="125" t="n">
        <f aca="false">B$130</f>
        <v>0</v>
      </c>
      <c r="C24" s="125" t="n">
        <f aca="false">C$130</f>
        <v>0</v>
      </c>
      <c r="D24" s="125" t="n">
        <f aca="false">D$130</f>
        <v>0</v>
      </c>
      <c r="E24" s="125" t="n">
        <f aca="false">E$130</f>
        <v>0</v>
      </c>
      <c r="F24" s="125" t="n">
        <f aca="false">F$130</f>
        <v>0</v>
      </c>
      <c r="G24" s="295" t="n">
        <f aca="false">G$130</f>
        <v>0</v>
      </c>
      <c r="H24" s="295" t="n">
        <f aca="false">H$130</f>
        <v>0</v>
      </c>
      <c r="I24" s="295" t="n">
        <f aca="false">I$130</f>
        <v>0</v>
      </c>
      <c r="J24" s="50"/>
    </row>
    <row r="25" customFormat="false" ht="10.5" hidden="false" customHeight="true" outlineLevel="0" collapsed="false">
      <c r="A25" s="294" t="s">
        <v>245</v>
      </c>
      <c r="B25" s="296" t="str">
        <f aca="false">IF(B$21&gt;0,B$23/B$21,"n/a")</f>
        <v>n/a</v>
      </c>
      <c r="C25" s="296" t="str">
        <f aca="false">IF(C$21&gt;0,C$23/C$21,"n/a")</f>
        <v>n/a</v>
      </c>
      <c r="D25" s="296" t="str">
        <f aca="false">IF(D$21&gt;0,D$23/D$21,"n/a")</f>
        <v>n/a</v>
      </c>
      <c r="E25" s="296" t="str">
        <f aca="false">IF(E$21&gt;0,E$23/E$21,"n/a")</f>
        <v>n/a</v>
      </c>
      <c r="F25" s="296" t="str">
        <f aca="false">IF(F$21&gt;0,F$23/F$21,"n/a")</f>
        <v>n/a</v>
      </c>
      <c r="G25" s="297" t="str">
        <f aca="false">IF(G$21&gt;0,G$23/G$21,"n/a")</f>
        <v>n/a</v>
      </c>
      <c r="H25" s="297" t="str">
        <f aca="false">IF(H$21&gt;0,H$23/H$21,"n/a")</f>
        <v>n/a</v>
      </c>
      <c r="I25" s="297" t="str">
        <f aca="false">IF(I$21&gt;0,I$23/I$21,"n/a")</f>
        <v>n/a</v>
      </c>
      <c r="J25" s="50"/>
    </row>
    <row r="26" customFormat="false" ht="10.5" hidden="false" customHeight="true" outlineLevel="0" collapsed="false">
      <c r="A26" s="298" t="s">
        <v>246</v>
      </c>
      <c r="B26" s="299" t="str">
        <f aca="false">IF(B$21&gt;0,B$24/B$21,"n/a")</f>
        <v>n/a</v>
      </c>
      <c r="C26" s="299" t="str">
        <f aca="false">IF(C$21&gt;0,C$24/C$21,"n/a")</f>
        <v>n/a</v>
      </c>
      <c r="D26" s="299" t="str">
        <f aca="false">IF(D$21&gt;0,D$24/D$21,"n/a")</f>
        <v>n/a</v>
      </c>
      <c r="E26" s="299" t="str">
        <f aca="false">IF(E$21&gt;0,E$24/E$21,"n/a")</f>
        <v>n/a</v>
      </c>
      <c r="F26" s="299" t="str">
        <f aca="false">IF(F$21&gt;0,F$24/F$21,"n/a")</f>
        <v>n/a</v>
      </c>
      <c r="G26" s="300" t="str">
        <f aca="false">IF(G$21&gt;0,G$24/G$21,"n/a")</f>
        <v>n/a</v>
      </c>
      <c r="H26" s="300" t="str">
        <f aca="false">IF(H$21&gt;0,H$24/H$21,"n/a")</f>
        <v>n/a</v>
      </c>
      <c r="I26" s="300" t="str">
        <f aca="false">IF(I$21&gt;0,I$24/I$21,"n/a")</f>
        <v>n/a</v>
      </c>
      <c r="J26" s="50"/>
    </row>
    <row r="27" customFormat="false" ht="10.5" hidden="false" customHeight="true" outlineLevel="0" collapsed="false">
      <c r="A27" s="290" t="s">
        <v>247</v>
      </c>
      <c r="B27" s="301"/>
      <c r="C27" s="301"/>
      <c r="D27" s="301"/>
      <c r="E27" s="301"/>
      <c r="F27" s="301"/>
      <c r="G27" s="302"/>
      <c r="H27" s="302"/>
      <c r="I27" s="302"/>
      <c r="J27" s="50"/>
    </row>
    <row r="28" customFormat="false" ht="10.5" hidden="false" customHeight="true" outlineLevel="0" collapsed="false">
      <c r="A28" s="294" t="s">
        <v>248</v>
      </c>
      <c r="B28" s="125" t="n">
        <f aca="false">B$140</f>
        <v>0</v>
      </c>
      <c r="C28" s="125" t="n">
        <f aca="false">C$140</f>
        <v>0</v>
      </c>
      <c r="D28" s="125" t="n">
        <f aca="false">D$140</f>
        <v>0</v>
      </c>
      <c r="E28" s="125" t="n">
        <f aca="false">E$140</f>
        <v>0</v>
      </c>
      <c r="F28" s="125" t="n">
        <f aca="false">F$140</f>
        <v>0</v>
      </c>
      <c r="G28" s="295" t="n">
        <f aca="false">G$140</f>
        <v>0</v>
      </c>
      <c r="H28" s="295" t="n">
        <f aca="false">H$140</f>
        <v>0</v>
      </c>
      <c r="I28" s="295" t="n">
        <f aca="false">I$140</f>
        <v>0</v>
      </c>
      <c r="J28" s="50"/>
    </row>
    <row r="29" customFormat="false" ht="10.5" hidden="false" customHeight="true" outlineLevel="0" collapsed="false">
      <c r="A29" s="294" t="s">
        <v>249</v>
      </c>
      <c r="B29" s="303" t="n">
        <f aca="false">B$148</f>
        <v>0</v>
      </c>
      <c r="C29" s="303" t="n">
        <f aca="false">C$148</f>
        <v>0</v>
      </c>
      <c r="D29" s="303" t="n">
        <f aca="false">D$148</f>
        <v>0</v>
      </c>
      <c r="E29" s="303" t="n">
        <f aca="false">E$148</f>
        <v>0</v>
      </c>
      <c r="F29" s="303" t="n">
        <f aca="false">F$148</f>
        <v>0</v>
      </c>
      <c r="G29" s="304" t="n">
        <f aca="false">G$148</f>
        <v>0</v>
      </c>
      <c r="H29" s="304" t="n">
        <f aca="false">H$148</f>
        <v>0</v>
      </c>
      <c r="I29" s="304" t="n">
        <f aca="false">I$148</f>
        <v>0</v>
      </c>
      <c r="J29" s="50"/>
    </row>
    <row r="30" customFormat="false" ht="10.5" hidden="false" customHeight="true" outlineLevel="0" collapsed="false">
      <c r="A30" s="294" t="s">
        <v>250</v>
      </c>
      <c r="B30" s="125" t="n">
        <f aca="false">B$160</f>
        <v>0</v>
      </c>
      <c r="C30" s="125" t="n">
        <f aca="false">C$160</f>
        <v>0</v>
      </c>
      <c r="D30" s="125" t="n">
        <f aca="false">D$160</f>
        <v>0</v>
      </c>
      <c r="E30" s="125" t="e">
        <f aca="false">E$160</f>
        <v>#REF!</v>
      </c>
      <c r="F30" s="125" t="e">
        <f aca="false">F$160</f>
        <v>#REF!</v>
      </c>
      <c r="G30" s="295" t="e">
        <f aca="false">G$160</f>
        <v>#REF!</v>
      </c>
      <c r="H30" s="295" t="e">
        <f aca="false">H$160</f>
        <v>#REF!</v>
      </c>
      <c r="I30" s="295" t="e">
        <f aca="false">I$160</f>
        <v>#REF!</v>
      </c>
      <c r="J30" s="50"/>
    </row>
    <row r="31" customFormat="false" ht="10.5" hidden="false" customHeight="true" outlineLevel="0" collapsed="false">
      <c r="A31" s="305" t="s">
        <v>251</v>
      </c>
      <c r="B31" s="306" t="str">
        <f aca="false">IF(B$133&gt;0,B$140/B$133, "n/a")</f>
        <v>n/a</v>
      </c>
      <c r="C31" s="306" t="str">
        <f aca="false">IF(C$133&gt;0,C$140/C$133, "n/a")</f>
        <v>n/a</v>
      </c>
      <c r="D31" s="306" t="str">
        <f aca="false">IF(D$133&gt;0,D$140/D$133, "n/a")</f>
        <v>n/a</v>
      </c>
      <c r="E31" s="306" t="str">
        <f aca="false">IF(E$133&gt;0,E$140/E$133, "n/a")</f>
        <v>n/a</v>
      </c>
      <c r="F31" s="306" t="str">
        <f aca="false">IF(F$133&gt;0,F$140/F$133, "n/a")</f>
        <v>n/a</v>
      </c>
      <c r="G31" s="307" t="str">
        <f aca="false">IF(G$133&gt;0,G$140/G$133, "n/a")</f>
        <v>n/a</v>
      </c>
      <c r="H31" s="307" t="str">
        <f aca="false">IF(H$133&gt;0,H$140/H$133, "n/a")</f>
        <v>n/a</v>
      </c>
      <c r="I31" s="307" t="str">
        <f aca="false">IF(I$133&gt;0,I$140/I$133, "n/a")</f>
        <v>n/a</v>
      </c>
      <c r="J31" s="50"/>
    </row>
    <row r="32" customFormat="false" ht="10.5" hidden="false" customHeight="true" outlineLevel="0" collapsed="false">
      <c r="A32" s="305" t="s">
        <v>252</v>
      </c>
      <c r="B32" s="306" t="str">
        <f aca="false">IF(B$133&gt;0,B$146/B$133,"n/a")</f>
        <v>n/a</v>
      </c>
      <c r="C32" s="306" t="str">
        <f aca="false">IF(C$133&gt;0,C$146/C$133,"n/a")</f>
        <v>n/a</v>
      </c>
      <c r="D32" s="306" t="str">
        <f aca="false">IF(D$133&gt;0,D$146/D$133,"n/a")</f>
        <v>n/a</v>
      </c>
      <c r="E32" s="306" t="str">
        <f aca="false">IF(E$133&gt;0,E$146/E$133,"n/a")</f>
        <v>n/a</v>
      </c>
      <c r="F32" s="306" t="str">
        <f aca="false">IF(F$133&gt;0,F$146/F$133,"n/a")</f>
        <v>n/a</v>
      </c>
      <c r="G32" s="307" t="str">
        <f aca="false">IF(G$133&gt;0,G$146/G$133,"n/a")</f>
        <v>n/a</v>
      </c>
      <c r="H32" s="307" t="str">
        <f aca="false">IF(H$133&gt;0,H$146/H$133,"n/a")</f>
        <v>n/a</v>
      </c>
      <c r="I32" s="307" t="str">
        <f aca="false">IF(I$133&gt;0,I$146/I$133,"n/a")</f>
        <v>n/a</v>
      </c>
      <c r="J32" s="308"/>
    </row>
    <row r="33" customFormat="false" ht="10.5" hidden="false" customHeight="true" outlineLevel="0" collapsed="false">
      <c r="A33" s="305" t="s">
        <v>253</v>
      </c>
      <c r="B33" s="306" t="str">
        <f aca="false">IF(B$133&gt;0,B$148/B$133, "n/a")</f>
        <v>n/a</v>
      </c>
      <c r="C33" s="306" t="str">
        <f aca="false">IF(C$133&gt;0,C$148/C$133, "n/a")</f>
        <v>n/a</v>
      </c>
      <c r="D33" s="306" t="str">
        <f aca="false">IF(D$133&gt;0,D$148/D$133, "n/a")</f>
        <v>n/a</v>
      </c>
      <c r="E33" s="306" t="str">
        <f aca="false">IF(E$133&gt;0,E$148/E$133, "n/a")</f>
        <v>n/a</v>
      </c>
      <c r="F33" s="306" t="str">
        <f aca="false">IF(F$133&gt;0,F$148/F$133, "n/a")</f>
        <v>n/a</v>
      </c>
      <c r="G33" s="307" t="str">
        <f aca="false">IF(G$133&gt;0,G$148/G$133, "n/a")</f>
        <v>n/a</v>
      </c>
      <c r="H33" s="307" t="str">
        <f aca="false">IF(H$133&gt;0,H$148/H$133, "n/a")</f>
        <v>n/a</v>
      </c>
      <c r="I33" s="307" t="str">
        <f aca="false">IF(I$133&gt;0,I$148/I$133, "n/a")</f>
        <v>n/a</v>
      </c>
      <c r="J33" s="50"/>
    </row>
    <row r="34" customFormat="false" ht="10.5" hidden="false" customHeight="true" outlineLevel="0" collapsed="false">
      <c r="A34" s="294" t="s">
        <v>254</v>
      </c>
      <c r="B34" s="309" t="str">
        <f aca="false">IF(B$21&gt;0,B$30/B$21,"n/a")</f>
        <v>n/a</v>
      </c>
      <c r="C34" s="309" t="str">
        <f aca="false">IF(C$21&gt;0,C$30/C$21,"n/a")</f>
        <v>n/a</v>
      </c>
      <c r="D34" s="309" t="str">
        <f aca="false">IF(D$21&gt;0,D$30/D$21,"n/a")</f>
        <v>n/a</v>
      </c>
      <c r="E34" s="309" t="str">
        <f aca="false">IF(E$21&gt;0,E$30/E$21,"n/a")</f>
        <v>n/a</v>
      </c>
      <c r="F34" s="309" t="str">
        <f aca="false">IF(F$21&gt;0,F$30/F$21,"n/a")</f>
        <v>n/a</v>
      </c>
      <c r="G34" s="310" t="str">
        <f aca="false">IF(G$21&gt;0,G$30/G$21,"n/a")</f>
        <v>n/a</v>
      </c>
      <c r="H34" s="310" t="str">
        <f aca="false">IF(H$21&gt;0,H$30/H$21,"n/a")</f>
        <v>n/a</v>
      </c>
      <c r="I34" s="310" t="str">
        <f aca="false">IF(I$21&gt;0,I$30/I$21,"n/a")</f>
        <v>n/a</v>
      </c>
      <c r="J34" s="50"/>
    </row>
    <row r="35" customFormat="false" ht="10.5" hidden="false" customHeight="true" outlineLevel="0" collapsed="false">
      <c r="A35" s="298" t="s">
        <v>255</v>
      </c>
      <c r="B35" s="299" t="str">
        <f aca="false">IF(OR(B$174=0,B$211=0),"n/a",((B$160)/B$211))</f>
        <v>n/a</v>
      </c>
      <c r="C35" s="299" t="str">
        <f aca="false">IF(OR(C$174=0,C$211=0),"n/a",((C$160)/C$211))</f>
        <v>n/a</v>
      </c>
      <c r="D35" s="299" t="str">
        <f aca="false">IF(OR(D$174=0,D$211=0),"n/a",((D$160)/D$211))</f>
        <v>n/a</v>
      </c>
      <c r="E35" s="311" t="e">
        <f aca="false">IF(OR(E$174=0,E$211=0),"n/a",((E$160)/E$211))</f>
        <v>#REF!</v>
      </c>
      <c r="F35" s="311" t="e">
        <f aca="false">IF(OR(F$174=0,F$211=0),"n/a",((F$160)/F$211))</f>
        <v>#REF!</v>
      </c>
      <c r="G35" s="312" t="e">
        <f aca="false">IF(OR(G$174=0,G$211=0),"n/a",((G$160)/G$211))</f>
        <v>#REF!</v>
      </c>
      <c r="H35" s="312" t="e">
        <f aca="false">IF(OR(H$174=0,H$211=0),"n/a",((H$160)/H$211))</f>
        <v>#REF!</v>
      </c>
      <c r="I35" s="312" t="e">
        <f aca="false">IF(OR(I$174=0,I$211=0),"n/a",((I$160)/I$211))</f>
        <v>#REF!</v>
      </c>
      <c r="J35" s="50"/>
      <c r="K35" s="313"/>
    </row>
    <row r="36" customFormat="false" ht="10.5" hidden="false" customHeight="true" outlineLevel="0" collapsed="false">
      <c r="A36" s="290" t="s">
        <v>256</v>
      </c>
      <c r="B36" s="314"/>
      <c r="C36" s="314"/>
      <c r="D36" s="314"/>
      <c r="E36" s="314"/>
      <c r="F36" s="314"/>
      <c r="G36" s="315"/>
      <c r="H36" s="315"/>
      <c r="I36" s="315"/>
      <c r="J36" s="50"/>
    </row>
    <row r="37" customFormat="false" ht="10.5" hidden="false" customHeight="true" outlineLevel="0" collapsed="false">
      <c r="A37" s="294" t="s">
        <v>257</v>
      </c>
      <c r="B37" s="313"/>
      <c r="C37" s="309" t="str">
        <f aca="false">IF(B$21&gt;0,C$21/B$21-1,"n/a")</f>
        <v>n/a</v>
      </c>
      <c r="D37" s="309" t="str">
        <f aca="false">IF(C$21&gt;0,D$21/C$21-1,"n/a")</f>
        <v>n/a</v>
      </c>
      <c r="E37" s="309" t="str">
        <f aca="false">IF(D$21&gt;0,E$21/D$21-1,"n/a")</f>
        <v>n/a</v>
      </c>
      <c r="F37" s="309" t="str">
        <f aca="false">IF(E$21&gt;0,F$21/E$21-1,"n/a")</f>
        <v>n/a</v>
      </c>
      <c r="G37" s="310" t="str">
        <f aca="false">IF(F$21&gt;0,G$21/F$21-1,"n/a")</f>
        <v>n/a</v>
      </c>
      <c r="H37" s="310" t="str">
        <f aca="false">IF(G$21&gt;0,H$21/G$21-1,"n/a")</f>
        <v>n/a</v>
      </c>
      <c r="I37" s="310" t="str">
        <f aca="false">IF(H$21&gt;0,I$21/H$21-1,"n/a")</f>
        <v>n/a</v>
      </c>
      <c r="J37" s="50"/>
    </row>
    <row r="38" customFormat="false" ht="10.5" hidden="false" customHeight="true" outlineLevel="0" collapsed="false">
      <c r="A38" s="294" t="s">
        <v>258</v>
      </c>
      <c r="B38" s="313"/>
      <c r="C38" s="309" t="str">
        <f aca="false">IF(B$23&gt;0,C$23/B$23-1,"n/a")</f>
        <v>n/a</v>
      </c>
      <c r="D38" s="309" t="str">
        <f aca="false">IF(C$23&gt;0,D$23/C$23-1,"n/a")</f>
        <v>n/a</v>
      </c>
      <c r="E38" s="309" t="str">
        <f aca="false">IF(D$23&gt;0,E$23/D$23-1,"n/a")</f>
        <v>n/a</v>
      </c>
      <c r="F38" s="309" t="str">
        <f aca="false">IF(E$23&gt;0,F$23/E$23-1,"n/a")</f>
        <v>n/a</v>
      </c>
      <c r="G38" s="310" t="str">
        <f aca="false">IF(F$23&gt;0,G$23/F$23-1,"n/a")</f>
        <v>n/a</v>
      </c>
      <c r="H38" s="310" t="str">
        <f aca="false">IF(G$23&gt;0,H$23/G$23-1,"n/a")</f>
        <v>n/a</v>
      </c>
      <c r="I38" s="310" t="str">
        <f aca="false">IF(H$23&gt;0,I$23/H$23-1,"n/a")</f>
        <v>n/a</v>
      </c>
      <c r="J38" s="50"/>
    </row>
    <row r="39" customFormat="false" ht="10.5" hidden="false" customHeight="true" outlineLevel="0" collapsed="false">
      <c r="A39" s="290" t="s">
        <v>259</v>
      </c>
      <c r="B39" s="314"/>
      <c r="C39" s="314"/>
      <c r="D39" s="314"/>
      <c r="E39" s="314"/>
      <c r="F39" s="314"/>
      <c r="G39" s="315"/>
      <c r="H39" s="315"/>
      <c r="I39" s="315"/>
      <c r="J39" s="50"/>
    </row>
    <row r="40" customFormat="false" ht="10.5" hidden="false" customHeight="true" outlineLevel="0" collapsed="false">
      <c r="A40" s="294" t="s">
        <v>260</v>
      </c>
      <c r="B40" s="316" t="str">
        <f aca="false">IF(SUM(B$174,B$182)-B$190=0,"n/a",B$133/(SUM(B$174,B$182)-B$190))</f>
        <v>n/a</v>
      </c>
      <c r="C40" s="316" t="str">
        <f aca="false">IF(SUM(C$174,C$182)-C$190=0,"n/a",C$133/(SUM(C$174,C$182)-C$190))</f>
        <v>n/a</v>
      </c>
      <c r="D40" s="316" t="str">
        <f aca="false">IF(SUM(D$174,D$182)-D$190=0,"n/a",D$133/(SUM(D$174,D$182)-D$190))</f>
        <v>n/a</v>
      </c>
      <c r="E40" s="317" t="e">
        <f aca="false">IF(SUM(E$174,E$182)-E$190=0,"n/a",E$133/(SUM(E$174,E$182)-E$190))</f>
        <v>#REF!</v>
      </c>
      <c r="F40" s="317" t="e">
        <f aca="false">IF(SUM(F$174,F$182)-F$190=0,"n/a",F$133/(SUM(F$174,F$182)-F$190))</f>
        <v>#REF!</v>
      </c>
      <c r="G40" s="318" t="e">
        <f aca="false">IF(SUM(G$174,G$182)-G$190=0,"n/a",G$133/(SUM(G$174,G$182)-G$190))</f>
        <v>#REF!</v>
      </c>
      <c r="H40" s="318" t="e">
        <f aca="false">IF(SUM(H$174,H$182)-H$190=0,"n/a",H$133/(SUM(H$174,H$182)-H$190))</f>
        <v>#REF!</v>
      </c>
      <c r="I40" s="318" t="e">
        <f aca="false">IF(SUM(I$174,I$182)-I$190=0,"n/a",I$133/(SUM(I$174,I$182)-I$190))</f>
        <v>#REF!</v>
      </c>
      <c r="J40" s="50"/>
    </row>
    <row r="41" customFormat="false" ht="10.5" hidden="false" customHeight="true" outlineLevel="0" collapsed="false">
      <c r="A41" s="294" t="s">
        <v>261</v>
      </c>
      <c r="B41" s="319" t="str">
        <f aca="false">IF(B$192=0,"n/a",B$133/B$192)</f>
        <v>n/a</v>
      </c>
      <c r="C41" s="319" t="str">
        <f aca="false">IF(C$192=0,"n/a",C$133/C$192)</f>
        <v>n/a</v>
      </c>
      <c r="D41" s="319" t="str">
        <f aca="false">IF(D$192=0,"n/a",D$133/D$192)</f>
        <v>n/a</v>
      </c>
      <c r="E41" s="320" t="e">
        <f aca="false">IF(E$192=0,"n/a",E$133/E$192)</f>
        <v>#REF!</v>
      </c>
      <c r="F41" s="320" t="e">
        <f aca="false">IF(F$192=0,"n/a",F$133/F$192)</f>
        <v>#REF!</v>
      </c>
      <c r="G41" s="321" t="e">
        <f aca="false">IF(G$192=0,"n/a",G$133/G$192)</f>
        <v>#REF!</v>
      </c>
      <c r="H41" s="321" t="e">
        <f aca="false">IF(H$192=0,"n/a",H$133/H$192)</f>
        <v>#REF!</v>
      </c>
      <c r="I41" s="321" t="e">
        <f aca="false">IF(I$192=0,"n/a",I$133/I$192)</f>
        <v>#REF!</v>
      </c>
      <c r="J41" s="50"/>
    </row>
    <row r="42" customFormat="false" ht="10.5" hidden="false" customHeight="true" outlineLevel="0" collapsed="false">
      <c r="A42" s="294" t="s">
        <v>262</v>
      </c>
      <c r="B42" s="316" t="str">
        <f aca="false">IF(B$172=0,"n/a",B$133/B$172)</f>
        <v>n/a</v>
      </c>
      <c r="C42" s="316" t="str">
        <f aca="false">IF(C$172=0,"n/a",C$133/C$172)</f>
        <v>n/a</v>
      </c>
      <c r="D42" s="316" t="str">
        <f aca="false">IF(D$172=0,"n/a",D$133/D$172)</f>
        <v>n/a</v>
      </c>
      <c r="E42" s="317" t="str">
        <f aca="false">IF(E$172=0,"n/a",E$133/E$172)</f>
        <v>n/a</v>
      </c>
      <c r="F42" s="317" t="str">
        <f aca="false">IF(F$172=0,"n/a",F$133/F$172)</f>
        <v>n/a</v>
      </c>
      <c r="G42" s="318" t="str">
        <f aca="false">IF(G$172=0,"n/a",G$133/G$172)</f>
        <v>n/a</v>
      </c>
      <c r="H42" s="318" t="str">
        <f aca="false">IF(H$172=0,"n/a",H$133/H$172)</f>
        <v>n/a</v>
      </c>
      <c r="I42" s="318" t="str">
        <f aca="false">IF(I$172=0,"n/a",I$133/I$172)</f>
        <v>n/a</v>
      </c>
      <c r="J42" s="50"/>
    </row>
    <row r="43" customFormat="false" ht="12.75" hidden="false" customHeight="false" outlineLevel="0" collapsed="false">
      <c r="A43" s="322" t="s">
        <v>263</v>
      </c>
      <c r="B43" s="323" t="str">
        <f aca="false">IF(AND(B$21&gt;0,B$71&gt;0),B$21/B$71,"n/a")</f>
        <v>n/a</v>
      </c>
      <c r="C43" s="323" t="str">
        <f aca="false">IF(AND(C$21&gt;0,C$71&gt;0),C$21/C$71,"n/a")</f>
        <v>n/a</v>
      </c>
      <c r="D43" s="323" t="str">
        <f aca="false">IF(AND(D$21&gt;0,D$71&gt;0),D$21/D$71,"n/a")</f>
        <v>n/a</v>
      </c>
      <c r="E43" s="323" t="str">
        <f aca="false">IF(AND(E$21&gt;0,E$71&gt;0),E$21/E$71,"n/a")</f>
        <v>n/a</v>
      </c>
      <c r="F43" s="323" t="str">
        <f aca="false">IF(AND(F$21&gt;0,F$71&gt;0),F$21/F$71,"n/a")</f>
        <v>n/a</v>
      </c>
      <c r="G43" s="324" t="str">
        <f aca="false">IF(AND(G$21&gt;0,G$71&gt;0),G$21/G$71,"n/a")</f>
        <v>n/a</v>
      </c>
      <c r="H43" s="324" t="str">
        <f aca="false">IF(AND(H$21&gt;0,H$71&gt;0),H$21/H$71,"n/a")</f>
        <v>n/a</v>
      </c>
      <c r="I43" s="324" t="str">
        <f aca="false">IF(AND(I$21&gt;0,I$71&gt;0),I$21/I$71,"n/a")</f>
        <v>n/a</v>
      </c>
      <c r="J43" s="50"/>
    </row>
    <row r="44" customFormat="false" ht="10.5" hidden="false" customHeight="true" outlineLevel="0" collapsed="false">
      <c r="A44" s="290" t="s">
        <v>264</v>
      </c>
      <c r="B44" s="314"/>
      <c r="C44" s="314"/>
      <c r="D44" s="314"/>
      <c r="E44" s="314"/>
      <c r="F44" s="314"/>
      <c r="G44" s="315"/>
      <c r="H44" s="315"/>
      <c r="I44" s="315"/>
      <c r="J44" s="50"/>
    </row>
    <row r="45" customFormat="false" ht="10.5" hidden="false" customHeight="true" outlineLevel="0" collapsed="false">
      <c r="A45" s="294" t="s">
        <v>265</v>
      </c>
      <c r="B45" s="125" t="n">
        <f aca="false">Accounts!B56+Accounts!B20</f>
        <v>0</v>
      </c>
      <c r="C45" s="125" t="n">
        <f aca="false">Accounts!C56+Accounts!C20</f>
        <v>0</v>
      </c>
      <c r="D45" s="125" t="n">
        <f aca="false">Accounts!D56+Accounts!D20</f>
        <v>0</v>
      </c>
      <c r="E45" s="325" t="n">
        <f aca="false">Accounts!E56+Accounts!E20</f>
        <v>0</v>
      </c>
      <c r="F45" s="325" t="n">
        <f aca="false">Accounts!F56+Accounts!F20</f>
        <v>0</v>
      </c>
      <c r="G45" s="326" t="n">
        <f aca="false">Accounts!G56+Accounts!G20</f>
        <v>0</v>
      </c>
      <c r="H45" s="326" t="n">
        <f aca="false">Accounts!H56+Accounts!H20</f>
        <v>0</v>
      </c>
      <c r="I45" s="326" t="n">
        <f aca="false">Accounts!I56+Accounts!I20</f>
        <v>0</v>
      </c>
      <c r="J45" s="50"/>
    </row>
    <row r="46" customFormat="false" ht="10.5" hidden="false" customHeight="true" outlineLevel="0" collapsed="false">
      <c r="A46" s="294" t="s">
        <v>266</v>
      </c>
      <c r="B46" s="296" t="str">
        <f aca="false">IF(AND(B$21&gt;0,B$45&gt;0),IF(B$45/B$21&lt;0.1,TEXT(B$45/B$21,"0.00%"),TEXT(B$45/B$21,"0.0%")),"n/a")</f>
        <v>n/a</v>
      </c>
      <c r="C46" s="296" t="str">
        <f aca="false">IF(AND(C$21&gt;0,C$45&gt;0),IF(C$45/C$21&lt;0.1,TEXT(C$45/C$21,"0.00%"),TEXT(C$45/C$21,"0.0%")),"n/a")</f>
        <v>n/a</v>
      </c>
      <c r="D46" s="296" t="str">
        <f aca="false">IF(AND(D$21&gt;0,D$45&gt;0),IF(D$45/D$21&lt;0.1,TEXT(D$45/D$21,"0.00%"),TEXT(D$45/D$21,"0.0%")),"n/a")</f>
        <v>n/a</v>
      </c>
      <c r="E46" s="327" t="str">
        <f aca="false">IF(AND(E$21&gt;0,E$45&gt;0),IF(E$45/E$21&lt;0.1,TEXT(E$45/E$21,"0.00%"),TEXT(E$45/E$21,"0.0%")),"n/a")</f>
        <v>n/a</v>
      </c>
      <c r="F46" s="327" t="str">
        <f aca="false">IF(AND(F$21&gt;0,F$45&gt;0),IF(F$45/F$21&lt;0.1,TEXT(F$45/F$21,"0.00%"),TEXT(F$45/F$21,"0.0%")),"n/a")</f>
        <v>n/a</v>
      </c>
      <c r="G46" s="328" t="str">
        <f aca="false">IF(AND(G$21&gt;0,G$45&gt;0),IF(G$45/G$21&lt;0.1,TEXT(G$45/G$21,"0.00%"),TEXT(G$45/G$21,"0.0%")),"n/a")</f>
        <v>n/a</v>
      </c>
      <c r="H46" s="328" t="str">
        <f aca="false">IF(AND(H$21&gt;0,H$45&gt;0),IF(H$45/H$21&lt;0.1,TEXT(H$45/H$21,"0.00%"),TEXT(H$45/H$21,"0.0%")),"n/a")</f>
        <v>n/a</v>
      </c>
      <c r="I46" s="328" t="str">
        <f aca="false">IF(AND(I$21&gt;0,I$45&gt;0),IF(I$45/I$21&lt;0.1,TEXT(I$45/I$21,"0.00%"),TEXT(I$45/I$21,"0.0%")),"n/a")</f>
        <v>n/a</v>
      </c>
      <c r="J46" s="329"/>
      <c r="K46" s="330"/>
      <c r="L46" s="330"/>
      <c r="M46" s="330"/>
      <c r="N46" s="330"/>
      <c r="O46" s="330"/>
      <c r="P46" s="330"/>
    </row>
    <row r="47" customFormat="false" ht="10.5" hidden="false" customHeight="true" outlineLevel="0" collapsed="false">
      <c r="A47" s="298" t="s">
        <v>267</v>
      </c>
      <c r="B47" s="331" t="str">
        <f aca="false">IF(B$146=0, "n/a",(B$144/B$146))</f>
        <v>n/a</v>
      </c>
      <c r="C47" s="331" t="str">
        <f aca="false">IF(C$146=0, "n/a",(C$144/C$146))</f>
        <v>n/a</v>
      </c>
      <c r="D47" s="331" t="str">
        <f aca="false">IF(D$146=0, "n/a",(D$144/D$146))</f>
        <v>n/a</v>
      </c>
      <c r="E47" s="332" t="str">
        <f aca="false">IF(E$146=0, "n/a",(E$144/E$146))</f>
        <v>n/a</v>
      </c>
      <c r="F47" s="332" t="str">
        <f aca="false">IF(F$146=0, "n/a",(F$144/F$146))</f>
        <v>n/a</v>
      </c>
      <c r="G47" s="333" t="str">
        <f aca="false">IF(G$146=0, "n/a",(G$144/G$146))</f>
        <v>n/a</v>
      </c>
      <c r="H47" s="333" t="str">
        <f aca="false">IF(H$146=0, "n/a",(H$144/H$146))</f>
        <v>n/a</v>
      </c>
      <c r="I47" s="333" t="str">
        <f aca="false">IF(I$146=0, "n/a",(I$144/I$146))</f>
        <v>n/a</v>
      </c>
      <c r="J47" s="329"/>
    </row>
    <row r="48" customFormat="false" ht="10.5" hidden="false" customHeight="true" outlineLevel="0" collapsed="false">
      <c r="A48" s="290" t="s">
        <v>268</v>
      </c>
      <c r="B48" s="314"/>
      <c r="C48" s="314"/>
      <c r="D48" s="314"/>
      <c r="E48" s="314"/>
      <c r="F48" s="314"/>
      <c r="G48" s="315"/>
      <c r="H48" s="315"/>
      <c r="I48" s="315"/>
      <c r="J48" s="50"/>
    </row>
    <row r="49" customFormat="false" ht="10.5" hidden="false" customHeight="true" outlineLevel="0" collapsed="false">
      <c r="A49" s="294" t="s">
        <v>269</v>
      </c>
      <c r="B49" s="334" t="str">
        <f aca="false">IF(SUM(B$174,B$182)&gt;0,B$21/(SUM(B$174,B$182)-B$190),"n/a")</f>
        <v>n/a</v>
      </c>
      <c r="C49" s="334" t="str">
        <f aca="false">IF(SUM(C$174,C$182)&gt;0,C$21/(SUM(C$174,C$182)-C$190),"n/a")</f>
        <v>n/a</v>
      </c>
      <c r="D49" s="334" t="str">
        <f aca="false">IF(SUM(D$174,D$182)&gt;0,D$21/(SUM(D$174,D$182)-D$190),"n/a")</f>
        <v>n/a</v>
      </c>
      <c r="E49" s="335" t="e">
        <f aca="false">IF(SUM(E$174,E$182)&gt;0,E$21/(SUM(E$174,E$182)-E$190),"n/a")</f>
        <v>#REF!</v>
      </c>
      <c r="F49" s="335" t="e">
        <f aca="false">IF(SUM(F$174,F$182)&gt;0,F$21/(SUM(F$174,F$182)-F$190),"n/a")</f>
        <v>#REF!</v>
      </c>
      <c r="G49" s="336" t="e">
        <f aca="false">IF(SUM(G$174,G$182)&gt;0,G$21/(SUM(G$174,G$182)-G$190),"n/a")</f>
        <v>#REF!</v>
      </c>
      <c r="H49" s="336" t="e">
        <f aca="false">IF(SUM(H$174,H$182)&gt;0,H$21/(SUM(H$174,H$182)-H$190),"n/a")</f>
        <v>#REF!</v>
      </c>
      <c r="I49" s="336" t="e">
        <f aca="false">IF(SUM(I$174,I$182)&gt;0,I$21/(SUM(I$174,I$182)-I$190),"n/a")</f>
        <v>#REF!</v>
      </c>
      <c r="J49" s="50"/>
      <c r="L49" s="337"/>
      <c r="M49" s="337"/>
      <c r="N49" s="337"/>
      <c r="O49" s="337"/>
      <c r="P49" s="337"/>
    </row>
    <row r="50" customFormat="false" ht="10.5" hidden="false" customHeight="true" outlineLevel="0" collapsed="false">
      <c r="A50" s="294" t="s">
        <v>270</v>
      </c>
      <c r="B50" s="319" t="str">
        <f aca="false">IF(B$21=0,"n/a",B$21/(B$192))</f>
        <v>n/a</v>
      </c>
      <c r="C50" s="319" t="str">
        <f aca="false">IF(C$21=0,"n/a",C$21/(C$192))</f>
        <v>n/a</v>
      </c>
      <c r="D50" s="319" t="str">
        <f aca="false">IF(D$21=0,"n/a",D$21/(D$192))</f>
        <v>n/a</v>
      </c>
      <c r="E50" s="320" t="str">
        <f aca="false">IF(E$21=0,"n/a",E$21/(E$192))</f>
        <v>n/a</v>
      </c>
      <c r="F50" s="320" t="str">
        <f aca="false">IF(F$21=0,"n/a",F$21/(F$192))</f>
        <v>n/a</v>
      </c>
      <c r="G50" s="321" t="str">
        <f aca="false">IF(G$21=0,"n/a",G$21/(G$192))</f>
        <v>n/a</v>
      </c>
      <c r="H50" s="321" t="str">
        <f aca="false">IF(H$21=0,"n/a",H$21/(H$192))</f>
        <v>n/a</v>
      </c>
      <c r="I50" s="321" t="str">
        <f aca="false">IF(I$21=0,"n/a",I$21/(I$192))</f>
        <v>n/a</v>
      </c>
      <c r="J50" s="338"/>
      <c r="K50" s="337"/>
      <c r="L50" s="337"/>
      <c r="M50" s="337"/>
      <c r="N50" s="337"/>
      <c r="O50" s="337"/>
      <c r="P50" s="337"/>
    </row>
    <row r="51" customFormat="false" ht="10.5" hidden="false" customHeight="true" outlineLevel="0" collapsed="false">
      <c r="A51" s="298" t="s">
        <v>271</v>
      </c>
      <c r="B51" s="339" t="str">
        <f aca="false">IF(SUM(B$185:B$189)&gt;0,SUM(B$177:B$181)/SUM(B$185:B$189),"n/a")</f>
        <v>n/a</v>
      </c>
      <c r="C51" s="339" t="str">
        <f aca="false">IF(SUM(C$185:C$189)&gt;0,SUM(C$177:C$181)/SUM(C$185:C$189),"n/a")</f>
        <v>n/a</v>
      </c>
      <c r="D51" s="339" t="str">
        <f aca="false">IF(SUM(D$185:D$189)&gt;0,SUM(D$177:D$181)/SUM(D$185:D$189),"n/a")</f>
        <v>n/a</v>
      </c>
      <c r="E51" s="340" t="str">
        <f aca="false">IF(SUM(E$185:E$189)&gt;0,SUM(E$177:E$181)/SUM(E$185:E$189),"n/a")</f>
        <v>n/a</v>
      </c>
      <c r="F51" s="340" t="str">
        <f aca="false">IF(SUM(F$185:F$189)&gt;0,SUM(F$177:F$181)/SUM(F$185:F$189),"n/a")</f>
        <v>n/a</v>
      </c>
      <c r="G51" s="341" t="str">
        <f aca="false">IF(SUM(G$185:G$189)&gt;0,SUM(G$177:G$181)/SUM(G$185:G$189),"n/a")</f>
        <v>n/a</v>
      </c>
      <c r="H51" s="341" t="str">
        <f aca="false">IF(SUM(H$185:H$189)&gt;0,SUM(H$177:H$181)/SUM(H$185:H$189),"n/a")</f>
        <v>n/a</v>
      </c>
      <c r="I51" s="341" t="str">
        <f aca="false">IF(SUM(I$185:I$189)&gt;0,SUM(I$177:I$181)/SUM(I$185:I$189),"n/a")</f>
        <v>n/a</v>
      </c>
      <c r="J51" s="338"/>
      <c r="K51" s="337"/>
      <c r="L51" s="337"/>
      <c r="M51" s="337"/>
      <c r="N51" s="337"/>
      <c r="O51" s="337"/>
      <c r="P51" s="337"/>
    </row>
    <row r="52" customFormat="false" ht="10.5" hidden="false" customHeight="true" outlineLevel="0" collapsed="false">
      <c r="A52" s="290" t="s">
        <v>272</v>
      </c>
      <c r="B52" s="342"/>
      <c r="C52" s="342"/>
      <c r="D52" s="342"/>
      <c r="E52" s="342"/>
      <c r="F52" s="342"/>
      <c r="G52" s="343"/>
      <c r="H52" s="343"/>
      <c r="I52" s="343"/>
      <c r="J52" s="338"/>
    </row>
    <row r="53" customFormat="false" ht="10.5" hidden="false" customHeight="true" outlineLevel="0" collapsed="false">
      <c r="A53" s="294" t="s">
        <v>273</v>
      </c>
      <c r="B53" s="323" t="n">
        <f aca="false">B$182-B$190</f>
        <v>0</v>
      </c>
      <c r="C53" s="323" t="n">
        <f aca="false">C$182-C$190</f>
        <v>0</v>
      </c>
      <c r="D53" s="323" t="n">
        <f aca="false">D$182-D$190</f>
        <v>0</v>
      </c>
      <c r="E53" s="344" t="e">
        <f aca="false">E$182-E$190</f>
        <v>#REF!</v>
      </c>
      <c r="F53" s="344" t="e">
        <f aca="false">F$182-F$190</f>
        <v>#REF!</v>
      </c>
      <c r="G53" s="345" t="e">
        <f aca="false">G$182-G$190</f>
        <v>#REF!</v>
      </c>
      <c r="H53" s="345" t="e">
        <f aca="false">H$182-H$190</f>
        <v>#REF!</v>
      </c>
      <c r="I53" s="345" t="e">
        <f aca="false">I$182-I$190</f>
        <v>#REF!</v>
      </c>
      <c r="J53" s="50"/>
    </row>
    <row r="54" customFormat="false" ht="10.5" hidden="false" customHeight="true" outlineLevel="0" collapsed="false">
      <c r="A54" s="294" t="s">
        <v>274</v>
      </c>
      <c r="B54" s="346" t="n">
        <f aca="false">((SUM(B$177,B$178,B$181))-(SUM(B$188,B$189)))</f>
        <v>0</v>
      </c>
      <c r="C54" s="346" t="n">
        <f aca="false">((SUM(C$177,C$178,C$181))-(SUM(C$188,C$189)))</f>
        <v>0</v>
      </c>
      <c r="D54" s="346" t="n">
        <f aca="false">((SUM(D$177,D$178,D$181))-(SUM(D$188,D$189)))</f>
        <v>0</v>
      </c>
      <c r="E54" s="347" t="n">
        <f aca="false">((SUM(E$177,E$178,E$181))-(SUM(E$188,E$189)))</f>
        <v>0</v>
      </c>
      <c r="F54" s="347" t="n">
        <f aca="false">((SUM(F$177,F$178,F$181))-(SUM(F$188,F$189)))</f>
        <v>0</v>
      </c>
      <c r="G54" s="348" t="n">
        <f aca="false">((SUM(G$177,G$178,G$181))-(SUM(G$188,G$189)))</f>
        <v>0</v>
      </c>
      <c r="H54" s="348" t="n">
        <f aca="false">((SUM(H$177,H$178,H$181))-(SUM(H$188,H$189)))</f>
        <v>0</v>
      </c>
      <c r="I54" s="348" t="n">
        <f aca="false">((SUM(I$177,I$178,I$181))-(SUM(I$188,I$189)))</f>
        <v>0</v>
      </c>
      <c r="J54" s="50"/>
    </row>
    <row r="55" customFormat="false" ht="10.5" hidden="false" customHeight="true" outlineLevel="0" collapsed="false">
      <c r="A55" s="294" t="s">
        <v>275</v>
      </c>
      <c r="B55" s="346" t="n">
        <f aca="false">(SUM(B$179,B$180)-SUM(B$185,B$186,B$187))</f>
        <v>0</v>
      </c>
      <c r="C55" s="346" t="n">
        <f aca="false">(SUM(C$179,C$180)-SUM(C$185,C$186,C$187))</f>
        <v>0</v>
      </c>
      <c r="D55" s="346" t="n">
        <f aca="false">(SUM(D$179,D$180)-SUM(D$185,D$186,D$187))</f>
        <v>0</v>
      </c>
      <c r="E55" s="347" t="e">
        <f aca="false">(SUM(E$179,E$180)-SUM(E$185,E$186,E$187))</f>
        <v>#REF!</v>
      </c>
      <c r="F55" s="347" t="e">
        <f aca="false">(SUM(F$179,F$180)-SUM(F$185,F$186,F$187))</f>
        <v>#REF!</v>
      </c>
      <c r="G55" s="348" t="e">
        <f aca="false">(SUM(G$179,G$180)-SUM(G$185,G$186,G$187))</f>
        <v>#REF!</v>
      </c>
      <c r="H55" s="348" t="e">
        <f aca="false">(SUM(H$179,H$180)-SUM(H$185,H$186,H$187))</f>
        <v>#REF!</v>
      </c>
      <c r="I55" s="348" t="e">
        <f aca="false">(SUM(I$179,I$180)-SUM(I$185,I$186,I$187))</f>
        <v>#REF!</v>
      </c>
      <c r="J55" s="50"/>
    </row>
    <row r="56" customFormat="false" ht="10.5" hidden="false" customHeight="true" outlineLevel="0" collapsed="false">
      <c r="A56" s="294" t="s">
        <v>276</v>
      </c>
      <c r="B56" s="323" t="str">
        <f aca="false">IF(B$53&lt;1,"n/a",+B$21/B$53)</f>
        <v>n/a</v>
      </c>
      <c r="C56" s="323" t="str">
        <f aca="false">IF(C$53&lt;1,"n/a",+C$21/C$53)</f>
        <v>n/a</v>
      </c>
      <c r="D56" s="323" t="str">
        <f aca="false">IF(D$53&lt;1,"n/a",+D$21/D$53)</f>
        <v>n/a</v>
      </c>
      <c r="E56" s="344" t="e">
        <f aca="false">IF(E$53&lt;1,"n/a",+E$21/E$53)</f>
        <v>#REF!</v>
      </c>
      <c r="F56" s="344" t="e">
        <f aca="false">IF(F$53&lt;1,"n/a",+F$21/F$53)</f>
        <v>#REF!</v>
      </c>
      <c r="G56" s="345" t="e">
        <f aca="false">IF(G$53&lt;1,"n/a",+G$21/G$53)</f>
        <v>#REF!</v>
      </c>
      <c r="H56" s="345" t="e">
        <f aca="false">IF(H$53&lt;1,"n/a",+H$21/H$53)</f>
        <v>#REF!</v>
      </c>
      <c r="I56" s="345" t="e">
        <f aca="false">IF(I$53&lt;1,"n/a",+I$21/I$53)</f>
        <v>#REF!</v>
      </c>
      <c r="J56" s="50"/>
      <c r="L56" s="349" t="s">
        <v>277</v>
      </c>
      <c r="M56" s="350" t="n">
        <v>90</v>
      </c>
      <c r="N56" s="351"/>
      <c r="O56" s="351" t="s">
        <v>278</v>
      </c>
      <c r="P56" s="351"/>
      <c r="Q56" s="351"/>
    </row>
    <row r="57" customFormat="false" ht="10.5" hidden="false" customHeight="true" outlineLevel="0" collapsed="false">
      <c r="A57" s="294" t="s">
        <v>279</v>
      </c>
      <c r="B57" s="316" t="str">
        <f aca="false">IF(OR(B$136=0,B$177=0),"n/a",+B$138/B$177)</f>
        <v>n/a</v>
      </c>
      <c r="C57" s="316" t="str">
        <f aca="false">IF(OR(C$136=0,C$177=0),"n/a",+C$138/C$177)</f>
        <v>n/a</v>
      </c>
      <c r="D57" s="316" t="str">
        <f aca="false">IF(OR(D$136=0,D$177=0),"n/a",+D$138/D$177)</f>
        <v>n/a</v>
      </c>
      <c r="E57" s="317" t="str">
        <f aca="false">IF(OR(E$136=0,E$177=0),"n/a",+E$138/E$177)</f>
        <v>n/a</v>
      </c>
      <c r="F57" s="317" t="str">
        <f aca="false">IF(OR(F$136=0,F$177=0),"n/a",+F$138/F$177)</f>
        <v>n/a</v>
      </c>
      <c r="G57" s="318" t="str">
        <f aca="false">IF(OR(G$136=0,G$177=0),"n/a",+G$138/G$177)</f>
        <v>n/a</v>
      </c>
      <c r="H57" s="318" t="str">
        <f aca="false">IF(OR(H$136=0,H$177=0),"n/a",+H$138/H$177)</f>
        <v>n/a</v>
      </c>
      <c r="I57" s="318" t="str">
        <f aca="false">IF(OR(I$136=0,I$177=0),"n/a",+I$138/I$177)</f>
        <v>n/a</v>
      </c>
      <c r="J57" s="50"/>
      <c r="L57" s="352" t="s">
        <v>280</v>
      </c>
      <c r="M57" s="353" t="n">
        <v>90</v>
      </c>
      <c r="N57" s="351"/>
      <c r="O57" s="351" t="s">
        <v>278</v>
      </c>
      <c r="P57" s="351"/>
      <c r="Q57" s="351"/>
    </row>
    <row r="58" customFormat="false" ht="10.5" hidden="false" customHeight="true" outlineLevel="0" collapsed="false">
      <c r="A58" s="294" t="s">
        <v>281</v>
      </c>
      <c r="B58" s="354" t="str">
        <f aca="false">IF(B$133=0, "n/a", (SUM(B$178,B$181)/(B$133/365)))</f>
        <v>n/a</v>
      </c>
      <c r="C58" s="354" t="str">
        <f aca="false">IF(C$133=0, "n/a", (SUM(C$178,C$181)/(C$133/365)))</f>
        <v>n/a</v>
      </c>
      <c r="D58" s="354" t="str">
        <f aca="false">IF(D$133=0, "n/a", (SUM(D$178,D$181)/(D$133/365)))</f>
        <v>n/a</v>
      </c>
      <c r="E58" s="355" t="str">
        <f aca="false">IF(E$133=0, "n/a", (SUM(E$178,E$181)/(E$133/365)))</f>
        <v>n/a</v>
      </c>
      <c r="F58" s="355" t="str">
        <f aca="false">IF(F$133=0, "n/a", (SUM(F$178,F$181)/(F$133/365)))</f>
        <v>n/a</v>
      </c>
      <c r="G58" s="356" t="str">
        <f aca="false">IF(G$133=0, "n/a", (SUM(G$178,G$181)/(G$133/365)))</f>
        <v>n/a</v>
      </c>
      <c r="H58" s="356" t="str">
        <f aca="false">IF(H$133=0, "n/a", (SUM(H$178,H$181)/(H$133/365)))</f>
        <v>n/a</v>
      </c>
      <c r="I58" s="356" t="str">
        <f aca="false">IF(I$133=0, "n/a", (SUM(I$178,I$181)/(I$133/365)))</f>
        <v>n/a</v>
      </c>
      <c r="J58" s="50"/>
      <c r="L58" s="352" t="s">
        <v>282</v>
      </c>
      <c r="M58" s="353" t="n">
        <v>1</v>
      </c>
      <c r="N58" s="351"/>
      <c r="O58" s="351" t="s">
        <v>283</v>
      </c>
      <c r="P58" s="351"/>
      <c r="Q58" s="351"/>
    </row>
    <row r="59" customFormat="false" ht="10.5" hidden="false" customHeight="true" outlineLevel="0" collapsed="false">
      <c r="A59" s="294" t="s">
        <v>284</v>
      </c>
      <c r="B59" s="296" t="n">
        <f aca="false">IF(Accounts!B$173=0,0,(Accounts!B$173/B$178))</f>
        <v>0</v>
      </c>
      <c r="C59" s="296" t="n">
        <f aca="false">IF(Accounts!C$173=0,0,(Accounts!C$173/C$178))</f>
        <v>0</v>
      </c>
      <c r="D59" s="296" t="n">
        <f aca="false">IF(Accounts!D$173=0,0,(Accounts!D$173/D$178))</f>
        <v>0</v>
      </c>
      <c r="E59" s="327" t="n">
        <f aca="false">IF(Accounts!E$173=0,0,(Accounts!E$173/E$178))</f>
        <v>0</v>
      </c>
      <c r="F59" s="327" t="n">
        <f aca="false">IF(Accounts!F$173=0,0,(Accounts!F$173/F$178))</f>
        <v>0</v>
      </c>
      <c r="G59" s="328" t="n">
        <f aca="false">IF(Accounts!G$173=0,0,(Accounts!G$173/G$178))</f>
        <v>0</v>
      </c>
      <c r="H59" s="328" t="n">
        <f aca="false">IF(Accounts!H$173=0,0,(Accounts!H$173/H$178))</f>
        <v>0</v>
      </c>
      <c r="I59" s="328" t="n">
        <f aca="false">IF(Accounts!I$173=0,0,(Accounts!I$173/I$178))</f>
        <v>0</v>
      </c>
      <c r="J59" s="50"/>
      <c r="L59" s="357" t="s">
        <v>285</v>
      </c>
      <c r="M59" s="358" t="n">
        <v>0.75</v>
      </c>
      <c r="N59" s="351"/>
      <c r="O59" s="351" t="s">
        <v>286</v>
      </c>
    </row>
    <row r="60" customFormat="false" ht="10.5" hidden="false" customHeight="true" outlineLevel="0" collapsed="false">
      <c r="A60" s="294" t="s">
        <v>287</v>
      </c>
      <c r="B60" s="323" t="str">
        <f aca="false">IF(B$136&gt;0,(B$188/(B$136/365)),IF(B$138&gt;0,(B$188/(B$138/365)),"n/a"))</f>
        <v>n/a</v>
      </c>
      <c r="C60" s="323" t="str">
        <f aca="false">IF(C$136&gt;0,(C$188/(C$136/365)),IF(C$138&gt;0,(C$188/(C$138/365)),"n/a"))</f>
        <v>n/a</v>
      </c>
      <c r="D60" s="323" t="str">
        <f aca="false">IF(D$136&gt;0,(D$188/(D$136/365)),IF(D$138&gt;0,(D$188/(D$138/365)),"n/a"))</f>
        <v>n/a</v>
      </c>
      <c r="E60" s="344" t="str">
        <f aca="false">IF(E$136&gt;0,(E$188/(E$136/365)),IF(E$138&gt;0,(E$188/(E$138/365)),"n/a"))</f>
        <v>n/a</v>
      </c>
      <c r="F60" s="344" t="str">
        <f aca="false">IF(F$136&gt;0,(F$188/(F$136/365)),IF(F$138&gt;0,(F$188/(F$138/365)),"n/a"))</f>
        <v>n/a</v>
      </c>
      <c r="G60" s="359" t="str">
        <f aca="false">IF(G$136&gt;0,(G$188/(G$136/365)),IF(G$138&gt;0,(G$188/(G$138/365)),"n/a"))</f>
        <v>n/a</v>
      </c>
      <c r="H60" s="359" t="str">
        <f aca="false">IF(H$136&gt;0,(H$188/(H$136/365)),IF(H$138&gt;0,(H$188/(H$138/365)),"n/a"))</f>
        <v>n/a</v>
      </c>
      <c r="I60" s="359" t="str">
        <f aca="false">IF(I$136&gt;0,(I$188/(I$136/365)),IF(I$138&gt;0,(I$188/(I$138/365)),"n/a"))</f>
        <v>n/a</v>
      </c>
      <c r="J60" s="50"/>
      <c r="L60" s="351"/>
      <c r="M60" s="351"/>
      <c r="N60" s="351"/>
    </row>
    <row r="61" customFormat="false" ht="10.5" hidden="false" customHeight="true" outlineLevel="0" collapsed="false">
      <c r="A61" s="290" t="s">
        <v>288</v>
      </c>
      <c r="B61" s="314"/>
      <c r="C61" s="314"/>
      <c r="D61" s="314"/>
      <c r="E61" s="314"/>
      <c r="F61" s="314"/>
      <c r="G61" s="315"/>
      <c r="H61" s="315"/>
      <c r="I61" s="315"/>
      <c r="J61" s="50"/>
    </row>
    <row r="62" customFormat="false" ht="10.5" hidden="false" customHeight="true" outlineLevel="0" collapsed="false">
      <c r="A62" s="294" t="s">
        <v>289</v>
      </c>
      <c r="B62" s="125" t="n">
        <f aca="false">+B$211+B$198</f>
        <v>0</v>
      </c>
      <c r="C62" s="125" t="n">
        <f aca="false">+C$211+C$198</f>
        <v>0</v>
      </c>
      <c r="D62" s="125" t="n">
        <f aca="false">+D$211+D$198</f>
        <v>0</v>
      </c>
      <c r="E62" s="325" t="e">
        <f aca="false">+E$211+E$198</f>
        <v>#REF!</v>
      </c>
      <c r="F62" s="325" t="e">
        <f aca="false">+F$211+F$198</f>
        <v>#REF!</v>
      </c>
      <c r="G62" s="326" t="e">
        <f aca="false">+G$211+G$198</f>
        <v>#REF!</v>
      </c>
      <c r="H62" s="326" t="e">
        <f aca="false">+H$211+H$198</f>
        <v>#REF!</v>
      </c>
      <c r="I62" s="326" t="e">
        <f aca="false">+I$211+I$198</f>
        <v>#REF!</v>
      </c>
      <c r="J62" s="50"/>
    </row>
    <row r="63" customFormat="false" ht="10.5" hidden="false" customHeight="true" outlineLevel="0" collapsed="false">
      <c r="A63" s="294" t="s">
        <v>290</v>
      </c>
      <c r="B63" s="323" t="n">
        <f aca="false">+B$185+B$186+B$187+B$195+B$196+B$197+B200</f>
        <v>0</v>
      </c>
      <c r="C63" s="323" t="n">
        <f aca="false">+C$185+C$186+C$187+C$195+C$196+C$197+C200</f>
        <v>0</v>
      </c>
      <c r="D63" s="323" t="n">
        <f aca="false">+D$185+D$186+D$187+D$195+D$196+D$197+D200</f>
        <v>0</v>
      </c>
      <c r="E63" s="344" t="n">
        <f aca="false">+E$185+E$186+E$187+E$195+E$196+E$197+E200</f>
        <v>0</v>
      </c>
      <c r="F63" s="344" t="n">
        <f aca="false">+F$185+F$186+F$187+F$195+F$196+F$197+F200</f>
        <v>0</v>
      </c>
      <c r="G63" s="345" t="n">
        <f aca="false">+G$185+G$186+G$187+G$195+G$196+G$197+G200</f>
        <v>0</v>
      </c>
      <c r="H63" s="345" t="n">
        <f aca="false">+H$185+H$186+H$187+H$195+H$196+H$197+H200</f>
        <v>0</v>
      </c>
      <c r="I63" s="345" t="n">
        <f aca="false">+I$185+I$186+I$187+I$195+I$196+I$197+I200</f>
        <v>0</v>
      </c>
      <c r="J63" s="50"/>
    </row>
    <row r="64" customFormat="false" ht="10.5" hidden="false" customHeight="true" outlineLevel="0" collapsed="false">
      <c r="A64" s="294" t="s">
        <v>291</v>
      </c>
      <c r="B64" s="354" t="n">
        <f aca="false">+B$185+B$186+B$187+B$195+B$196</f>
        <v>0</v>
      </c>
      <c r="C64" s="354" t="n">
        <f aca="false">+C$185+C$186+C$187+C$195+C$196</f>
        <v>0</v>
      </c>
      <c r="D64" s="354" t="n">
        <f aca="false">+D$185+D$186+D$187+D$195+D$196</f>
        <v>0</v>
      </c>
      <c r="E64" s="355" t="n">
        <f aca="false">+E$185+E$186+E$187+E$195+E$196</f>
        <v>0</v>
      </c>
      <c r="F64" s="355" t="n">
        <f aca="false">+F$185+F$186+F$187+F$195+F$196</f>
        <v>0</v>
      </c>
      <c r="G64" s="356" t="n">
        <f aca="false">+G$185+G$186+G$187+G$195+G$196</f>
        <v>0</v>
      </c>
      <c r="H64" s="356" t="n">
        <f aca="false">+H$185+H$186+H$187+H$195+H$196</f>
        <v>0</v>
      </c>
      <c r="I64" s="356" t="n">
        <f aca="false">+I$185+I$186+I$187+I$195+I$196</f>
        <v>0</v>
      </c>
      <c r="J64" s="50"/>
    </row>
    <row r="65" customFormat="false" ht="10.5" hidden="false" customHeight="true" outlineLevel="0" collapsed="false">
      <c r="A65" s="360" t="s">
        <v>292</v>
      </c>
      <c r="B65" s="361"/>
      <c r="C65" s="296"/>
      <c r="D65" s="296"/>
      <c r="E65" s="325" t="e">
        <f aca="false">SUM(Accounts!E$135,Accounts!E$137,Accounts!E$145,Accounts!E$151)</f>
        <v>#REF!</v>
      </c>
      <c r="F65" s="325" t="e">
        <f aca="false">SUM(Accounts!F$135,Accounts!F$137,Accounts!F$145,Accounts!F$151)</f>
        <v>#REF!</v>
      </c>
      <c r="G65" s="326" t="e">
        <f aca="false">SUM(Accounts!G$135,Accounts!G$137,Accounts!G$145,Accounts!G$151)</f>
        <v>#REF!</v>
      </c>
      <c r="H65" s="326" t="e">
        <f aca="false">SUM(Accounts!H$135,Accounts!H$137,Accounts!H$145,Accounts!H$151)</f>
        <v>#REF!</v>
      </c>
      <c r="I65" s="326" t="e">
        <f aca="false">SUM(Accounts!I$135,Accounts!I$137,Accounts!I$145,Accounts!I$151)</f>
        <v>#REF!</v>
      </c>
      <c r="J65" s="50"/>
    </row>
    <row r="66" customFormat="false" ht="10.5" hidden="false" customHeight="true" outlineLevel="0" collapsed="false">
      <c r="A66" s="294" t="s">
        <v>293</v>
      </c>
      <c r="B66" s="316" t="str">
        <f aca="false">IF(B$63=0,"n/a",B$63/B$62)</f>
        <v>n/a</v>
      </c>
      <c r="C66" s="316" t="str">
        <f aca="false">IF(C$63=0,"n/a",C$63/C$62)</f>
        <v>n/a</v>
      </c>
      <c r="D66" s="316" t="str">
        <f aca="false">IF(D$63=0,"n/a",D$63/D$62)</f>
        <v>n/a</v>
      </c>
      <c r="E66" s="317" t="str">
        <f aca="false">IF(E$63=0,"n/a",E$63/E$62)</f>
        <v>n/a</v>
      </c>
      <c r="F66" s="317" t="str">
        <f aca="false">IF(F$63=0,"n/a",F$63/F$62)</f>
        <v>n/a</v>
      </c>
      <c r="G66" s="318" t="str">
        <f aca="false">IF(G$63=0,"n/a",G$63/G$62)</f>
        <v>n/a</v>
      </c>
      <c r="H66" s="318" t="str">
        <f aca="false">IF(H$63=0,"n/a",H$63/H$62)</f>
        <v>n/a</v>
      </c>
      <c r="I66" s="318" t="str">
        <f aca="false">IF(I$63=0,"n/a",I$63/I$62)</f>
        <v>n/a</v>
      </c>
      <c r="J66" s="50"/>
    </row>
    <row r="67" customFormat="false" ht="10.5" hidden="false" customHeight="true" outlineLevel="0" collapsed="false">
      <c r="A67" s="294" t="s">
        <v>294</v>
      </c>
      <c r="B67" s="316" t="str">
        <f aca="false">IF(SUM(B$201,B$211)=0,"n/a",(1+(B$201/B$211)))</f>
        <v>n/a</v>
      </c>
      <c r="C67" s="316" t="str">
        <f aca="false">IF(SUM(C$201,C$211)=0,"n/a",(1+(C$201/C$211)))</f>
        <v>n/a</v>
      </c>
      <c r="D67" s="316" t="str">
        <f aca="false">IF(SUM(D$201,D$211)=0,"n/a",(1+(D$201/D$211)))</f>
        <v>n/a</v>
      </c>
      <c r="E67" s="317" t="e">
        <f aca="false">IF(SUM(E$201,E$211)=0,"n/a",(1+(E$201/E$211)))</f>
        <v>#REF!</v>
      </c>
      <c r="F67" s="317" t="e">
        <f aca="false">IF(SUM(F$201,F$211)=0,"n/a",(1+(F$201/F$211)))</f>
        <v>#REF!</v>
      </c>
      <c r="G67" s="318" t="e">
        <f aca="false">IF(SUM(G$201,G$211)=0,"n/a",(1+(G$201/G$211)))</f>
        <v>#REF!</v>
      </c>
      <c r="H67" s="318" t="e">
        <f aca="false">IF(SUM(H$201,H$211)=0,"n/a",(1+(H$201/H$211)))</f>
        <v>#REF!</v>
      </c>
      <c r="I67" s="318" t="e">
        <f aca="false">IF(SUM(I$201,I$211)=0,"n/a",(1+(I$201/I$211)))</f>
        <v>#REF!</v>
      </c>
      <c r="J67" s="50"/>
    </row>
    <row r="68" customFormat="false" ht="10.5" hidden="false" customHeight="true" outlineLevel="0" collapsed="false">
      <c r="A68" s="298" t="s">
        <v>282</v>
      </c>
      <c r="B68" s="362" t="str">
        <f aca="false">IF(B$150=0,"n/a",B$148/B$150)</f>
        <v>n/a</v>
      </c>
      <c r="C68" s="362" t="str">
        <f aca="false">IF(C$150=0,"n/a",C$148/C$150)</f>
        <v>n/a</v>
      </c>
      <c r="D68" s="362" t="str">
        <f aca="false">IF(D$150=0,"n/a",D$148/D$150)</f>
        <v>n/a</v>
      </c>
      <c r="E68" s="363" t="str">
        <f aca="false">IF(E$150=0,"n/a",E$148/E$150)</f>
        <v>n/a</v>
      </c>
      <c r="F68" s="363" t="str">
        <f aca="false">IF(F$150=0,"n/a",F$148/F$150)</f>
        <v>n/a</v>
      </c>
      <c r="G68" s="364" t="str">
        <f aca="false">IF(G$150=0,"n/a",G$148/G$150)</f>
        <v>n/a</v>
      </c>
      <c r="H68" s="364" t="str">
        <f aca="false">IF(H$150=0,"n/a",H$148/H$150)</f>
        <v>n/a</v>
      </c>
      <c r="I68" s="364" t="str">
        <f aca="false">IF(I$150=0,"n/a",I$148/I$150)</f>
        <v>n/a</v>
      </c>
      <c r="J68" s="50"/>
    </row>
    <row r="69" customFormat="false" ht="10.5" hidden="false" customHeight="true" outlineLevel="0" collapsed="false">
      <c r="A69" s="290" t="s">
        <v>295</v>
      </c>
      <c r="B69" s="314"/>
      <c r="C69" s="314"/>
      <c r="D69" s="314"/>
      <c r="E69" s="314"/>
      <c r="F69" s="314"/>
      <c r="G69" s="315"/>
      <c r="H69" s="315"/>
      <c r="I69" s="315"/>
      <c r="J69" s="50"/>
    </row>
    <row r="70" customFormat="false" ht="10.5" hidden="false" customHeight="true" outlineLevel="0" collapsed="false">
      <c r="A70" s="294" t="s">
        <v>296</v>
      </c>
      <c r="B70" s="365" t="n">
        <f aca="false">Accounts!B15</f>
        <v>0</v>
      </c>
      <c r="C70" s="346" t="n">
        <f aca="false">Accounts!C15</f>
        <v>0</v>
      </c>
      <c r="D70" s="346" t="n">
        <f aca="false">Accounts!D15</f>
        <v>0</v>
      </c>
      <c r="E70" s="346" t="n">
        <f aca="false">Accounts!E15</f>
        <v>0</v>
      </c>
      <c r="F70" s="346" t="n">
        <f aca="false">Accounts!F15</f>
        <v>0</v>
      </c>
      <c r="G70" s="366" t="n">
        <f aca="false">Accounts!G15</f>
        <v>0</v>
      </c>
      <c r="H70" s="366" t="n">
        <f aca="false">Accounts!H15</f>
        <v>0</v>
      </c>
      <c r="I70" s="366" t="n">
        <f aca="false">Accounts!I15</f>
        <v>0</v>
      </c>
      <c r="J70" s="50"/>
    </row>
    <row r="71" customFormat="false" ht="10.5" hidden="false" customHeight="true" outlineLevel="0" collapsed="false">
      <c r="A71" s="294" t="s">
        <v>297</v>
      </c>
      <c r="B71" s="365" t="n">
        <f aca="false">Accounts!B16</f>
        <v>0</v>
      </c>
      <c r="C71" s="346" t="n">
        <f aca="false">Accounts!C16</f>
        <v>0</v>
      </c>
      <c r="D71" s="346" t="n">
        <f aca="false">Accounts!D16</f>
        <v>0</v>
      </c>
      <c r="E71" s="346" t="n">
        <f aca="false">Accounts!E16</f>
        <v>0</v>
      </c>
      <c r="F71" s="346" t="n">
        <f aca="false">Accounts!F16</f>
        <v>0</v>
      </c>
      <c r="G71" s="366" t="n">
        <f aca="false">Accounts!G16</f>
        <v>0</v>
      </c>
      <c r="H71" s="366" t="n">
        <f aca="false">Accounts!H16</f>
        <v>0</v>
      </c>
      <c r="I71" s="366" t="n">
        <f aca="false">Accounts!I16</f>
        <v>0</v>
      </c>
      <c r="J71" s="50"/>
    </row>
    <row r="72" customFormat="false" ht="10.5" hidden="false" customHeight="true" outlineLevel="0" collapsed="false">
      <c r="A72" s="294" t="s">
        <v>298</v>
      </c>
      <c r="B72" s="365" t="n">
        <f aca="false">Accounts!B17</f>
        <v>0</v>
      </c>
      <c r="C72" s="346" t="n">
        <f aca="false">Accounts!C17</f>
        <v>0</v>
      </c>
      <c r="D72" s="346" t="n">
        <f aca="false">Accounts!D17</f>
        <v>0</v>
      </c>
      <c r="E72" s="346" t="n">
        <f aca="false">Accounts!E17</f>
        <v>0</v>
      </c>
      <c r="F72" s="346" t="n">
        <f aca="false">Accounts!F17</f>
        <v>0</v>
      </c>
      <c r="G72" s="366" t="n">
        <f aca="false">Accounts!G17</f>
        <v>0</v>
      </c>
      <c r="H72" s="366" t="n">
        <f aca="false">Accounts!H17</f>
        <v>0</v>
      </c>
      <c r="I72" s="366" t="n">
        <f aca="false">Accounts!I17</f>
        <v>0</v>
      </c>
      <c r="J72" s="50"/>
    </row>
    <row r="73" customFormat="false" ht="10.5" hidden="false" customHeight="true" outlineLevel="0" collapsed="false">
      <c r="A73" s="294" t="s">
        <v>299</v>
      </c>
      <c r="B73" s="365" t="n">
        <f aca="false">Accounts!B18</f>
        <v>0</v>
      </c>
      <c r="C73" s="346" t="n">
        <f aca="false">Accounts!C18</f>
        <v>0</v>
      </c>
      <c r="D73" s="346" t="n">
        <f aca="false">Accounts!D18</f>
        <v>0</v>
      </c>
      <c r="E73" s="346" t="n">
        <f aca="false">Accounts!E18</f>
        <v>0</v>
      </c>
      <c r="F73" s="346" t="n">
        <f aca="false">Accounts!F18</f>
        <v>0</v>
      </c>
      <c r="G73" s="366" t="n">
        <f aca="false">Accounts!G18</f>
        <v>0</v>
      </c>
      <c r="H73" s="366" t="n">
        <f aca="false">Accounts!H18</f>
        <v>0</v>
      </c>
      <c r="I73" s="366" t="n">
        <f aca="false">Accounts!I18</f>
        <v>0</v>
      </c>
      <c r="J73" s="50"/>
    </row>
    <row r="74" customFormat="false" ht="9" hidden="false" customHeight="true" outlineLevel="0" collapsed="false">
      <c r="A74" s="367" t="e">
        <f aca="false">CONCATENATE("Base Employment = ",#REF!)</f>
        <v>#REF!</v>
      </c>
      <c r="B74" s="368"/>
      <c r="C74" s="368"/>
      <c r="D74" s="368"/>
      <c r="E74" s="368"/>
      <c r="F74" s="368"/>
      <c r="G74" s="369"/>
      <c r="H74" s="368"/>
      <c r="I74" s="368"/>
      <c r="J74" s="62"/>
    </row>
    <row r="75" customFormat="false" ht="12.75" hidden="true" customHeight="false" outlineLevel="0" collapsed="false">
      <c r="A75" s="370"/>
      <c r="B75" s="313"/>
      <c r="C75" s="313"/>
      <c r="D75" s="313"/>
      <c r="E75" s="313"/>
      <c r="F75" s="313"/>
      <c r="G75" s="313"/>
      <c r="H75" s="313"/>
      <c r="I75" s="313"/>
      <c r="J75" s="119"/>
    </row>
    <row r="76" customFormat="false" ht="12.75" hidden="true" customHeight="false" outlineLevel="0" collapsed="false">
      <c r="A76" s="370"/>
      <c r="B76" s="313"/>
      <c r="C76" s="313"/>
      <c r="D76" s="313"/>
      <c r="E76" s="313"/>
      <c r="F76" s="313"/>
      <c r="G76" s="313"/>
      <c r="H76" s="313"/>
      <c r="I76" s="313"/>
      <c r="J76" s="119"/>
    </row>
    <row r="77" customFormat="false" ht="12.75" hidden="true" customHeight="false" outlineLevel="0" collapsed="false">
      <c r="A77" s="371" t="s">
        <v>300</v>
      </c>
      <c r="B77" s="372"/>
      <c r="C77" s="372"/>
      <c r="D77" s="372"/>
      <c r="E77" s="372"/>
      <c r="F77" s="372"/>
      <c r="G77" s="119"/>
      <c r="H77" s="119"/>
      <c r="I77" s="119"/>
      <c r="J77" s="119"/>
    </row>
    <row r="78" customFormat="false" ht="12.75" hidden="true" customHeight="false" outlineLevel="0" collapsed="false">
      <c r="A78" s="132" t="s">
        <v>238</v>
      </c>
      <c r="B78" s="373" t="e">
        <f aca="false">+#REF!</f>
        <v>#REF!</v>
      </c>
      <c r="C78" s="373" t="e">
        <f aca="false">+#REF!</f>
        <v>#REF!</v>
      </c>
      <c r="D78" s="373" t="e">
        <f aca="false">+#REF!</f>
        <v>#REF!</v>
      </c>
      <c r="E78" s="373"/>
      <c r="F78" s="313"/>
      <c r="G78" s="372"/>
      <c r="H78" s="372"/>
      <c r="I78" s="372"/>
      <c r="J78" s="119"/>
    </row>
    <row r="79" customFormat="false" ht="12.75" hidden="true" customHeight="false" outlineLevel="0" collapsed="false">
      <c r="A79" s="132" t="s">
        <v>39</v>
      </c>
      <c r="B79" s="287" t="n">
        <f aca="false">E17</f>
        <v>45291</v>
      </c>
      <c r="C79" s="287" t="n">
        <f aca="false">F17</f>
        <v>45656</v>
      </c>
      <c r="D79" s="287" t="n">
        <f aca="false">G17</f>
        <v>46021</v>
      </c>
      <c r="E79" s="287" t="s">
        <v>141</v>
      </c>
      <c r="F79" s="313"/>
      <c r="G79" s="372"/>
      <c r="H79" s="372"/>
      <c r="I79" s="372"/>
      <c r="J79" s="119"/>
    </row>
    <row r="80" customFormat="false" ht="12.75" hidden="true" customHeight="false" outlineLevel="0" collapsed="false">
      <c r="A80" s="132"/>
      <c r="B80" s="71" t="s">
        <v>63</v>
      </c>
      <c r="C80" s="71" t="s">
        <v>63</v>
      </c>
      <c r="D80" s="71" t="s">
        <v>63</v>
      </c>
      <c r="E80" s="71" t="s">
        <v>63</v>
      </c>
      <c r="F80" s="313"/>
      <c r="G80" s="372"/>
      <c r="H80" s="372"/>
      <c r="I80" s="372"/>
      <c r="J80" s="119"/>
    </row>
    <row r="81" customFormat="false" ht="12.75" hidden="true" customHeight="false" outlineLevel="0" collapsed="false">
      <c r="A81" s="116"/>
      <c r="B81" s="128"/>
      <c r="C81" s="128"/>
      <c r="D81" s="128"/>
      <c r="E81" s="128"/>
      <c r="F81" s="119"/>
      <c r="G81" s="372"/>
      <c r="H81" s="372"/>
      <c r="I81" s="372"/>
      <c r="J81" s="119"/>
    </row>
    <row r="82" customFormat="false" ht="12.75" hidden="true" customHeight="false" outlineLevel="0" collapsed="false">
      <c r="A82" s="132" t="e">
        <f aca="false">IF(AND(B82&gt;=0,C82&gt;=0,D82&gt;=0),"Net Operating Cash Inflow","Net Operating Cash Inflow/(Outflow)")</f>
        <v>#REF!</v>
      </c>
      <c r="B82" s="134" t="e">
        <f aca="false">+B111-B107</f>
        <v>#REF!</v>
      </c>
      <c r="C82" s="134" t="e">
        <f aca="false">+C111-C107</f>
        <v>#REF!</v>
      </c>
      <c r="D82" s="134" t="e">
        <f aca="false">+D111-D107</f>
        <v>#REF!</v>
      </c>
      <c r="E82" s="134" t="e">
        <f aca="false">SUM(B82:D82)</f>
        <v>#REF!</v>
      </c>
      <c r="F82" s="119"/>
      <c r="G82" s="119"/>
      <c r="H82" s="119"/>
      <c r="I82" s="119"/>
      <c r="J82" s="119"/>
    </row>
    <row r="83" customFormat="false" ht="12.75" hidden="true" customHeight="false" outlineLevel="0" collapsed="false">
      <c r="A83" s="116"/>
      <c r="B83" s="128"/>
      <c r="C83" s="128"/>
      <c r="D83" s="128"/>
      <c r="E83" s="128"/>
      <c r="F83" s="119"/>
      <c r="G83" s="119"/>
      <c r="H83" s="119"/>
      <c r="I83" s="119"/>
      <c r="J83" s="119"/>
    </row>
    <row r="84" customFormat="false" ht="12.75" hidden="true" customHeight="false" outlineLevel="0" collapsed="false">
      <c r="A84" s="132" t="s">
        <v>301</v>
      </c>
      <c r="B84" s="374"/>
      <c r="C84" s="374"/>
      <c r="D84" s="374"/>
      <c r="E84" s="374"/>
      <c r="F84" s="119"/>
      <c r="G84" s="119"/>
      <c r="H84" s="119"/>
      <c r="I84" s="119"/>
      <c r="J84" s="119"/>
    </row>
    <row r="85" customFormat="false" ht="12.75" hidden="true" customHeight="false" outlineLevel="0" collapsed="false">
      <c r="A85" s="132" t="s">
        <v>302</v>
      </c>
      <c r="B85" s="374"/>
      <c r="C85" s="374"/>
      <c r="D85" s="374"/>
      <c r="E85" s="374"/>
      <c r="F85" s="119"/>
      <c r="G85" s="119"/>
      <c r="H85" s="119"/>
      <c r="I85" s="119"/>
      <c r="J85" s="119"/>
    </row>
    <row r="86" customFormat="false" ht="12.75" hidden="true" customHeight="false" outlineLevel="0" collapsed="false">
      <c r="A86" s="116" t="s">
        <v>153</v>
      </c>
      <c r="B86" s="125" t="n">
        <v>0</v>
      </c>
      <c r="C86" s="125" t="n">
        <v>0</v>
      </c>
      <c r="D86" s="125" t="n">
        <v>0</v>
      </c>
      <c r="E86" s="125" t="n">
        <f aca="false">SUM(B86:D86)</f>
        <v>0</v>
      </c>
      <c r="F86" s="313"/>
      <c r="G86" s="119"/>
      <c r="H86" s="119"/>
      <c r="I86" s="119"/>
      <c r="J86" s="119"/>
    </row>
    <row r="87" customFormat="false" ht="12.75" hidden="true" customHeight="false" outlineLevel="0" collapsed="false">
      <c r="A87" s="116" t="s">
        <v>303</v>
      </c>
      <c r="B87" s="125" t="n">
        <v>0</v>
      </c>
      <c r="C87" s="125" t="n">
        <v>0</v>
      </c>
      <c r="D87" s="125" t="n">
        <v>0</v>
      </c>
      <c r="E87" s="125" t="n">
        <f aca="false">SUM(B87:D87)</f>
        <v>0</v>
      </c>
      <c r="F87" s="313"/>
      <c r="G87" s="119"/>
      <c r="H87" s="119"/>
      <c r="I87" s="119"/>
      <c r="J87" s="119"/>
    </row>
    <row r="88" customFormat="false" ht="12.75" hidden="true" customHeight="false" outlineLevel="0" collapsed="false">
      <c r="A88" s="116" t="s">
        <v>178</v>
      </c>
      <c r="B88" s="125" t="n">
        <v>0</v>
      </c>
      <c r="C88" s="125" t="n">
        <v>0</v>
      </c>
      <c r="D88" s="125" t="n">
        <v>0</v>
      </c>
      <c r="E88" s="125" t="n">
        <f aca="false">SUM(B88:D88)</f>
        <v>0</v>
      </c>
      <c r="F88" s="313"/>
      <c r="G88" s="119"/>
      <c r="H88" s="119"/>
      <c r="I88" s="119"/>
      <c r="J88" s="119"/>
    </row>
    <row r="89" customFormat="false" ht="12.75" hidden="true" customHeight="false" outlineLevel="0" collapsed="false">
      <c r="A89" s="279" t="s">
        <v>304</v>
      </c>
      <c r="B89" s="125" t="e">
        <f aca="false">#REF!</f>
        <v>#REF!</v>
      </c>
      <c r="C89" s="125" t="e">
        <f aca="false">#REF!</f>
        <v>#REF!</v>
      </c>
      <c r="D89" s="125" t="e">
        <f aca="false">#REF!</f>
        <v>#REF!</v>
      </c>
      <c r="E89" s="125" t="e">
        <f aca="false">SUM(B89:D89)</f>
        <v>#REF!</v>
      </c>
      <c r="F89" s="313"/>
      <c r="G89" s="119"/>
      <c r="H89" s="119"/>
      <c r="I89" s="119"/>
      <c r="J89" s="119"/>
    </row>
    <row r="90" customFormat="false" ht="12.75" hidden="true" customHeight="false" outlineLevel="0" collapsed="false">
      <c r="A90" s="116" t="s">
        <v>305</v>
      </c>
      <c r="B90" s="125" t="n">
        <v>0</v>
      </c>
      <c r="C90" s="125" t="n">
        <v>0</v>
      </c>
      <c r="D90" s="125" t="n">
        <v>0</v>
      </c>
      <c r="E90" s="125" t="n">
        <f aca="false">SUM(B90:D90)</f>
        <v>0</v>
      </c>
      <c r="F90" s="313"/>
      <c r="G90" s="119"/>
      <c r="H90" s="119"/>
      <c r="I90" s="119"/>
      <c r="J90" s="119"/>
    </row>
    <row r="91" customFormat="false" ht="12.75" hidden="true" customHeight="false" outlineLevel="0" collapsed="false">
      <c r="A91" s="116" t="s">
        <v>306</v>
      </c>
      <c r="B91" s="125" t="n">
        <v>0</v>
      </c>
      <c r="C91" s="125" t="n">
        <v>0</v>
      </c>
      <c r="D91" s="125" t="n">
        <v>0</v>
      </c>
      <c r="E91" s="125" t="n">
        <f aca="false">SUM(B91:D91)</f>
        <v>0</v>
      </c>
      <c r="F91" s="313"/>
      <c r="G91" s="119"/>
      <c r="H91" s="119"/>
      <c r="I91" s="119"/>
      <c r="J91" s="119"/>
    </row>
    <row r="92" customFormat="false" ht="12.75" hidden="true" customHeight="false" outlineLevel="0" collapsed="false">
      <c r="A92" s="116" t="s">
        <v>151</v>
      </c>
      <c r="B92" s="125" t="n">
        <v>0</v>
      </c>
      <c r="C92" s="125" t="n">
        <v>0</v>
      </c>
      <c r="D92" s="125" t="n">
        <v>0</v>
      </c>
      <c r="E92" s="125" t="n">
        <f aca="false">SUM(B92:D92)</f>
        <v>0</v>
      </c>
      <c r="F92" s="313"/>
      <c r="G92" s="119"/>
      <c r="H92" s="119"/>
      <c r="I92" s="119"/>
      <c r="J92" s="119"/>
    </row>
    <row r="93" customFormat="false" ht="12.75" hidden="true" customHeight="false" outlineLevel="0" collapsed="false">
      <c r="A93" s="116" t="s">
        <v>307</v>
      </c>
      <c r="B93" s="125" t="n">
        <v>0</v>
      </c>
      <c r="C93" s="125" t="n">
        <v>0</v>
      </c>
      <c r="D93" s="125" t="n">
        <v>0</v>
      </c>
      <c r="E93" s="125" t="n">
        <f aca="false">SUM(B93:D93)</f>
        <v>0</v>
      </c>
      <c r="F93" s="313"/>
      <c r="G93" s="119"/>
      <c r="H93" s="119"/>
      <c r="I93" s="119"/>
      <c r="J93" s="119"/>
    </row>
    <row r="94" customFormat="false" ht="12.75" hidden="true" customHeight="false" outlineLevel="0" collapsed="false">
      <c r="A94" s="116"/>
      <c r="B94" s="128" t="e">
        <f aca="false">SUM(B86:B93)</f>
        <v>#REF!</v>
      </c>
      <c r="C94" s="128" t="e">
        <f aca="false">SUM(C86:C93)</f>
        <v>#REF!</v>
      </c>
      <c r="D94" s="128" t="e">
        <f aca="false">SUM(D86:D93)</f>
        <v>#REF!</v>
      </c>
      <c r="E94" s="128" t="e">
        <f aca="false">SUM(B94:D94)</f>
        <v>#REF!</v>
      </c>
      <c r="F94" s="313"/>
      <c r="G94" s="119"/>
      <c r="H94" s="119"/>
      <c r="I94" s="119"/>
      <c r="J94" s="119"/>
    </row>
    <row r="95" customFormat="false" ht="12.75" hidden="true" customHeight="false" outlineLevel="0" collapsed="false">
      <c r="A95" s="116"/>
      <c r="B95" s="125"/>
      <c r="C95" s="125"/>
      <c r="D95" s="125"/>
      <c r="E95" s="125"/>
      <c r="F95" s="313"/>
      <c r="G95" s="119"/>
      <c r="H95" s="119"/>
      <c r="I95" s="119"/>
      <c r="J95" s="119"/>
    </row>
    <row r="96" customFormat="false" ht="12.75" hidden="true" customHeight="false" outlineLevel="0" collapsed="false">
      <c r="A96" s="132" t="s">
        <v>308</v>
      </c>
      <c r="B96" s="125"/>
      <c r="C96" s="125"/>
      <c r="D96" s="125"/>
      <c r="E96" s="125"/>
      <c r="F96" s="313"/>
      <c r="G96" s="119"/>
      <c r="H96" s="119"/>
      <c r="I96" s="119"/>
      <c r="J96" s="119"/>
    </row>
    <row r="97" customFormat="false" ht="12.75" hidden="true" customHeight="false" outlineLevel="0" collapsed="false">
      <c r="A97" s="116" t="e">
        <f aca="false">IF(AND(B97&gt;=0,C97&gt;=0,D97&gt;=0),"Capital Expenditure","Capital Expenditure/(Asset Sale)")</f>
        <v>#REF!</v>
      </c>
      <c r="B97" s="125" t="e">
        <f aca="false">#REF!</f>
        <v>#REF!</v>
      </c>
      <c r="C97" s="125" t="e">
        <f aca="false">#REF!</f>
        <v>#REF!</v>
      </c>
      <c r="D97" s="125" t="e">
        <f aca="false">#REF!</f>
        <v>#REF!</v>
      </c>
      <c r="E97" s="125" t="e">
        <f aca="false">SUM(B97:D97)</f>
        <v>#REF!</v>
      </c>
      <c r="F97" s="313"/>
      <c r="G97" s="119"/>
      <c r="H97" s="119"/>
      <c r="I97" s="119"/>
      <c r="J97" s="119"/>
    </row>
    <row r="98" customFormat="false" ht="12.75" hidden="true" customHeight="false" outlineLevel="0" collapsed="false">
      <c r="A98" s="116" t="s">
        <v>309</v>
      </c>
      <c r="B98" s="125" t="n">
        <v>0</v>
      </c>
      <c r="C98" s="125" t="n">
        <v>0</v>
      </c>
      <c r="D98" s="125" t="n">
        <v>0</v>
      </c>
      <c r="E98" s="125" t="n">
        <f aca="false">SUM(B98:D98)</f>
        <v>0</v>
      </c>
      <c r="F98" s="313"/>
      <c r="G98" s="119"/>
      <c r="H98" s="119"/>
      <c r="I98" s="119"/>
      <c r="J98" s="119"/>
    </row>
    <row r="99" customFormat="false" ht="12.75" hidden="true" customHeight="false" outlineLevel="0" collapsed="false">
      <c r="A99" s="116" t="str">
        <f aca="false">IF(AND(B99&gt;=0,C99&gt;=0,D99&gt;=0),"Other Dividends","Other Dividends/(Dividends Received)")</f>
        <v>Other Dividends</v>
      </c>
      <c r="B99" s="125" t="n">
        <v>0</v>
      </c>
      <c r="C99" s="125" t="n">
        <v>0</v>
      </c>
      <c r="D99" s="125" t="n">
        <v>0</v>
      </c>
      <c r="E99" s="125" t="n">
        <f aca="false">SUM(B99:D99)</f>
        <v>0</v>
      </c>
      <c r="F99" s="313"/>
      <c r="G99" s="119"/>
      <c r="H99" s="119"/>
      <c r="I99" s="119"/>
      <c r="J99" s="119"/>
    </row>
    <row r="100" customFormat="false" ht="12.75" hidden="true" customHeight="false" outlineLevel="0" collapsed="false">
      <c r="A100" s="279" t="s">
        <v>310</v>
      </c>
      <c r="B100" s="125" t="n">
        <v>0</v>
      </c>
      <c r="C100" s="125" t="n">
        <v>0</v>
      </c>
      <c r="D100" s="125" t="n">
        <v>0</v>
      </c>
      <c r="E100" s="125" t="n">
        <f aca="false">SUM(B100:D100)</f>
        <v>0</v>
      </c>
      <c r="F100" s="313"/>
      <c r="G100" s="119"/>
      <c r="H100" s="119"/>
      <c r="I100" s="119"/>
      <c r="J100" s="119"/>
    </row>
    <row r="101" customFormat="false" ht="12.75" hidden="true" customHeight="false" outlineLevel="0" collapsed="false">
      <c r="A101" s="279" t="s">
        <v>304</v>
      </c>
      <c r="B101" s="125" t="n">
        <v>0</v>
      </c>
      <c r="C101" s="125" t="n">
        <v>0</v>
      </c>
      <c r="D101" s="125" t="n">
        <v>0</v>
      </c>
      <c r="E101" s="125" t="n">
        <f aca="false">SUM(B101:D101)</f>
        <v>0</v>
      </c>
      <c r="F101" s="313"/>
      <c r="G101" s="119"/>
      <c r="H101" s="119"/>
      <c r="I101" s="119"/>
      <c r="J101" s="119"/>
    </row>
    <row r="102" customFormat="false" ht="12.75" hidden="true" customHeight="false" outlineLevel="0" collapsed="false">
      <c r="A102" s="116" t="s">
        <v>311</v>
      </c>
      <c r="B102" s="125" t="n">
        <v>0</v>
      </c>
      <c r="C102" s="125" t="n">
        <v>0</v>
      </c>
      <c r="D102" s="125" t="n">
        <v>0</v>
      </c>
      <c r="E102" s="125" t="n">
        <f aca="false">SUM(B102:D102)</f>
        <v>0</v>
      </c>
      <c r="F102" s="313"/>
      <c r="G102" s="119"/>
      <c r="H102" s="119"/>
      <c r="I102" s="119"/>
      <c r="J102" s="119"/>
    </row>
    <row r="103" customFormat="false" ht="12.75" hidden="true" customHeight="false" outlineLevel="0" collapsed="false">
      <c r="A103" s="279" t="s">
        <v>312</v>
      </c>
      <c r="B103" s="125" t="n">
        <v>0</v>
      </c>
      <c r="C103" s="125" t="n">
        <v>0</v>
      </c>
      <c r="D103" s="125" t="n">
        <v>0</v>
      </c>
      <c r="E103" s="125" t="n">
        <f aca="false">SUM(B103:D103)</f>
        <v>0</v>
      </c>
      <c r="F103" s="313"/>
      <c r="G103" s="119"/>
      <c r="H103" s="119"/>
      <c r="I103" s="119"/>
      <c r="J103" s="119"/>
    </row>
    <row r="104" customFormat="false" ht="12.75" hidden="true" customHeight="false" outlineLevel="0" collapsed="false">
      <c r="A104" s="279" t="s">
        <v>313</v>
      </c>
      <c r="B104" s="125" t="n">
        <v>0</v>
      </c>
      <c r="C104" s="125" t="n">
        <v>0</v>
      </c>
      <c r="D104" s="125" t="n">
        <v>0</v>
      </c>
      <c r="E104" s="125" t="n">
        <f aca="false">SUM(B104:D104)</f>
        <v>0</v>
      </c>
      <c r="F104" s="313"/>
      <c r="G104" s="119"/>
      <c r="H104" s="119"/>
      <c r="I104" s="119"/>
      <c r="J104" s="119"/>
    </row>
    <row r="105" customFormat="false" ht="12.75" hidden="true" customHeight="false" outlineLevel="0" collapsed="false">
      <c r="A105" s="279"/>
      <c r="B105" s="128" t="e">
        <f aca="false">SUM(B97:B104)</f>
        <v>#REF!</v>
      </c>
      <c r="C105" s="128" t="e">
        <f aca="false">SUM(C97:C104)</f>
        <v>#REF!</v>
      </c>
      <c r="D105" s="128" t="e">
        <f aca="false">SUM(D97:D104)</f>
        <v>#REF!</v>
      </c>
      <c r="E105" s="128" t="e">
        <f aca="false">SUM(B105:D105)</f>
        <v>#REF!</v>
      </c>
      <c r="F105" s="313"/>
      <c r="G105" s="119"/>
      <c r="H105" s="119"/>
      <c r="I105" s="119"/>
      <c r="J105" s="119"/>
    </row>
    <row r="106" customFormat="false" ht="12.75" hidden="true" customHeight="false" outlineLevel="0" collapsed="false">
      <c r="A106" s="279"/>
      <c r="B106" s="128"/>
      <c r="C106" s="128"/>
      <c r="D106" s="128"/>
      <c r="E106" s="128"/>
      <c r="F106" s="313"/>
      <c r="G106" s="119"/>
      <c r="H106" s="119"/>
      <c r="I106" s="119"/>
      <c r="J106" s="119"/>
    </row>
    <row r="107" customFormat="false" ht="12.75" hidden="true" customHeight="false" outlineLevel="0" collapsed="false">
      <c r="A107" s="132" t="e">
        <f aca="false">IF(AND(B107&gt;=0,C107&gt;=0,D107&gt;=0),"Non-Operating Cash Inflow","Non-Operating Cash Inflow/(Outflow)")</f>
        <v>#REF!</v>
      </c>
      <c r="B107" s="134" t="e">
        <f aca="false">+B94-B105</f>
        <v>#REF!</v>
      </c>
      <c r="C107" s="134" t="e">
        <f aca="false">+C94-C105</f>
        <v>#REF!</v>
      </c>
      <c r="D107" s="134" t="e">
        <f aca="false">+D94-D105</f>
        <v>#REF!</v>
      </c>
      <c r="E107" s="134" t="e">
        <f aca="false">SUM(B107:D107)</f>
        <v>#REF!</v>
      </c>
      <c r="F107" s="313"/>
      <c r="G107" s="119"/>
      <c r="H107" s="119"/>
      <c r="I107" s="119"/>
      <c r="J107" s="119"/>
    </row>
    <row r="108" customFormat="false" ht="12.75" hidden="true" customHeight="false" outlineLevel="0" collapsed="false">
      <c r="A108" s="279"/>
      <c r="B108" s="128"/>
      <c r="C108" s="128"/>
      <c r="D108" s="128"/>
      <c r="E108" s="128"/>
      <c r="F108" s="313"/>
      <c r="G108" s="119"/>
      <c r="H108" s="119"/>
      <c r="I108" s="119"/>
      <c r="J108" s="119"/>
    </row>
    <row r="109" customFormat="false" ht="12.75" hidden="true" customHeight="false" outlineLevel="0" collapsed="false">
      <c r="A109" s="278"/>
      <c r="B109" s="125"/>
      <c r="C109" s="125"/>
      <c r="D109" s="125"/>
      <c r="E109" s="125"/>
      <c r="F109" s="313"/>
      <c r="G109" s="119"/>
      <c r="H109" s="119"/>
      <c r="I109" s="119"/>
      <c r="J109" s="119"/>
    </row>
    <row r="110" customFormat="false" ht="12.75" hidden="true" customHeight="false" outlineLevel="0" collapsed="false">
      <c r="A110" s="279"/>
      <c r="B110" s="134"/>
      <c r="C110" s="134"/>
      <c r="D110" s="134"/>
      <c r="E110" s="134"/>
      <c r="F110" s="313"/>
      <c r="G110" s="119"/>
      <c r="H110" s="119"/>
      <c r="I110" s="119"/>
      <c r="J110" s="119"/>
    </row>
    <row r="111" customFormat="false" ht="12.75" hidden="true" customHeight="false" outlineLevel="0" collapsed="false">
      <c r="A111" s="132" t="e">
        <f aca="false">IF(AND(B111&gt;=0,C111&gt;=0,D111&gt;=0),"Total Net Cash Inflow","Total Net Cash Inflow/(Outflow)")</f>
        <v>#REF!</v>
      </c>
      <c r="B111" s="125" t="e">
        <f aca="false">#REF!</f>
        <v>#REF!</v>
      </c>
      <c r="C111" s="125" t="e">
        <f aca="false">#REF!</f>
        <v>#REF!</v>
      </c>
      <c r="D111" s="125" t="e">
        <f aca="false">#REF!</f>
        <v>#REF!</v>
      </c>
      <c r="E111" s="125" t="e">
        <f aca="false">SUM(B111:D111)</f>
        <v>#REF!</v>
      </c>
      <c r="F111" s="313"/>
      <c r="G111" s="119"/>
      <c r="H111" s="119"/>
      <c r="I111" s="119"/>
      <c r="J111" s="119"/>
    </row>
    <row r="112" customFormat="false" ht="12.75" hidden="true" customHeight="false" outlineLevel="0" collapsed="false">
      <c r="A112" s="132"/>
      <c r="B112" s="125"/>
      <c r="C112" s="125"/>
      <c r="D112" s="125"/>
      <c r="E112" s="125"/>
      <c r="F112" s="313"/>
      <c r="G112" s="313"/>
      <c r="H112" s="313"/>
      <c r="I112" s="313"/>
      <c r="J112" s="119"/>
    </row>
    <row r="113" customFormat="false" ht="12.75" hidden="true" customHeight="false" outlineLevel="0" collapsed="false">
      <c r="A113" s="132" t="s">
        <v>314</v>
      </c>
      <c r="B113" s="125" t="n">
        <v>0</v>
      </c>
      <c r="C113" s="125" t="e">
        <f aca="false">B114</f>
        <v>#REF!</v>
      </c>
      <c r="D113" s="125" t="e">
        <f aca="false">C114</f>
        <v>#REF!</v>
      </c>
      <c r="E113" s="125"/>
      <c r="F113" s="313"/>
      <c r="G113" s="313"/>
      <c r="H113" s="313"/>
      <c r="I113" s="313"/>
      <c r="J113" s="119"/>
    </row>
    <row r="114" customFormat="false" ht="12.75" hidden="true" customHeight="false" outlineLevel="0" collapsed="false">
      <c r="A114" s="132" t="s">
        <v>315</v>
      </c>
      <c r="B114" s="128" t="e">
        <f aca="false">B113+B111</f>
        <v>#REF!</v>
      </c>
      <c r="C114" s="128" t="e">
        <f aca="false">C113+C111</f>
        <v>#REF!</v>
      </c>
      <c r="D114" s="128" t="e">
        <f aca="false">D113+D111</f>
        <v>#REF!</v>
      </c>
      <c r="E114" s="128"/>
      <c r="F114" s="313"/>
      <c r="G114" s="313"/>
      <c r="H114" s="313"/>
      <c r="I114" s="313"/>
      <c r="J114" s="119"/>
    </row>
    <row r="115" customFormat="false" ht="12.75" hidden="true" customHeight="false" outlineLevel="0" collapsed="false">
      <c r="A115" s="132"/>
      <c r="B115" s="128"/>
      <c r="C115" s="128"/>
      <c r="D115" s="128"/>
      <c r="E115" s="128"/>
      <c r="F115" s="313"/>
      <c r="G115" s="313"/>
      <c r="H115" s="313"/>
      <c r="I115" s="313"/>
      <c r="J115" s="119"/>
    </row>
    <row r="116" customFormat="false" ht="12.75" hidden="true" customHeight="false" outlineLevel="0" collapsed="false">
      <c r="A116" s="132" t="s">
        <v>316</v>
      </c>
      <c r="B116" s="128" t="e">
        <f aca="false">#REF!</f>
        <v>#REF!</v>
      </c>
      <c r="C116" s="128" t="e">
        <f aca="false">#REF!</f>
        <v>#REF!</v>
      </c>
      <c r="D116" s="128" t="e">
        <f aca="false">#REF!</f>
        <v>#REF!</v>
      </c>
      <c r="E116" s="128"/>
      <c r="F116" s="313"/>
      <c r="G116" s="313"/>
      <c r="H116" s="313"/>
      <c r="I116" s="313"/>
      <c r="J116" s="119"/>
    </row>
    <row r="117" customFormat="false" ht="12.75" hidden="true" customHeight="false" outlineLevel="0" collapsed="false">
      <c r="A117" s="132" t="s">
        <v>317</v>
      </c>
      <c r="B117" s="128" t="e">
        <f aca="false">#REF!</f>
        <v>#REF!</v>
      </c>
      <c r="C117" s="128" t="e">
        <f aca="false">#REF!</f>
        <v>#REF!</v>
      </c>
      <c r="D117" s="128" t="e">
        <f aca="false">#REF!</f>
        <v>#REF!</v>
      </c>
      <c r="E117" s="128"/>
      <c r="F117" s="313"/>
      <c r="G117" s="313"/>
      <c r="H117" s="313"/>
      <c r="I117" s="313"/>
      <c r="J117" s="119"/>
    </row>
    <row r="118" customFormat="false" ht="12.75" hidden="true" customHeight="false" outlineLevel="0" collapsed="false">
      <c r="A118" s="132"/>
      <c r="B118" s="128"/>
      <c r="C118" s="128"/>
      <c r="D118" s="128"/>
      <c r="E118" s="128"/>
      <c r="F118" s="313"/>
      <c r="G118" s="313"/>
      <c r="H118" s="313"/>
      <c r="I118" s="313"/>
      <c r="J118" s="119"/>
    </row>
    <row r="119" customFormat="false" ht="12.75" hidden="true" customHeight="false" outlineLevel="0" collapsed="false">
      <c r="A119" s="279"/>
      <c r="B119" s="119"/>
      <c r="C119" s="119"/>
      <c r="D119" s="119"/>
      <c r="E119" s="125" t="e">
        <f aca="false">SUM(E65:G65)</f>
        <v>#REF!</v>
      </c>
      <c r="F119" s="313"/>
      <c r="G119" s="313"/>
      <c r="H119" s="313"/>
      <c r="I119" s="313"/>
      <c r="J119" s="119"/>
    </row>
    <row r="120" customFormat="false" ht="12.75" hidden="true" customHeight="false" outlineLevel="0" collapsed="false">
      <c r="A120" s="278"/>
      <c r="B120" s="125"/>
      <c r="C120" s="125"/>
      <c r="D120" s="125"/>
      <c r="E120" s="125"/>
      <c r="F120" s="313"/>
      <c r="G120" s="313"/>
      <c r="H120" s="313"/>
      <c r="I120" s="313"/>
      <c r="J120" s="119"/>
    </row>
    <row r="121" customFormat="false" ht="12.75" hidden="true" customHeight="false" outlineLevel="0" collapsed="false">
      <c r="A121" s="278" t="s">
        <v>318</v>
      </c>
      <c r="B121" s="375" t="s">
        <v>319</v>
      </c>
      <c r="C121" s="125"/>
      <c r="D121" s="125"/>
      <c r="E121" s="125" t="e">
        <f aca="false">IF(#REF!=0,"",#REF!)</f>
        <v>#REF!</v>
      </c>
      <c r="F121" s="313"/>
      <c r="G121" s="313"/>
      <c r="H121" s="313"/>
      <c r="I121" s="313"/>
      <c r="J121" s="119"/>
    </row>
    <row r="122" customFormat="false" ht="12.75" hidden="true" customHeight="false" outlineLevel="0" collapsed="false">
      <c r="A122" s="278"/>
      <c r="B122" s="133"/>
      <c r="C122" s="133"/>
      <c r="D122" s="133"/>
      <c r="E122" s="133"/>
      <c r="F122" s="133"/>
      <c r="G122" s="133"/>
      <c r="H122" s="133"/>
      <c r="I122" s="133"/>
      <c r="J122" s="119"/>
    </row>
    <row r="123" customFormat="false" ht="13.5" hidden="false" customHeight="false" outlineLevel="0" collapsed="false">
      <c r="A123" s="136"/>
      <c r="B123" s="136"/>
      <c r="C123" s="136"/>
      <c r="D123" s="136"/>
      <c r="E123" s="136"/>
      <c r="F123" s="136"/>
      <c r="G123" s="136"/>
      <c r="H123" s="136"/>
      <c r="I123" s="136"/>
      <c r="J123" s="136"/>
    </row>
    <row r="124" customFormat="false" ht="13.5" hidden="false" customHeight="false" outlineLevel="0" collapsed="false">
      <c r="A124" s="108" t="s">
        <v>57</v>
      </c>
      <c r="B124" s="376"/>
      <c r="C124" s="376"/>
      <c r="D124" s="376"/>
      <c r="E124" s="376"/>
      <c r="F124" s="376"/>
      <c r="G124" s="376"/>
      <c r="H124" s="376"/>
      <c r="I124" s="376"/>
      <c r="J124" s="377"/>
    </row>
    <row r="125" customFormat="false" ht="12.75" hidden="false" customHeight="false" outlineLevel="0" collapsed="false">
      <c r="A125" s="378"/>
      <c r="B125" s="379" t="str">
        <f aca="false">Accounts!B13</f>
        <v>Base Year-2</v>
      </c>
      <c r="C125" s="379" t="str">
        <f aca="false">Accounts!C13</f>
        <v>Base Year-1</v>
      </c>
      <c r="D125" s="379" t="str">
        <f aca="false">Accounts!D13</f>
        <v>Base Year</v>
      </c>
      <c r="E125" s="379" t="str">
        <f aca="false">Accounts!E13</f>
        <v>Current Year</v>
      </c>
      <c r="F125" s="379" t="str">
        <f aca="false">Accounts!F13</f>
        <v>Base Year+2</v>
      </c>
      <c r="G125" s="379" t="str">
        <f aca="false">Accounts!G13</f>
        <v>Base Year+3</v>
      </c>
      <c r="H125" s="379" t="str">
        <f aca="false">Accounts!H13</f>
        <v>Base Year+4</v>
      </c>
      <c r="I125" s="379" t="str">
        <f aca="false">Accounts!I13</f>
        <v>Base Year+5</v>
      </c>
      <c r="J125" s="115"/>
    </row>
    <row r="126" customFormat="false" ht="12.75" hidden="false" customHeight="false" outlineLevel="0" collapsed="false">
      <c r="A126" s="132" t="str">
        <f aca="false">Accounts!A35</f>
        <v>Year End</v>
      </c>
      <c r="B126" s="380" t="n">
        <f aca="false">Accounts!B35</f>
        <v>44196</v>
      </c>
      <c r="C126" s="380" t="n">
        <f aca="false">Accounts!C35</f>
        <v>44561</v>
      </c>
      <c r="D126" s="380" t="n">
        <f aca="false">Accounts!D35</f>
        <v>44926</v>
      </c>
      <c r="E126" s="380" t="n">
        <f aca="false">Accounts!E35</f>
        <v>45291</v>
      </c>
      <c r="F126" s="380" t="n">
        <f aca="false">Accounts!F35</f>
        <v>45656</v>
      </c>
      <c r="G126" s="380" t="n">
        <f aca="false">Accounts!G35</f>
        <v>46021</v>
      </c>
      <c r="H126" s="380" t="n">
        <f aca="false">Accounts!H35</f>
        <v>46386</v>
      </c>
      <c r="I126" s="380" t="n">
        <f aca="false">Accounts!I35</f>
        <v>46751</v>
      </c>
      <c r="J126" s="118"/>
    </row>
    <row r="127" customFormat="false" ht="12.75" hidden="false" customHeight="false" outlineLevel="0" collapsed="false">
      <c r="A127" s="132" t="str">
        <f aca="false">Accounts!A36</f>
        <v>Account Status</v>
      </c>
      <c r="B127" s="373" t="str">
        <f aca="false">Accounts!B36</f>
        <v>Audited</v>
      </c>
      <c r="C127" s="373" t="str">
        <f aca="false">Accounts!C36</f>
        <v>Audited</v>
      </c>
      <c r="D127" s="373" t="str">
        <f aca="false">Accounts!D36</f>
        <v>Actual</v>
      </c>
      <c r="E127" s="373" t="str">
        <f aca="false">Accounts!E36</f>
        <v>Projected</v>
      </c>
      <c r="F127" s="373" t="str">
        <f aca="false">Accounts!F36</f>
        <v>Projected</v>
      </c>
      <c r="G127" s="373" t="str">
        <f aca="false">Accounts!G36</f>
        <v>Projected</v>
      </c>
      <c r="H127" s="373" t="str">
        <f aca="false">Accounts!H36</f>
        <v>Projected</v>
      </c>
      <c r="I127" s="373" t="str">
        <f aca="false">Accounts!I36</f>
        <v>Projected</v>
      </c>
      <c r="J127" s="118"/>
    </row>
    <row r="128" customFormat="false" ht="12.75" hidden="false" customHeight="false" outlineLevel="0" collapsed="false">
      <c r="A128" s="116"/>
      <c r="B128" s="71" t="str">
        <f aca="false">Accounts!B37</f>
        <v>€000's</v>
      </c>
      <c r="C128" s="71" t="str">
        <f aca="false">Accounts!C37</f>
        <v>€000's</v>
      </c>
      <c r="D128" s="71" t="str">
        <f aca="false">Accounts!D37</f>
        <v>€000's</v>
      </c>
      <c r="E128" s="71" t="str">
        <f aca="false">Accounts!E37</f>
        <v>€000's</v>
      </c>
      <c r="F128" s="71" t="str">
        <f aca="false">Accounts!F37</f>
        <v>€000's</v>
      </c>
      <c r="G128" s="71" t="str">
        <f aca="false">Accounts!G37</f>
        <v>€000's</v>
      </c>
      <c r="H128" s="71" t="str">
        <f aca="false">Accounts!H37</f>
        <v>€000's</v>
      </c>
      <c r="I128" s="71" t="str">
        <f aca="false">Accounts!I37</f>
        <v>€000's</v>
      </c>
      <c r="J128" s="118"/>
    </row>
    <row r="129" customFormat="false" ht="12.75" hidden="false" customHeight="false" outlineLevel="0" collapsed="false">
      <c r="A129" s="116" t="str">
        <f aca="false">Accounts!A38</f>
        <v>Own Product / Service Produced in Ireland &amp; Exported</v>
      </c>
      <c r="B129" s="125" t="n">
        <f aca="false">Accounts!B38</f>
        <v>0</v>
      </c>
      <c r="C129" s="125" t="n">
        <f aca="false">Accounts!C38</f>
        <v>0</v>
      </c>
      <c r="D129" s="125" t="n">
        <f aca="false">Accounts!D38</f>
        <v>0</v>
      </c>
      <c r="E129" s="125" t="n">
        <f aca="false">Accounts!E38</f>
        <v>0</v>
      </c>
      <c r="F129" s="125" t="n">
        <f aca="false">Accounts!F38</f>
        <v>0</v>
      </c>
      <c r="G129" s="125" t="n">
        <f aca="false">Accounts!G38</f>
        <v>0</v>
      </c>
      <c r="H129" s="125" t="n">
        <f aca="false">Accounts!H38</f>
        <v>0</v>
      </c>
      <c r="I129" s="125" t="n">
        <f aca="false">Accounts!I38</f>
        <v>0</v>
      </c>
      <c r="J129" s="118"/>
    </row>
    <row r="130" customFormat="false" ht="12.75" hidden="false" customHeight="false" outlineLevel="0" collapsed="false">
      <c r="A130" s="116" t="str">
        <f aca="false">Accounts!A39</f>
        <v>Own Product / Service Produced Abroad &amp; sold Abroad</v>
      </c>
      <c r="B130" s="125" t="n">
        <f aca="false">Accounts!B39</f>
        <v>0</v>
      </c>
      <c r="C130" s="125" t="n">
        <f aca="false">Accounts!C39</f>
        <v>0</v>
      </c>
      <c r="D130" s="125" t="n">
        <f aca="false">Accounts!D39</f>
        <v>0</v>
      </c>
      <c r="E130" s="125" t="n">
        <f aca="false">Accounts!E39</f>
        <v>0</v>
      </c>
      <c r="F130" s="125" t="n">
        <f aca="false">Accounts!F39</f>
        <v>0</v>
      </c>
      <c r="G130" s="125" t="n">
        <f aca="false">Accounts!G39</f>
        <v>0</v>
      </c>
      <c r="H130" s="125" t="n">
        <f aca="false">Accounts!H39</f>
        <v>0</v>
      </c>
      <c r="I130" s="125" t="n">
        <f aca="false">Accounts!I39</f>
        <v>0</v>
      </c>
      <c r="J130" s="118"/>
    </row>
    <row r="131" customFormat="false" ht="12.75" hidden="false" customHeight="false" outlineLevel="0" collapsed="false">
      <c r="A131" s="116" t="str">
        <f aca="false">Accounts!A40</f>
        <v>Own Product / Service Produced &amp; Sold in Ireland</v>
      </c>
      <c r="B131" s="125" t="n">
        <f aca="false">Accounts!B40</f>
        <v>0</v>
      </c>
      <c r="C131" s="125" t="n">
        <f aca="false">Accounts!C40</f>
        <v>0</v>
      </c>
      <c r="D131" s="125" t="n">
        <f aca="false">Accounts!D40</f>
        <v>0</v>
      </c>
      <c r="E131" s="125" t="n">
        <f aca="false">Accounts!E40</f>
        <v>0</v>
      </c>
      <c r="F131" s="125" t="n">
        <f aca="false">Accounts!F40</f>
        <v>0</v>
      </c>
      <c r="G131" s="125" t="n">
        <f aca="false">Accounts!G40</f>
        <v>0</v>
      </c>
      <c r="H131" s="125" t="n">
        <f aca="false">Accounts!H40</f>
        <v>0</v>
      </c>
      <c r="I131" s="125" t="n">
        <f aca="false">Accounts!I40</f>
        <v>0</v>
      </c>
      <c r="J131" s="118"/>
    </row>
    <row r="132" customFormat="false" ht="12.75" hidden="false" customHeight="false" outlineLevel="0" collapsed="false">
      <c r="A132" s="116" t="str">
        <f aca="false">Accounts!A41</f>
        <v>Distribution Sales of Other Co's Product</v>
      </c>
      <c r="B132" s="125" t="n">
        <f aca="false">Accounts!B41</f>
        <v>0</v>
      </c>
      <c r="C132" s="125" t="n">
        <f aca="false">Accounts!C41</f>
        <v>0</v>
      </c>
      <c r="D132" s="125" t="n">
        <f aca="false">Accounts!D41</f>
        <v>0</v>
      </c>
      <c r="E132" s="125" t="str">
        <f aca="false">Accounts!E41</f>
        <v>.</v>
      </c>
      <c r="F132" s="125" t="n">
        <f aca="false">Accounts!F41</f>
        <v>0</v>
      </c>
      <c r="G132" s="125" t="n">
        <f aca="false">Accounts!G41</f>
        <v>0</v>
      </c>
      <c r="H132" s="125" t="n">
        <f aca="false">Accounts!H41</f>
        <v>0</v>
      </c>
      <c r="I132" s="125" t="n">
        <f aca="false">Accounts!I41</f>
        <v>0</v>
      </c>
      <c r="J132" s="118"/>
    </row>
    <row r="133" customFormat="false" ht="13.5" hidden="false" customHeight="false" outlineLevel="0" collapsed="false">
      <c r="A133" s="132" t="str">
        <f aca="false">Accounts!A42</f>
        <v>Total Sales </v>
      </c>
      <c r="B133" s="127" t="n">
        <f aca="false">Accounts!B42</f>
        <v>0</v>
      </c>
      <c r="C133" s="127" t="n">
        <f aca="false">Accounts!C42</f>
        <v>0</v>
      </c>
      <c r="D133" s="127" t="n">
        <f aca="false">Accounts!D42</f>
        <v>0</v>
      </c>
      <c r="E133" s="127" t="n">
        <f aca="false">Accounts!E42</f>
        <v>0</v>
      </c>
      <c r="F133" s="127" t="n">
        <f aca="false">Accounts!F42</f>
        <v>0</v>
      </c>
      <c r="G133" s="127" t="n">
        <f aca="false">Accounts!G42</f>
        <v>0</v>
      </c>
      <c r="H133" s="127" t="n">
        <f aca="false">Accounts!H42</f>
        <v>0</v>
      </c>
      <c r="I133" s="127" t="n">
        <f aca="false">Accounts!I42</f>
        <v>0</v>
      </c>
      <c r="J133" s="118"/>
    </row>
    <row r="134" customFormat="false" ht="13.5" hidden="false" customHeight="false" outlineLevel="0" collapsed="false">
      <c r="A134" s="116"/>
      <c r="B134" s="125"/>
      <c r="C134" s="125"/>
      <c r="D134" s="125"/>
      <c r="E134" s="125"/>
      <c r="F134" s="125"/>
      <c r="G134" s="125"/>
      <c r="H134" s="125"/>
      <c r="I134" s="125"/>
      <c r="J134" s="118"/>
    </row>
    <row r="135" customFormat="false" ht="12.75" hidden="false" customHeight="false" outlineLevel="0" collapsed="false">
      <c r="A135" s="116" t="str">
        <f aca="false">Accounts!A44</f>
        <v>Direct Labour</v>
      </c>
      <c r="B135" s="125" t="n">
        <f aca="false">Accounts!B44</f>
        <v>0</v>
      </c>
      <c r="C135" s="125" t="n">
        <f aca="false">Accounts!C44</f>
        <v>0</v>
      </c>
      <c r="D135" s="125" t="n">
        <f aca="false">Accounts!D44</f>
        <v>0</v>
      </c>
      <c r="E135" s="125" t="n">
        <f aca="false">Accounts!E44</f>
        <v>0</v>
      </c>
      <c r="F135" s="125" t="n">
        <f aca="false">Accounts!F44</f>
        <v>0</v>
      </c>
      <c r="G135" s="125" t="n">
        <f aca="false">Accounts!G44</f>
        <v>0</v>
      </c>
      <c r="H135" s="125" t="n">
        <f aca="false">Accounts!H44</f>
        <v>0</v>
      </c>
      <c r="I135" s="125" t="n">
        <f aca="false">Accounts!I44</f>
        <v>0</v>
      </c>
      <c r="J135" s="118"/>
    </row>
    <row r="136" customFormat="false" ht="12.75" hidden="false" customHeight="false" outlineLevel="0" collapsed="false">
      <c r="A136" s="116" t="str">
        <f aca="false">Accounts!A45</f>
        <v>Purchases</v>
      </c>
      <c r="B136" s="125" t="n">
        <f aca="false">Accounts!B45</f>
        <v>0</v>
      </c>
      <c r="C136" s="125" t="n">
        <f aca="false">Accounts!C45</f>
        <v>0</v>
      </c>
      <c r="D136" s="125" t="n">
        <f aca="false">Accounts!D45</f>
        <v>0</v>
      </c>
      <c r="E136" s="125" t="n">
        <f aca="false">Accounts!E45</f>
        <v>0</v>
      </c>
      <c r="F136" s="125" t="n">
        <f aca="false">Accounts!F45</f>
        <v>0</v>
      </c>
      <c r="G136" s="125" t="n">
        <f aca="false">Accounts!G45</f>
        <v>0</v>
      </c>
      <c r="H136" s="125" t="n">
        <f aca="false">Accounts!H45</f>
        <v>0</v>
      </c>
      <c r="I136" s="125" t="n">
        <f aca="false">Accounts!I45</f>
        <v>0</v>
      </c>
      <c r="J136" s="118"/>
    </row>
    <row r="137" customFormat="false" ht="12.75" hidden="false" customHeight="false" outlineLevel="0" collapsed="false">
      <c r="A137" s="116" t="str">
        <f aca="false">Accounts!A46</f>
        <v>Other Cost of Goods Sold</v>
      </c>
      <c r="B137" s="125" t="n">
        <f aca="false">Accounts!B46</f>
        <v>0</v>
      </c>
      <c r="C137" s="125" t="n">
        <f aca="false">Accounts!C46</f>
        <v>0</v>
      </c>
      <c r="D137" s="125" t="n">
        <f aca="false">Accounts!D46</f>
        <v>0</v>
      </c>
      <c r="E137" s="125" t="n">
        <f aca="false">Accounts!E46</f>
        <v>0</v>
      </c>
      <c r="F137" s="125" t="n">
        <f aca="false">Accounts!F46</f>
        <v>0</v>
      </c>
      <c r="G137" s="125" t="n">
        <f aca="false">Accounts!G46</f>
        <v>0</v>
      </c>
      <c r="H137" s="125" t="n">
        <f aca="false">Accounts!H46</f>
        <v>0</v>
      </c>
      <c r="I137" s="125" t="n">
        <f aca="false">Accounts!I46</f>
        <v>0</v>
      </c>
      <c r="J137" s="118"/>
    </row>
    <row r="138" customFormat="false" ht="12.75" hidden="false" customHeight="false" outlineLevel="0" collapsed="false">
      <c r="A138" s="132" t="str">
        <f aca="false">Accounts!A47</f>
        <v>Cost of Sales</v>
      </c>
      <c r="B138" s="125" t="n">
        <f aca="false">Accounts!B47</f>
        <v>0</v>
      </c>
      <c r="C138" s="125" t="n">
        <f aca="false">Accounts!C47</f>
        <v>0</v>
      </c>
      <c r="D138" s="125" t="n">
        <f aca="false">Accounts!D47</f>
        <v>0</v>
      </c>
      <c r="E138" s="125" t="n">
        <f aca="false">Accounts!E47</f>
        <v>0</v>
      </c>
      <c r="F138" s="125" t="n">
        <f aca="false">Accounts!F47</f>
        <v>0</v>
      </c>
      <c r="G138" s="125" t="n">
        <f aca="false">Accounts!G47</f>
        <v>0</v>
      </c>
      <c r="H138" s="125" t="n">
        <f aca="false">Accounts!H47</f>
        <v>0</v>
      </c>
      <c r="I138" s="125" t="n">
        <f aca="false">Accounts!I47</f>
        <v>0</v>
      </c>
      <c r="J138" s="118"/>
    </row>
    <row r="139" customFormat="false" ht="12.75" hidden="false" customHeight="false" outlineLevel="0" collapsed="false">
      <c r="A139" s="116"/>
      <c r="B139" s="125"/>
      <c r="C139" s="125"/>
      <c r="D139" s="125"/>
      <c r="E139" s="125"/>
      <c r="F139" s="125"/>
      <c r="G139" s="125"/>
      <c r="H139" s="125"/>
      <c r="I139" s="125"/>
      <c r="J139" s="118"/>
    </row>
    <row r="140" customFormat="false" ht="13.5" hidden="false" customHeight="false" outlineLevel="0" collapsed="false">
      <c r="A140" s="132" t="str">
        <f aca="false">Accounts!A49</f>
        <v>Gross Profit/(Loss)</v>
      </c>
      <c r="B140" s="127" t="n">
        <f aca="false">Accounts!B49</f>
        <v>0</v>
      </c>
      <c r="C140" s="127" t="n">
        <f aca="false">Accounts!C49</f>
        <v>0</v>
      </c>
      <c r="D140" s="127" t="n">
        <f aca="false">Accounts!D49</f>
        <v>0</v>
      </c>
      <c r="E140" s="127" t="n">
        <f aca="false">Accounts!E49</f>
        <v>0</v>
      </c>
      <c r="F140" s="127" t="n">
        <f aca="false">Accounts!F49</f>
        <v>0</v>
      </c>
      <c r="G140" s="127" t="n">
        <f aca="false">Accounts!G49</f>
        <v>0</v>
      </c>
      <c r="H140" s="127" t="n">
        <f aca="false">Accounts!H49</f>
        <v>0</v>
      </c>
      <c r="I140" s="127" t="n">
        <f aca="false">Accounts!I49</f>
        <v>0</v>
      </c>
      <c r="J140" s="118"/>
    </row>
    <row r="141" customFormat="false" ht="13.5" hidden="false" customHeight="false" outlineLevel="0" collapsed="false">
      <c r="A141" s="116"/>
      <c r="B141" s="125"/>
      <c r="C141" s="125"/>
      <c r="D141" s="125"/>
      <c r="E141" s="125"/>
      <c r="F141" s="125"/>
      <c r="G141" s="125"/>
      <c r="H141" s="125"/>
      <c r="I141" s="125"/>
      <c r="J141" s="118"/>
    </row>
    <row r="142" customFormat="false" ht="12.75" hidden="false" customHeight="false" outlineLevel="0" collapsed="false">
      <c r="A142" s="116" t="str">
        <f aca="false">Accounts!A51</f>
        <v>Selling, General &amp; Admin Expenses</v>
      </c>
      <c r="B142" s="125" t="n">
        <f aca="false">Accounts!B51</f>
        <v>0</v>
      </c>
      <c r="C142" s="125" t="n">
        <f aca="false">Accounts!C51</f>
        <v>0</v>
      </c>
      <c r="D142" s="125" t="n">
        <f aca="false">Accounts!D51</f>
        <v>0</v>
      </c>
      <c r="E142" s="125" t="n">
        <f aca="false">Accounts!E51</f>
        <v>0</v>
      </c>
      <c r="F142" s="125" t="n">
        <f aca="false">Accounts!F51</f>
        <v>0</v>
      </c>
      <c r="G142" s="125" t="n">
        <f aca="false">Accounts!G51</f>
        <v>0</v>
      </c>
      <c r="H142" s="125" t="n">
        <f aca="false">Accounts!H51</f>
        <v>0</v>
      </c>
      <c r="I142" s="125" t="n">
        <f aca="false">Accounts!I51</f>
        <v>0</v>
      </c>
      <c r="J142" s="118"/>
    </row>
    <row r="143" customFormat="false" ht="12.75" hidden="false" customHeight="false" outlineLevel="0" collapsed="false">
      <c r="A143" s="116" t="str">
        <f aca="false">Accounts!A52</f>
        <v>Indirect Labour (excluding R&amp;D Salaries)</v>
      </c>
      <c r="B143" s="125" t="n">
        <f aca="false">Accounts!B52</f>
        <v>0</v>
      </c>
      <c r="C143" s="125" t="n">
        <f aca="false">Accounts!C52</f>
        <v>0</v>
      </c>
      <c r="D143" s="125" t="n">
        <f aca="false">Accounts!D52</f>
        <v>0</v>
      </c>
      <c r="E143" s="125" t="n">
        <f aca="false">Accounts!E52</f>
        <v>0</v>
      </c>
      <c r="F143" s="125" t="n">
        <f aca="false">Accounts!F52</f>
        <v>0</v>
      </c>
      <c r="G143" s="125" t="n">
        <f aca="false">Accounts!G52</f>
        <v>0</v>
      </c>
      <c r="H143" s="125" t="n">
        <f aca="false">Accounts!H52</f>
        <v>0</v>
      </c>
      <c r="I143" s="125" t="n">
        <f aca="false">Accounts!I52</f>
        <v>0</v>
      </c>
      <c r="J143" s="118"/>
    </row>
    <row r="144" customFormat="false" ht="12.75" hidden="false" customHeight="false" outlineLevel="0" collapsed="false">
      <c r="A144" s="116" t="str">
        <f aca="false">Accounts!A56</f>
        <v>R&amp;D Expenditure</v>
      </c>
      <c r="B144" s="125" t="n">
        <f aca="false">Accounts!B56</f>
        <v>0</v>
      </c>
      <c r="C144" s="125" t="n">
        <f aca="false">Accounts!C56</f>
        <v>0</v>
      </c>
      <c r="D144" s="125" t="n">
        <f aca="false">Accounts!D56</f>
        <v>0</v>
      </c>
      <c r="E144" s="125" t="n">
        <f aca="false">Accounts!E56</f>
        <v>0</v>
      </c>
      <c r="F144" s="125" t="n">
        <f aca="false">Accounts!F56</f>
        <v>0</v>
      </c>
      <c r="G144" s="125" t="n">
        <f aca="false">Accounts!G56</f>
        <v>0</v>
      </c>
      <c r="H144" s="125" t="n">
        <f aca="false">Accounts!H56</f>
        <v>0</v>
      </c>
      <c r="I144" s="125" t="n">
        <f aca="false">Accounts!I56</f>
        <v>0</v>
      </c>
      <c r="J144" s="118"/>
    </row>
    <row r="145" customFormat="false" ht="12.75" hidden="false" customHeight="false" outlineLevel="0" collapsed="false">
      <c r="A145" s="116" t="str">
        <f aca="false">Accounts!A58</f>
        <v>Other Operating Expenses/(Gains)</v>
      </c>
      <c r="B145" s="125" t="n">
        <f aca="false">Accounts!B58</f>
        <v>0</v>
      </c>
      <c r="C145" s="125" t="n">
        <f aca="false">Accounts!C58</f>
        <v>0</v>
      </c>
      <c r="D145" s="125" t="n">
        <f aca="false">Accounts!D58</f>
        <v>0</v>
      </c>
      <c r="E145" s="125" t="n">
        <f aca="false">Accounts!E58</f>
        <v>0</v>
      </c>
      <c r="F145" s="125" t="n">
        <f aca="false">Accounts!F58</f>
        <v>0</v>
      </c>
      <c r="G145" s="125" t="n">
        <f aca="false">Accounts!G58</f>
        <v>0</v>
      </c>
      <c r="H145" s="125" t="n">
        <f aca="false">Accounts!H58</f>
        <v>0</v>
      </c>
      <c r="I145" s="125" t="n">
        <f aca="false">Accounts!I58</f>
        <v>0</v>
      </c>
      <c r="J145" s="118"/>
    </row>
    <row r="146" customFormat="false" ht="12.75" hidden="false" customHeight="false" outlineLevel="0" collapsed="false">
      <c r="A146" s="132" t="str">
        <f aca="false">Accounts!A59</f>
        <v>Operating Expenditure</v>
      </c>
      <c r="B146" s="125" t="n">
        <f aca="false">Accounts!B59</f>
        <v>0</v>
      </c>
      <c r="C146" s="125" t="n">
        <f aca="false">Accounts!C59</f>
        <v>0</v>
      </c>
      <c r="D146" s="125" t="n">
        <f aca="false">Accounts!D59</f>
        <v>0</v>
      </c>
      <c r="E146" s="125" t="n">
        <f aca="false">Accounts!E59</f>
        <v>0</v>
      </c>
      <c r="F146" s="125" t="n">
        <f aca="false">Accounts!F59</f>
        <v>0</v>
      </c>
      <c r="G146" s="125" t="n">
        <f aca="false">Accounts!G59</f>
        <v>0</v>
      </c>
      <c r="H146" s="125" t="n">
        <f aca="false">Accounts!H59</f>
        <v>0</v>
      </c>
      <c r="I146" s="125" t="n">
        <f aca="false">Accounts!I59</f>
        <v>0</v>
      </c>
      <c r="J146" s="118"/>
    </row>
    <row r="147" customFormat="false" ht="12.75" hidden="false" customHeight="false" outlineLevel="0" collapsed="false">
      <c r="A147" s="116"/>
      <c r="B147" s="125"/>
      <c r="C147" s="125"/>
      <c r="D147" s="125"/>
      <c r="E147" s="125"/>
      <c r="F147" s="125"/>
      <c r="G147" s="125"/>
      <c r="H147" s="125"/>
      <c r="I147" s="125"/>
      <c r="J147" s="118"/>
    </row>
    <row r="148" customFormat="false" ht="13.5" hidden="false" customHeight="false" outlineLevel="0" collapsed="false">
      <c r="A148" s="132" t="str">
        <f aca="false">Accounts!A61</f>
        <v>Operating Profit/(Loss) - EBITDA</v>
      </c>
      <c r="B148" s="129" t="n">
        <f aca="false">Accounts!B61</f>
        <v>0</v>
      </c>
      <c r="C148" s="129" t="n">
        <f aca="false">Accounts!C61</f>
        <v>0</v>
      </c>
      <c r="D148" s="129" t="n">
        <f aca="false">Accounts!D61</f>
        <v>0</v>
      </c>
      <c r="E148" s="129" t="n">
        <f aca="false">Accounts!E61</f>
        <v>0</v>
      </c>
      <c r="F148" s="129" t="n">
        <f aca="false">Accounts!F61</f>
        <v>0</v>
      </c>
      <c r="G148" s="129" t="n">
        <f aca="false">Accounts!G61</f>
        <v>0</v>
      </c>
      <c r="H148" s="129" t="n">
        <f aca="false">Accounts!H61</f>
        <v>0</v>
      </c>
      <c r="I148" s="129" t="n">
        <f aca="false">Accounts!I61</f>
        <v>0</v>
      </c>
      <c r="J148" s="118"/>
    </row>
    <row r="149" customFormat="false" ht="13.5" hidden="false" customHeight="false" outlineLevel="0" collapsed="false">
      <c r="A149" s="132"/>
      <c r="B149" s="128"/>
      <c r="C149" s="128"/>
      <c r="D149" s="128"/>
      <c r="E149" s="128"/>
      <c r="F149" s="128"/>
      <c r="G149" s="128"/>
      <c r="H149" s="128"/>
      <c r="I149" s="128"/>
      <c r="J149" s="118"/>
    </row>
    <row r="150" customFormat="false" ht="12.75" hidden="false" customHeight="false" outlineLevel="0" collapsed="false">
      <c r="A150" s="116" t="str">
        <f aca="false">Accounts!A63</f>
        <v>Interest Payable</v>
      </c>
      <c r="B150" s="125" t="n">
        <f aca="false">Accounts!B63</f>
        <v>0</v>
      </c>
      <c r="C150" s="125" t="n">
        <f aca="false">Accounts!C63</f>
        <v>0</v>
      </c>
      <c r="D150" s="125" t="n">
        <f aca="false">Accounts!D63</f>
        <v>0</v>
      </c>
      <c r="E150" s="125" t="n">
        <f aca="false">Accounts!E63</f>
        <v>0</v>
      </c>
      <c r="F150" s="125" t="n">
        <f aca="false">Accounts!F63</f>
        <v>0</v>
      </c>
      <c r="G150" s="125" t="n">
        <f aca="false">Accounts!G63</f>
        <v>0</v>
      </c>
      <c r="H150" s="125" t="n">
        <f aca="false">Accounts!H63</f>
        <v>0</v>
      </c>
      <c r="I150" s="125" t="n">
        <f aca="false">Accounts!I63</f>
        <v>0</v>
      </c>
      <c r="J150" s="118"/>
    </row>
    <row r="151" customFormat="false" ht="12.75" hidden="false" customHeight="false" outlineLevel="0" collapsed="false">
      <c r="A151" s="116" t="str">
        <f aca="false">Accounts!A64</f>
        <v>Interest / Dividends (Receivable)</v>
      </c>
      <c r="B151" s="125" t="n">
        <f aca="false">Accounts!B64</f>
        <v>0</v>
      </c>
      <c r="C151" s="125" t="n">
        <f aca="false">Accounts!C64</f>
        <v>0</v>
      </c>
      <c r="D151" s="125" t="n">
        <f aca="false">Accounts!D64</f>
        <v>0</v>
      </c>
      <c r="E151" s="125" t="n">
        <f aca="false">Accounts!E64</f>
        <v>0</v>
      </c>
      <c r="F151" s="125" t="n">
        <f aca="false">Accounts!F64</f>
        <v>0</v>
      </c>
      <c r="G151" s="125" t="n">
        <f aca="false">Accounts!G64</f>
        <v>0</v>
      </c>
      <c r="H151" s="125" t="n">
        <f aca="false">Accounts!H64</f>
        <v>0</v>
      </c>
      <c r="I151" s="125" t="n">
        <f aca="false">Accounts!I64</f>
        <v>0</v>
      </c>
      <c r="J151" s="118"/>
    </row>
    <row r="152" customFormat="false" ht="12.75" hidden="false" customHeight="false" outlineLevel="0" collapsed="false">
      <c r="A152" s="116" t="str">
        <f aca="false">Accounts!A65</f>
        <v>Depreciation</v>
      </c>
      <c r="B152" s="125" t="n">
        <f aca="false">Accounts!B65</f>
        <v>0</v>
      </c>
      <c r="C152" s="125" t="n">
        <f aca="false">Accounts!C65</f>
        <v>0</v>
      </c>
      <c r="D152" s="125" t="n">
        <f aca="false">Accounts!D65</f>
        <v>0</v>
      </c>
      <c r="E152" s="125" t="n">
        <f aca="false">Accounts!E65</f>
        <v>0</v>
      </c>
      <c r="F152" s="125" t="n">
        <f aca="false">Accounts!F65</f>
        <v>0</v>
      </c>
      <c r="G152" s="125" t="n">
        <f aca="false">Accounts!G65</f>
        <v>0</v>
      </c>
      <c r="H152" s="125" t="n">
        <f aca="false">Accounts!H65</f>
        <v>0</v>
      </c>
      <c r="I152" s="125" t="n">
        <f aca="false">Accounts!I65</f>
        <v>0</v>
      </c>
      <c r="J152" s="118"/>
    </row>
    <row r="153" customFormat="false" ht="12.75" hidden="false" customHeight="false" outlineLevel="0" collapsed="false">
      <c r="A153" s="116" t="str">
        <f aca="false">Accounts!A66</f>
        <v>Amortisation</v>
      </c>
      <c r="B153" s="125" t="n">
        <f aca="false">Accounts!B66</f>
        <v>0</v>
      </c>
      <c r="C153" s="125" t="n">
        <f aca="false">Accounts!C66</f>
        <v>0</v>
      </c>
      <c r="D153" s="125" t="n">
        <f aca="false">Accounts!D66</f>
        <v>0</v>
      </c>
      <c r="E153" s="125" t="n">
        <f aca="false">Accounts!E66</f>
        <v>0</v>
      </c>
      <c r="F153" s="125" t="n">
        <f aca="false">Accounts!F66</f>
        <v>0</v>
      </c>
      <c r="G153" s="125" t="n">
        <f aca="false">Accounts!G66</f>
        <v>0</v>
      </c>
      <c r="H153" s="125" t="n">
        <f aca="false">Accounts!H66</f>
        <v>0</v>
      </c>
      <c r="I153" s="125" t="n">
        <f aca="false">Accounts!I66</f>
        <v>0</v>
      </c>
      <c r="J153" s="118"/>
    </row>
    <row r="154" customFormat="false" ht="12.75" hidden="false" customHeight="false" outlineLevel="0" collapsed="false">
      <c r="A154" s="116" t="str">
        <f aca="false">Accounts!A67</f>
        <v>Grant Amortisation (This application only)</v>
      </c>
      <c r="B154" s="381"/>
      <c r="C154" s="381"/>
      <c r="D154" s="381"/>
      <c r="E154" s="382" t="e">
        <f aca="false">Accounts!E67</f>
        <v>#REF!</v>
      </c>
      <c r="F154" s="382" t="e">
        <f aca="false">Accounts!F67</f>
        <v>#REF!</v>
      </c>
      <c r="G154" s="382" t="e">
        <f aca="false">Accounts!G67</f>
        <v>#REF!</v>
      </c>
      <c r="H154" s="382" t="e">
        <f aca="false">Accounts!H67</f>
        <v>#REF!</v>
      </c>
      <c r="I154" s="382" t="e">
        <f aca="false">Accounts!I67</f>
        <v>#REF!</v>
      </c>
      <c r="J154" s="118"/>
    </row>
    <row r="155" customFormat="false" ht="12.75" hidden="false" customHeight="false" outlineLevel="0" collapsed="false">
      <c r="A155" s="116" t="str">
        <f aca="false">Accounts!A68</f>
        <v>Remitted Profits to Ireland From Foreign Subsidiary</v>
      </c>
      <c r="B155" s="125" t="n">
        <f aca="false">Accounts!B68</f>
        <v>0</v>
      </c>
      <c r="C155" s="125" t="n">
        <f aca="false">Accounts!C68</f>
        <v>0</v>
      </c>
      <c r="D155" s="125" t="n">
        <f aca="false">Accounts!D68</f>
        <v>0</v>
      </c>
      <c r="E155" s="125" t="n">
        <f aca="false">Accounts!E68</f>
        <v>0</v>
      </c>
      <c r="F155" s="125" t="n">
        <f aca="false">Accounts!F68</f>
        <v>0</v>
      </c>
      <c r="G155" s="125" t="n">
        <f aca="false">Accounts!G68</f>
        <v>0</v>
      </c>
      <c r="H155" s="125" t="n">
        <f aca="false">Accounts!H68</f>
        <v>0</v>
      </c>
      <c r="I155" s="125" t="n">
        <f aca="false">Accounts!I68</f>
        <v>0</v>
      </c>
      <c r="J155" s="118"/>
    </row>
    <row r="156" customFormat="false" ht="12.75" hidden="false" customHeight="false" outlineLevel="0" collapsed="false">
      <c r="A156" s="116" t="str">
        <f aca="false">Accounts!A69</f>
        <v>Non-Operating Expenses/(Gains)</v>
      </c>
      <c r="B156" s="125" t="n">
        <f aca="false">Accounts!B69</f>
        <v>0</v>
      </c>
      <c r="C156" s="125" t="n">
        <f aca="false">Accounts!C69</f>
        <v>0</v>
      </c>
      <c r="D156" s="125" t="n">
        <f aca="false">Accounts!D69</f>
        <v>0</v>
      </c>
      <c r="E156" s="125" t="n">
        <f aca="false">Accounts!E69</f>
        <v>0</v>
      </c>
      <c r="F156" s="125" t="n">
        <f aca="false">Accounts!F69</f>
        <v>0</v>
      </c>
      <c r="G156" s="125" t="n">
        <f aca="false">Accounts!G69</f>
        <v>0</v>
      </c>
      <c r="H156" s="125" t="n">
        <f aca="false">Accounts!H69</f>
        <v>0</v>
      </c>
      <c r="I156" s="125" t="n">
        <f aca="false">Accounts!I69</f>
        <v>0</v>
      </c>
      <c r="J156" s="118"/>
    </row>
    <row r="157" customFormat="false" ht="13.5" hidden="false" customHeight="false" outlineLevel="0" collapsed="false">
      <c r="A157" s="132" t="str">
        <f aca="false">Accounts!A70</f>
        <v>Profit/(Loss) before Tax</v>
      </c>
      <c r="B157" s="127" t="n">
        <f aca="false">Accounts!B70</f>
        <v>0</v>
      </c>
      <c r="C157" s="127" t="n">
        <f aca="false">Accounts!C70</f>
        <v>0</v>
      </c>
      <c r="D157" s="127" t="n">
        <f aca="false">Accounts!D70</f>
        <v>0</v>
      </c>
      <c r="E157" s="127" t="e">
        <f aca="false">Accounts!E70</f>
        <v>#REF!</v>
      </c>
      <c r="F157" s="127" t="e">
        <f aca="false">Accounts!F70</f>
        <v>#REF!</v>
      </c>
      <c r="G157" s="127" t="e">
        <f aca="false">Accounts!G70</f>
        <v>#REF!</v>
      </c>
      <c r="H157" s="127" t="e">
        <f aca="false">Accounts!H70</f>
        <v>#REF!</v>
      </c>
      <c r="I157" s="127" t="e">
        <f aca="false">Accounts!I70</f>
        <v>#REF!</v>
      </c>
      <c r="J157" s="118"/>
    </row>
    <row r="158" customFormat="false" ht="13.5" hidden="false" customHeight="false" outlineLevel="0" collapsed="false">
      <c r="A158" s="132"/>
      <c r="B158" s="128"/>
      <c r="C158" s="128"/>
      <c r="D158" s="128"/>
      <c r="E158" s="128"/>
      <c r="F158" s="128"/>
      <c r="G158" s="128"/>
      <c r="H158" s="128"/>
      <c r="I158" s="128"/>
      <c r="J158" s="118"/>
    </row>
    <row r="159" customFormat="false" ht="12.75" hidden="false" customHeight="false" outlineLevel="0" collapsed="false">
      <c r="A159" s="116" t="str">
        <f aca="false">Accounts!A72</f>
        <v>Tax</v>
      </c>
      <c r="B159" s="125" t="n">
        <f aca="false">Accounts!B72</f>
        <v>0</v>
      </c>
      <c r="C159" s="125" t="n">
        <f aca="false">Accounts!C72</f>
        <v>0</v>
      </c>
      <c r="D159" s="125" t="n">
        <f aca="false">Accounts!D72</f>
        <v>0</v>
      </c>
      <c r="E159" s="125" t="n">
        <f aca="false">Accounts!E72</f>
        <v>0</v>
      </c>
      <c r="F159" s="125" t="n">
        <f aca="false">Accounts!F72</f>
        <v>0</v>
      </c>
      <c r="G159" s="125" t="n">
        <f aca="false">Accounts!G72</f>
        <v>0</v>
      </c>
      <c r="H159" s="125" t="n">
        <f aca="false">Accounts!H72</f>
        <v>0</v>
      </c>
      <c r="I159" s="125" t="n">
        <f aca="false">Accounts!I72</f>
        <v>0</v>
      </c>
      <c r="J159" s="118"/>
    </row>
    <row r="160" customFormat="false" ht="13.5" hidden="false" customHeight="false" outlineLevel="0" collapsed="false">
      <c r="A160" s="132" t="str">
        <f aca="false">Accounts!A73</f>
        <v>Net Profit/(Loss)</v>
      </c>
      <c r="B160" s="127" t="n">
        <f aca="false">Accounts!B73</f>
        <v>0</v>
      </c>
      <c r="C160" s="127" t="n">
        <f aca="false">Accounts!C73</f>
        <v>0</v>
      </c>
      <c r="D160" s="127" t="n">
        <f aca="false">Accounts!D73</f>
        <v>0</v>
      </c>
      <c r="E160" s="127" t="e">
        <f aca="false">Accounts!E73</f>
        <v>#REF!</v>
      </c>
      <c r="F160" s="127" t="e">
        <f aca="false">Accounts!F73</f>
        <v>#REF!</v>
      </c>
      <c r="G160" s="127" t="e">
        <f aca="false">Accounts!G73</f>
        <v>#REF!</v>
      </c>
      <c r="H160" s="127" t="e">
        <f aca="false">Accounts!H73</f>
        <v>#REF!</v>
      </c>
      <c r="I160" s="127" t="e">
        <f aca="false">Accounts!I73</f>
        <v>#REF!</v>
      </c>
      <c r="J160" s="118"/>
    </row>
    <row r="161" customFormat="false" ht="13.5" hidden="false" customHeight="false" outlineLevel="0" collapsed="false">
      <c r="A161" s="132"/>
      <c r="B161" s="128"/>
      <c r="C161" s="128"/>
      <c r="D161" s="128"/>
      <c r="E161" s="128"/>
      <c r="F161" s="128"/>
      <c r="G161" s="128"/>
      <c r="H161" s="128"/>
      <c r="I161" s="128"/>
      <c r="J161" s="118"/>
    </row>
    <row r="162" customFormat="false" ht="12.75" hidden="false" customHeight="false" outlineLevel="0" collapsed="false">
      <c r="A162" s="116" t="str">
        <f aca="false">Accounts!A75</f>
        <v>Dividends (see Rows 30 &amp; 31)</v>
      </c>
      <c r="B162" s="125" t="n">
        <f aca="false">Accounts!B75</f>
        <v>0</v>
      </c>
      <c r="C162" s="125" t="n">
        <f aca="false">Accounts!C75</f>
        <v>0</v>
      </c>
      <c r="D162" s="125" t="n">
        <f aca="false">Accounts!D75</f>
        <v>0</v>
      </c>
      <c r="E162" s="125" t="n">
        <f aca="false">Accounts!E75</f>
        <v>0</v>
      </c>
      <c r="F162" s="125" t="n">
        <f aca="false">Accounts!F75</f>
        <v>0</v>
      </c>
      <c r="G162" s="125" t="n">
        <f aca="false">Accounts!G75</f>
        <v>0</v>
      </c>
      <c r="H162" s="125" t="n">
        <f aca="false">Accounts!H75</f>
        <v>0</v>
      </c>
      <c r="I162" s="125" t="n">
        <f aca="false">Accounts!I75</f>
        <v>0</v>
      </c>
      <c r="J162" s="118"/>
    </row>
    <row r="163" customFormat="false" ht="13.5" hidden="false" customHeight="false" outlineLevel="0" collapsed="false">
      <c r="A163" s="132" t="str">
        <f aca="false">Accounts!A76</f>
        <v>Profit Retained for the Year</v>
      </c>
      <c r="B163" s="127" t="n">
        <f aca="false">Accounts!B76</f>
        <v>0</v>
      </c>
      <c r="C163" s="127" t="n">
        <f aca="false">Accounts!C76</f>
        <v>0</v>
      </c>
      <c r="D163" s="127" t="n">
        <f aca="false">Accounts!D76</f>
        <v>0</v>
      </c>
      <c r="E163" s="127" t="e">
        <f aca="false">Accounts!E76</f>
        <v>#REF!</v>
      </c>
      <c r="F163" s="127" t="e">
        <f aca="false">Accounts!F76</f>
        <v>#REF!</v>
      </c>
      <c r="G163" s="127" t="e">
        <f aca="false">Accounts!G76</f>
        <v>#REF!</v>
      </c>
      <c r="H163" s="127" t="e">
        <f aca="false">Accounts!H76</f>
        <v>#REF!</v>
      </c>
      <c r="I163" s="127" t="e">
        <f aca="false">Accounts!I76</f>
        <v>#REF!</v>
      </c>
      <c r="J163" s="118"/>
    </row>
    <row r="164" customFormat="false" ht="14.25" hidden="false" customHeight="false" outlineLevel="0" collapsed="false">
      <c r="A164" s="383"/>
      <c r="B164" s="384"/>
      <c r="C164" s="384"/>
      <c r="D164" s="384"/>
      <c r="E164" s="384"/>
      <c r="F164" s="384"/>
      <c r="G164" s="384"/>
      <c r="H164" s="384"/>
      <c r="I164" s="384"/>
      <c r="J164" s="137"/>
    </row>
    <row r="165" customFormat="false" ht="13.5" hidden="false" customHeight="false" outlineLevel="0" collapsed="false">
      <c r="A165" s="373"/>
      <c r="B165" s="128"/>
      <c r="C165" s="128"/>
      <c r="D165" s="128"/>
      <c r="E165" s="128"/>
      <c r="F165" s="128"/>
      <c r="G165" s="128"/>
      <c r="H165" s="128"/>
      <c r="I165" s="128"/>
      <c r="J165" s="119"/>
    </row>
    <row r="166" customFormat="false" ht="13.5" hidden="false" customHeight="false" outlineLevel="0" collapsed="false">
      <c r="A166" s="108" t="s">
        <v>320</v>
      </c>
      <c r="B166" s="376"/>
      <c r="C166" s="376"/>
      <c r="D166" s="376"/>
      <c r="E166" s="376"/>
      <c r="F166" s="376"/>
      <c r="G166" s="376"/>
      <c r="H166" s="376"/>
      <c r="I166" s="376"/>
      <c r="J166" s="111"/>
    </row>
    <row r="167" customFormat="false" ht="13.5" hidden="false" customHeight="false" outlineLevel="0" collapsed="false">
      <c r="A167" s="385" t="str">
        <f aca="false">IF(Accounts!A4="[Insert Company Name]","Balance Sheet",CONCATENATE("Balance Sheet: ",Accounts!A4))</f>
        <v>Balance Sheet: Company Name</v>
      </c>
      <c r="B167" s="386"/>
      <c r="C167" s="386"/>
      <c r="D167" s="387" t="s">
        <v>237</v>
      </c>
      <c r="E167" s="386"/>
      <c r="F167" s="387" t="e">
        <f aca="false">+#REF!</f>
        <v>#REF!</v>
      </c>
      <c r="G167" s="386"/>
      <c r="H167" s="386"/>
      <c r="I167" s="386"/>
      <c r="J167" s="67"/>
    </row>
    <row r="168" customFormat="false" ht="12.75" hidden="false" customHeight="false" outlineLevel="0" collapsed="false">
      <c r="A168" s="112" t="str">
        <f aca="false">Accounts!A82</f>
        <v>Year End</v>
      </c>
      <c r="B168" s="114" t="n">
        <f aca="false">Accounts!B82</f>
        <v>44196</v>
      </c>
      <c r="C168" s="114" t="n">
        <f aca="false">Accounts!C82</f>
        <v>44561</v>
      </c>
      <c r="D168" s="114" t="n">
        <f aca="false">Accounts!D82</f>
        <v>44926</v>
      </c>
      <c r="E168" s="114" t="n">
        <f aca="false">Accounts!E82</f>
        <v>45291</v>
      </c>
      <c r="F168" s="114" t="n">
        <f aca="false">Accounts!F82</f>
        <v>45656</v>
      </c>
      <c r="G168" s="114" t="n">
        <f aca="false">Accounts!G82</f>
        <v>46021</v>
      </c>
      <c r="H168" s="114" t="n">
        <f aca="false">Accounts!H82</f>
        <v>46386</v>
      </c>
      <c r="I168" s="114" t="n">
        <f aca="false">Accounts!I82</f>
        <v>46751</v>
      </c>
      <c r="J168" s="118"/>
    </row>
    <row r="169" customFormat="false" ht="12.75" hidden="false" customHeight="false" outlineLevel="0" collapsed="false">
      <c r="A169" s="132"/>
      <c r="B169" s="71" t="str">
        <f aca="false">Accounts!B83</f>
        <v>€000's</v>
      </c>
      <c r="C169" s="71" t="str">
        <f aca="false">Accounts!C83</f>
        <v>€000's</v>
      </c>
      <c r="D169" s="71" t="str">
        <f aca="false">Accounts!D83</f>
        <v>€000's</v>
      </c>
      <c r="E169" s="71" t="str">
        <f aca="false">Accounts!E83</f>
        <v>€000's</v>
      </c>
      <c r="F169" s="71" t="str">
        <f aca="false">Accounts!F83</f>
        <v>€000's</v>
      </c>
      <c r="G169" s="71" t="str">
        <f aca="false">Accounts!G83</f>
        <v>€000's</v>
      </c>
      <c r="H169" s="71" t="str">
        <f aca="false">Accounts!H83</f>
        <v>€000's</v>
      </c>
      <c r="I169" s="71" t="str">
        <f aca="false">Accounts!I83</f>
        <v>€000's</v>
      </c>
      <c r="J169" s="50"/>
    </row>
    <row r="170" customFormat="false" ht="12.75" hidden="false" customHeight="false" outlineLevel="0" collapsed="false">
      <c r="A170" s="132" t="str">
        <f aca="false">Accounts!A84</f>
        <v>Fixed Assets</v>
      </c>
      <c r="B170" s="313"/>
      <c r="C170" s="313"/>
      <c r="D170" s="125"/>
      <c r="E170" s="346"/>
      <c r="F170" s="346"/>
      <c r="G170" s="346"/>
      <c r="H170" s="346"/>
      <c r="I170" s="346"/>
      <c r="J170" s="118"/>
    </row>
    <row r="171" customFormat="false" ht="12.75" hidden="false" customHeight="false" outlineLevel="0" collapsed="false">
      <c r="A171" s="116" t="str">
        <f aca="false">Accounts!A85</f>
        <v>   Intangible</v>
      </c>
      <c r="B171" s="125" t="n">
        <f aca="false">Accounts!B85</f>
        <v>0</v>
      </c>
      <c r="C171" s="125" t="n">
        <f aca="false">Accounts!C85</f>
        <v>0</v>
      </c>
      <c r="D171" s="125" t="n">
        <f aca="false">Accounts!D85</f>
        <v>0</v>
      </c>
      <c r="E171" s="125" t="n">
        <f aca="false">Accounts!E85</f>
        <v>0</v>
      </c>
      <c r="F171" s="125" t="n">
        <f aca="false">Accounts!F85</f>
        <v>0</v>
      </c>
      <c r="G171" s="125" t="n">
        <f aca="false">Accounts!G85</f>
        <v>0</v>
      </c>
      <c r="H171" s="125" t="n">
        <f aca="false">Accounts!H85</f>
        <v>0</v>
      </c>
      <c r="I171" s="125" t="n">
        <f aca="false">Accounts!I85</f>
        <v>0</v>
      </c>
      <c r="J171" s="118"/>
    </row>
    <row r="172" customFormat="false" ht="12.75" hidden="false" customHeight="false" outlineLevel="0" collapsed="false">
      <c r="A172" s="116" t="str">
        <f aca="false">Accounts!A86</f>
        <v>   Tangible Fixed Assets</v>
      </c>
      <c r="B172" s="125" t="n">
        <f aca="false">Accounts!B86</f>
        <v>0</v>
      </c>
      <c r="C172" s="125" t="n">
        <f aca="false">Accounts!C86</f>
        <v>0</v>
      </c>
      <c r="D172" s="125" t="n">
        <f aca="false">Accounts!D86</f>
        <v>0</v>
      </c>
      <c r="E172" s="125" t="n">
        <f aca="false">Accounts!E86</f>
        <v>0</v>
      </c>
      <c r="F172" s="125" t="n">
        <f aca="false">Accounts!F86</f>
        <v>0</v>
      </c>
      <c r="G172" s="125" t="n">
        <f aca="false">Accounts!G86</f>
        <v>0</v>
      </c>
      <c r="H172" s="125" t="n">
        <f aca="false">Accounts!H86</f>
        <v>0</v>
      </c>
      <c r="I172" s="125" t="n">
        <f aca="false">Accounts!I86</f>
        <v>0</v>
      </c>
      <c r="J172" s="118"/>
    </row>
    <row r="173" customFormat="false" ht="12.75" hidden="false" customHeight="false" outlineLevel="0" collapsed="false">
      <c r="A173" s="116" t="str">
        <f aca="false">Accounts!A87</f>
        <v>   Investments</v>
      </c>
      <c r="B173" s="125" t="n">
        <f aca="false">Accounts!B87</f>
        <v>0</v>
      </c>
      <c r="C173" s="125" t="n">
        <f aca="false">Accounts!C87</f>
        <v>0</v>
      </c>
      <c r="D173" s="125" t="n">
        <f aca="false">Accounts!D87</f>
        <v>0</v>
      </c>
      <c r="E173" s="125" t="n">
        <f aca="false">Accounts!E87</f>
        <v>0</v>
      </c>
      <c r="F173" s="125" t="n">
        <f aca="false">Accounts!F87</f>
        <v>0</v>
      </c>
      <c r="G173" s="125" t="n">
        <f aca="false">Accounts!G87</f>
        <v>0</v>
      </c>
      <c r="H173" s="125" t="n">
        <f aca="false">Accounts!H87</f>
        <v>0</v>
      </c>
      <c r="I173" s="125" t="n">
        <f aca="false">Accounts!I87</f>
        <v>0</v>
      </c>
      <c r="J173" s="118"/>
    </row>
    <row r="174" customFormat="false" ht="13.5" hidden="false" customHeight="false" outlineLevel="0" collapsed="false">
      <c r="A174" s="132" t="str">
        <f aca="false">Accounts!A88</f>
        <v>Total Fixed Assets</v>
      </c>
      <c r="B174" s="127" t="n">
        <f aca="false">Accounts!B88</f>
        <v>0</v>
      </c>
      <c r="C174" s="127" t="n">
        <f aca="false">Accounts!C88</f>
        <v>0</v>
      </c>
      <c r="D174" s="127" t="n">
        <f aca="false">Accounts!D88</f>
        <v>0</v>
      </c>
      <c r="E174" s="127" t="n">
        <f aca="false">Accounts!E88</f>
        <v>0</v>
      </c>
      <c r="F174" s="127" t="n">
        <f aca="false">Accounts!F88</f>
        <v>0</v>
      </c>
      <c r="G174" s="127" t="n">
        <f aca="false">Accounts!G88</f>
        <v>0</v>
      </c>
      <c r="H174" s="127" t="n">
        <f aca="false">Accounts!H88</f>
        <v>0</v>
      </c>
      <c r="I174" s="127" t="n">
        <f aca="false">Accounts!I88</f>
        <v>0</v>
      </c>
      <c r="J174" s="118"/>
    </row>
    <row r="175" customFormat="false" ht="13.5" hidden="false" customHeight="false" outlineLevel="0" collapsed="false">
      <c r="A175" s="116"/>
      <c r="B175" s="125"/>
      <c r="C175" s="125"/>
      <c r="D175" s="125"/>
      <c r="E175" s="125"/>
      <c r="F175" s="125"/>
      <c r="G175" s="125"/>
      <c r="H175" s="125"/>
      <c r="I175" s="125"/>
      <c r="J175" s="118"/>
    </row>
    <row r="176" customFormat="false" ht="12.75" hidden="false" customHeight="false" outlineLevel="0" collapsed="false">
      <c r="A176" s="132" t="str">
        <f aca="false">Accounts!A90</f>
        <v>Current Assets</v>
      </c>
      <c r="B176" s="125"/>
      <c r="C176" s="125"/>
      <c r="D176" s="125"/>
      <c r="E176" s="125"/>
      <c r="F176" s="125"/>
      <c r="G176" s="125"/>
      <c r="H176" s="125"/>
      <c r="I176" s="125"/>
      <c r="J176" s="118"/>
    </row>
    <row r="177" customFormat="false" ht="12.75" hidden="false" customHeight="false" outlineLevel="0" collapsed="false">
      <c r="A177" s="116" t="str">
        <f aca="false">Accounts!A91</f>
        <v>   Inventory</v>
      </c>
      <c r="B177" s="125" t="n">
        <f aca="false">Accounts!B91</f>
        <v>0</v>
      </c>
      <c r="C177" s="125" t="n">
        <f aca="false">Accounts!C91</f>
        <v>0</v>
      </c>
      <c r="D177" s="125" t="n">
        <f aca="false">Accounts!D91</f>
        <v>0</v>
      </c>
      <c r="E177" s="125" t="n">
        <f aca="false">Accounts!E91</f>
        <v>0</v>
      </c>
      <c r="F177" s="125" t="n">
        <f aca="false">Accounts!F91</f>
        <v>0</v>
      </c>
      <c r="G177" s="125" t="n">
        <f aca="false">Accounts!G91</f>
        <v>0</v>
      </c>
      <c r="H177" s="125" t="n">
        <f aca="false">Accounts!H91</f>
        <v>0</v>
      </c>
      <c r="I177" s="125" t="n">
        <f aca="false">Accounts!I91</f>
        <v>0</v>
      </c>
      <c r="J177" s="118"/>
    </row>
    <row r="178" customFormat="false" ht="12.75" hidden="false" customHeight="false" outlineLevel="0" collapsed="false">
      <c r="A178" s="116" t="str">
        <f aca="false">Accounts!A92</f>
        <v>   Trade Debtors</v>
      </c>
      <c r="B178" s="125" t="n">
        <f aca="false">Accounts!B92</f>
        <v>0</v>
      </c>
      <c r="C178" s="125" t="n">
        <f aca="false">Accounts!C92</f>
        <v>0</v>
      </c>
      <c r="D178" s="125" t="n">
        <f aca="false">Accounts!D92</f>
        <v>0</v>
      </c>
      <c r="E178" s="125" t="n">
        <f aca="false">Accounts!E92</f>
        <v>0</v>
      </c>
      <c r="F178" s="125" t="n">
        <f aca="false">Accounts!F92</f>
        <v>0</v>
      </c>
      <c r="G178" s="125" t="n">
        <f aca="false">Accounts!G92</f>
        <v>0</v>
      </c>
      <c r="H178" s="125" t="n">
        <f aca="false">Accounts!H92</f>
        <v>0</v>
      </c>
      <c r="I178" s="125" t="n">
        <f aca="false">Accounts!I92</f>
        <v>0</v>
      </c>
      <c r="J178" s="118"/>
    </row>
    <row r="179" customFormat="false" ht="12.75" hidden="false" customHeight="false" outlineLevel="0" collapsed="false">
      <c r="A179" s="116" t="str">
        <f aca="false">Accounts!A93</f>
        <v>   Bank/Cash</v>
      </c>
      <c r="B179" s="125" t="n">
        <f aca="false">Accounts!B93</f>
        <v>0</v>
      </c>
      <c r="C179" s="125" t="n">
        <f aca="false">Accounts!C93</f>
        <v>0</v>
      </c>
      <c r="D179" s="125" t="n">
        <f aca="false">Accounts!D93</f>
        <v>0</v>
      </c>
      <c r="E179" s="125" t="e">
        <f aca="false">Accounts!E93</f>
        <v>#REF!</v>
      </c>
      <c r="F179" s="125" t="e">
        <f aca="false">Accounts!F93</f>
        <v>#REF!</v>
      </c>
      <c r="G179" s="125" t="e">
        <f aca="false">Accounts!G93</f>
        <v>#REF!</v>
      </c>
      <c r="H179" s="125" t="e">
        <f aca="false">Accounts!H93</f>
        <v>#REF!</v>
      </c>
      <c r="I179" s="125" t="e">
        <f aca="false">Accounts!I93</f>
        <v>#REF!</v>
      </c>
      <c r="J179" s="118"/>
    </row>
    <row r="180" customFormat="false" ht="12.75" hidden="false" customHeight="false" outlineLevel="0" collapsed="false">
      <c r="A180" s="116" t="str">
        <f aca="false">Accounts!A94</f>
        <v>   Connected Parties / Inter Company Loans</v>
      </c>
      <c r="B180" s="125" t="n">
        <f aca="false">Accounts!B94</f>
        <v>0</v>
      </c>
      <c r="C180" s="125" t="n">
        <f aca="false">Accounts!C94</f>
        <v>0</v>
      </c>
      <c r="D180" s="125" t="n">
        <f aca="false">Accounts!D94</f>
        <v>0</v>
      </c>
      <c r="E180" s="125" t="n">
        <f aca="false">Accounts!E94</f>
        <v>0</v>
      </c>
      <c r="F180" s="125" t="n">
        <f aca="false">Accounts!F94</f>
        <v>0</v>
      </c>
      <c r="G180" s="125" t="n">
        <f aca="false">Accounts!G94</f>
        <v>0</v>
      </c>
      <c r="H180" s="125" t="n">
        <f aca="false">Accounts!H94</f>
        <v>0</v>
      </c>
      <c r="I180" s="125" t="n">
        <f aca="false">Accounts!I94</f>
        <v>0</v>
      </c>
      <c r="J180" s="118"/>
    </row>
    <row r="181" customFormat="false" ht="12.75" hidden="false" customHeight="false" outlineLevel="0" collapsed="false">
      <c r="A181" s="116" t="str">
        <f aca="false">Accounts!A95</f>
        <v>   Prepayments / Other Debtors</v>
      </c>
      <c r="B181" s="125" t="n">
        <f aca="false">Accounts!B95</f>
        <v>0</v>
      </c>
      <c r="C181" s="125" t="n">
        <f aca="false">Accounts!C95</f>
        <v>0</v>
      </c>
      <c r="D181" s="125" t="n">
        <f aca="false">Accounts!D95</f>
        <v>0</v>
      </c>
      <c r="E181" s="125" t="n">
        <f aca="false">Accounts!E95</f>
        <v>0</v>
      </c>
      <c r="F181" s="125" t="n">
        <f aca="false">Accounts!F95</f>
        <v>0</v>
      </c>
      <c r="G181" s="125" t="n">
        <f aca="false">Accounts!G95</f>
        <v>0</v>
      </c>
      <c r="H181" s="125" t="n">
        <f aca="false">Accounts!H95</f>
        <v>0</v>
      </c>
      <c r="I181" s="125" t="n">
        <f aca="false">Accounts!I95</f>
        <v>0</v>
      </c>
      <c r="J181" s="118"/>
    </row>
    <row r="182" customFormat="false" ht="13.5" hidden="false" customHeight="false" outlineLevel="0" collapsed="false">
      <c r="A182" s="132" t="str">
        <f aca="false">Accounts!A96</f>
        <v>Total Current Assets</v>
      </c>
      <c r="B182" s="127" t="n">
        <f aca="false">Accounts!B96</f>
        <v>0</v>
      </c>
      <c r="C182" s="127" t="n">
        <f aca="false">Accounts!C96</f>
        <v>0</v>
      </c>
      <c r="D182" s="127" t="n">
        <f aca="false">Accounts!D96</f>
        <v>0</v>
      </c>
      <c r="E182" s="127" t="e">
        <f aca="false">Accounts!E96</f>
        <v>#REF!</v>
      </c>
      <c r="F182" s="127" t="e">
        <f aca="false">Accounts!F96</f>
        <v>#REF!</v>
      </c>
      <c r="G182" s="127" t="e">
        <f aca="false">Accounts!G96</f>
        <v>#REF!</v>
      </c>
      <c r="H182" s="127" t="e">
        <f aca="false">Accounts!H96</f>
        <v>#REF!</v>
      </c>
      <c r="I182" s="127" t="e">
        <f aca="false">Accounts!I96</f>
        <v>#REF!</v>
      </c>
      <c r="J182" s="118"/>
    </row>
    <row r="183" customFormat="false" ht="13.5" hidden="false" customHeight="false" outlineLevel="0" collapsed="false">
      <c r="A183" s="116"/>
      <c r="B183" s="125"/>
      <c r="C183" s="125"/>
      <c r="D183" s="125"/>
      <c r="E183" s="125"/>
      <c r="F183" s="125"/>
      <c r="G183" s="125"/>
      <c r="H183" s="125"/>
      <c r="I183" s="125"/>
      <c r="J183" s="118"/>
    </row>
    <row r="184" customFormat="false" ht="12.75" hidden="false" customHeight="false" outlineLevel="0" collapsed="false">
      <c r="A184" s="132" t="str">
        <f aca="false">Accounts!A98</f>
        <v>Current Liabilities</v>
      </c>
      <c r="B184" s="125"/>
      <c r="C184" s="125"/>
      <c r="D184" s="125"/>
      <c r="E184" s="125"/>
      <c r="F184" s="125"/>
      <c r="G184" s="125"/>
      <c r="H184" s="125"/>
      <c r="I184" s="125"/>
      <c r="J184" s="118"/>
    </row>
    <row r="185" customFormat="false" ht="12.75" hidden="false" customHeight="false" outlineLevel="0" collapsed="false">
      <c r="A185" s="116" t="str">
        <f aca="false">Accounts!A99</f>
        <v>   Bank Overdraft (Facility Limit in Projected Years)</v>
      </c>
      <c r="B185" s="125" t="n">
        <f aca="false">Accounts!B99</f>
        <v>0</v>
      </c>
      <c r="C185" s="125" t="n">
        <f aca="false">Accounts!C99</f>
        <v>0</v>
      </c>
      <c r="D185" s="125" t="n">
        <f aca="false">Accounts!D99</f>
        <v>0</v>
      </c>
      <c r="E185" s="125" t="n">
        <f aca="false">Accounts!E99</f>
        <v>0</v>
      </c>
      <c r="F185" s="125" t="n">
        <f aca="false">Accounts!F99</f>
        <v>0</v>
      </c>
      <c r="G185" s="125" t="n">
        <f aca="false">Accounts!G99</f>
        <v>0</v>
      </c>
      <c r="H185" s="125" t="n">
        <f aca="false">Accounts!H99</f>
        <v>0</v>
      </c>
      <c r="I185" s="125" t="n">
        <f aca="false">Accounts!I99</f>
        <v>0</v>
      </c>
      <c r="J185" s="118"/>
    </row>
    <row r="186" customFormat="false" ht="12.75" hidden="false" customHeight="false" outlineLevel="0" collapsed="false">
      <c r="A186" s="116" t="str">
        <f aca="false">Accounts!A100</f>
        <v>   Invoice discounting (YE Balance)</v>
      </c>
      <c r="B186" s="125" t="n">
        <f aca="false">Accounts!B100</f>
        <v>0</v>
      </c>
      <c r="C186" s="125" t="n">
        <f aca="false">Accounts!C100</f>
        <v>0</v>
      </c>
      <c r="D186" s="125" t="n">
        <f aca="false">Accounts!D100</f>
        <v>0</v>
      </c>
      <c r="E186" s="125" t="n">
        <f aca="false">Accounts!E100</f>
        <v>0</v>
      </c>
      <c r="F186" s="125" t="n">
        <f aca="false">Accounts!F100</f>
        <v>0</v>
      </c>
      <c r="G186" s="125" t="n">
        <f aca="false">Accounts!G100</f>
        <v>0</v>
      </c>
      <c r="H186" s="125" t="n">
        <f aca="false">Accounts!H100</f>
        <v>0</v>
      </c>
      <c r="I186" s="125" t="n">
        <f aca="false">Accounts!I100</f>
        <v>0</v>
      </c>
      <c r="J186" s="118"/>
    </row>
    <row r="187" customFormat="false" ht="12.75" hidden="false" customHeight="false" outlineLevel="0" collapsed="false">
      <c r="A187" s="116" t="str">
        <f aca="false">Accounts!A101</f>
        <v>   Short Term loans / Leasing (&lt;1 year)</v>
      </c>
      <c r="B187" s="125" t="n">
        <f aca="false">Accounts!B101</f>
        <v>0</v>
      </c>
      <c r="C187" s="125" t="n">
        <f aca="false">Accounts!C101</f>
        <v>0</v>
      </c>
      <c r="D187" s="125" t="n">
        <f aca="false">Accounts!D101</f>
        <v>0</v>
      </c>
      <c r="E187" s="125" t="n">
        <f aca="false">Accounts!E101</f>
        <v>0</v>
      </c>
      <c r="F187" s="125" t="n">
        <f aca="false">Accounts!F101</f>
        <v>0</v>
      </c>
      <c r="G187" s="125" t="n">
        <f aca="false">Accounts!G101</f>
        <v>0</v>
      </c>
      <c r="H187" s="125" t="n">
        <f aca="false">Accounts!H101</f>
        <v>0</v>
      </c>
      <c r="I187" s="125" t="n">
        <f aca="false">Accounts!I101</f>
        <v>0</v>
      </c>
      <c r="J187" s="118"/>
    </row>
    <row r="188" customFormat="false" ht="12.75" hidden="false" customHeight="false" outlineLevel="0" collapsed="false">
      <c r="A188" s="116" t="str">
        <f aca="false">Accounts!A102</f>
        <v>   Trade Creditors</v>
      </c>
      <c r="B188" s="125" t="n">
        <f aca="false">Accounts!B102</f>
        <v>0</v>
      </c>
      <c r="C188" s="125" t="n">
        <f aca="false">Accounts!C102</f>
        <v>0</v>
      </c>
      <c r="D188" s="125" t="n">
        <f aca="false">Accounts!D102</f>
        <v>0</v>
      </c>
      <c r="E188" s="125" t="n">
        <f aca="false">Accounts!E102</f>
        <v>0</v>
      </c>
      <c r="F188" s="125" t="n">
        <f aca="false">Accounts!F102</f>
        <v>0</v>
      </c>
      <c r="G188" s="125" t="n">
        <f aca="false">Accounts!G102</f>
        <v>0</v>
      </c>
      <c r="H188" s="125" t="n">
        <f aca="false">Accounts!H102</f>
        <v>0</v>
      </c>
      <c r="I188" s="125" t="n">
        <f aca="false">Accounts!I102</f>
        <v>0</v>
      </c>
      <c r="J188" s="118"/>
    </row>
    <row r="189" customFormat="false" ht="12.75" hidden="false" customHeight="false" outlineLevel="0" collapsed="false">
      <c r="A189" s="116" t="str">
        <f aca="false">Accounts!A103</f>
        <v>   Accruals / Other Creditors</v>
      </c>
      <c r="B189" s="125" t="n">
        <f aca="false">Accounts!B103</f>
        <v>0</v>
      </c>
      <c r="C189" s="125" t="n">
        <f aca="false">Accounts!C103</f>
        <v>0</v>
      </c>
      <c r="D189" s="125" t="n">
        <f aca="false">Accounts!D103</f>
        <v>0</v>
      </c>
      <c r="E189" s="125" t="n">
        <f aca="false">Accounts!E103</f>
        <v>0</v>
      </c>
      <c r="F189" s="125" t="n">
        <f aca="false">Accounts!F103</f>
        <v>0</v>
      </c>
      <c r="G189" s="125" t="n">
        <f aca="false">Accounts!G103</f>
        <v>0</v>
      </c>
      <c r="H189" s="125" t="n">
        <f aca="false">Accounts!H103</f>
        <v>0</v>
      </c>
      <c r="I189" s="125" t="n">
        <f aca="false">Accounts!I103</f>
        <v>0</v>
      </c>
      <c r="J189" s="118"/>
    </row>
    <row r="190" customFormat="false" ht="13.5" hidden="false" customHeight="false" outlineLevel="0" collapsed="false">
      <c r="A190" s="132" t="str">
        <f aca="false">Accounts!A104</f>
        <v>Total Current Liabilities</v>
      </c>
      <c r="B190" s="127" t="n">
        <f aca="false">Accounts!B104</f>
        <v>0</v>
      </c>
      <c r="C190" s="127" t="n">
        <f aca="false">Accounts!C104</f>
        <v>0</v>
      </c>
      <c r="D190" s="127" t="n">
        <f aca="false">Accounts!D104</f>
        <v>0</v>
      </c>
      <c r="E190" s="127" t="n">
        <f aca="false">Accounts!E104</f>
        <v>0</v>
      </c>
      <c r="F190" s="127" t="n">
        <f aca="false">Accounts!F104</f>
        <v>0</v>
      </c>
      <c r="G190" s="127" t="n">
        <f aca="false">Accounts!G104</f>
        <v>0</v>
      </c>
      <c r="H190" s="127" t="n">
        <f aca="false">Accounts!H104</f>
        <v>0</v>
      </c>
      <c r="I190" s="127" t="n">
        <f aca="false">Accounts!I104</f>
        <v>0</v>
      </c>
      <c r="J190" s="118"/>
    </row>
    <row r="191" customFormat="false" ht="13.5" hidden="false" customHeight="false" outlineLevel="0" collapsed="false">
      <c r="A191" s="116"/>
      <c r="B191" s="125"/>
      <c r="C191" s="125"/>
      <c r="D191" s="125"/>
      <c r="E191" s="125"/>
      <c r="F191" s="125"/>
      <c r="G191" s="125"/>
      <c r="H191" s="125"/>
      <c r="I191" s="125"/>
      <c r="J191" s="118"/>
    </row>
    <row r="192" customFormat="false" ht="13.5" hidden="false" customHeight="false" outlineLevel="0" collapsed="false">
      <c r="A192" s="132" t="str">
        <f aca="false">Accounts!A106</f>
        <v>Net Current Assets</v>
      </c>
      <c r="B192" s="129" t="n">
        <f aca="false">Accounts!B106</f>
        <v>0</v>
      </c>
      <c r="C192" s="129" t="n">
        <f aca="false">Accounts!C106</f>
        <v>0</v>
      </c>
      <c r="D192" s="129" t="n">
        <f aca="false">Accounts!D106</f>
        <v>0</v>
      </c>
      <c r="E192" s="129" t="e">
        <f aca="false">Accounts!E106</f>
        <v>#REF!</v>
      </c>
      <c r="F192" s="129" t="e">
        <f aca="false">Accounts!F106</f>
        <v>#REF!</v>
      </c>
      <c r="G192" s="129" t="e">
        <f aca="false">Accounts!G106</f>
        <v>#REF!</v>
      </c>
      <c r="H192" s="129" t="e">
        <f aca="false">Accounts!H106</f>
        <v>#REF!</v>
      </c>
      <c r="I192" s="129" t="e">
        <f aca="false">Accounts!I106</f>
        <v>#REF!</v>
      </c>
      <c r="J192" s="118"/>
    </row>
    <row r="193" customFormat="false" ht="13.5" hidden="false" customHeight="false" outlineLevel="0" collapsed="false">
      <c r="A193" s="132"/>
      <c r="B193" s="128"/>
      <c r="C193" s="128"/>
      <c r="D193" s="128"/>
      <c r="E193" s="128"/>
      <c r="F193" s="128"/>
      <c r="G193" s="128"/>
      <c r="H193" s="128"/>
      <c r="I193" s="128"/>
      <c r="J193" s="118"/>
    </row>
    <row r="194" customFormat="false" ht="12.75" hidden="false" customHeight="false" outlineLevel="0" collapsed="false">
      <c r="A194" s="132" t="str">
        <f aca="false">Accounts!A108</f>
        <v> Liabilities &gt; 1 Year</v>
      </c>
      <c r="B194" s="125"/>
      <c r="C194" s="125"/>
      <c r="D194" s="125"/>
      <c r="E194" s="125"/>
      <c r="F194" s="125"/>
      <c r="G194" s="125"/>
      <c r="H194" s="125"/>
      <c r="I194" s="125"/>
      <c r="J194" s="118"/>
    </row>
    <row r="195" customFormat="false" ht="12.75" hidden="false" customHeight="false" outlineLevel="0" collapsed="false">
      <c r="A195" s="116" t="str">
        <f aca="false">Accounts!A109</f>
        <v>  Long Term Loans</v>
      </c>
      <c r="B195" s="125" t="n">
        <f aca="false">Accounts!B109</f>
        <v>0</v>
      </c>
      <c r="C195" s="125" t="n">
        <f aca="false">Accounts!C109</f>
        <v>0</v>
      </c>
      <c r="D195" s="125" t="n">
        <f aca="false">Accounts!D109</f>
        <v>0</v>
      </c>
      <c r="E195" s="125" t="n">
        <f aca="false">Accounts!E109</f>
        <v>0</v>
      </c>
      <c r="F195" s="125" t="n">
        <f aca="false">Accounts!F109</f>
        <v>0</v>
      </c>
      <c r="G195" s="125" t="n">
        <f aca="false">Accounts!G109</f>
        <v>0</v>
      </c>
      <c r="H195" s="125" t="n">
        <f aca="false">Accounts!H109</f>
        <v>0</v>
      </c>
      <c r="I195" s="125" t="n">
        <f aca="false">Accounts!I109</f>
        <v>0</v>
      </c>
      <c r="J195" s="118"/>
    </row>
    <row r="196" customFormat="false" ht="12.75" hidden="false" customHeight="false" outlineLevel="0" collapsed="false">
      <c r="A196" s="116" t="str">
        <f aca="false">Accounts!A110</f>
        <v>  Leases</v>
      </c>
      <c r="B196" s="125" t="n">
        <f aca="false">Accounts!B110</f>
        <v>0</v>
      </c>
      <c r="C196" s="125" t="n">
        <f aca="false">Accounts!C110</f>
        <v>0</v>
      </c>
      <c r="D196" s="125" t="n">
        <f aca="false">Accounts!D110</f>
        <v>0</v>
      </c>
      <c r="E196" s="125" t="n">
        <f aca="false">Accounts!E110</f>
        <v>0</v>
      </c>
      <c r="F196" s="125" t="n">
        <f aca="false">Accounts!F110</f>
        <v>0</v>
      </c>
      <c r="G196" s="125" t="n">
        <f aca="false">Accounts!G110</f>
        <v>0</v>
      </c>
      <c r="H196" s="125" t="n">
        <f aca="false">Accounts!H110</f>
        <v>0</v>
      </c>
      <c r="I196" s="125" t="n">
        <f aca="false">Accounts!I110</f>
        <v>0</v>
      </c>
      <c r="J196" s="118"/>
    </row>
    <row r="197" customFormat="false" ht="12.75" hidden="false" customHeight="false" outlineLevel="0" collapsed="false">
      <c r="A197" s="116" t="str">
        <f aca="false">Accounts!A111</f>
        <v>  Connected Parties / Inter Company Loans</v>
      </c>
      <c r="B197" s="125" t="n">
        <f aca="false">Accounts!B111</f>
        <v>0</v>
      </c>
      <c r="C197" s="125" t="n">
        <f aca="false">Accounts!C111</f>
        <v>0</v>
      </c>
      <c r="D197" s="125" t="n">
        <f aca="false">Accounts!D111</f>
        <v>0</v>
      </c>
      <c r="E197" s="125" t="n">
        <f aca="false">Accounts!E111</f>
        <v>0</v>
      </c>
      <c r="F197" s="125" t="n">
        <f aca="false">Accounts!F111</f>
        <v>0</v>
      </c>
      <c r="G197" s="125" t="n">
        <f aca="false">Accounts!G111</f>
        <v>0</v>
      </c>
      <c r="H197" s="125" t="n">
        <f aca="false">Accounts!H111</f>
        <v>0</v>
      </c>
      <c r="I197" s="125" t="n">
        <f aca="false">Accounts!I111</f>
        <v>0</v>
      </c>
      <c r="J197" s="118"/>
    </row>
    <row r="198" customFormat="false" ht="12.75" hidden="false" customHeight="false" outlineLevel="0" collapsed="false">
      <c r="A198" s="116" t="str">
        <f aca="false">Accounts!A112</f>
        <v>  Directors / Shareholders Loans</v>
      </c>
      <c r="B198" s="125" t="n">
        <f aca="false">Accounts!B112</f>
        <v>0</v>
      </c>
      <c r="C198" s="125" t="n">
        <f aca="false">Accounts!C112</f>
        <v>0</v>
      </c>
      <c r="D198" s="125" t="n">
        <f aca="false">Accounts!D112</f>
        <v>0</v>
      </c>
      <c r="E198" s="125" t="n">
        <f aca="false">Accounts!E112</f>
        <v>0</v>
      </c>
      <c r="F198" s="125" t="n">
        <f aca="false">Accounts!F112</f>
        <v>0</v>
      </c>
      <c r="G198" s="125" t="n">
        <f aca="false">Accounts!G112</f>
        <v>0</v>
      </c>
      <c r="H198" s="125" t="n">
        <f aca="false">Accounts!H112</f>
        <v>0</v>
      </c>
      <c r="I198" s="125" t="n">
        <f aca="false">Accounts!I112</f>
        <v>0</v>
      </c>
      <c r="J198" s="118"/>
    </row>
    <row r="199" customFormat="false" ht="12.75" hidden="false" customHeight="false" outlineLevel="0" collapsed="false">
      <c r="A199" s="116" t="str">
        <f aca="false">Accounts!A113</f>
        <v>  EI Grant Liability  (This application only)</v>
      </c>
      <c r="B199" s="381"/>
      <c r="C199" s="381"/>
      <c r="D199" s="381"/>
      <c r="E199" s="125" t="n">
        <f aca="false">Accounts!E113</f>
        <v>0</v>
      </c>
      <c r="F199" s="125" t="n">
        <f aca="false">Accounts!F113</f>
        <v>0</v>
      </c>
      <c r="G199" s="125" t="n">
        <f aca="false">Accounts!G113</f>
        <v>0</v>
      </c>
      <c r="H199" s="125" t="n">
        <f aca="false">Accounts!H113</f>
        <v>0</v>
      </c>
      <c r="I199" s="125" t="n">
        <f aca="false">Accounts!I113</f>
        <v>0</v>
      </c>
      <c r="J199" s="118"/>
    </row>
    <row r="200" customFormat="false" ht="12.75" hidden="false" customHeight="false" outlineLevel="0" collapsed="false">
      <c r="A200" s="116" t="str">
        <f aca="false">Accounts!A114</f>
        <v>  Other Long Term Liabilities incl  EI Repayable Advances  </v>
      </c>
      <c r="B200" s="125" t="n">
        <f aca="false">Accounts!B114</f>
        <v>0</v>
      </c>
      <c r="C200" s="125" t="n">
        <f aca="false">Accounts!C114</f>
        <v>0</v>
      </c>
      <c r="D200" s="125" t="n">
        <f aca="false">Accounts!D114</f>
        <v>0</v>
      </c>
      <c r="E200" s="125" t="n">
        <f aca="false">Accounts!E114</f>
        <v>0</v>
      </c>
      <c r="F200" s="125" t="n">
        <f aca="false">Accounts!F114</f>
        <v>0</v>
      </c>
      <c r="G200" s="125" t="n">
        <f aca="false">Accounts!G114</f>
        <v>0</v>
      </c>
      <c r="H200" s="125" t="n">
        <f aca="false">Accounts!H114</f>
        <v>0</v>
      </c>
      <c r="I200" s="125" t="n">
        <f aca="false">Accounts!I114</f>
        <v>0</v>
      </c>
      <c r="J200" s="118"/>
    </row>
    <row r="201" customFormat="false" ht="13.5" hidden="false" customHeight="false" outlineLevel="0" collapsed="false">
      <c r="A201" s="132" t="str">
        <f aca="false">Accounts!A115</f>
        <v>Total Liabilities &gt; 1 Year</v>
      </c>
      <c r="B201" s="127" t="n">
        <f aca="false">Accounts!B115</f>
        <v>0</v>
      </c>
      <c r="C201" s="127" t="n">
        <f aca="false">Accounts!C115</f>
        <v>0</v>
      </c>
      <c r="D201" s="127" t="n">
        <f aca="false">Accounts!D115</f>
        <v>0</v>
      </c>
      <c r="E201" s="127" t="n">
        <f aca="false">Accounts!E115</f>
        <v>0</v>
      </c>
      <c r="F201" s="127" t="n">
        <f aca="false">Accounts!F115</f>
        <v>0</v>
      </c>
      <c r="G201" s="127" t="n">
        <f aca="false">Accounts!G115</f>
        <v>0</v>
      </c>
      <c r="H201" s="127" t="n">
        <f aca="false">Accounts!H115</f>
        <v>0</v>
      </c>
      <c r="I201" s="127" t="n">
        <f aca="false">Accounts!I115</f>
        <v>0</v>
      </c>
      <c r="J201" s="118"/>
    </row>
    <row r="202" customFormat="false" ht="13.5" hidden="false" customHeight="false" outlineLevel="0" collapsed="false">
      <c r="A202" s="116"/>
      <c r="B202" s="125"/>
      <c r="C202" s="125"/>
      <c r="D202" s="125"/>
      <c r="E202" s="125"/>
      <c r="F202" s="125"/>
      <c r="G202" s="125"/>
      <c r="H202" s="125"/>
      <c r="I202" s="125"/>
      <c r="J202" s="118"/>
    </row>
    <row r="203" customFormat="false" ht="13.5" hidden="false" customHeight="false" outlineLevel="0" collapsed="false">
      <c r="A203" s="132" t="str">
        <f aca="false">Accounts!A117</f>
        <v>Net Assets</v>
      </c>
      <c r="B203" s="129" t="n">
        <f aca="false">Accounts!B117</f>
        <v>0</v>
      </c>
      <c r="C203" s="129" t="n">
        <f aca="false">Accounts!C117</f>
        <v>0</v>
      </c>
      <c r="D203" s="129" t="n">
        <f aca="false">Accounts!D117</f>
        <v>0</v>
      </c>
      <c r="E203" s="129" t="e">
        <f aca="false">Accounts!E117</f>
        <v>#REF!</v>
      </c>
      <c r="F203" s="129" t="e">
        <f aca="false">Accounts!F117</f>
        <v>#REF!</v>
      </c>
      <c r="G203" s="129" t="e">
        <f aca="false">Accounts!G117</f>
        <v>#REF!</v>
      </c>
      <c r="H203" s="129" t="e">
        <f aca="false">Accounts!H117</f>
        <v>#REF!</v>
      </c>
      <c r="I203" s="129" t="e">
        <f aca="false">Accounts!I117</f>
        <v>#REF!</v>
      </c>
      <c r="J203" s="118"/>
    </row>
    <row r="204" customFormat="false" ht="13.5" hidden="false" customHeight="false" outlineLevel="0" collapsed="false">
      <c r="A204" s="132"/>
      <c r="B204" s="125"/>
      <c r="C204" s="125"/>
      <c r="D204" s="125"/>
      <c r="E204" s="388"/>
      <c r="F204" s="125"/>
      <c r="G204" s="125"/>
      <c r="H204" s="125"/>
      <c r="I204" s="125"/>
      <c r="J204" s="118"/>
    </row>
    <row r="205" customFormat="false" ht="12.75" hidden="false" customHeight="false" outlineLevel="0" collapsed="false">
      <c r="A205" s="132" t="str">
        <f aca="false">Accounts!A119</f>
        <v>Financed by</v>
      </c>
      <c r="B205" s="125"/>
      <c r="C205" s="125"/>
      <c r="D205" s="389"/>
      <c r="E205" s="125"/>
      <c r="F205" s="125"/>
      <c r="G205" s="125"/>
      <c r="H205" s="125"/>
      <c r="I205" s="125"/>
      <c r="J205" s="118"/>
    </row>
    <row r="206" customFormat="false" ht="12.75" hidden="false" customHeight="false" outlineLevel="0" collapsed="false">
      <c r="A206" s="116" t="str">
        <f aca="false">Accounts!A120</f>
        <v>  Preference Shares</v>
      </c>
      <c r="B206" s="125" t="n">
        <f aca="false">Accounts!B120</f>
        <v>0</v>
      </c>
      <c r="C206" s="125" t="n">
        <f aca="false">Accounts!C120</f>
        <v>0</v>
      </c>
      <c r="D206" s="125" t="n">
        <f aca="false">Accounts!D120</f>
        <v>0</v>
      </c>
      <c r="E206" s="125" t="n">
        <f aca="false">Accounts!E120</f>
        <v>0</v>
      </c>
      <c r="F206" s="125" t="n">
        <f aca="false">Accounts!F120</f>
        <v>0</v>
      </c>
      <c r="G206" s="125" t="n">
        <f aca="false">Accounts!G120</f>
        <v>0</v>
      </c>
      <c r="H206" s="125" t="n">
        <f aca="false">Accounts!H120</f>
        <v>0</v>
      </c>
      <c r="I206" s="125" t="n">
        <f aca="false">Accounts!I120</f>
        <v>0</v>
      </c>
      <c r="J206" s="118"/>
    </row>
    <row r="207" customFormat="false" ht="12.75" hidden="false" customHeight="false" outlineLevel="0" collapsed="false">
      <c r="A207" s="116" t="str">
        <f aca="false">Accounts!A121</f>
        <v>  EI Equity Assistance  (This application only)</v>
      </c>
      <c r="B207" s="381"/>
      <c r="C207" s="381"/>
      <c r="D207" s="381"/>
      <c r="E207" s="125" t="n">
        <f aca="false">Accounts!E121</f>
        <v>0</v>
      </c>
      <c r="F207" s="125" t="n">
        <f aca="false">Accounts!F121</f>
        <v>0</v>
      </c>
      <c r="G207" s="125" t="n">
        <f aca="false">Accounts!G121</f>
        <v>0</v>
      </c>
      <c r="H207" s="125" t="n">
        <f aca="false">Accounts!H121</f>
        <v>0</v>
      </c>
      <c r="I207" s="125" t="n">
        <f aca="false">Accounts!I121</f>
        <v>0</v>
      </c>
      <c r="J207" s="118"/>
    </row>
    <row r="208" customFormat="false" ht="12.75" hidden="false" customHeight="false" outlineLevel="0" collapsed="false">
      <c r="A208" s="116" t="str">
        <f aca="false">Accounts!A122</f>
        <v>  Ordinary Shares &amp; Share Premium</v>
      </c>
      <c r="B208" s="125" t="n">
        <f aca="false">Accounts!B122</f>
        <v>0</v>
      </c>
      <c r="C208" s="125" t="n">
        <f aca="false">Accounts!C122</f>
        <v>0</v>
      </c>
      <c r="D208" s="125" t="n">
        <f aca="false">Accounts!D122</f>
        <v>0</v>
      </c>
      <c r="E208" s="125" t="n">
        <f aca="false">Accounts!E122</f>
        <v>0</v>
      </c>
      <c r="F208" s="125" t="n">
        <f aca="false">Accounts!F122</f>
        <v>0</v>
      </c>
      <c r="G208" s="125" t="n">
        <f aca="false">Accounts!G122</f>
        <v>0</v>
      </c>
      <c r="H208" s="125" t="n">
        <f aca="false">Accounts!H122</f>
        <v>0</v>
      </c>
      <c r="I208" s="125" t="n">
        <f aca="false">Accounts!I122</f>
        <v>0</v>
      </c>
      <c r="J208" s="118"/>
    </row>
    <row r="209" customFormat="false" ht="12.75" hidden="false" customHeight="false" outlineLevel="0" collapsed="false">
      <c r="A209" s="116" t="str">
        <f aca="false">Accounts!A123</f>
        <v>  Provisions/Grants/Other Reserves</v>
      </c>
      <c r="B209" s="125" t="n">
        <f aca="false">Accounts!B123</f>
        <v>0</v>
      </c>
      <c r="C209" s="125" t="n">
        <f aca="false">Accounts!C123</f>
        <v>0</v>
      </c>
      <c r="D209" s="125" t="n">
        <f aca="false">Accounts!D123</f>
        <v>0</v>
      </c>
      <c r="E209" s="125" t="n">
        <f aca="false">Accounts!E123</f>
        <v>0</v>
      </c>
      <c r="F209" s="125" t="n">
        <f aca="false">Accounts!F123</f>
        <v>0</v>
      </c>
      <c r="G209" s="125" t="n">
        <f aca="false">Accounts!G123</f>
        <v>0</v>
      </c>
      <c r="H209" s="125" t="n">
        <f aca="false">Accounts!H123</f>
        <v>0</v>
      </c>
      <c r="I209" s="125" t="n">
        <f aca="false">Accounts!I123</f>
        <v>0</v>
      </c>
      <c r="J209" s="118"/>
    </row>
    <row r="210" customFormat="false" ht="12.75" hidden="false" customHeight="false" outlineLevel="0" collapsed="false">
      <c r="A210" s="116" t="str">
        <f aca="false">Accounts!A124</f>
        <v>  Retained Earnings</v>
      </c>
      <c r="B210" s="346" t="n">
        <f aca="false">Accounts!B124</f>
        <v>0</v>
      </c>
      <c r="C210" s="125" t="n">
        <f aca="false">Accounts!C124</f>
        <v>0</v>
      </c>
      <c r="D210" s="125" t="n">
        <f aca="false">Accounts!D124</f>
        <v>0</v>
      </c>
      <c r="E210" s="313" t="e">
        <f aca="false">Accounts!E124</f>
        <v>#REF!</v>
      </c>
      <c r="F210" s="313" t="e">
        <f aca="false">Accounts!F124</f>
        <v>#REF!</v>
      </c>
      <c r="G210" s="313" t="e">
        <f aca="false">Accounts!G124</f>
        <v>#REF!</v>
      </c>
      <c r="H210" s="313" t="e">
        <f aca="false">Accounts!H124</f>
        <v>#REF!</v>
      </c>
      <c r="I210" s="313" t="e">
        <f aca="false">Accounts!I124</f>
        <v>#REF!</v>
      </c>
      <c r="J210" s="118"/>
    </row>
    <row r="211" customFormat="false" ht="13.5" hidden="false" customHeight="false" outlineLevel="0" collapsed="false">
      <c r="A211" s="132" t="str">
        <f aca="false">Accounts!A125</f>
        <v>Shareholders Funds</v>
      </c>
      <c r="B211" s="127" t="n">
        <f aca="false">Accounts!B125</f>
        <v>0</v>
      </c>
      <c r="C211" s="127" t="n">
        <f aca="false">Accounts!C125</f>
        <v>0</v>
      </c>
      <c r="D211" s="127" t="n">
        <f aca="false">Accounts!D125</f>
        <v>0</v>
      </c>
      <c r="E211" s="127" t="e">
        <f aca="false">Accounts!E125</f>
        <v>#REF!</v>
      </c>
      <c r="F211" s="127" t="e">
        <f aca="false">Accounts!F125</f>
        <v>#REF!</v>
      </c>
      <c r="G211" s="127" t="e">
        <f aca="false">Accounts!G125</f>
        <v>#REF!</v>
      </c>
      <c r="H211" s="127" t="e">
        <f aca="false">Accounts!H125</f>
        <v>#REF!</v>
      </c>
      <c r="I211" s="127" t="e">
        <f aca="false">Accounts!I125</f>
        <v>#REF!</v>
      </c>
      <c r="J211" s="118"/>
    </row>
    <row r="212" customFormat="false" ht="14.25" hidden="false" customHeight="false" outlineLevel="0" collapsed="false">
      <c r="A212" s="390"/>
      <c r="B212" s="391"/>
      <c r="C212" s="391"/>
      <c r="D212" s="391"/>
      <c r="E212" s="391"/>
      <c r="F212" s="391"/>
      <c r="G212" s="391"/>
      <c r="H212" s="391"/>
      <c r="I212" s="391"/>
      <c r="J212" s="137"/>
    </row>
    <row r="213" customFormat="false" ht="12.75" hidden="false" customHeight="false" outlineLevel="0" collapsed="false">
      <c r="A213" s="313"/>
      <c r="B213" s="313"/>
      <c r="C213" s="313"/>
      <c r="D213" s="313"/>
      <c r="E213" s="313"/>
      <c r="F213" s="313"/>
      <c r="G213" s="313"/>
      <c r="H213" s="313"/>
      <c r="I213" s="313"/>
      <c r="J213" s="119"/>
    </row>
    <row r="214" customFormat="false" ht="13.5" hidden="false" customHeight="false" outlineLevel="0" collapsed="false">
      <c r="A214" s="119"/>
      <c r="B214" s="119"/>
      <c r="C214" s="119"/>
      <c r="D214" s="119"/>
      <c r="E214" s="119"/>
      <c r="F214" s="119"/>
      <c r="G214" s="119"/>
      <c r="H214" s="119"/>
      <c r="I214" s="119"/>
      <c r="J214" s="119"/>
    </row>
    <row r="215" customFormat="false" ht="13.5" hidden="false" customHeight="false" outlineLevel="0" collapsed="false">
      <c r="A215" s="108" t="s">
        <v>145</v>
      </c>
      <c r="B215" s="376"/>
      <c r="C215" s="376"/>
      <c r="D215" s="376"/>
      <c r="E215" s="376"/>
      <c r="F215" s="376"/>
      <c r="G215" s="376"/>
      <c r="H215" s="376"/>
      <c r="I215" s="376"/>
      <c r="J215" s="111"/>
    </row>
    <row r="216" customFormat="false" ht="12.75" hidden="false" customHeight="false" outlineLevel="0" collapsed="false">
      <c r="A216" s="392" t="s">
        <v>321</v>
      </c>
      <c r="B216" s="393"/>
      <c r="C216" s="394" t="n">
        <f aca="false">Accounts!B88+Accounts!B65+Accounts!B66-Accounts!C88</f>
        <v>0</v>
      </c>
      <c r="D216" s="394" t="n">
        <f aca="false">Accounts!C88+Accounts!C65+Accounts!C66-Accounts!D88</f>
        <v>0</v>
      </c>
      <c r="E216" s="394" t="n">
        <f aca="false">Accounts!D88+Accounts!D65+Accounts!D66-Accounts!E88</f>
        <v>0</v>
      </c>
      <c r="F216" s="394" t="n">
        <f aca="false">Accounts!E88+Accounts!E65+Accounts!E66-Accounts!F88</f>
        <v>0</v>
      </c>
      <c r="G216" s="394" t="n">
        <f aca="false">Accounts!F88+Accounts!F65+Accounts!F66-Accounts!G88</f>
        <v>0</v>
      </c>
      <c r="H216" s="394" t="n">
        <f aca="false">Accounts!G88+Accounts!G65+Accounts!G66-Accounts!H88</f>
        <v>0</v>
      </c>
      <c r="I216" s="394" t="n">
        <f aca="false">Accounts!H88+Accounts!H65+Accounts!H66-Accounts!I88</f>
        <v>0</v>
      </c>
      <c r="J216" s="115"/>
    </row>
    <row r="217" customFormat="false" ht="12.75" hidden="false" customHeight="false" outlineLevel="0" collapsed="false">
      <c r="A217" s="52" t="s">
        <v>322</v>
      </c>
      <c r="B217" s="395"/>
      <c r="C217" s="396" t="n">
        <f aca="false">SUM('Document Tables'!C$218:C$224)</f>
        <v>0</v>
      </c>
      <c r="D217" s="396" t="n">
        <f aca="false">SUM('Document Tables'!D$218:D$224)</f>
        <v>0</v>
      </c>
      <c r="E217" s="396" t="n">
        <f aca="false">SUM('Document Tables'!E$218:E$224)</f>
        <v>0</v>
      </c>
      <c r="F217" s="396" t="n">
        <f aca="false">SUM('Document Tables'!F$218:F$224)</f>
        <v>0</v>
      </c>
      <c r="G217" s="396" t="n">
        <f aca="false">SUM('Document Tables'!G$218:G$224)</f>
        <v>0</v>
      </c>
      <c r="H217" s="396" t="n">
        <f aca="false">SUM('Document Tables'!H$218:H$224)</f>
        <v>0</v>
      </c>
      <c r="I217" s="396" t="n">
        <f aca="false">SUM('Document Tables'!I$218:I$224)</f>
        <v>0</v>
      </c>
      <c r="J217" s="118"/>
    </row>
    <row r="218" customFormat="false" ht="12.75" hidden="false" customHeight="false" outlineLevel="0" collapsed="false">
      <c r="A218" s="54" t="s">
        <v>323</v>
      </c>
      <c r="B218" s="395"/>
      <c r="C218" s="397" t="n">
        <f aca="false">IF(Accounts!C$99&gt;Accounts!B$99,(Accounts!C$99-Accounts!B$99),0)</f>
        <v>0</v>
      </c>
      <c r="D218" s="397" t="n">
        <f aca="false">IF(Accounts!D$99&gt;Accounts!C$99,(Accounts!D$99-Accounts!C$99),0)</f>
        <v>0</v>
      </c>
      <c r="E218" s="397" t="n">
        <f aca="false">IF(Accounts!E$99&gt;Accounts!D$99,(Accounts!E$99-Accounts!D$99),0)</f>
        <v>0</v>
      </c>
      <c r="F218" s="397" t="n">
        <f aca="false">IF(Accounts!F$99&gt;Accounts!E$99,(Accounts!F$99-Accounts!E$99),0)</f>
        <v>0</v>
      </c>
      <c r="G218" s="397" t="n">
        <f aca="false">IF(Accounts!G$99&gt;Accounts!F$99,(Accounts!G$99-Accounts!F$99),0)</f>
        <v>0</v>
      </c>
      <c r="H218" s="397" t="n">
        <f aca="false">IF(Accounts!H$99&gt;Accounts!G$99,(Accounts!H$99-Accounts!G$99),0)</f>
        <v>0</v>
      </c>
      <c r="I218" s="397" t="n">
        <f aca="false">IF(Accounts!I$99&gt;Accounts!H$99,(Accounts!I$99-Accounts!H$99),0)</f>
        <v>0</v>
      </c>
      <c r="J218" s="118"/>
    </row>
    <row r="219" customFormat="false" ht="12.75" hidden="false" customHeight="false" outlineLevel="0" collapsed="false">
      <c r="A219" s="54" t="s">
        <v>324</v>
      </c>
      <c r="B219" s="395"/>
      <c r="C219" s="397" t="n">
        <f aca="false">IF(Accounts!C$100&gt;Accounts!B$100,(Accounts!C$100-Accounts!B$100),0)</f>
        <v>0</v>
      </c>
      <c r="D219" s="397" t="n">
        <f aca="false">IF(Accounts!D$100&gt;Accounts!C$100,(Accounts!D$100-Accounts!C$100),0)</f>
        <v>0</v>
      </c>
      <c r="E219" s="397" t="n">
        <f aca="false">IF(Accounts!E$100&gt;Accounts!D$100,(Accounts!E$100-Accounts!D$100),0)</f>
        <v>0</v>
      </c>
      <c r="F219" s="397" t="n">
        <f aca="false">IF(Accounts!F$100&gt;Accounts!E$100,(Accounts!F$100-Accounts!E$100),0)</f>
        <v>0</v>
      </c>
      <c r="G219" s="397" t="n">
        <f aca="false">IF(Accounts!G$100&gt;Accounts!F$100,(Accounts!G$100-Accounts!F$100),0)</f>
        <v>0</v>
      </c>
      <c r="H219" s="397" t="n">
        <f aca="false">IF(Accounts!H$100&gt;Accounts!G$100,(Accounts!H$100-Accounts!G$100),0)</f>
        <v>0</v>
      </c>
      <c r="I219" s="397" t="n">
        <f aca="false">IF(Accounts!I$100&gt;Accounts!H$100,(Accounts!I$100-Accounts!H$100),0)</f>
        <v>0</v>
      </c>
      <c r="J219" s="118"/>
    </row>
    <row r="220" customFormat="false" ht="12.75" hidden="false" customHeight="false" outlineLevel="0" collapsed="false">
      <c r="A220" s="54" t="s">
        <v>148</v>
      </c>
      <c r="B220" s="395"/>
      <c r="C220" s="397" t="n">
        <f aca="false">IF(Accounts!C$101&gt;Accounts!B$101,(Accounts!C$101-Accounts!B$101),0)</f>
        <v>0</v>
      </c>
      <c r="D220" s="397" t="n">
        <f aca="false">IF(Accounts!D$101&gt;Accounts!C$101,(Accounts!D$101-Accounts!C$101),0)</f>
        <v>0</v>
      </c>
      <c r="E220" s="397" t="n">
        <f aca="false">IF(Accounts!E$101&gt;Accounts!D$101,(Accounts!E$101-Accounts!D$101),0)</f>
        <v>0</v>
      </c>
      <c r="F220" s="397" t="n">
        <f aca="false">IF(Accounts!F$101&gt;Accounts!E$101,(Accounts!F$101-Accounts!E$101),0)</f>
        <v>0</v>
      </c>
      <c r="G220" s="397" t="n">
        <f aca="false">IF(Accounts!G$101&gt;Accounts!F$101,(Accounts!G$101-Accounts!F$101),0)</f>
        <v>0</v>
      </c>
      <c r="H220" s="397" t="n">
        <f aca="false">IF(Accounts!H$101&gt;Accounts!G$101,(Accounts!H$101-Accounts!G$101),0)</f>
        <v>0</v>
      </c>
      <c r="I220" s="397" t="n">
        <f aca="false">IF(Accounts!I$101&gt;Accounts!H$101,(Accounts!I$101-Accounts!H$101),0)</f>
        <v>0</v>
      </c>
      <c r="J220" s="118"/>
    </row>
    <row r="221" customFormat="false" ht="12.75" hidden="false" customHeight="false" outlineLevel="0" collapsed="false">
      <c r="A221" s="54" t="s">
        <v>306</v>
      </c>
      <c r="B221" s="395"/>
      <c r="C221" s="397" t="n">
        <f aca="false">IF(SUM(Accounts!C$109:C$110)&gt;SUM(Accounts!B$109:B$110),(SUM(Accounts!C$109:C$110)-SUM(Accounts!B$109:B$110)),0)</f>
        <v>0</v>
      </c>
      <c r="D221" s="397" t="n">
        <f aca="false">IF(SUM(Accounts!D$109:D$110)&gt;SUM(Accounts!C$109:C$110),(SUM(Accounts!D$109:D$110)-SUM(Accounts!C$109:C$110)),0)</f>
        <v>0</v>
      </c>
      <c r="E221" s="397" t="n">
        <f aca="false">IF(SUM(Accounts!E$109:E$110)&gt;SUM(Accounts!D$109:D$110),(SUM(Accounts!E$109:E$110)-SUM(Accounts!D$109:D$110)),0)</f>
        <v>0</v>
      </c>
      <c r="F221" s="397" t="n">
        <f aca="false">IF(SUM(Accounts!F$109:F$110)&gt;SUM(Accounts!E$109:E$110),(SUM(Accounts!F$109:F$110)-SUM(Accounts!E$109:E$110)),0)</f>
        <v>0</v>
      </c>
      <c r="G221" s="397" t="n">
        <f aca="false">IF(SUM(Accounts!G$109:G$110)&gt;SUM(Accounts!F$109:F$110),(SUM(Accounts!G$109:G$110)-SUM(Accounts!F$109:F$110)),0)</f>
        <v>0</v>
      </c>
      <c r="H221" s="397" t="n">
        <f aca="false">IF(SUM(Accounts!H$109:H$110)&gt;SUM(Accounts!G$109:G$110),(SUM(Accounts!H$109:H$110)-SUM(Accounts!G$109:G$110)),0)</f>
        <v>0</v>
      </c>
      <c r="I221" s="397" t="n">
        <f aca="false">IF(SUM(Accounts!I$109:I$110)&gt;SUM(Accounts!H$109:H$110),(SUM(Accounts!I$109:I$110)-SUM(Accounts!H$109:H$110)),0)</f>
        <v>0</v>
      </c>
      <c r="J221" s="118"/>
    </row>
    <row r="222" customFormat="false" ht="12.75" hidden="false" customHeight="false" outlineLevel="0" collapsed="false">
      <c r="A222" s="54" t="s">
        <v>307</v>
      </c>
      <c r="B222" s="395"/>
      <c r="C222" s="397" t="n">
        <f aca="false">IF(Accounts!C$114&gt;Accounts!B$114,(Accounts!C$114-Accounts!B$114),0)</f>
        <v>0</v>
      </c>
      <c r="D222" s="397" t="n">
        <f aca="false">IF(Accounts!D$114&gt;Accounts!C$114,(Accounts!D$114-Accounts!C$114),0)</f>
        <v>0</v>
      </c>
      <c r="E222" s="397" t="n">
        <f aca="false">IF(Accounts!E$114&gt;Accounts!D$114,(Accounts!E$114-Accounts!D$114),0)</f>
        <v>0</v>
      </c>
      <c r="F222" s="397" t="n">
        <f aca="false">IF(Accounts!F$114&gt;Accounts!E$114,(Accounts!F$114-Accounts!E$114),0)</f>
        <v>0</v>
      </c>
      <c r="G222" s="397" t="n">
        <f aca="false">IF(Accounts!G$114&gt;Accounts!F$114,(Accounts!G$114-Accounts!F$114),0)</f>
        <v>0</v>
      </c>
      <c r="H222" s="397" t="n">
        <f aca="false">IF(Accounts!H$114&gt;Accounts!G$114,(Accounts!H$114-Accounts!G$114),0)</f>
        <v>0</v>
      </c>
      <c r="I222" s="397" t="n">
        <f aca="false">IF(Accounts!I$114&gt;Accounts!H$114,(Accounts!I$114-Accounts!H$114),0)</f>
        <v>0</v>
      </c>
      <c r="J222" s="118"/>
    </row>
    <row r="223" customFormat="false" ht="12.75" hidden="false" customHeight="false" outlineLevel="0" collapsed="false">
      <c r="A223" s="54" t="s">
        <v>325</v>
      </c>
      <c r="B223" s="395"/>
      <c r="C223" s="397" t="n">
        <f aca="false">IF(Accounts!C$111&gt;Accounts!B$111,(Accounts!C$111-Accounts!B$111),0)+IF(Accounts!B$94&gt;Accounts!C$94,(Accounts!B$94-Accounts!C$94),0)</f>
        <v>0</v>
      </c>
      <c r="D223" s="397" t="n">
        <f aca="false">IF(Accounts!D$111&gt;Accounts!C$111,(Accounts!D$111-Accounts!C$111),0)+IF(Accounts!C$94&gt;Accounts!D$94,(Accounts!C$94-Accounts!D$94),0)</f>
        <v>0</v>
      </c>
      <c r="E223" s="397" t="n">
        <f aca="false">IF(Accounts!E$111&gt;Accounts!D$111,(Accounts!E$111-Accounts!D$111),0)+IF(Accounts!D$94&gt;Accounts!E$94,(Accounts!D$94-Accounts!E$94),0)</f>
        <v>0</v>
      </c>
      <c r="F223" s="397" t="n">
        <f aca="false">IF(Accounts!F$111&gt;Accounts!E$111,(Accounts!F$111-Accounts!E$111),0)+IF(Accounts!E$94&gt;Accounts!F$94,(Accounts!E$94-Accounts!F$94),0)</f>
        <v>0</v>
      </c>
      <c r="G223" s="397" t="n">
        <f aca="false">IF(Accounts!G$111&gt;Accounts!F$111,(Accounts!G$111-Accounts!F$111),0)+IF(Accounts!F$94&gt;Accounts!G$94,(Accounts!F$94-Accounts!G$94),0)</f>
        <v>0</v>
      </c>
      <c r="H223" s="397" t="n">
        <f aca="false">IF(Accounts!H$111&gt;Accounts!G$111,(Accounts!H$111-Accounts!G$111),0)+IF(Accounts!G$94&gt;Accounts!H$94,(Accounts!G$94-Accounts!H$94),0)</f>
        <v>0</v>
      </c>
      <c r="I223" s="397" t="n">
        <f aca="false">IF(Accounts!I$111&gt;Accounts!H$111,(Accounts!I$111-Accounts!H$111),0)+IF(Accounts!H$94&gt;Accounts!I$94,(Accounts!H$94-Accounts!I$94),0)</f>
        <v>0</v>
      </c>
      <c r="J223" s="118"/>
    </row>
    <row r="224" customFormat="false" ht="12.75" hidden="false" customHeight="false" outlineLevel="0" collapsed="false">
      <c r="A224" s="54" t="s">
        <v>152</v>
      </c>
      <c r="B224" s="395"/>
      <c r="C224" s="397" t="n">
        <f aca="false">IF(Accounts!C$112&gt;Accounts!B$112,(Accounts!C$112-Accounts!B$112),0)</f>
        <v>0</v>
      </c>
      <c r="D224" s="397" t="n">
        <f aca="false">IF(Accounts!D$112&gt;Accounts!C$112,(Accounts!D$112-Accounts!C$112),0)</f>
        <v>0</v>
      </c>
      <c r="E224" s="397" t="n">
        <f aca="false">IF(Accounts!E$112&gt;Accounts!D$112,(Accounts!E$112-Accounts!D$112),0)</f>
        <v>0</v>
      </c>
      <c r="F224" s="397" t="n">
        <f aca="false">IF(Accounts!F$112&gt;Accounts!E$112,(Accounts!F$112-Accounts!E$112),0)</f>
        <v>0</v>
      </c>
      <c r="G224" s="397" t="n">
        <f aca="false">IF(Accounts!G$112&gt;Accounts!F$112,(Accounts!G$112-Accounts!F$112),0)</f>
        <v>0</v>
      </c>
      <c r="H224" s="397" t="n">
        <f aca="false">IF(Accounts!H$112&gt;Accounts!G$112,(Accounts!H$112-Accounts!G$112),0)</f>
        <v>0</v>
      </c>
      <c r="I224" s="397" t="n">
        <f aca="false">IF(Accounts!I$112&gt;Accounts!H$112,(Accounts!I$112-Accounts!H$112),0)</f>
        <v>0</v>
      </c>
      <c r="J224" s="118"/>
    </row>
    <row r="225" customFormat="false" ht="12.75" hidden="false" customHeight="false" outlineLevel="0" collapsed="false">
      <c r="A225" s="75"/>
      <c r="B225" s="395"/>
      <c r="C225" s="397"/>
      <c r="D225" s="397"/>
      <c r="E225" s="397"/>
      <c r="F225" s="397"/>
      <c r="G225" s="397"/>
      <c r="H225" s="397"/>
      <c r="I225" s="397"/>
      <c r="J225" s="118"/>
    </row>
    <row r="226" customFormat="false" ht="12.75" hidden="false" customHeight="false" outlineLevel="0" collapsed="false">
      <c r="A226" s="52" t="s">
        <v>326</v>
      </c>
      <c r="B226" s="395" t="s">
        <v>327</v>
      </c>
      <c r="C226" s="396" t="n">
        <f aca="false">SUM('Document Tables'!C$227:C$233)</f>
        <v>0</v>
      </c>
      <c r="D226" s="396" t="n">
        <f aca="false">SUM('Document Tables'!D$227:D$233)</f>
        <v>0</v>
      </c>
      <c r="E226" s="396" t="n">
        <f aca="false">SUM('Document Tables'!E$227:E$233)</f>
        <v>0</v>
      </c>
      <c r="F226" s="396" t="n">
        <f aca="false">SUM('Document Tables'!F$227:F$233)</f>
        <v>0</v>
      </c>
      <c r="G226" s="396" t="n">
        <f aca="false">SUM('Document Tables'!G$227:G$233)</f>
        <v>0</v>
      </c>
      <c r="H226" s="396" t="n">
        <f aca="false">SUM('Document Tables'!H$227:H$233)</f>
        <v>0</v>
      </c>
      <c r="I226" s="396" t="n">
        <f aca="false">SUM('Document Tables'!I$227:I$233)</f>
        <v>0</v>
      </c>
      <c r="J226" s="118"/>
    </row>
    <row r="227" customFormat="false" ht="12.75" hidden="false" customHeight="false" outlineLevel="0" collapsed="false">
      <c r="A227" s="75" t="s">
        <v>328</v>
      </c>
      <c r="B227" s="395"/>
      <c r="C227" s="397" t="n">
        <f aca="false">IF(Accounts!B$99&gt;Accounts!C$99,(Accounts!B$99-Accounts!C$99),0)</f>
        <v>0</v>
      </c>
      <c r="D227" s="397" t="n">
        <f aca="false">IF(Accounts!C$99&gt;Accounts!D$99,(Accounts!C$99-Accounts!D$99),0)</f>
        <v>0</v>
      </c>
      <c r="E227" s="397" t="n">
        <f aca="false">IF(Accounts!D$99&gt;Accounts!E$99,(Accounts!D$99-Accounts!E$99),0)</f>
        <v>0</v>
      </c>
      <c r="F227" s="397" t="n">
        <f aca="false">IF(Accounts!E$99&gt;Accounts!F$99,(Accounts!E$99-Accounts!F$99),0)</f>
        <v>0</v>
      </c>
      <c r="G227" s="397" t="n">
        <f aca="false">IF(Accounts!F$99&gt;Accounts!G$99,(Accounts!F$99-Accounts!G$99),0)</f>
        <v>0</v>
      </c>
      <c r="H227" s="397" t="n">
        <f aca="false">IF(Accounts!G$99&gt;Accounts!H$99,(Accounts!G$99-Accounts!H$99),0)</f>
        <v>0</v>
      </c>
      <c r="I227" s="397" t="n">
        <f aca="false">IF(Accounts!H$99&gt;Accounts!I$99,(Accounts!H$99-Accounts!I$99),0)</f>
        <v>0</v>
      </c>
      <c r="J227" s="118"/>
    </row>
    <row r="228" customFormat="false" ht="12.75" hidden="false" customHeight="false" outlineLevel="0" collapsed="false">
      <c r="A228" s="75" t="s">
        <v>329</v>
      </c>
      <c r="B228" s="395"/>
      <c r="C228" s="397" t="n">
        <f aca="false">IF(Accounts!B$100&gt;Accounts!C$100,(Accounts!B$100-Accounts!C$100),0)</f>
        <v>0</v>
      </c>
      <c r="D228" s="397" t="n">
        <f aca="false">IF(Accounts!C$100&gt;Accounts!D$100,(Accounts!C$100-Accounts!D$100),0)</f>
        <v>0</v>
      </c>
      <c r="E228" s="397" t="n">
        <f aca="false">IF(Accounts!D$100&gt;Accounts!E$100,(Accounts!D$100-Accounts!E$100),0)</f>
        <v>0</v>
      </c>
      <c r="F228" s="397" t="n">
        <f aca="false">IF(Accounts!E$100&gt;Accounts!F$100,(Accounts!E$100-Accounts!F$100),0)</f>
        <v>0</v>
      </c>
      <c r="G228" s="397" t="n">
        <f aca="false">IF(Accounts!F$100&gt;Accounts!G$100,(Accounts!F$100-Accounts!G$100),0)</f>
        <v>0</v>
      </c>
      <c r="H228" s="397" t="n">
        <f aca="false">IF(Accounts!G$100&gt;Accounts!H$100,(Accounts!G$100-Accounts!H$100),0)</f>
        <v>0</v>
      </c>
      <c r="I228" s="397" t="n">
        <f aca="false">IF(Accounts!H$100&gt;Accounts!I$100,(Accounts!H$100-Accounts!I$100),0)</f>
        <v>0</v>
      </c>
      <c r="J228" s="118"/>
    </row>
    <row r="229" customFormat="false" ht="12.75" hidden="false" customHeight="false" outlineLevel="0" collapsed="false">
      <c r="A229" s="75" t="s">
        <v>330</v>
      </c>
      <c r="B229" s="395"/>
      <c r="C229" s="397" t="n">
        <f aca="false">IF(Accounts!B$101&gt;Accounts!C$101,(Accounts!B$101-Accounts!C$101),0)</f>
        <v>0</v>
      </c>
      <c r="D229" s="397" t="n">
        <f aca="false">IF(Accounts!C$101&gt;Accounts!D$101,(Accounts!C$101-Accounts!D$101),0)</f>
        <v>0</v>
      </c>
      <c r="E229" s="397" t="n">
        <f aca="false">IF(Accounts!D$101&gt;Accounts!E$101,(Accounts!D$101-Accounts!E$101),0)</f>
        <v>0</v>
      </c>
      <c r="F229" s="397" t="n">
        <f aca="false">IF(Accounts!E$101&gt;Accounts!F$101,(Accounts!E$101-Accounts!F$101),0)</f>
        <v>0</v>
      </c>
      <c r="G229" s="397" t="n">
        <f aca="false">IF(Accounts!F$101&gt;Accounts!G$101,(Accounts!F$101-Accounts!G$101),0)</f>
        <v>0</v>
      </c>
      <c r="H229" s="397" t="n">
        <f aca="false">IF(Accounts!G$101&gt;Accounts!H$101,(Accounts!G$101-Accounts!H$101),0)</f>
        <v>0</v>
      </c>
      <c r="I229" s="397" t="n">
        <f aca="false">IF(Accounts!H$101&gt;Accounts!I$101,(Accounts!H$101-Accounts!I$101),0)</f>
        <v>0</v>
      </c>
      <c r="J229" s="118"/>
    </row>
    <row r="230" customFormat="false" ht="12.75" hidden="false" customHeight="false" outlineLevel="0" collapsed="false">
      <c r="A230" s="75" t="s">
        <v>331</v>
      </c>
      <c r="B230" s="395" t="s">
        <v>327</v>
      </c>
      <c r="C230" s="397" t="n">
        <f aca="false">IF(SUM(Accounts!B$109:B$110)&gt;SUM(Accounts!C$109:C$110),(SUM(Accounts!B$109:B$110)-SUM(Accounts!C$109:C$110)),0)</f>
        <v>0</v>
      </c>
      <c r="D230" s="397" t="n">
        <f aca="false">IF(SUM(Accounts!C$109:C$110)&gt;SUM(Accounts!D$109:D$110),(SUM(Accounts!C$109:C$110)-SUM(Accounts!D$109:D$110)),0)</f>
        <v>0</v>
      </c>
      <c r="E230" s="397" t="n">
        <f aca="false">IF(SUM(Accounts!D$109:D$110)&gt;SUM(Accounts!E$109:E$110),(SUM(Accounts!D$109:D$110)-SUM(Accounts!E$109:E$110)),0)</f>
        <v>0</v>
      </c>
      <c r="F230" s="397" t="n">
        <f aca="false">IF(SUM(Accounts!E$109:E$110)&gt;SUM(Accounts!F$109:F$110),(SUM(Accounts!E$109:E$110)-SUM(Accounts!F$109:F$110)),0)</f>
        <v>0</v>
      </c>
      <c r="G230" s="397" t="n">
        <f aca="false">IF(SUM(Accounts!F$109:F$110)&gt;SUM(Accounts!G$109:G$110),(SUM(Accounts!F$109:F$110)-SUM(Accounts!G$109:G$110)),0)</f>
        <v>0</v>
      </c>
      <c r="H230" s="397" t="n">
        <f aca="false">IF(SUM(Accounts!G$109:G$110)&gt;SUM(Accounts!H$109:H$110),(SUM(Accounts!G$109:G$110)-SUM(Accounts!H$109:H$110)),0)</f>
        <v>0</v>
      </c>
      <c r="I230" s="397" t="n">
        <f aca="false">IF(SUM(Accounts!H$109:H$110)&gt;SUM(Accounts!I$109:I$110),(SUM(Accounts!H$109:H$110)-SUM(Accounts!I$109:I$110)),0)</f>
        <v>0</v>
      </c>
      <c r="J230" s="118"/>
    </row>
    <row r="231" customFormat="false" ht="12.75" hidden="false" customHeight="false" outlineLevel="0" collapsed="false">
      <c r="A231" s="75" t="s">
        <v>332</v>
      </c>
      <c r="B231" s="395"/>
      <c r="C231" s="397" t="n">
        <f aca="false">IF(Accounts!B$114&gt;Accounts!C$114,(Accounts!B$114-Accounts!C$114),0)</f>
        <v>0</v>
      </c>
      <c r="D231" s="397" t="n">
        <f aca="false">IF(Accounts!C$114&gt;Accounts!D$114,(Accounts!C$114-Accounts!D$114),0)</f>
        <v>0</v>
      </c>
      <c r="E231" s="397" t="n">
        <f aca="false">IF(Accounts!D$114&gt;Accounts!E$114,(Accounts!D$114-Accounts!E$114),0)</f>
        <v>0</v>
      </c>
      <c r="F231" s="397" t="n">
        <f aca="false">IF(Accounts!E$114&gt;Accounts!F$114,(Accounts!E$114-Accounts!F$114),0)</f>
        <v>0</v>
      </c>
      <c r="G231" s="397" t="n">
        <f aca="false">IF(Accounts!F$114&gt;Accounts!G$114,(Accounts!F$114-Accounts!G$114),0)</f>
        <v>0</v>
      </c>
      <c r="H231" s="397" t="n">
        <f aca="false">IF(Accounts!G$114&gt;Accounts!H$114,(Accounts!G$114-Accounts!H$114),0)</f>
        <v>0</v>
      </c>
      <c r="I231" s="397" t="n">
        <f aca="false">IF(Accounts!H$114&gt;Accounts!I$114,(Accounts!H$114-Accounts!I$114),0)</f>
        <v>0</v>
      </c>
      <c r="J231" s="118"/>
    </row>
    <row r="232" customFormat="false" ht="12.75" hidden="false" customHeight="false" outlineLevel="0" collapsed="false">
      <c r="A232" s="75" t="s">
        <v>333</v>
      </c>
      <c r="B232" s="395"/>
      <c r="C232" s="397" t="n">
        <f aca="false">IF(Accounts!B$111&gt;Accounts!C$111,(Accounts!B$111-Accounts!C$111),0)+IF(Accounts!C$94&gt;Accounts!B$94,(Accounts!C$94-Accounts!B$94),0)</f>
        <v>0</v>
      </c>
      <c r="D232" s="397" t="n">
        <f aca="false">IF(Accounts!C$111&gt;Accounts!D$111,(Accounts!C$111-Accounts!D$111),0)+IF(Accounts!D$94&gt;Accounts!C$94,(Accounts!D$94-Accounts!C$94),0)</f>
        <v>0</v>
      </c>
      <c r="E232" s="397" t="n">
        <f aca="false">IF(Accounts!D$111&gt;Accounts!E$111,(Accounts!D$111-Accounts!E$111),0)+IF(Accounts!E$94&gt;Accounts!D$94,(Accounts!E$94-Accounts!D$94),0)</f>
        <v>0</v>
      </c>
      <c r="F232" s="397" t="n">
        <f aca="false">IF(Accounts!E$111&gt;Accounts!F$111,(Accounts!E$111-Accounts!F$111),0)+IF(Accounts!F$94&gt;Accounts!E$94,(Accounts!F$94-Accounts!E$94),0)</f>
        <v>0</v>
      </c>
      <c r="G232" s="397" t="n">
        <f aca="false">IF(Accounts!F$111&gt;Accounts!G$111,(Accounts!F$111-Accounts!G$111),0)+IF(Accounts!G$94&gt;Accounts!F$94,(Accounts!G$94-Accounts!F$94),0)</f>
        <v>0</v>
      </c>
      <c r="H232" s="397" t="n">
        <f aca="false">IF(Accounts!G$111&gt;Accounts!H$111,(Accounts!G$111-Accounts!H$111),0)+IF(Accounts!H$94&gt;Accounts!G$94,(Accounts!H$94-Accounts!G$94),0)</f>
        <v>0</v>
      </c>
      <c r="I232" s="397" t="n">
        <f aca="false">IF(Accounts!H$111&gt;Accounts!I$111,(Accounts!H$111-Accounts!I$111),0)+IF(Accounts!I$94&gt;Accounts!H$94,(Accounts!I$94-Accounts!H$94),0)</f>
        <v>0</v>
      </c>
      <c r="J232" s="118"/>
    </row>
    <row r="233" customFormat="false" ht="12.75" hidden="false" customHeight="false" outlineLevel="0" collapsed="false">
      <c r="A233" s="75" t="s">
        <v>334</v>
      </c>
      <c r="B233" s="395" t="s">
        <v>327</v>
      </c>
      <c r="C233" s="397" t="n">
        <f aca="false">IF(Accounts!B$112&gt;Accounts!C$112,(Accounts!B$112-Accounts!C$112),0)</f>
        <v>0</v>
      </c>
      <c r="D233" s="397" t="n">
        <f aca="false">IF(Accounts!C$112&gt;Accounts!D$112,(Accounts!C$112-Accounts!D$112),0)</f>
        <v>0</v>
      </c>
      <c r="E233" s="397" t="n">
        <f aca="false">IF(Accounts!D$112&gt;Accounts!E$112,(Accounts!D$112-Accounts!E$112),0)</f>
        <v>0</v>
      </c>
      <c r="F233" s="397" t="n">
        <f aca="false">IF(Accounts!E$112&gt;Accounts!F$112,(Accounts!E$112-Accounts!F$112),0)</f>
        <v>0</v>
      </c>
      <c r="G233" s="397" t="n">
        <f aca="false">IF(Accounts!F$112&gt;Accounts!G$112,(Accounts!F$112-Accounts!G$112),0)</f>
        <v>0</v>
      </c>
      <c r="H233" s="397" t="n">
        <f aca="false">IF(Accounts!G$112&gt;Accounts!H$112,(Accounts!G$112-Accounts!H$112),0)</f>
        <v>0</v>
      </c>
      <c r="I233" s="397" t="n">
        <f aca="false">IF(Accounts!H$112&gt;Accounts!I$112,(Accounts!H$112-Accounts!I$112),0)</f>
        <v>0</v>
      </c>
      <c r="J233" s="118"/>
    </row>
    <row r="234" customFormat="false" ht="10.5" hidden="false" customHeight="true" outlineLevel="0" collapsed="false">
      <c r="A234" s="135"/>
      <c r="B234" s="136"/>
      <c r="C234" s="136"/>
      <c r="D234" s="136"/>
      <c r="E234" s="136"/>
      <c r="F234" s="136"/>
      <c r="G234" s="391"/>
      <c r="H234" s="391"/>
      <c r="I234" s="391"/>
      <c r="J234" s="137"/>
    </row>
    <row r="235" customFormat="false" ht="12.75" hidden="false" customHeight="false" outlineLevel="0" collapsed="false">
      <c r="A235" s="275"/>
      <c r="B235" s="119"/>
      <c r="C235" s="119"/>
      <c r="D235" s="119"/>
      <c r="E235" s="119"/>
      <c r="F235" s="119"/>
      <c r="G235" s="398"/>
      <c r="H235" s="398"/>
      <c r="I235" s="398"/>
      <c r="J235" s="275"/>
    </row>
    <row r="236" customFormat="false" ht="13.5" hidden="false" customHeight="false" outlineLevel="0" collapsed="false">
      <c r="A236" s="136"/>
      <c r="B236" s="119"/>
      <c r="C236" s="119"/>
      <c r="D236" s="119"/>
      <c r="E236" s="119"/>
      <c r="F236" s="119"/>
      <c r="G236" s="391"/>
      <c r="H236" s="391"/>
      <c r="I236" s="391"/>
      <c r="J236" s="136"/>
    </row>
    <row r="237" customFormat="false" ht="13.5" hidden="false" customHeight="false" outlineLevel="0" collapsed="false">
      <c r="A237" s="44" t="s">
        <v>335</v>
      </c>
      <c r="B237" s="45"/>
      <c r="C237" s="45"/>
      <c r="D237" s="45"/>
      <c r="E237" s="45"/>
      <c r="F237" s="45"/>
      <c r="G237" s="45"/>
      <c r="H237" s="45"/>
      <c r="I237" s="45"/>
      <c r="J237" s="47"/>
    </row>
    <row r="238" customFormat="false" ht="12.75" hidden="false" customHeight="false" outlineLevel="0" collapsed="false">
      <c r="A238" s="116"/>
      <c r="B238" s="49" t="s">
        <v>30</v>
      </c>
      <c r="C238" s="49" t="s">
        <v>31</v>
      </c>
      <c r="D238" s="49" t="s">
        <v>32</v>
      </c>
      <c r="E238" s="49" t="s">
        <v>239</v>
      </c>
      <c r="F238" s="49" t="s">
        <v>34</v>
      </c>
      <c r="G238" s="49" t="s">
        <v>35</v>
      </c>
      <c r="H238" s="49" t="s">
        <v>36</v>
      </c>
      <c r="I238" s="49" t="s">
        <v>37</v>
      </c>
      <c r="J238" s="118"/>
    </row>
    <row r="239" customFormat="false" ht="12.75" hidden="false" customHeight="false" outlineLevel="0" collapsed="false">
      <c r="A239" s="132" t="s">
        <v>39</v>
      </c>
      <c r="B239" s="287" t="n">
        <f aca="false">Accounts!B14</f>
        <v>44196</v>
      </c>
      <c r="C239" s="287" t="n">
        <f aca="false">Accounts!C14</f>
        <v>44561</v>
      </c>
      <c r="D239" s="287" t="n">
        <f aca="false">Accounts!D14</f>
        <v>44926</v>
      </c>
      <c r="E239" s="287" t="n">
        <f aca="false">Accounts!E14</f>
        <v>45291</v>
      </c>
      <c r="F239" s="287" t="n">
        <f aca="false">Accounts!F14</f>
        <v>45656</v>
      </c>
      <c r="G239" s="287" t="n">
        <f aca="false">Accounts!G14</f>
        <v>46021</v>
      </c>
      <c r="H239" s="287" t="n">
        <f aca="false">Accounts!H14</f>
        <v>46386</v>
      </c>
      <c r="I239" s="287" t="n">
        <f aca="false">Accounts!I14</f>
        <v>46751</v>
      </c>
      <c r="J239" s="118"/>
    </row>
    <row r="240" customFormat="false" ht="12.75" hidden="false" customHeight="false" outlineLevel="0" collapsed="false">
      <c r="A240" s="399" t="s">
        <v>58</v>
      </c>
      <c r="B240" s="400" t="str">
        <f aca="false">Accounts!B36</f>
        <v>Audited</v>
      </c>
      <c r="C240" s="400" t="str">
        <f aca="false">Accounts!C36</f>
        <v>Audited</v>
      </c>
      <c r="D240" s="400" t="str">
        <f aca="false">Accounts!D36</f>
        <v>Actual</v>
      </c>
      <c r="E240" s="400" t="str">
        <f aca="false">Accounts!E36</f>
        <v>Projected</v>
      </c>
      <c r="F240" s="400" t="str">
        <f aca="false">Accounts!F36</f>
        <v>Projected</v>
      </c>
      <c r="G240" s="400" t="str">
        <f aca="false">Accounts!G36</f>
        <v>Projected</v>
      </c>
      <c r="H240" s="400" t="str">
        <f aca="false">Accounts!H36</f>
        <v>Projected</v>
      </c>
      <c r="I240" s="400" t="str">
        <f aca="false">Accounts!I36</f>
        <v>Projected</v>
      </c>
      <c r="J240" s="118"/>
    </row>
    <row r="241" customFormat="false" ht="12.75" hidden="false" customHeight="false" outlineLevel="0" collapsed="false">
      <c r="A241" s="290" t="s">
        <v>256</v>
      </c>
      <c r="B241" s="401"/>
      <c r="C241" s="401"/>
      <c r="D241" s="401"/>
      <c r="E241" s="401"/>
      <c r="F241" s="401"/>
      <c r="G241" s="402"/>
      <c r="H241" s="402"/>
      <c r="I241" s="402"/>
      <c r="J241" s="118"/>
    </row>
    <row r="242" customFormat="false" ht="10.5" hidden="false" customHeight="true" outlineLevel="0" collapsed="false">
      <c r="A242" s="294" t="s">
        <v>336</v>
      </c>
      <c r="B242" s="313"/>
      <c r="C242" s="403" t="n">
        <f aca="false">C$21-B$21</f>
        <v>0</v>
      </c>
      <c r="D242" s="403" t="n">
        <f aca="false">D$21-C$21</f>
        <v>0</v>
      </c>
      <c r="E242" s="403" t="n">
        <f aca="false">E$21-D$21</f>
        <v>0</v>
      </c>
      <c r="F242" s="403" t="n">
        <f aca="false">F$21-E$21</f>
        <v>0</v>
      </c>
      <c r="G242" s="404" t="n">
        <f aca="false">G$21-F$21</f>
        <v>0</v>
      </c>
      <c r="H242" s="404" t="n">
        <f aca="false">H$21-G$21</f>
        <v>0</v>
      </c>
      <c r="I242" s="404" t="n">
        <f aca="false">I$21-H$21</f>
        <v>0</v>
      </c>
      <c r="J242" s="50"/>
    </row>
    <row r="243" customFormat="false" ht="10.5" hidden="false" customHeight="true" outlineLevel="0" collapsed="false">
      <c r="A243" s="298" t="s">
        <v>337</v>
      </c>
      <c r="B243" s="405"/>
      <c r="C243" s="406" t="n">
        <f aca="false">C$23-B$23</f>
        <v>0</v>
      </c>
      <c r="D243" s="406" t="n">
        <f aca="false">D$23-C$23</f>
        <v>0</v>
      </c>
      <c r="E243" s="406" t="n">
        <f aca="false">E$23-D$23</f>
        <v>0</v>
      </c>
      <c r="F243" s="406" t="n">
        <f aca="false">F$23-E$23</f>
        <v>0</v>
      </c>
      <c r="G243" s="407" t="n">
        <f aca="false">G$23-F$23</f>
        <v>0</v>
      </c>
      <c r="H243" s="407" t="n">
        <f aca="false">H$23-G$23</f>
        <v>0</v>
      </c>
      <c r="I243" s="407" t="n">
        <f aca="false">I$23-H$23</f>
        <v>0</v>
      </c>
      <c r="J243" s="50"/>
    </row>
    <row r="244" customFormat="false" ht="12.75" hidden="false" customHeight="false" outlineLevel="0" collapsed="false">
      <c r="A244" s="408" t="s">
        <v>247</v>
      </c>
      <c r="B244" s="409"/>
      <c r="C244" s="409"/>
      <c r="D244" s="409"/>
      <c r="E244" s="409"/>
      <c r="F244" s="409"/>
      <c r="G244" s="410"/>
      <c r="H244" s="410"/>
      <c r="I244" s="410"/>
      <c r="J244" s="118"/>
    </row>
    <row r="245" customFormat="false" ht="10.5" hidden="false" customHeight="true" outlineLevel="0" collapsed="false">
      <c r="A245" s="294" t="s">
        <v>338</v>
      </c>
      <c r="B245" s="303" t="n">
        <f aca="false">(B$148-(B$152+B$153))</f>
        <v>0</v>
      </c>
      <c r="C245" s="303" t="n">
        <f aca="false">(C$148-(C$152+C$153))</f>
        <v>0</v>
      </c>
      <c r="D245" s="303" t="n">
        <f aca="false">(D$148-(D$152+D$153))</f>
        <v>0</v>
      </c>
      <c r="E245" s="303" t="e">
        <f aca="false">(E$148-(E$152+E$153+E$154))</f>
        <v>#REF!</v>
      </c>
      <c r="F245" s="303" t="e">
        <f aca="false">(F$148-(F$152+F$153+F$154))</f>
        <v>#REF!</v>
      </c>
      <c r="G245" s="304" t="e">
        <f aca="false">(G$148-(G$152+G$153+G$154))</f>
        <v>#REF!</v>
      </c>
      <c r="H245" s="304" t="e">
        <f aca="false">(H$148-(H$152+H$153+H$154))</f>
        <v>#REF!</v>
      </c>
      <c r="I245" s="304" t="e">
        <f aca="false">(I$148-(I$152+I$153+I$154))</f>
        <v>#REF!</v>
      </c>
      <c r="J245" s="50"/>
    </row>
    <row r="246" customFormat="false" ht="10.5" hidden="false" customHeight="true" outlineLevel="0" collapsed="false">
      <c r="A246" s="305" t="s">
        <v>339</v>
      </c>
      <c r="B246" s="306" t="str">
        <f aca="false">IF(B$21=0,"n/a",B$245/B$21)</f>
        <v>n/a</v>
      </c>
      <c r="C246" s="306" t="str">
        <f aca="false">IF(C$21=0,"n/a",C$245/C$21)</f>
        <v>n/a</v>
      </c>
      <c r="D246" s="306" t="str">
        <f aca="false">IF(D$21=0,"n/a",D$245/D$21)</f>
        <v>n/a</v>
      </c>
      <c r="E246" s="306" t="str">
        <f aca="false">IF(E$21=0,"n/a",E$245/E$21)</f>
        <v>n/a</v>
      </c>
      <c r="F246" s="306" t="str">
        <f aca="false">IF(F$21=0,"n/a",F$245/F$21)</f>
        <v>n/a</v>
      </c>
      <c r="G246" s="307" t="str">
        <f aca="false">IF(G$21=0,"n/a",G$245/G$21)</f>
        <v>n/a</v>
      </c>
      <c r="H246" s="307" t="str">
        <f aca="false">IF(H$21=0,"n/a",H$245/H$21)</f>
        <v>n/a</v>
      </c>
      <c r="I246" s="307" t="str">
        <f aca="false">IF(I$21=0,"n/a",I$245/I$21)</f>
        <v>n/a</v>
      </c>
      <c r="J246" s="50"/>
    </row>
    <row r="247" customFormat="false" ht="12.75" hidden="false" customHeight="false" outlineLevel="0" collapsed="false">
      <c r="A247" s="294" t="s">
        <v>340</v>
      </c>
      <c r="B247" s="411" t="str">
        <f aca="false">IF(B$136&gt;0,B$136/B$133, "n/a")</f>
        <v>n/a</v>
      </c>
      <c r="C247" s="411" t="str">
        <f aca="false">IF(C$136&gt;0,C$136/C$133, "n/a")</f>
        <v>n/a</v>
      </c>
      <c r="D247" s="411" t="str">
        <f aca="false">IF(D$136&gt;0,D$136/D$133, "n/a")</f>
        <v>n/a</v>
      </c>
      <c r="E247" s="411" t="str">
        <f aca="false">IF(E$136&gt;0,E$136/E$133, "n/a")</f>
        <v>n/a</v>
      </c>
      <c r="F247" s="411" t="str">
        <f aca="false">IF(F$136&gt;0,F$136/F$133, "n/a")</f>
        <v>n/a</v>
      </c>
      <c r="G247" s="412" t="str">
        <f aca="false">IF(G$136&gt;0,G$136/G$133, "n/a")</f>
        <v>n/a</v>
      </c>
      <c r="H247" s="412" t="str">
        <f aca="false">IF(H$136&gt;0,H$136/H$133, "n/a")</f>
        <v>n/a</v>
      </c>
      <c r="I247" s="412" t="str">
        <f aca="false">IF(I$136&gt;0,I$136/I$133, "n/a")</f>
        <v>n/a</v>
      </c>
      <c r="J247" s="50"/>
    </row>
    <row r="248" customFormat="false" ht="12.75" hidden="false" customHeight="false" outlineLevel="0" collapsed="false">
      <c r="A248" s="294" t="s">
        <v>341</v>
      </c>
      <c r="B248" s="411" t="str">
        <f aca="false">IF(B$135&gt;0,B$135/B$133,"n/a")</f>
        <v>n/a</v>
      </c>
      <c r="C248" s="411" t="str">
        <f aca="false">IF(C$135&gt;0,C$135/C$133,"n/a")</f>
        <v>n/a</v>
      </c>
      <c r="D248" s="411" t="str">
        <f aca="false">IF(D$135&gt;0,D$135/D$133,"n/a")</f>
        <v>n/a</v>
      </c>
      <c r="E248" s="411" t="str">
        <f aca="false">IF(E$135&gt;0,E$135/E$133,"n/a")</f>
        <v>n/a</v>
      </c>
      <c r="F248" s="411" t="str">
        <f aca="false">IF(F$135&gt;0,F$135/F$133,"n/a")</f>
        <v>n/a</v>
      </c>
      <c r="G248" s="412" t="str">
        <f aca="false">IF(G$135&gt;0,G$135/G$133,"n/a")</f>
        <v>n/a</v>
      </c>
      <c r="H248" s="412" t="str">
        <f aca="false">IF(H$135&gt;0,H$135/H$133,"n/a")</f>
        <v>n/a</v>
      </c>
      <c r="I248" s="412" t="str">
        <f aca="false">IF(I$135&gt;0,I$135/I$133,"n/a")</f>
        <v>n/a</v>
      </c>
      <c r="J248" s="50"/>
    </row>
    <row r="249" customFormat="false" ht="12.75" hidden="false" customHeight="false" outlineLevel="0" collapsed="false">
      <c r="A249" s="294" t="s">
        <v>342</v>
      </c>
      <c r="B249" s="411" t="str">
        <f aca="false">IF(B$140&gt;0,B$142/B140,"n/a")</f>
        <v>n/a</v>
      </c>
      <c r="C249" s="411" t="str">
        <f aca="false">IF(C$140&gt;0,C$142/C140,"n/a")</f>
        <v>n/a</v>
      </c>
      <c r="D249" s="411" t="str">
        <f aca="false">IF(D$140&gt;0,D$142/D140,"n/a")</f>
        <v>n/a</v>
      </c>
      <c r="E249" s="411" t="str">
        <f aca="false">IF(E$142&gt;0,E$142/E140,"n/a")</f>
        <v>n/a</v>
      </c>
      <c r="F249" s="411" t="str">
        <f aca="false">IF(F$142&gt;0,F$142/F140,"n/a")</f>
        <v>n/a</v>
      </c>
      <c r="G249" s="412" t="str">
        <f aca="false">IF(G$142&gt;0,G$142/G140,"n/a")</f>
        <v>n/a</v>
      </c>
      <c r="H249" s="412" t="str">
        <f aca="false">IF(H$142&gt;0,H$142/H140,"n/a")</f>
        <v>n/a</v>
      </c>
      <c r="I249" s="412" t="str">
        <f aca="false">IF(I$142&gt;0,I$142/I140,"n/a")</f>
        <v>n/a</v>
      </c>
      <c r="J249" s="50"/>
      <c r="K249" s="313"/>
    </row>
    <row r="250" customFormat="false" ht="12.75" hidden="false" customHeight="false" outlineLevel="0" collapsed="false">
      <c r="A250" s="294" t="s">
        <v>343</v>
      </c>
      <c r="B250" s="411" t="str">
        <f aca="false">IF(B$133&gt;0,B$143/B$133,"n/a")</f>
        <v>n/a</v>
      </c>
      <c r="C250" s="411" t="str">
        <f aca="false">IF(C$133&gt;0,C$143/C$133,"n/a")</f>
        <v>n/a</v>
      </c>
      <c r="D250" s="411" t="str">
        <f aca="false">IF(D$133&gt;0,D$143/D$133,"n/a")</f>
        <v>n/a</v>
      </c>
      <c r="E250" s="411" t="str">
        <f aca="false">IF(E$143&gt;0,E$143/E$133,"n/a")</f>
        <v>n/a</v>
      </c>
      <c r="F250" s="411" t="str">
        <f aca="false">IF(F$143&gt;0,F$143/F$133,"n/a")</f>
        <v>n/a</v>
      </c>
      <c r="G250" s="412" t="str">
        <f aca="false">IF(G$143&gt;0,G$143/G$133,"n/a")</f>
        <v>n/a</v>
      </c>
      <c r="H250" s="412" t="str">
        <f aca="false">IF(H$143&gt;0,H$143/H$133,"n/a")</f>
        <v>n/a</v>
      </c>
      <c r="I250" s="412" t="str">
        <f aca="false">IF(I$143&gt;0,I$143/I$133,"n/a")</f>
        <v>n/a</v>
      </c>
      <c r="J250" s="50"/>
    </row>
    <row r="251" customFormat="false" ht="12.75" hidden="false" customHeight="false" outlineLevel="0" collapsed="false">
      <c r="A251" s="294" t="s">
        <v>344</v>
      </c>
      <c r="B251" s="411" t="str">
        <f aca="false">IF(B$133&gt;0,B$144/B$133,"n/a")</f>
        <v>n/a</v>
      </c>
      <c r="C251" s="411" t="str">
        <f aca="false">IF(C$133&gt;0,C$144/C$133,"n/a")</f>
        <v>n/a</v>
      </c>
      <c r="D251" s="411" t="str">
        <f aca="false">IF(D$133&gt;0,D$144/D$133,"n/a")</f>
        <v>n/a</v>
      </c>
      <c r="E251" s="411" t="str">
        <f aca="false">IF(E$144&gt;0,E$144/E$133,"n/a")</f>
        <v>n/a</v>
      </c>
      <c r="F251" s="411" t="str">
        <f aca="false">IF(F$144&gt;0,F$144/F$133,"n/a")</f>
        <v>n/a</v>
      </c>
      <c r="G251" s="412" t="str">
        <f aca="false">IF(G$144&gt;0,G$144/G$133,"n/a")</f>
        <v>n/a</v>
      </c>
      <c r="H251" s="412" t="str">
        <f aca="false">IF(H$144&gt;0,H$144/H$133,"n/a")</f>
        <v>n/a</v>
      </c>
      <c r="I251" s="412" t="str">
        <f aca="false">IF(I$144&gt;0,I$144/I$133,"n/a")</f>
        <v>n/a</v>
      </c>
      <c r="J251" s="50"/>
    </row>
    <row r="252" customFormat="false" ht="12.75" hidden="false" customHeight="false" outlineLevel="0" collapsed="false">
      <c r="A252" s="294" t="s">
        <v>345</v>
      </c>
      <c r="B252" s="411" t="str">
        <f aca="false">IF(B$133&gt;0,B$145/B$133,"n/a")</f>
        <v>n/a</v>
      </c>
      <c r="C252" s="411" t="str">
        <f aca="false">IF(C$133&gt;0,C$145/C$133,"n/a")</f>
        <v>n/a</v>
      </c>
      <c r="D252" s="411" t="str">
        <f aca="false">IF(D$133&gt;0,D$145/D$133,"n/a")</f>
        <v>n/a</v>
      </c>
      <c r="E252" s="411" t="str">
        <f aca="false">IF(E$133&gt;0,E$145/E$133,"n/a")</f>
        <v>n/a</v>
      </c>
      <c r="F252" s="411" t="str">
        <f aca="false">IF(F$133&gt;0,F$145/F$133,"n/a")</f>
        <v>n/a</v>
      </c>
      <c r="G252" s="412" t="str">
        <f aca="false">IF(G$133&gt;0,G$145/G$133,"n/a")</f>
        <v>n/a</v>
      </c>
      <c r="H252" s="412" t="str">
        <f aca="false">IF(H$133&gt;0,H$145/H$133,"n/a")</f>
        <v>n/a</v>
      </c>
      <c r="I252" s="412" t="str">
        <f aca="false">IF(I$133&gt;0,I$145/I$133,"n/a")</f>
        <v>n/a</v>
      </c>
      <c r="J252" s="50"/>
    </row>
    <row r="253" customFormat="false" ht="12.75" hidden="false" customHeight="false" outlineLevel="0" collapsed="false">
      <c r="A253" s="294" t="s">
        <v>346</v>
      </c>
      <c r="B253" s="411" t="str">
        <f aca="false">IF(B$133&gt;0,((B$152+B$153)/B$133),"n/a")</f>
        <v>n/a</v>
      </c>
      <c r="C253" s="411" t="str">
        <f aca="false">IF(C$133&gt;0,((C$152+C$153)/C$133),"n/a")</f>
        <v>n/a</v>
      </c>
      <c r="D253" s="411" t="str">
        <f aca="false">IF(D$133&gt;0,((D$152+D$153)/D$133),"n/a")</f>
        <v>n/a</v>
      </c>
      <c r="E253" s="411" t="str">
        <f aca="false">IF(E$133&gt;0,((E$152+E$153)/E$133),"n/a")</f>
        <v>n/a</v>
      </c>
      <c r="F253" s="411" t="str">
        <f aca="false">IF(F$133&gt;0,((F$152+F$153)/F$133),"n/a")</f>
        <v>n/a</v>
      </c>
      <c r="G253" s="412" t="str">
        <f aca="false">IF(G$133&gt;0,((G$152+G$153)/G$133),"n/a")</f>
        <v>n/a</v>
      </c>
      <c r="H253" s="412" t="str">
        <f aca="false">IF(H$133&gt;0,((H$152+H$153)/H$133),"n/a")</f>
        <v>n/a</v>
      </c>
      <c r="I253" s="412" t="str">
        <f aca="false">IF(I$133&gt;0,((I$152+I$153)/I$133),"n/a")</f>
        <v>n/a</v>
      </c>
      <c r="J253" s="50"/>
    </row>
    <row r="254" customFormat="false" ht="10.5" hidden="false" customHeight="true" outlineLevel="0" collapsed="false">
      <c r="A254" s="294" t="s">
        <v>347</v>
      </c>
      <c r="B254" s="309" t="str">
        <f aca="false">IF(+B$157=0,"n/a",+(B$245/(B$211+B$201)))</f>
        <v>n/a</v>
      </c>
      <c r="C254" s="309" t="str">
        <f aca="false">IF(+C$157=0,"n/a",+(C$245/(C$211+C$201)))</f>
        <v>n/a</v>
      </c>
      <c r="D254" s="309" t="str">
        <f aca="false">IF(+D$157=0,"n/a",+(D$245/(D$211+D$201)))</f>
        <v>n/a</v>
      </c>
      <c r="E254" s="309" t="e">
        <f aca="false">IF(+E$157=0,"n/a",+(E$245/(E$211+E$201)))</f>
        <v>#REF!</v>
      </c>
      <c r="F254" s="309" t="e">
        <f aca="false">IF(+F$157=0,"n/a",+(F$245/(F$211+F$201)))</f>
        <v>#REF!</v>
      </c>
      <c r="G254" s="310" t="e">
        <f aca="false">IF(+G$157=0,"n/a",+(G$245/(G$211+G$201)))</f>
        <v>#REF!</v>
      </c>
      <c r="H254" s="310" t="e">
        <f aca="false">IF(+H$157=0,"n/a",+(H$245/(H$211+H$201)))</f>
        <v>#REF!</v>
      </c>
      <c r="I254" s="310" t="e">
        <f aca="false">IF(+I$157=0,"n/a",+(I$245/(I$211+I$201)))</f>
        <v>#REF!</v>
      </c>
      <c r="J254" s="50"/>
    </row>
    <row r="255" customFormat="false" ht="10.5" hidden="false" customHeight="true" outlineLevel="0" collapsed="false">
      <c r="A255" s="298" t="s">
        <v>348</v>
      </c>
      <c r="B255" s="299" t="str">
        <f aca="false">IF(OR(B$21=0,SUM(B$174,B$182)=0), "n/a",(B$29/B$21)*(B$21/(SUM(B$174,B$182))))</f>
        <v>n/a</v>
      </c>
      <c r="C255" s="299" t="str">
        <f aca="false">IF(OR(C$21=0,SUM(C$174,C$182)=0), "n/a",(C$29/C$21)*(C$21/(SUM(C$174,C$182))))</f>
        <v>n/a</v>
      </c>
      <c r="D255" s="299" t="str">
        <f aca="false">IF(OR(D$21=0,SUM(D$174,D$182)=0), "n/a",(D$29/D$21)*(D$21/(SUM(D$174,D$182))))</f>
        <v>n/a</v>
      </c>
      <c r="E255" s="299" t="e">
        <f aca="false">IF(OR(E$21=0,SUM(E$174,E$182)=0), "n/a",(E$29/E$21)*(E$21/(SUM(E$174,E$182))))</f>
        <v>#REF!</v>
      </c>
      <c r="F255" s="299" t="e">
        <f aca="false">IF(OR(F$21=0,SUM(F$174,F$182)=0), "n/a",(F$29/F$21)*(F$21/(SUM(F$174,F$182))))</f>
        <v>#REF!</v>
      </c>
      <c r="G255" s="300" t="e">
        <f aca="false">IF(OR(G$21=0,SUM(G$174,G$182)=0), "n/a",(G$29/G$21)*(G$21/(SUM(G$174,G$182))))</f>
        <v>#REF!</v>
      </c>
      <c r="H255" s="300" t="e">
        <f aca="false">IF(OR(H$21=0,SUM(H$174,H$182)=0), "n/a",(H$29/H$21)*(H$21/(SUM(H$174,H$182))))</f>
        <v>#REF!</v>
      </c>
      <c r="I255" s="300" t="e">
        <f aca="false">IF(OR(I$21=0,SUM(I$174,I$182)=0), "n/a",(I$29/I$21)*(I$21/(SUM(I$174,I$182))))</f>
        <v>#REF!</v>
      </c>
      <c r="J255" s="50"/>
    </row>
    <row r="256" customFormat="false" ht="12.75" hidden="false" customHeight="false" outlineLevel="0" collapsed="false">
      <c r="A256" s="290" t="s">
        <v>259</v>
      </c>
      <c r="B256" s="413"/>
      <c r="C256" s="413"/>
      <c r="D256" s="413"/>
      <c r="E256" s="413"/>
      <c r="F256" s="413"/>
      <c r="G256" s="414"/>
      <c r="H256" s="414"/>
      <c r="I256" s="414"/>
      <c r="J256" s="50"/>
    </row>
    <row r="257" customFormat="false" ht="12.75" hidden="false" customHeight="false" outlineLevel="0" collapsed="false">
      <c r="A257" s="294" t="s">
        <v>349</v>
      </c>
      <c r="B257" s="323" t="str">
        <f aca="false">(IF(AND(B$21&gt;0,B$70&gt;0),B$21/B$70,"n/a"))</f>
        <v>n/a</v>
      </c>
      <c r="C257" s="323" t="str">
        <f aca="false">(IF(AND(C$21&gt;0,C$70&gt;0),C$21/C$70,"n/a"))</f>
        <v>n/a</v>
      </c>
      <c r="D257" s="323" t="str">
        <f aca="false">(IF(AND(D$21&gt;0,D$70&gt;0),D$21/D$70,"n/a"))</f>
        <v>n/a</v>
      </c>
      <c r="E257" s="323" t="str">
        <f aca="false">(IF(AND(E$21&gt;0,E$70&gt;0),E$21/E$70,"n/a"))</f>
        <v>n/a</v>
      </c>
      <c r="F257" s="323" t="str">
        <f aca="false">(IF(AND(F$21&gt;0,F$70&gt;0),F$21/F$70,"n/a"))</f>
        <v>n/a</v>
      </c>
      <c r="G257" s="324" t="str">
        <f aca="false">(IF(AND(G$21&gt;0,G$70&gt;0),G$21/G$70,"n/a"))</f>
        <v>n/a</v>
      </c>
      <c r="H257" s="324" t="str">
        <f aca="false">(IF(AND(H$21&gt;0,H$70&gt;0),H$21/H$70,"n/a"))</f>
        <v>n/a</v>
      </c>
      <c r="I257" s="324" t="str">
        <f aca="false">(IF(AND(I$21&gt;0,I$70&gt;0),I$21/I$70,"n/a"))</f>
        <v>n/a</v>
      </c>
      <c r="J257" s="50"/>
      <c r="K257" s="313"/>
    </row>
    <row r="258" customFormat="false" ht="12.75" hidden="false" customHeight="false" outlineLevel="0" collapsed="false">
      <c r="A258" s="294" t="s">
        <v>350</v>
      </c>
      <c r="B258" s="303" t="n">
        <f aca="false">B$133-B$136</f>
        <v>0</v>
      </c>
      <c r="C258" s="303" t="n">
        <f aca="false">C$133-C$136</f>
        <v>0</v>
      </c>
      <c r="D258" s="303" t="n">
        <f aca="false">D$133-D$136</f>
        <v>0</v>
      </c>
      <c r="E258" s="303" t="n">
        <f aca="false">E$133-E$136</f>
        <v>0</v>
      </c>
      <c r="F258" s="303" t="n">
        <f aca="false">F$133-F$136</f>
        <v>0</v>
      </c>
      <c r="G258" s="304" t="n">
        <f aca="false">G$133-G$136</f>
        <v>0</v>
      </c>
      <c r="H258" s="304" t="n">
        <f aca="false">H$133-H$136</f>
        <v>0</v>
      </c>
      <c r="I258" s="304" t="n">
        <f aca="false">I$133-I$136</f>
        <v>0</v>
      </c>
      <c r="J258" s="415"/>
    </row>
    <row r="259" customFormat="false" ht="12.75" hidden="false" customHeight="false" outlineLevel="0" collapsed="false">
      <c r="A259" s="294" t="s">
        <v>351</v>
      </c>
      <c r="B259" s="323" t="str">
        <f aca="false">(IF(B$70&gt;0,B$258/B$70, "n/a"))</f>
        <v>n/a</v>
      </c>
      <c r="C259" s="323" t="str">
        <f aca="false">(IF(C$70&gt;0,C$258/C$70, "na"))</f>
        <v>na</v>
      </c>
      <c r="D259" s="323" t="str">
        <f aca="false">(IF(D$70&gt;0,D$258/D$70, "na"))</f>
        <v>na</v>
      </c>
      <c r="E259" s="323" t="str">
        <f aca="false">(IF(E$70&gt;0,E$258/E$70, "na"))</f>
        <v>na</v>
      </c>
      <c r="F259" s="323" t="str">
        <f aca="false">(IF(F$70&gt;0,F$258/F$70, "na"))</f>
        <v>na</v>
      </c>
      <c r="G259" s="324" t="str">
        <f aca="false">(IF(G$70&gt;0,G$258/G$70, "na"))</f>
        <v>na</v>
      </c>
      <c r="H259" s="324" t="str">
        <f aca="false">(IF(H$70&gt;0,H$258/H$70, "na"))</f>
        <v>na</v>
      </c>
      <c r="I259" s="324" t="str">
        <f aca="false">(IF(I$70&gt;0,I$258/I$70, "na"))</f>
        <v>na</v>
      </c>
      <c r="J259" s="415"/>
    </row>
    <row r="260" customFormat="false" ht="12.75" hidden="false" customHeight="false" outlineLevel="0" collapsed="false">
      <c r="A260" s="298" t="s">
        <v>352</v>
      </c>
      <c r="B260" s="416" t="str">
        <f aca="false">IF(B$71&gt;0,B$258/B$71, "n/a")</f>
        <v>n/a</v>
      </c>
      <c r="C260" s="416" t="str">
        <f aca="false">IF(C$71&gt;0,C$258/C$71, "n/a")</f>
        <v>n/a</v>
      </c>
      <c r="D260" s="416" t="str">
        <f aca="false">IF(D$71&gt;0,D$258/D$71, "n/a")</f>
        <v>n/a</v>
      </c>
      <c r="E260" s="416" t="str">
        <f aca="false">IF(E$71&gt;0,E$258/E$71, "n/a")</f>
        <v>n/a</v>
      </c>
      <c r="F260" s="416" t="str">
        <f aca="false">IF(F$71&gt;0,F$258/F$71, "n/a")</f>
        <v>n/a</v>
      </c>
      <c r="G260" s="417" t="str">
        <f aca="false">IF(G$71&gt;0,G$258/G$71, "n/a")</f>
        <v>n/a</v>
      </c>
      <c r="H260" s="417" t="str">
        <f aca="false">IF(H$71&gt;0,H$258/H$71, "n/a")</f>
        <v>n/a</v>
      </c>
      <c r="I260" s="417" t="str">
        <f aca="false">IF(I$71&gt;0,I$258/I$71, "n/a")</f>
        <v>n/a</v>
      </c>
      <c r="J260" s="50"/>
    </row>
    <row r="261" customFormat="false" ht="10.5" hidden="false" customHeight="true" outlineLevel="0" collapsed="false">
      <c r="A261" s="418" t="s">
        <v>268</v>
      </c>
      <c r="B261" s="419"/>
      <c r="C261" s="420"/>
      <c r="D261" s="420"/>
      <c r="E261" s="420"/>
      <c r="F261" s="420"/>
      <c r="G261" s="421"/>
      <c r="H261" s="421"/>
      <c r="I261" s="421"/>
      <c r="J261" s="50"/>
    </row>
    <row r="262" customFormat="false" ht="10.5" hidden="false" customHeight="true" outlineLevel="0" collapsed="false">
      <c r="A262" s="298" t="s">
        <v>353</v>
      </c>
      <c r="B262" s="339" t="str">
        <f aca="false">IF((B$174-B$172)=0,"n/a",B$133/(B$174-B$172))</f>
        <v>n/a</v>
      </c>
      <c r="C262" s="339" t="str">
        <f aca="false">IF((C$174-C$172)=0,"n/a",C$133/(C$174-C$172))</f>
        <v>n/a</v>
      </c>
      <c r="D262" s="339" t="str">
        <f aca="false">IF((D$174-D$172)=0,"n/a",D$133/(D$174-D$172))</f>
        <v>n/a</v>
      </c>
      <c r="E262" s="339" t="str">
        <f aca="false">IF((E$174-E$172)=0,"n/a",E$133/(E$174-E$172))</f>
        <v>n/a</v>
      </c>
      <c r="F262" s="339" t="str">
        <f aca="false">IF((F$174-F$172)=0,"n/a",F$133/(F$174-F$172))</f>
        <v>n/a</v>
      </c>
      <c r="G262" s="422" t="str">
        <f aca="false">IF((G$174-G$172)=0,"n/a",G$133/(G$174-G$172))</f>
        <v>n/a</v>
      </c>
      <c r="H262" s="422" t="str">
        <f aca="false">IF((H$174-H$172)=0,"n/a",H$133/(H$174-H$172))</f>
        <v>n/a</v>
      </c>
      <c r="I262" s="422" t="str">
        <f aca="false">IF((I$174-I$172)=0,"n/a",I$133/(I$174-I$172))</f>
        <v>n/a</v>
      </c>
      <c r="J262" s="50"/>
    </row>
    <row r="263" customFormat="false" ht="10.5" hidden="false" customHeight="true" outlineLevel="0" collapsed="false">
      <c r="A263" s="423" t="s">
        <v>354</v>
      </c>
      <c r="B263" s="424"/>
      <c r="C263" s="424"/>
      <c r="D263" s="424"/>
      <c r="E263" s="424"/>
      <c r="F263" s="424"/>
      <c r="G263" s="425"/>
      <c r="H263" s="425"/>
      <c r="I263" s="425"/>
      <c r="J263" s="50"/>
    </row>
    <row r="264" customFormat="false" ht="10.5" hidden="false" customHeight="true" outlineLevel="0" collapsed="false">
      <c r="A264" s="294" t="s">
        <v>355</v>
      </c>
      <c r="B264" s="411" t="str">
        <f aca="false">IF(B$133=0,"n/a",(((B$177+B$178+B$181)-(B$188+B$189))/B$133))</f>
        <v>n/a</v>
      </c>
      <c r="C264" s="411" t="str">
        <f aca="false">IF(C$133=0,"n/a",(((C$177+C$178+C$181)-(C$188+C$189))/C$133))</f>
        <v>n/a</v>
      </c>
      <c r="D264" s="411" t="str">
        <f aca="false">IF(D$133=0,"n/a",(((D$177+D$178+D$181)-(D$188+D$189))/D$133))</f>
        <v>n/a</v>
      </c>
      <c r="E264" s="411" t="str">
        <f aca="false">IF(E$133=0,"n/a",(((E$177+E$178+E$181)-(E$188+E$189))/E$133))</f>
        <v>n/a</v>
      </c>
      <c r="F264" s="411" t="str">
        <f aca="false">IF(F$133=0,"n/a",(((F$177+F$178+F$181)-(F$188+F$189))/F$133))</f>
        <v>n/a</v>
      </c>
      <c r="G264" s="412" t="str">
        <f aca="false">IF(G$133=0,"n/a",(((G$177+G$178+G$181)-(G$188+G$189))/G$133))</f>
        <v>n/a</v>
      </c>
      <c r="H264" s="412" t="str">
        <f aca="false">IF(H$133=0,"n/a",(((H$177+H$178+H$181)-(H$188+H$189))/H$133))</f>
        <v>n/a</v>
      </c>
      <c r="I264" s="412" t="str">
        <f aca="false">IF(I$133=0,"n/a",(((I$177+I$178+I$181)-(I$188+I$189))/I$133))</f>
        <v>n/a</v>
      </c>
      <c r="J264" s="50"/>
    </row>
    <row r="265" customFormat="false" ht="10.5" hidden="false" customHeight="true" outlineLevel="0" collapsed="false">
      <c r="A265" s="294" t="s">
        <v>356</v>
      </c>
      <c r="B265" s="354" t="str">
        <f aca="false">IF(B$133=0, "n/a", B$192/B$133*365)</f>
        <v>n/a</v>
      </c>
      <c r="C265" s="354" t="str">
        <f aca="false">IF(C$133=0, "n/a", C$192/C$133*365)</f>
        <v>n/a</v>
      </c>
      <c r="D265" s="354" t="str">
        <f aca="false">IF(D$133=0, "n/a", D$192/D$133*365)</f>
        <v>n/a</v>
      </c>
      <c r="E265" s="354" t="str">
        <f aca="false">IF(E$133=0, "n/a", E$192/E$133*365)</f>
        <v>n/a</v>
      </c>
      <c r="F265" s="354" t="str">
        <f aca="false">IF(F$133=0, "n/a", F$192/F$133*365)</f>
        <v>n/a</v>
      </c>
      <c r="G265" s="426" t="str">
        <f aca="false">IF(G$133=0, "n/a", G$192/G$133*365)</f>
        <v>n/a</v>
      </c>
      <c r="H265" s="426" t="str">
        <f aca="false">IF(H$133=0, "n/a", H$192/H$133*365)</f>
        <v>n/a</v>
      </c>
      <c r="I265" s="426" t="str">
        <f aca="false">IF(I$133=0, "n/a", I$192/I$133*365)</f>
        <v>n/a</v>
      </c>
      <c r="J265" s="50"/>
    </row>
    <row r="266" customFormat="false" ht="10.5" hidden="false" customHeight="true" outlineLevel="0" collapsed="false">
      <c r="A266" s="294" t="s">
        <v>357</v>
      </c>
      <c r="B266" s="354" t="str">
        <f aca="false">IF(B$136&gt;0,B$177/(B$136/365),IF(B$138&gt;0,B$177/(B$138/365), "n/a"))</f>
        <v>n/a</v>
      </c>
      <c r="C266" s="354" t="str">
        <f aca="false">IF(C$136&gt;0,C$177/(C$136/365),IF(C$138&gt;0,C$177/(C$138/365), "n/a"))</f>
        <v>n/a</v>
      </c>
      <c r="D266" s="354" t="str">
        <f aca="false">IF(D$136&gt;0,D$177/(D$136/365),IF(D$138&gt;0,D$177/(D$138/365), "n/a"))</f>
        <v>n/a</v>
      </c>
      <c r="E266" s="354" t="str">
        <f aca="false">IF(E$136&gt;0,E$177/(E$136/365),IF(E$138&gt;0,E$177/(E$138/365), "n/a"))</f>
        <v>n/a</v>
      </c>
      <c r="F266" s="354" t="str">
        <f aca="false">IF(F$136&gt;0,F$177/(F$136/365),IF(F$138&gt;0,F$177/(F$138/365), "n/a"))</f>
        <v>n/a</v>
      </c>
      <c r="G266" s="426" t="str">
        <f aca="false">IF(G$136&gt;0,G$177/(G$136/365),IF(G$138&gt;0,G$177/(G$138/365), "n/a"))</f>
        <v>n/a</v>
      </c>
      <c r="H266" s="426" t="str">
        <f aca="false">IF(H$136&gt;0,H$177/(H$136/365),IF(H$138&gt;0,H$177/(H$138/365), "n/a"))</f>
        <v>n/a</v>
      </c>
      <c r="I266" s="426" t="str">
        <f aca="false">IF(I$136&gt;0,I$177/(I$136/365),IF(I$138&gt;0,I$177/(I$138/365), "n/a"))</f>
        <v>n/a</v>
      </c>
      <c r="J266" s="50"/>
    </row>
    <row r="267" customFormat="false" ht="10.5" hidden="false" customHeight="true" outlineLevel="0" collapsed="false">
      <c r="A267" s="294" t="s">
        <v>358</v>
      </c>
      <c r="B267" s="354" t="str">
        <f aca="false">IF(B$133&gt;0,B$178/(B$133/365),"na")</f>
        <v>na</v>
      </c>
      <c r="C267" s="354" t="str">
        <f aca="false">IF(C$133&gt;0,C$178/(C$133/365),"na")</f>
        <v>na</v>
      </c>
      <c r="D267" s="354" t="str">
        <f aca="false">IF(D$133&gt;0,D$178/(D$133/365),"na")</f>
        <v>na</v>
      </c>
      <c r="E267" s="354" t="str">
        <f aca="false">IF(E$133&gt;0,E$178/(E$133/365),"na")</f>
        <v>na</v>
      </c>
      <c r="F267" s="354" t="str">
        <f aca="false">IF(F$133&gt;0,F$178/(F$133/365),"na")</f>
        <v>na</v>
      </c>
      <c r="G267" s="426" t="str">
        <f aca="false">IF(G$133&gt;0,G$178/(G$133/365),"na")</f>
        <v>na</v>
      </c>
      <c r="H267" s="426" t="str">
        <f aca="false">IF(H$133&gt;0,H$178/(H$133/365),"na")</f>
        <v>na</v>
      </c>
      <c r="I267" s="426" t="str">
        <f aca="false">IF(I$133&gt;0,I$178/(I$133/365),"na")</f>
        <v>na</v>
      </c>
      <c r="J267" s="50"/>
    </row>
    <row r="268" customFormat="false" ht="10.5" hidden="false" customHeight="true" outlineLevel="0" collapsed="false">
      <c r="A268" s="427" t="s">
        <v>359</v>
      </c>
      <c r="B268" s="428" t="str">
        <f aca="false">IF(B$136&gt;0,B$188/B$136*365,IF(B$138&gt;0,B$188/B$138*365, "na"))</f>
        <v>na</v>
      </c>
      <c r="C268" s="428" t="str">
        <f aca="false">IF(C$136&gt;0,C$188/C$136*365,IF(C$138&gt;0,C$188/C$138*365, "na"))</f>
        <v>na</v>
      </c>
      <c r="D268" s="428" t="str">
        <f aca="false">IF(D$136&gt;0,D$188/D$136*365,IF(D$138&gt;0,D$188/D$138*365, "na"))</f>
        <v>na</v>
      </c>
      <c r="E268" s="428" t="str">
        <f aca="false">IF(E$136&gt;0,E$188/E$136*365,IF(E$138&gt;0,E$188/E$138*365, "na"))</f>
        <v>na</v>
      </c>
      <c r="F268" s="428" t="str">
        <f aca="false">IF(F$136&gt;0,F$188/F$136*365,IF(F$138&gt;0,F$188/F$138*365, "na"))</f>
        <v>na</v>
      </c>
      <c r="G268" s="429" t="str">
        <f aca="false">IF(G$136&gt;0,G$188/G$136*365,IF(G$138&gt;0,G$188/G$138*365, "na"))</f>
        <v>na</v>
      </c>
      <c r="H268" s="429" t="str">
        <f aca="false">IF(H$136&gt;0,H$188/H$136*365,IF(H$138&gt;0,H$188/H$138*365, "na"))</f>
        <v>na</v>
      </c>
      <c r="I268" s="429" t="str">
        <f aca="false">IF(I$136&gt;0,I$188/I$136*365,IF(I$138&gt;0,I$188/I$138*365, "na"))</f>
        <v>na</v>
      </c>
      <c r="J268" s="62"/>
    </row>
    <row r="269" customFormat="false" ht="10.5" hidden="false" customHeight="true" outlineLevel="0" collapsed="false">
      <c r="A269" s="313"/>
      <c r="B269" s="316"/>
      <c r="C269" s="316"/>
      <c r="D269" s="316"/>
      <c r="E269" s="316"/>
      <c r="F269" s="316"/>
      <c r="G269" s="316"/>
      <c r="H269" s="316"/>
      <c r="I269" s="316"/>
      <c r="J269" s="19"/>
    </row>
    <row r="270" customFormat="false" ht="10.5" hidden="false" customHeight="true" outlineLevel="0" collapsed="false">
      <c r="A270" s="313"/>
      <c r="B270" s="316"/>
      <c r="C270" s="316"/>
      <c r="D270" s="316"/>
      <c r="E270" s="316"/>
      <c r="F270" s="316"/>
      <c r="G270" s="316"/>
      <c r="H270" s="316"/>
      <c r="I270" s="316"/>
      <c r="J270" s="19"/>
    </row>
    <row r="271" customFormat="false" ht="10.5" hidden="false" customHeight="true" outlineLevel="0" collapsed="false">
      <c r="A271" s="313"/>
      <c r="B271" s="309"/>
      <c r="C271" s="309"/>
      <c r="D271" s="309"/>
      <c r="E271" s="309"/>
      <c r="F271" s="309"/>
      <c r="G271" s="309"/>
      <c r="H271" s="309"/>
      <c r="I271" s="309"/>
      <c r="J271" s="19"/>
    </row>
    <row r="272" customFormat="false" ht="12.75" hidden="false" customHeight="false" outlineLevel="0" collapsed="false">
      <c r="B272" s="430" t="s">
        <v>255</v>
      </c>
      <c r="C272" s="430"/>
      <c r="D272" s="430"/>
      <c r="E272" s="430"/>
      <c r="F272" s="430"/>
      <c r="G272" s="430"/>
      <c r="H272" s="431"/>
      <c r="I272" s="431"/>
    </row>
    <row r="273" customFormat="false" ht="13.5" hidden="false" customHeight="false" outlineLevel="0" collapsed="false">
      <c r="B273" s="430"/>
      <c r="C273" s="430"/>
      <c r="D273" s="430"/>
      <c r="E273" s="430"/>
      <c r="F273" s="430"/>
      <c r="G273" s="430"/>
      <c r="H273" s="431"/>
      <c r="I273" s="431"/>
    </row>
    <row r="274" customFormat="false" ht="12.75" hidden="false" customHeight="false" outlineLevel="0" collapsed="false">
      <c r="B274" s="116"/>
      <c r="C274" s="313"/>
      <c r="D274" s="313"/>
      <c r="E274" s="313"/>
      <c r="F274" s="313"/>
      <c r="G274" s="432"/>
      <c r="H274" s="313"/>
      <c r="I274" s="313"/>
    </row>
    <row r="275" customFormat="false" ht="17.25" hidden="false" customHeight="true" outlineLevel="0" collapsed="false">
      <c r="B275" s="433" t="s">
        <v>360</v>
      </c>
      <c r="C275" s="433"/>
      <c r="D275" s="434" t="s">
        <v>361</v>
      </c>
      <c r="E275" s="434"/>
      <c r="F275" s="435" t="s">
        <v>362</v>
      </c>
      <c r="G275" s="435"/>
      <c r="H275" s="436"/>
      <c r="I275" s="436"/>
      <c r="K275" s="437"/>
      <c r="L275" s="437"/>
    </row>
    <row r="276" customFormat="false" ht="14.25" hidden="false" customHeight="true" outlineLevel="0" collapsed="false">
      <c r="B276" s="438" t="n">
        <f aca="false">Accounts!$G$35</f>
        <v>46021</v>
      </c>
      <c r="C276" s="438" t="n">
        <v>44926</v>
      </c>
      <c r="D276" s="439" t="n">
        <f aca="false">IF(ISERR(PRODUCT(B$284,D$284,F$284)),"n/a",PRODUCT(B$284,D$284,F$284))</f>
        <v>0</v>
      </c>
      <c r="E276" s="439" t="e">
        <f aca="false">#REF!*#REF!*#REF!</f>
        <v>#REF!</v>
      </c>
      <c r="F276" s="440" t="s">
        <v>254</v>
      </c>
      <c r="G276" s="441"/>
      <c r="H276" s="440"/>
      <c r="I276" s="440"/>
      <c r="K276" s="313"/>
    </row>
    <row r="277" customFormat="false" ht="14.25" hidden="false" customHeight="true" outlineLevel="0" collapsed="false">
      <c r="B277" s="442" t="n">
        <f aca="false">Accounts!$F$35</f>
        <v>45656</v>
      </c>
      <c r="C277" s="442" t="n">
        <v>44561</v>
      </c>
      <c r="D277" s="443" t="n">
        <f aca="false">IF(ISERR(PRODUCT(B$285,D$285,F$285)),"n/a",PRODUCT(B$285,D$285,F$285))</f>
        <v>0</v>
      </c>
      <c r="E277" s="443" t="e">
        <f aca="false">#REF!*#REF!*#REF!</f>
        <v>#REF!</v>
      </c>
      <c r="F277" s="126"/>
      <c r="G277" s="444" t="n">
        <v>1</v>
      </c>
      <c r="H277" s="445"/>
      <c r="I277" s="445"/>
      <c r="K277" s="446"/>
    </row>
    <row r="278" customFormat="false" ht="14.25" hidden="false" customHeight="true" outlineLevel="0" collapsed="false">
      <c r="B278" s="438" t="n">
        <f aca="false">Accounts!$E$35</f>
        <v>45291</v>
      </c>
      <c r="C278" s="438" t="n">
        <v>44196</v>
      </c>
      <c r="D278" s="439" t="n">
        <f aca="false">IF(ISERR(PRODUCT(B$286,D$286,F$286)),"n/a",PRODUCT(B$286,D$286,F$286))</f>
        <v>0</v>
      </c>
      <c r="E278" s="439" t="e">
        <f aca="false">#REF!*#REF!*#REF!</f>
        <v>#REF!</v>
      </c>
      <c r="F278" s="440" t="s">
        <v>363</v>
      </c>
      <c r="G278" s="447"/>
      <c r="H278" s="440"/>
      <c r="I278" s="440"/>
      <c r="K278" s="313"/>
    </row>
    <row r="279" customFormat="false" ht="14.25" hidden="false" customHeight="true" outlineLevel="0" collapsed="false">
      <c r="B279" s="442" t="n">
        <f aca="false">Accounts!$D$35</f>
        <v>44926</v>
      </c>
      <c r="C279" s="442" t="n">
        <v>43830</v>
      </c>
      <c r="D279" s="443" t="n">
        <f aca="false">PRODUCT(B287,D$287,F$287)</f>
        <v>0</v>
      </c>
      <c r="E279" s="443" t="e">
        <f aca="false">#REF!*#REF!*#REF!</f>
        <v>#REF!</v>
      </c>
      <c r="F279" s="126"/>
      <c r="G279" s="444" t="n">
        <v>1</v>
      </c>
      <c r="H279" s="445"/>
      <c r="I279" s="445"/>
      <c r="K279" s="446"/>
    </row>
    <row r="280" customFormat="false" ht="14.25" hidden="false" customHeight="true" outlineLevel="0" collapsed="false">
      <c r="B280" s="438" t="n">
        <f aca="false">Accounts!$C$35</f>
        <v>44561</v>
      </c>
      <c r="C280" s="438" t="n">
        <v>43465</v>
      </c>
      <c r="D280" s="439" t="n">
        <f aca="false">PRODUCT(B$288,D$288,F$288)</f>
        <v>0</v>
      </c>
      <c r="E280" s="439" t="e">
        <f aca="false">#REF!*#REF!*#REF!</f>
        <v>#REF!</v>
      </c>
      <c r="F280" s="440" t="s">
        <v>364</v>
      </c>
      <c r="G280" s="447"/>
      <c r="H280" s="440"/>
      <c r="I280" s="440"/>
      <c r="K280" s="313"/>
    </row>
    <row r="281" customFormat="false" ht="14.25" hidden="false" customHeight="true" outlineLevel="0" collapsed="false">
      <c r="B281" s="448" t="n">
        <f aca="false">Accounts!$B$35</f>
        <v>44196</v>
      </c>
      <c r="C281" s="448" t="n">
        <v>43100</v>
      </c>
      <c r="D281" s="449" t="n">
        <f aca="false">PRODUCT(B$289,D$289,F$289)</f>
        <v>0</v>
      </c>
      <c r="E281" s="449" t="e">
        <f aca="false">#REF!*#REF!*#REF!</f>
        <v>#REF!</v>
      </c>
      <c r="F281" s="450"/>
      <c r="G281" s="451" t="n">
        <v>1</v>
      </c>
      <c r="H281" s="445"/>
      <c r="I281" s="445"/>
      <c r="K281" s="446"/>
    </row>
    <row r="282" customFormat="false" ht="12.75" hidden="false" customHeight="false" outlineLevel="0" collapsed="false">
      <c r="B282" s="116"/>
      <c r="C282" s="313"/>
      <c r="D282" s="313"/>
      <c r="E282" s="313"/>
      <c r="F282" s="313"/>
      <c r="G282" s="432"/>
      <c r="H282" s="313"/>
      <c r="I282" s="313"/>
      <c r="K282" s="313"/>
      <c r="N282" s="452"/>
    </row>
    <row r="283" customFormat="false" ht="17.25" hidden="false" customHeight="true" outlineLevel="0" collapsed="false">
      <c r="B283" s="433" t="s">
        <v>254</v>
      </c>
      <c r="C283" s="433"/>
      <c r="D283" s="434" t="s">
        <v>365</v>
      </c>
      <c r="E283" s="434"/>
      <c r="F283" s="435" t="s">
        <v>366</v>
      </c>
      <c r="G283" s="435"/>
      <c r="H283" s="436"/>
      <c r="I283" s="436"/>
      <c r="K283" s="446"/>
      <c r="M283" s="453"/>
      <c r="N283" s="452"/>
    </row>
    <row r="284" customFormat="false" ht="14.25" hidden="false" customHeight="true" outlineLevel="0" collapsed="false">
      <c r="B284" s="454" t="str">
        <f aca="false">IF(ISERR((G$157/G133)*$G$277),"n/a",(G$157/G133)*$G$277)</f>
        <v>n/a</v>
      </c>
      <c r="C284" s="454"/>
      <c r="D284" s="455" t="str">
        <f aca="false">IF(ISERR(((G$133/((G$174+G$182)-G$190))*$G$279)),"n/a",((G$133/((G$174+G$182)-G$190))*$G$279))</f>
        <v>n/a</v>
      </c>
      <c r="E284" s="455"/>
      <c r="F284" s="456" t="str">
        <f aca="false">IF(ISERR((((1+(G$201/G$211)))*$G$281)),"n/a",(((1+(G$201/G$211)))*$G$281))</f>
        <v>n/a</v>
      </c>
      <c r="G284" s="456"/>
      <c r="H284" s="457"/>
      <c r="I284" s="457"/>
      <c r="M284" s="458"/>
    </row>
    <row r="285" customFormat="false" ht="14.25" hidden="false" customHeight="true" outlineLevel="0" collapsed="false">
      <c r="B285" s="459" t="str">
        <f aca="false">IF(ISERR((F$157/F$133)*$G$277),"n/a",(F$157/F$133)*$G$277)</f>
        <v>n/a</v>
      </c>
      <c r="C285" s="459"/>
      <c r="D285" s="460" t="str">
        <f aca="false">IF(ISERR(((F$133/((F$174+F$182)-F$190))*$G$279)),"n/a",((F$133/((F$174+F$182)-F$190))*$G$279))</f>
        <v>n/a</v>
      </c>
      <c r="E285" s="460"/>
      <c r="F285" s="461" t="str">
        <f aca="false">IF(ISERR((((1+(F$201/F$211)))*$G$281)),"n/a",(((1+(F$201/F$211)))*$G$281))</f>
        <v>n/a</v>
      </c>
      <c r="G285" s="461"/>
      <c r="H285" s="462"/>
      <c r="I285" s="462"/>
      <c r="M285" s="458"/>
    </row>
    <row r="286" customFormat="false" ht="14.25" hidden="false" customHeight="true" outlineLevel="0" collapsed="false">
      <c r="B286" s="454" t="str">
        <f aca="false">IF(ISERR((E$157/E$133)*$G$277),"n/a",(E$157/E$133)*$G$277)</f>
        <v>n/a</v>
      </c>
      <c r="C286" s="454"/>
      <c r="D286" s="455" t="str">
        <f aca="false">IF(ISERR((E$133/((E$174+E$182)-E$190))*$G$279),"n/a",(E$133/((E$174+E$182)-E$190))*$G$279)</f>
        <v>n/a</v>
      </c>
      <c r="E286" s="455"/>
      <c r="F286" s="456" t="str">
        <f aca="false">IF(ISERR(((1+(E$201/E$211)))*$G$281),"n/a",((1+(E$201/E$211)))*$G$281)</f>
        <v>n/a</v>
      </c>
      <c r="G286" s="456"/>
      <c r="H286" s="457"/>
      <c r="I286" s="457"/>
      <c r="M286" s="458"/>
    </row>
    <row r="287" customFormat="false" ht="14.25" hidden="false" customHeight="true" outlineLevel="0" collapsed="false">
      <c r="B287" s="459" t="str">
        <f aca="false">IF(D$133&gt;0,D$157/D$133,"n/a")</f>
        <v>n/a</v>
      </c>
      <c r="C287" s="459"/>
      <c r="D287" s="460" t="str">
        <f aca="false">IF(((D$174+D$182)-D$190)&gt;0,((D$133/((D$174+D$182)-D$190))),"n/a")</f>
        <v>n/a</v>
      </c>
      <c r="E287" s="460"/>
      <c r="F287" s="461" t="str">
        <f aca="false">IF(D$211&gt;0,(1+(D$201/D$211)),"n/a")</f>
        <v>n/a</v>
      </c>
      <c r="G287" s="461"/>
      <c r="H287" s="462"/>
      <c r="I287" s="462"/>
    </row>
    <row r="288" customFormat="false" ht="14.25" hidden="false" customHeight="true" outlineLevel="0" collapsed="false">
      <c r="B288" s="454" t="str">
        <f aca="false">IF(C$133&gt;0,C$157/C$133, "n/a")</f>
        <v>n/a</v>
      </c>
      <c r="C288" s="454"/>
      <c r="D288" s="455" t="str">
        <f aca="false">IF(((C$174+C$182)-C$190)&gt;0,((C$133/((C$174+C$182)-C$190))),"n/a")</f>
        <v>n/a</v>
      </c>
      <c r="E288" s="455"/>
      <c r="F288" s="456" t="str">
        <f aca="false">IF(C$211&gt;0,(1+(C$201/C$211)),"n/a")</f>
        <v>n/a</v>
      </c>
      <c r="G288" s="456"/>
      <c r="H288" s="457"/>
      <c r="I288" s="457"/>
    </row>
    <row r="289" customFormat="false" ht="14.25" hidden="false" customHeight="true" outlineLevel="0" collapsed="false">
      <c r="B289" s="463" t="str">
        <f aca="false">IF(B$133&gt;0,B$157/B$133,"n/a")</f>
        <v>n/a</v>
      </c>
      <c r="C289" s="463"/>
      <c r="D289" s="464" t="str">
        <f aca="false">IF(((B$174+B$182)-B$190)&gt;0,((B$133/((B$174+B$182)-B$190))),"n/a")</f>
        <v>n/a</v>
      </c>
      <c r="E289" s="464"/>
      <c r="F289" s="465" t="str">
        <f aca="false">IF(B$211&gt;0,(1+(B$201/B$211)),"n/a")</f>
        <v>n/a</v>
      </c>
      <c r="G289" s="465"/>
      <c r="H289" s="462"/>
      <c r="I289" s="462"/>
    </row>
    <row r="290" customFormat="false" ht="12.75" hidden="false" customHeight="false" outlineLevel="0" collapsed="false">
      <c r="B290" s="116"/>
      <c r="C290" s="313"/>
      <c r="D290" s="313"/>
      <c r="E290" s="313"/>
      <c r="F290" s="313"/>
      <c r="G290" s="432"/>
      <c r="H290" s="313"/>
      <c r="I290" s="313"/>
    </row>
    <row r="291" customFormat="false" ht="17.25" hidden="false" customHeight="true" outlineLevel="0" collapsed="false">
      <c r="B291" s="433" t="s">
        <v>367</v>
      </c>
      <c r="C291" s="433"/>
      <c r="D291" s="434" t="s">
        <v>368</v>
      </c>
      <c r="E291" s="434"/>
      <c r="F291" s="435" t="s">
        <v>369</v>
      </c>
      <c r="G291" s="435"/>
      <c r="H291" s="436"/>
      <c r="I291" s="436"/>
    </row>
    <row r="292" customFormat="false" ht="14.25" hidden="false" customHeight="true" outlineLevel="0" collapsed="false">
      <c r="B292" s="466" t="n">
        <f aca="false">G$29</f>
        <v>0</v>
      </c>
      <c r="C292" s="466"/>
      <c r="D292" s="467" t="n">
        <f aca="false">G$21</f>
        <v>0</v>
      </c>
      <c r="E292" s="467"/>
      <c r="F292" s="468" t="e">
        <f aca="false">SUM(G$174,G$182)</f>
        <v>#REF!</v>
      </c>
      <c r="G292" s="468"/>
      <c r="H292" s="469"/>
      <c r="I292" s="469"/>
    </row>
    <row r="293" customFormat="false" ht="14.25" hidden="false" customHeight="true" outlineLevel="0" collapsed="false">
      <c r="B293" s="470" t="n">
        <f aca="false">F$29</f>
        <v>0</v>
      </c>
      <c r="C293" s="470"/>
      <c r="D293" s="471" t="n">
        <f aca="false">F$21</f>
        <v>0</v>
      </c>
      <c r="E293" s="471"/>
      <c r="F293" s="472" t="e">
        <f aca="false">SUM(F$174,F$182)</f>
        <v>#REF!</v>
      </c>
      <c r="G293" s="472"/>
      <c r="H293" s="473"/>
      <c r="I293" s="473"/>
    </row>
    <row r="294" customFormat="false" ht="14.25" hidden="false" customHeight="true" outlineLevel="0" collapsed="false">
      <c r="A294" s="474"/>
      <c r="B294" s="466" t="n">
        <f aca="false">E$29</f>
        <v>0</v>
      </c>
      <c r="C294" s="466"/>
      <c r="D294" s="467" t="n">
        <f aca="false">E$21</f>
        <v>0</v>
      </c>
      <c r="E294" s="467"/>
      <c r="F294" s="468" t="e">
        <f aca="false">SUM(E$174,E$182)</f>
        <v>#REF!</v>
      </c>
      <c r="G294" s="468"/>
      <c r="H294" s="469"/>
      <c r="I294" s="469"/>
    </row>
    <row r="295" customFormat="false" ht="14.25" hidden="false" customHeight="true" outlineLevel="0" collapsed="false">
      <c r="A295" s="474"/>
      <c r="B295" s="470" t="n">
        <f aca="false">D$29</f>
        <v>0</v>
      </c>
      <c r="C295" s="470"/>
      <c r="D295" s="471" t="n">
        <f aca="false">D$21</f>
        <v>0</v>
      </c>
      <c r="E295" s="471"/>
      <c r="F295" s="472" t="n">
        <f aca="false">SUM(D$174,D$182)</f>
        <v>0</v>
      </c>
      <c r="G295" s="472"/>
      <c r="H295" s="473"/>
      <c r="I295" s="473"/>
    </row>
    <row r="296" customFormat="false" ht="14.25" hidden="false" customHeight="true" outlineLevel="0" collapsed="false">
      <c r="A296" s="474"/>
      <c r="B296" s="466" t="n">
        <f aca="false">C$29</f>
        <v>0</v>
      </c>
      <c r="C296" s="466"/>
      <c r="D296" s="467" t="n">
        <f aca="false">C$21</f>
        <v>0</v>
      </c>
      <c r="E296" s="467"/>
      <c r="F296" s="468" t="n">
        <f aca="false">SUM($C$174,$C$182)</f>
        <v>0</v>
      </c>
      <c r="G296" s="468"/>
      <c r="H296" s="469"/>
      <c r="I296" s="469"/>
    </row>
    <row r="297" customFormat="false" ht="14.25" hidden="false" customHeight="true" outlineLevel="0" collapsed="false">
      <c r="B297" s="475" t="n">
        <f aca="false">B$29</f>
        <v>0</v>
      </c>
      <c r="C297" s="475"/>
      <c r="D297" s="476" t="n">
        <f aca="false">B$21</f>
        <v>0</v>
      </c>
      <c r="E297" s="476"/>
      <c r="F297" s="477" t="n">
        <f aca="false">SUM(B$174,B$182)</f>
        <v>0</v>
      </c>
      <c r="G297" s="477"/>
      <c r="H297" s="473"/>
      <c r="I297" s="473"/>
    </row>
    <row r="298" customFormat="false" ht="13.5" hidden="false" customHeight="false" outlineLevel="0" collapsed="false">
      <c r="B298" s="390"/>
      <c r="C298" s="391"/>
      <c r="D298" s="391"/>
      <c r="E298" s="391"/>
      <c r="F298" s="391"/>
      <c r="G298" s="478"/>
      <c r="H298" s="313"/>
      <c r="I298" s="313"/>
    </row>
    <row r="300" customFormat="false" ht="12.75" hidden="true" customHeight="false" outlineLevel="0" collapsed="false"/>
    <row r="301" customFormat="false" ht="12.75" hidden="true" customHeight="false" outlineLevel="0" collapsed="false"/>
    <row r="302" customFormat="false" ht="12.75" hidden="true" customHeight="false" outlineLevel="0" collapsed="false"/>
    <row r="303" customFormat="false" ht="12.75" hidden="true" customHeight="false" outlineLevel="0" collapsed="false"/>
    <row r="304" customFormat="false" ht="12.75" hidden="true" customHeight="false" outlineLevel="0" collapsed="false"/>
    <row r="305" customFormat="false" ht="12.75" hidden="true" customHeight="false" outlineLevel="0" collapsed="false"/>
    <row r="306" customFormat="false" ht="12.75" hidden="true" customHeight="false" outlineLevel="0" collapsed="false"/>
    <row r="307" customFormat="false" ht="12.75" hidden="true" customHeight="false" outlineLevel="0" collapsed="false"/>
    <row r="308" customFormat="false" ht="12.75" hidden="true" customHeight="false" outlineLevel="0" collapsed="false"/>
    <row r="309" customFormat="false" ht="12.75" hidden="true" customHeight="false" outlineLevel="0" collapsed="false"/>
    <row r="310" customFormat="false" ht="12.75" hidden="true" customHeight="false" outlineLevel="0" collapsed="false"/>
    <row r="311" customFormat="false" ht="12.75" hidden="true" customHeight="false" outlineLevel="0" collapsed="false"/>
    <row r="312" customFormat="false" ht="12.75" hidden="true" customHeight="false" outlineLevel="0" collapsed="false"/>
    <row r="313" customFormat="false" ht="12.75" hidden="true" customHeight="false" outlineLevel="0" collapsed="false"/>
    <row r="314" customFormat="false" ht="12.75" hidden="true" customHeight="false" outlineLevel="0" collapsed="false">
      <c r="D314" s="453" t="s">
        <v>370</v>
      </c>
    </row>
    <row r="315" customFormat="false" ht="12.75" hidden="true" customHeight="false" outlineLevel="0" collapsed="false">
      <c r="D315" s="458" t="n">
        <v>-0.15</v>
      </c>
    </row>
    <row r="316" customFormat="false" ht="12.75" hidden="true" customHeight="false" outlineLevel="0" collapsed="false">
      <c r="D316" s="458" t="n">
        <v>-0.1</v>
      </c>
    </row>
    <row r="317" customFormat="false" ht="12.75" hidden="true" customHeight="false" outlineLevel="0" collapsed="false">
      <c r="D317" s="458" t="n">
        <v>-0.05</v>
      </c>
    </row>
    <row r="318" customFormat="false" ht="12.75" hidden="true" customHeight="false" outlineLevel="0" collapsed="false">
      <c r="D318" s="458" t="n">
        <v>0.05</v>
      </c>
    </row>
    <row r="319" customFormat="false" ht="12.75" hidden="true" customHeight="false" outlineLevel="0" collapsed="false">
      <c r="D319" s="458" t="n">
        <v>0.1</v>
      </c>
    </row>
    <row r="320" customFormat="false" ht="12.75" hidden="true" customHeight="false" outlineLevel="0" collapsed="false">
      <c r="D320" s="458" t="n">
        <v>0.15</v>
      </c>
    </row>
    <row r="321" customFormat="false" ht="12.75" hidden="true" customHeight="false" outlineLevel="0" collapsed="false">
      <c r="D321" s="452"/>
    </row>
    <row r="322" customFormat="false" ht="12.75" hidden="true" customHeight="false" outlineLevel="0" collapsed="false"/>
    <row r="323" customFormat="false" ht="12.75" hidden="true" customHeight="false" outlineLevel="0" collapsed="false">
      <c r="D323" s="474"/>
    </row>
    <row r="324" customFormat="false" ht="12.75" hidden="true" customHeight="false" outlineLevel="0" collapsed="false">
      <c r="D324" s="474" t="n">
        <v>2</v>
      </c>
    </row>
    <row r="325" customFormat="false" ht="12.75" hidden="true" customHeight="false" outlineLevel="0" collapsed="false">
      <c r="D325" s="474" t="n">
        <v>1.75</v>
      </c>
    </row>
    <row r="326" customFormat="false" ht="12.75" hidden="true" customHeight="false" outlineLevel="0" collapsed="false">
      <c r="D326" s="474" t="n">
        <v>1.5</v>
      </c>
    </row>
    <row r="327" customFormat="false" ht="12.75" hidden="true" customHeight="false" outlineLevel="0" collapsed="false">
      <c r="D327" s="474" t="n">
        <v>1.25</v>
      </c>
    </row>
    <row r="328" customFormat="false" ht="12.75" hidden="true" customHeight="false" outlineLevel="0" collapsed="false">
      <c r="D328" s="474" t="n">
        <v>1</v>
      </c>
    </row>
    <row r="329" customFormat="false" ht="12.75" hidden="true" customHeight="false" outlineLevel="0" collapsed="false">
      <c r="D329" s="474" t="n">
        <v>0.75</v>
      </c>
    </row>
    <row r="330" customFormat="false" ht="12.75" hidden="true" customHeight="false" outlineLevel="0" collapsed="false">
      <c r="D330" s="474" t="n">
        <v>0.5</v>
      </c>
    </row>
    <row r="331" customFormat="false" ht="12.75" hidden="true" customHeight="false" outlineLevel="0" collapsed="false">
      <c r="D331" s="474" t="n">
        <v>0.25</v>
      </c>
    </row>
    <row r="332" customFormat="false" ht="12.75" hidden="true" customHeight="false" outlineLevel="0" collapsed="false">
      <c r="D332" s="474" t="n">
        <v>0</v>
      </c>
    </row>
    <row r="333" customFormat="false" ht="13.5" hidden="false" customHeight="false" outlineLevel="0" collapsed="false"/>
    <row r="334" customFormat="false" ht="13.5" hidden="false" customHeight="false" outlineLevel="0" collapsed="false">
      <c r="A334" s="108" t="s">
        <v>132</v>
      </c>
      <c r="B334" s="376"/>
      <c r="C334" s="376"/>
      <c r="D334" s="376"/>
      <c r="E334" s="376"/>
      <c r="F334" s="376"/>
      <c r="G334" s="376"/>
      <c r="H334" s="376"/>
      <c r="I334" s="376"/>
      <c r="J334" s="111"/>
    </row>
    <row r="335" customFormat="false" ht="12.75" hidden="false" customHeight="false" outlineLevel="0" collapsed="false">
      <c r="A335" s="112" t="s">
        <v>39</v>
      </c>
      <c r="B335" s="479" t="n">
        <v>40543</v>
      </c>
      <c r="C335" s="479" t="n">
        <v>40908</v>
      </c>
      <c r="D335" s="479" t="n">
        <v>41274</v>
      </c>
      <c r="E335" s="114" t="n">
        <f aca="false">Accounts!E$14</f>
        <v>45291</v>
      </c>
      <c r="F335" s="114" t="n">
        <f aca="false">Accounts!F$14</f>
        <v>45656</v>
      </c>
      <c r="G335" s="114" t="n">
        <f aca="false">Accounts!G$14</f>
        <v>46021</v>
      </c>
      <c r="H335" s="114" t="n">
        <f aca="false">Accounts!H$14</f>
        <v>46386</v>
      </c>
      <c r="I335" s="114" t="n">
        <f aca="false">Accounts!I$14</f>
        <v>46751</v>
      </c>
      <c r="J335" s="115"/>
    </row>
    <row r="336" customFormat="false" ht="12.75" hidden="false" customHeight="false" outlineLevel="0" collapsed="false">
      <c r="A336" s="116"/>
      <c r="B336" s="480" t="s">
        <v>63</v>
      </c>
      <c r="C336" s="480" t="s">
        <v>63</v>
      </c>
      <c r="D336" s="480" t="s">
        <v>63</v>
      </c>
      <c r="E336" s="71" t="s">
        <v>63</v>
      </c>
      <c r="F336" s="71" t="s">
        <v>63</v>
      </c>
      <c r="G336" s="71" t="s">
        <v>63</v>
      </c>
      <c r="H336" s="71" t="s">
        <v>63</v>
      </c>
      <c r="I336" s="71" t="s">
        <v>63</v>
      </c>
      <c r="J336" s="118"/>
    </row>
    <row r="337" customFormat="false" ht="12.75" hidden="false" customHeight="false" outlineLevel="0" collapsed="false">
      <c r="A337" s="279"/>
      <c r="B337" s="119"/>
      <c r="C337" s="119"/>
      <c r="D337" s="119"/>
      <c r="E337" s="119"/>
      <c r="F337" s="119"/>
      <c r="G337" s="119"/>
      <c r="H337" s="119"/>
      <c r="I337" s="119"/>
      <c r="J337" s="118"/>
    </row>
    <row r="338" customFormat="false" ht="12.75" hidden="false" customHeight="false" outlineLevel="0" collapsed="false">
      <c r="A338" s="120" t="s">
        <v>133</v>
      </c>
      <c r="B338" s="119"/>
      <c r="C338" s="119"/>
      <c r="D338" s="119"/>
      <c r="E338" s="119"/>
      <c r="F338" s="119"/>
      <c r="G338" s="119"/>
      <c r="H338" s="119"/>
      <c r="I338" s="119"/>
      <c r="J338" s="118"/>
    </row>
    <row r="339" customFormat="false" ht="12.75" hidden="false" customHeight="false" outlineLevel="0" collapsed="false">
      <c r="A339" s="121" t="s">
        <v>94</v>
      </c>
      <c r="B339" s="119"/>
      <c r="C339" s="119"/>
      <c r="D339" s="119"/>
      <c r="E339" s="125" t="e">
        <f aca="false">Accounts!E135</f>
        <v>#REF!</v>
      </c>
      <c r="F339" s="125" t="e">
        <f aca="false">Accounts!F135</f>
        <v>#REF!</v>
      </c>
      <c r="G339" s="125" t="e">
        <f aca="false">Accounts!G135</f>
        <v>#REF!</v>
      </c>
      <c r="H339" s="125" t="e">
        <f aca="false">Accounts!H135</f>
        <v>#REF!</v>
      </c>
      <c r="I339" s="125" t="e">
        <f aca="false">Accounts!I135</f>
        <v>#REF!</v>
      </c>
      <c r="J339" s="118"/>
    </row>
    <row r="340" customFormat="false" ht="12.75" hidden="false" customHeight="false" outlineLevel="0" collapsed="false">
      <c r="A340" s="279"/>
      <c r="B340" s="119"/>
      <c r="C340" s="119"/>
      <c r="D340" s="119"/>
      <c r="E340" s="313"/>
      <c r="F340" s="313"/>
      <c r="G340" s="313"/>
      <c r="H340" s="313"/>
      <c r="I340" s="313"/>
      <c r="J340" s="118"/>
    </row>
    <row r="341" customFormat="false" ht="12.75" hidden="false" customHeight="false" outlineLevel="0" collapsed="false">
      <c r="A341" s="121" t="s">
        <v>134</v>
      </c>
      <c r="B341" s="119"/>
      <c r="C341" s="119"/>
      <c r="D341" s="119"/>
      <c r="E341" s="125" t="e">
        <f aca="false">Accounts!E137</f>
        <v>#REF!</v>
      </c>
      <c r="F341" s="125" t="e">
        <f aca="false">Accounts!F137</f>
        <v>#REF!</v>
      </c>
      <c r="G341" s="125" t="e">
        <f aca="false">Accounts!G137</f>
        <v>#REF!</v>
      </c>
      <c r="H341" s="125" t="e">
        <f aca="false">Accounts!H137</f>
        <v>#REF!</v>
      </c>
      <c r="I341" s="125" t="e">
        <f aca="false">Accounts!I137</f>
        <v>#REF!</v>
      </c>
      <c r="J341" s="118"/>
    </row>
    <row r="342" customFormat="false" ht="12.75" hidden="false" customHeight="false" outlineLevel="0" collapsed="false">
      <c r="A342" s="279"/>
      <c r="B342" s="119"/>
      <c r="C342" s="119"/>
      <c r="D342" s="119"/>
      <c r="E342" s="313"/>
      <c r="F342" s="313"/>
      <c r="G342" s="313"/>
      <c r="H342" s="313"/>
      <c r="I342" s="313"/>
      <c r="J342" s="118"/>
    </row>
    <row r="343" customFormat="false" ht="12.75" hidden="false" customHeight="false" outlineLevel="0" collapsed="false">
      <c r="A343" s="123" t="s">
        <v>135</v>
      </c>
      <c r="B343" s="119"/>
      <c r="C343" s="119"/>
      <c r="D343" s="119"/>
      <c r="E343" s="313"/>
      <c r="F343" s="313"/>
      <c r="G343" s="313"/>
      <c r="H343" s="313"/>
      <c r="I343" s="313"/>
      <c r="J343" s="118"/>
    </row>
    <row r="344" customFormat="false" ht="12.75" hidden="false" customHeight="false" outlineLevel="0" collapsed="false">
      <c r="A344" s="124" t="s">
        <v>136</v>
      </c>
      <c r="B344" s="119"/>
      <c r="C344" s="119"/>
      <c r="D344" s="119"/>
      <c r="E344" s="125" t="n">
        <f aca="false">Accounts!E140</f>
        <v>0</v>
      </c>
      <c r="F344" s="125" t="n">
        <f aca="false">Accounts!F140</f>
        <v>0</v>
      </c>
      <c r="G344" s="125" t="n">
        <f aca="false">Accounts!G140</f>
        <v>0</v>
      </c>
      <c r="H344" s="125" t="n">
        <f aca="false">Accounts!H140</f>
        <v>0</v>
      </c>
      <c r="I344" s="125" t="n">
        <f aca="false">Accounts!I140</f>
        <v>0</v>
      </c>
      <c r="J344" s="118"/>
    </row>
    <row r="345" customFormat="false" ht="12.75" hidden="false" customHeight="false" outlineLevel="0" collapsed="false">
      <c r="A345" s="124" t="s">
        <v>137</v>
      </c>
      <c r="B345" s="119"/>
      <c r="C345" s="119"/>
      <c r="D345" s="119"/>
      <c r="E345" s="125" t="n">
        <f aca="false">Accounts!E141</f>
        <v>0</v>
      </c>
      <c r="F345" s="125" t="n">
        <f aca="false">Accounts!F141</f>
        <v>0</v>
      </c>
      <c r="G345" s="125" t="n">
        <f aca="false">Accounts!G141</f>
        <v>0</v>
      </c>
      <c r="H345" s="125" t="n">
        <f aca="false">Accounts!H141</f>
        <v>0</v>
      </c>
      <c r="I345" s="125" t="n">
        <f aca="false">Accounts!I141</f>
        <v>0</v>
      </c>
      <c r="J345" s="118"/>
    </row>
    <row r="346" customFormat="false" ht="12.75" hidden="false" customHeight="false" outlineLevel="0" collapsed="false">
      <c r="A346" s="126" t="s">
        <v>138</v>
      </c>
      <c r="B346" s="119"/>
      <c r="C346" s="119"/>
      <c r="D346" s="119"/>
      <c r="E346" s="125" t="n">
        <f aca="false">Accounts!E142</f>
        <v>0</v>
      </c>
      <c r="F346" s="125" t="n">
        <f aca="false">Accounts!F142</f>
        <v>0</v>
      </c>
      <c r="G346" s="125" t="n">
        <f aca="false">Accounts!G142</f>
        <v>0</v>
      </c>
      <c r="H346" s="125" t="n">
        <f aca="false">Accounts!H142</f>
        <v>0</v>
      </c>
      <c r="I346" s="125" t="n">
        <f aca="false">Accounts!I142</f>
        <v>0</v>
      </c>
      <c r="J346" s="118"/>
    </row>
    <row r="347" customFormat="false" ht="12.75" hidden="false" customHeight="false" outlineLevel="0" collapsed="false">
      <c r="A347" s="124" t="s">
        <v>139</v>
      </c>
      <c r="B347" s="119"/>
      <c r="C347" s="119"/>
      <c r="D347" s="119"/>
      <c r="E347" s="125" t="n">
        <f aca="false">Accounts!E143</f>
        <v>0</v>
      </c>
      <c r="F347" s="125" t="n">
        <f aca="false">Accounts!F143</f>
        <v>0</v>
      </c>
      <c r="G347" s="125" t="n">
        <f aca="false">Accounts!G143</f>
        <v>0</v>
      </c>
      <c r="H347" s="125" t="n">
        <f aca="false">Accounts!H143</f>
        <v>0</v>
      </c>
      <c r="I347" s="125" t="n">
        <f aca="false">Accounts!I143</f>
        <v>0</v>
      </c>
      <c r="J347" s="118"/>
    </row>
    <row r="348" customFormat="false" ht="12.75" hidden="false" customHeight="false" outlineLevel="0" collapsed="false">
      <c r="A348" s="126" t="s">
        <v>140</v>
      </c>
      <c r="B348" s="119"/>
      <c r="C348" s="119"/>
      <c r="D348" s="119"/>
      <c r="E348" s="125" t="n">
        <f aca="false">Accounts!E144</f>
        <v>0</v>
      </c>
      <c r="F348" s="125" t="n">
        <f aca="false">Accounts!F144</f>
        <v>0</v>
      </c>
      <c r="G348" s="125" t="n">
        <f aca="false">Accounts!G144</f>
        <v>0</v>
      </c>
      <c r="H348" s="125" t="n">
        <f aca="false">Accounts!H144</f>
        <v>0</v>
      </c>
      <c r="I348" s="125" t="n">
        <f aca="false">Accounts!I144</f>
        <v>0</v>
      </c>
      <c r="J348" s="118"/>
    </row>
    <row r="349" customFormat="false" ht="13.5" hidden="false" customHeight="false" outlineLevel="0" collapsed="false">
      <c r="A349" s="120" t="s">
        <v>141</v>
      </c>
      <c r="B349" s="119"/>
      <c r="C349" s="119"/>
      <c r="D349" s="119"/>
      <c r="E349" s="127" t="n">
        <f aca="false">Accounts!E145</f>
        <v>0</v>
      </c>
      <c r="F349" s="127" t="n">
        <f aca="false">Accounts!F145</f>
        <v>0</v>
      </c>
      <c r="G349" s="127" t="n">
        <f aca="false">Accounts!G145</f>
        <v>0</v>
      </c>
      <c r="H349" s="127" t="n">
        <f aca="false">Accounts!H145</f>
        <v>0</v>
      </c>
      <c r="I349" s="127" t="n">
        <f aca="false">Accounts!I145</f>
        <v>0</v>
      </c>
      <c r="J349" s="118"/>
    </row>
    <row r="350" customFormat="false" ht="13.5" hidden="false" customHeight="false" outlineLevel="0" collapsed="false">
      <c r="A350" s="121"/>
      <c r="B350" s="119"/>
      <c r="C350" s="119"/>
      <c r="D350" s="119"/>
      <c r="E350" s="313" t="n">
        <f aca="false">Accounts!E146</f>
        <v>0</v>
      </c>
      <c r="F350" s="313" t="n">
        <f aca="false">Accounts!F146</f>
        <v>0</v>
      </c>
      <c r="G350" s="313" t="n">
        <f aca="false">Accounts!G146</f>
        <v>0</v>
      </c>
      <c r="H350" s="313" t="n">
        <f aca="false">Accounts!H146</f>
        <v>0</v>
      </c>
      <c r="I350" s="313" t="n">
        <f aca="false">Accounts!I146</f>
        <v>0</v>
      </c>
      <c r="J350" s="118"/>
    </row>
    <row r="351" customFormat="false" ht="13.5" hidden="false" customHeight="false" outlineLevel="0" collapsed="false">
      <c r="A351" s="120" t="s">
        <v>142</v>
      </c>
      <c r="B351" s="119"/>
      <c r="C351" s="119"/>
      <c r="D351" s="119"/>
      <c r="E351" s="129" t="e">
        <f aca="false">Accounts!E147</f>
        <v>#REF!</v>
      </c>
      <c r="F351" s="129" t="e">
        <f aca="false">Accounts!F147</f>
        <v>#REF!</v>
      </c>
      <c r="G351" s="129" t="e">
        <f aca="false">Accounts!G147</f>
        <v>#REF!</v>
      </c>
      <c r="H351" s="129" t="e">
        <f aca="false">Accounts!H147</f>
        <v>#REF!</v>
      </c>
      <c r="I351" s="129" t="e">
        <f aca="false">Accounts!I147</f>
        <v>#REF!</v>
      </c>
      <c r="J351" s="118"/>
    </row>
    <row r="352" customFormat="false" ht="13.5" hidden="false" customHeight="false" outlineLevel="0" collapsed="false">
      <c r="A352" s="121"/>
      <c r="B352" s="119"/>
      <c r="C352" s="119"/>
      <c r="D352" s="119"/>
      <c r="E352" s="313"/>
      <c r="F352" s="313"/>
      <c r="G352" s="313"/>
      <c r="H352" s="313"/>
      <c r="I352" s="313"/>
      <c r="J352" s="118"/>
    </row>
    <row r="353" customFormat="false" ht="12.75" hidden="false" customHeight="false" outlineLevel="0" collapsed="false">
      <c r="A353" s="121" t="s">
        <v>143</v>
      </c>
      <c r="B353" s="119"/>
      <c r="C353" s="119"/>
      <c r="D353" s="119"/>
      <c r="E353" s="125" t="n">
        <f aca="false">Accounts!E149</f>
        <v>-0</v>
      </c>
      <c r="F353" s="125" t="n">
        <f aca="false">Accounts!F149</f>
        <v>-0</v>
      </c>
      <c r="G353" s="125" t="n">
        <f aca="false">Accounts!G149</f>
        <v>-0</v>
      </c>
      <c r="H353" s="125" t="n">
        <f aca="false">Accounts!H149</f>
        <v>-0</v>
      </c>
      <c r="I353" s="125" t="n">
        <f aca="false">Accounts!I149</f>
        <v>-0</v>
      </c>
      <c r="J353" s="118"/>
    </row>
    <row r="354" customFormat="false" ht="12.75" hidden="false" customHeight="false" outlineLevel="0" collapsed="false">
      <c r="A354" s="121" t="s">
        <v>144</v>
      </c>
      <c r="B354" s="119"/>
      <c r="C354" s="119"/>
      <c r="D354" s="119"/>
      <c r="E354" s="130" t="n">
        <f aca="false">Accounts!E150</f>
        <v>-0</v>
      </c>
      <c r="F354" s="130" t="n">
        <f aca="false">Accounts!F150</f>
        <v>-0</v>
      </c>
      <c r="G354" s="130" t="n">
        <f aca="false">Accounts!G150</f>
        <v>-0</v>
      </c>
      <c r="H354" s="130" t="n">
        <f aca="false">Accounts!H150</f>
        <v>-0</v>
      </c>
      <c r="I354" s="130" t="n">
        <f aca="false">Accounts!I150</f>
        <v>-0</v>
      </c>
      <c r="J354" s="118"/>
    </row>
    <row r="355" customFormat="false" ht="12.75" hidden="false" customHeight="false" outlineLevel="0" collapsed="false">
      <c r="A355" s="120" t="s">
        <v>145</v>
      </c>
      <c r="B355" s="119"/>
      <c r="C355" s="119"/>
      <c r="D355" s="119"/>
      <c r="E355" s="128" t="n">
        <f aca="false">Accounts!E151</f>
        <v>-0</v>
      </c>
      <c r="F355" s="128" t="n">
        <f aca="false">Accounts!F151</f>
        <v>-0</v>
      </c>
      <c r="G355" s="128" t="n">
        <f aca="false">Accounts!G151</f>
        <v>-0</v>
      </c>
      <c r="H355" s="128" t="n">
        <f aca="false">Accounts!H151</f>
        <v>-0</v>
      </c>
      <c r="I355" s="128" t="n">
        <f aca="false">Accounts!I151</f>
        <v>-0</v>
      </c>
      <c r="J355" s="118"/>
    </row>
    <row r="356" customFormat="false" ht="12.75" hidden="false" customHeight="false" outlineLevel="0" collapsed="false">
      <c r="A356" s="279"/>
      <c r="B356" s="119"/>
      <c r="C356" s="119"/>
      <c r="D356" s="119"/>
      <c r="E356" s="313"/>
      <c r="F356" s="313"/>
      <c r="G356" s="313"/>
      <c r="H356" s="313"/>
      <c r="I356" s="313"/>
      <c r="J356" s="118"/>
    </row>
    <row r="357" customFormat="false" ht="12.75" hidden="false" customHeight="false" outlineLevel="0" collapsed="false">
      <c r="A357" s="120" t="s">
        <v>146</v>
      </c>
      <c r="B357" s="119"/>
      <c r="C357" s="119"/>
      <c r="D357" s="119"/>
      <c r="E357" s="313"/>
      <c r="F357" s="313"/>
      <c r="G357" s="313"/>
      <c r="H357" s="313"/>
      <c r="I357" s="313"/>
      <c r="J357" s="118"/>
    </row>
    <row r="358" customFormat="false" ht="12.75" hidden="false" customHeight="false" outlineLevel="0" collapsed="false">
      <c r="A358" s="279" t="s">
        <v>147</v>
      </c>
      <c r="B358" s="119"/>
      <c r="C358" s="119"/>
      <c r="D358" s="119"/>
      <c r="E358" s="125" t="n">
        <f aca="false">Accounts!E154</f>
        <v>0</v>
      </c>
      <c r="F358" s="125" t="n">
        <f aca="false">Accounts!F154</f>
        <v>0</v>
      </c>
      <c r="G358" s="125" t="n">
        <f aca="false">Accounts!G154</f>
        <v>0</v>
      </c>
      <c r="H358" s="125" t="n">
        <f aca="false">Accounts!H154</f>
        <v>0</v>
      </c>
      <c r="I358" s="125" t="n">
        <f aca="false">Accounts!I154</f>
        <v>0</v>
      </c>
      <c r="J358" s="118"/>
    </row>
    <row r="359" customFormat="false" ht="12.75" hidden="false" customHeight="false" outlineLevel="0" collapsed="false">
      <c r="A359" s="279" t="s">
        <v>148</v>
      </c>
      <c r="B359" s="119"/>
      <c r="C359" s="119"/>
      <c r="D359" s="119"/>
      <c r="E359" s="125" t="n">
        <f aca="false">Accounts!E155</f>
        <v>0</v>
      </c>
      <c r="F359" s="125" t="n">
        <f aca="false">Accounts!F155</f>
        <v>0</v>
      </c>
      <c r="G359" s="125" t="n">
        <f aca="false">Accounts!G155</f>
        <v>0</v>
      </c>
      <c r="H359" s="125" t="n">
        <f aca="false">Accounts!H155</f>
        <v>0</v>
      </c>
      <c r="I359" s="125" t="n">
        <f aca="false">Accounts!I155</f>
        <v>0</v>
      </c>
      <c r="J359" s="118"/>
    </row>
    <row r="360" customFormat="false" ht="12.75" hidden="false" customHeight="false" outlineLevel="0" collapsed="false">
      <c r="A360" s="279" t="s">
        <v>149</v>
      </c>
      <c r="B360" s="119"/>
      <c r="C360" s="119"/>
      <c r="D360" s="119"/>
      <c r="E360" s="125" t="n">
        <f aca="false">Accounts!E156</f>
        <v>0</v>
      </c>
      <c r="F360" s="125" t="n">
        <f aca="false">Accounts!F156</f>
        <v>0</v>
      </c>
      <c r="G360" s="125" t="n">
        <f aca="false">Accounts!G156</f>
        <v>0</v>
      </c>
      <c r="H360" s="125" t="n">
        <f aca="false">Accounts!H156</f>
        <v>0</v>
      </c>
      <c r="I360" s="125" t="n">
        <f aca="false">Accounts!I156</f>
        <v>0</v>
      </c>
      <c r="J360" s="118"/>
    </row>
    <row r="361" customFormat="false" ht="12.75" hidden="false" customHeight="false" outlineLevel="0" collapsed="false">
      <c r="A361" s="279" t="s">
        <v>307</v>
      </c>
      <c r="B361" s="119"/>
      <c r="C361" s="119"/>
      <c r="D361" s="119"/>
      <c r="E361" s="125" t="n">
        <f aca="false">Accounts!E157</f>
        <v>0</v>
      </c>
      <c r="F361" s="125" t="n">
        <f aca="false">Accounts!F157</f>
        <v>0</v>
      </c>
      <c r="G361" s="125" t="n">
        <f aca="false">Accounts!G157</f>
        <v>0</v>
      </c>
      <c r="H361" s="125" t="n">
        <f aca="false">Accounts!H157</f>
        <v>0</v>
      </c>
      <c r="I361" s="125" t="n">
        <f aca="false">Accounts!I157</f>
        <v>0</v>
      </c>
      <c r="J361" s="118"/>
    </row>
    <row r="362" customFormat="false" ht="12.75" hidden="false" customHeight="false" outlineLevel="0" collapsed="false">
      <c r="A362" s="279" t="s">
        <v>151</v>
      </c>
      <c r="B362" s="119"/>
      <c r="C362" s="119"/>
      <c r="D362" s="119"/>
      <c r="E362" s="125" t="n">
        <f aca="false">Accounts!E158</f>
        <v>0</v>
      </c>
      <c r="F362" s="125" t="n">
        <f aca="false">Accounts!F158</f>
        <v>0</v>
      </c>
      <c r="G362" s="125" t="n">
        <f aca="false">Accounts!G158</f>
        <v>0</v>
      </c>
      <c r="H362" s="125" t="n">
        <f aca="false">Accounts!H158</f>
        <v>0</v>
      </c>
      <c r="I362" s="125" t="n">
        <f aca="false">Accounts!I158</f>
        <v>0</v>
      </c>
      <c r="J362" s="118"/>
    </row>
    <row r="363" customFormat="false" ht="12.75" hidden="false" customHeight="false" outlineLevel="0" collapsed="false">
      <c r="A363" s="279" t="s">
        <v>152</v>
      </c>
      <c r="B363" s="119"/>
      <c r="C363" s="119"/>
      <c r="D363" s="119"/>
      <c r="E363" s="125" t="n">
        <f aca="false">Accounts!E159</f>
        <v>0</v>
      </c>
      <c r="F363" s="125" t="n">
        <f aca="false">Accounts!F159</f>
        <v>0</v>
      </c>
      <c r="G363" s="125" t="n">
        <f aca="false">Accounts!G159</f>
        <v>0</v>
      </c>
      <c r="H363" s="125" t="n">
        <f aca="false">Accounts!H159</f>
        <v>0</v>
      </c>
      <c r="I363" s="125" t="n">
        <f aca="false">Accounts!I159</f>
        <v>0</v>
      </c>
      <c r="J363" s="118"/>
    </row>
    <row r="364" customFormat="false" ht="12.75" hidden="false" customHeight="false" outlineLevel="0" collapsed="false">
      <c r="A364" s="279" t="s">
        <v>153</v>
      </c>
      <c r="B364" s="119"/>
      <c r="C364" s="119"/>
      <c r="D364" s="119"/>
      <c r="E364" s="125" t="e">
        <f aca="false">Accounts!E160</f>
        <v>#REF!</v>
      </c>
      <c r="F364" s="125" t="e">
        <f aca="false">Accounts!F160</f>
        <v>#REF!</v>
      </c>
      <c r="G364" s="125" t="e">
        <f aca="false">Accounts!G160</f>
        <v>#REF!</v>
      </c>
      <c r="H364" s="125" t="e">
        <f aca="false">Accounts!H160</f>
        <v>#REF!</v>
      </c>
      <c r="I364" s="125" t="e">
        <f aca="false">Accounts!I160</f>
        <v>#REF!</v>
      </c>
      <c r="J364" s="118"/>
    </row>
    <row r="365" customFormat="false" ht="12.75" hidden="false" customHeight="false" outlineLevel="0" collapsed="false">
      <c r="A365" s="279" t="s">
        <v>154</v>
      </c>
      <c r="B365" s="119"/>
      <c r="C365" s="119"/>
      <c r="D365" s="119"/>
      <c r="E365" s="125" t="e">
        <f aca="false">Accounts!E161</f>
        <v>#REF!</v>
      </c>
      <c r="F365" s="125" t="e">
        <f aca="false">Accounts!F161</f>
        <v>#REF!</v>
      </c>
      <c r="G365" s="125" t="e">
        <f aca="false">Accounts!G161</f>
        <v>#REF!</v>
      </c>
      <c r="H365" s="125" t="e">
        <f aca="false">Accounts!H161</f>
        <v>#REF!</v>
      </c>
      <c r="I365" s="125" t="e">
        <f aca="false">Accounts!I161</f>
        <v>#REF!</v>
      </c>
      <c r="J365" s="118"/>
    </row>
    <row r="366" customFormat="false" ht="12.75" hidden="false" customHeight="false" outlineLevel="0" collapsed="false">
      <c r="A366" s="279" t="s">
        <v>155</v>
      </c>
      <c r="B366" s="119"/>
      <c r="C366" s="119"/>
      <c r="D366" s="119"/>
      <c r="E366" s="125" t="n">
        <f aca="false">Accounts!E162</f>
        <v>0</v>
      </c>
      <c r="F366" s="125" t="n">
        <f aca="false">Accounts!F162</f>
        <v>0</v>
      </c>
      <c r="G366" s="125" t="n">
        <f aca="false">Accounts!G162</f>
        <v>0</v>
      </c>
      <c r="H366" s="125" t="n">
        <f aca="false">Accounts!H162</f>
        <v>0</v>
      </c>
      <c r="I366" s="125" t="n">
        <f aca="false">Accounts!I162</f>
        <v>0</v>
      </c>
      <c r="J366" s="118"/>
    </row>
    <row r="367" customFormat="false" ht="13.5" hidden="false" customHeight="false" outlineLevel="0" collapsed="false">
      <c r="A367" s="278" t="s">
        <v>156</v>
      </c>
      <c r="B367" s="133"/>
      <c r="C367" s="133"/>
      <c r="D367" s="133"/>
      <c r="E367" s="127" t="e">
        <f aca="false">Accounts!E163</f>
        <v>#REF!</v>
      </c>
      <c r="F367" s="127" t="e">
        <f aca="false">Accounts!F163</f>
        <v>#REF!</v>
      </c>
      <c r="G367" s="127" t="e">
        <f aca="false">Accounts!G163</f>
        <v>#REF!</v>
      </c>
      <c r="H367" s="127" t="e">
        <f aca="false">Accounts!H163</f>
        <v>#REF!</v>
      </c>
      <c r="I367" s="127" t="e">
        <f aca="false">Accounts!I163</f>
        <v>#REF!</v>
      </c>
      <c r="J367" s="118"/>
    </row>
    <row r="368" customFormat="false" ht="13.5" hidden="false" customHeight="false" outlineLevel="0" collapsed="false">
      <c r="A368" s="279"/>
      <c r="B368" s="119"/>
      <c r="C368" s="119"/>
      <c r="D368" s="119"/>
      <c r="E368" s="125"/>
      <c r="F368" s="125"/>
      <c r="G368" s="125"/>
      <c r="H368" s="125"/>
      <c r="I368" s="125"/>
      <c r="J368" s="118"/>
    </row>
    <row r="369" customFormat="false" ht="13.5" hidden="false" customHeight="false" outlineLevel="0" collapsed="false">
      <c r="A369" s="278" t="s">
        <v>157</v>
      </c>
      <c r="B369" s="133"/>
      <c r="C369" s="133"/>
      <c r="D369" s="133"/>
      <c r="E369" s="129" t="e">
        <f aca="false">Accounts!E165</f>
        <v>#REF!</v>
      </c>
      <c r="F369" s="129" t="e">
        <f aca="false">Accounts!F165</f>
        <v>#REF!</v>
      </c>
      <c r="G369" s="129" t="e">
        <f aca="false">Accounts!G165</f>
        <v>#REF!</v>
      </c>
      <c r="H369" s="129" t="e">
        <f aca="false">Accounts!H165</f>
        <v>#REF!</v>
      </c>
      <c r="I369" s="129" t="e">
        <f aca="false">Accounts!I165</f>
        <v>#REF!</v>
      </c>
      <c r="J369" s="118"/>
    </row>
    <row r="370" customFormat="false" ht="13.5" hidden="false" customHeight="false" outlineLevel="0" collapsed="false">
      <c r="A370" s="279"/>
      <c r="B370" s="119"/>
      <c r="C370" s="119"/>
      <c r="D370" s="119"/>
      <c r="E370" s="125"/>
      <c r="F370" s="125"/>
      <c r="G370" s="125"/>
      <c r="H370" s="125"/>
      <c r="I370" s="125"/>
      <c r="J370" s="118"/>
    </row>
    <row r="371" customFormat="false" ht="13.5" hidden="false" customHeight="false" outlineLevel="0" collapsed="false">
      <c r="A371" s="278" t="s">
        <v>158</v>
      </c>
      <c r="B371" s="133"/>
      <c r="C371" s="133"/>
      <c r="D371" s="133"/>
      <c r="E371" s="127" t="e">
        <f aca="false">Accounts!E167</f>
        <v>#REF!</v>
      </c>
      <c r="F371" s="127" t="e">
        <f aca="false">Accounts!F167</f>
        <v>#REF!</v>
      </c>
      <c r="G371" s="127" t="e">
        <f aca="false">Accounts!G167</f>
        <v>#REF!</v>
      </c>
      <c r="H371" s="127" t="e">
        <f aca="false">Accounts!H167</f>
        <v>#REF!</v>
      </c>
      <c r="I371" s="127" t="e">
        <f aca="false">Accounts!I167</f>
        <v>#REF!</v>
      </c>
      <c r="J371" s="118"/>
    </row>
    <row r="372" customFormat="false" ht="13.5" hidden="false" customHeight="false" outlineLevel="0" collapsed="false">
      <c r="A372" s="279"/>
      <c r="B372" s="119"/>
      <c r="C372" s="119"/>
      <c r="D372" s="119"/>
      <c r="E372" s="125"/>
      <c r="F372" s="313"/>
      <c r="G372" s="313"/>
      <c r="H372" s="313"/>
      <c r="I372" s="313"/>
      <c r="J372" s="118"/>
    </row>
    <row r="373" customFormat="false" ht="12.75" hidden="false" customHeight="false" outlineLevel="0" collapsed="false">
      <c r="A373" s="279" t="s">
        <v>159</v>
      </c>
      <c r="B373" s="119"/>
      <c r="C373" s="119"/>
      <c r="D373" s="119"/>
      <c r="E373" s="125" t="n">
        <f aca="false">Accounts!E169</f>
        <v>0</v>
      </c>
      <c r="F373" s="125" t="e">
        <f aca="false">Accounts!F169</f>
        <v>#REF!</v>
      </c>
      <c r="G373" s="125" t="e">
        <f aca="false">Accounts!G169</f>
        <v>#REF!</v>
      </c>
      <c r="H373" s="125" t="e">
        <f aca="false">Accounts!H169</f>
        <v>#REF!</v>
      </c>
      <c r="I373" s="125" t="e">
        <f aca="false">Accounts!I169</f>
        <v>#REF!</v>
      </c>
      <c r="J373" s="118"/>
    </row>
    <row r="374" customFormat="false" ht="13.5" hidden="false" customHeight="false" outlineLevel="0" collapsed="false">
      <c r="A374" s="132" t="s">
        <v>160</v>
      </c>
      <c r="B374" s="119"/>
      <c r="C374" s="119"/>
      <c r="D374" s="119"/>
      <c r="E374" s="129" t="e">
        <f aca="false">Accounts!E170</f>
        <v>#REF!</v>
      </c>
      <c r="F374" s="129" t="e">
        <f aca="false">Accounts!F170</f>
        <v>#REF!</v>
      </c>
      <c r="G374" s="129" t="e">
        <f aca="false">Accounts!G170</f>
        <v>#REF!</v>
      </c>
      <c r="H374" s="129" t="e">
        <f aca="false">Accounts!H170</f>
        <v>#REF!</v>
      </c>
      <c r="I374" s="129" t="e">
        <f aca="false">Accounts!I170</f>
        <v>#REF!</v>
      </c>
      <c r="J374" s="118"/>
    </row>
    <row r="375" customFormat="false" ht="13.5" hidden="false" customHeight="false" outlineLevel="0" collapsed="false">
      <c r="A375" s="279"/>
      <c r="B375" s="119"/>
      <c r="C375" s="119"/>
      <c r="D375" s="119"/>
      <c r="E375" s="313"/>
      <c r="F375" s="313"/>
      <c r="G375" s="313"/>
      <c r="H375" s="313"/>
      <c r="I375" s="313"/>
      <c r="J375" s="118"/>
    </row>
    <row r="376" customFormat="false" ht="12.75" hidden="false" customHeight="false" outlineLevel="0" collapsed="false">
      <c r="A376" s="279" t="s">
        <v>161</v>
      </c>
      <c r="B376" s="119"/>
      <c r="C376" s="119"/>
      <c r="D376" s="119"/>
      <c r="E376" s="125" t="n">
        <f aca="false">Accounts!E172</f>
        <v>0</v>
      </c>
      <c r="F376" s="125" t="n">
        <f aca="false">Accounts!F172</f>
        <v>0</v>
      </c>
      <c r="G376" s="125" t="n">
        <f aca="false">Accounts!G172</f>
        <v>0</v>
      </c>
      <c r="H376" s="125" t="n">
        <f aca="false">Accounts!H172</f>
        <v>0</v>
      </c>
      <c r="I376" s="125" t="n">
        <f aca="false">Accounts!I172</f>
        <v>0</v>
      </c>
      <c r="J376" s="118"/>
    </row>
    <row r="377" customFormat="false" ht="12.75" hidden="false" customHeight="false" outlineLevel="0" collapsed="false">
      <c r="A377" s="279" t="s">
        <v>162</v>
      </c>
      <c r="B377" s="119"/>
      <c r="C377" s="119"/>
      <c r="D377" s="119"/>
      <c r="E377" s="125" t="n">
        <f aca="false">Accounts!E173</f>
        <v>0</v>
      </c>
      <c r="F377" s="125" t="n">
        <f aca="false">Accounts!F173</f>
        <v>0</v>
      </c>
      <c r="G377" s="125" t="n">
        <f aca="false">Accounts!G173</f>
        <v>0</v>
      </c>
      <c r="H377" s="125" t="n">
        <f aca="false">Accounts!H173</f>
        <v>0</v>
      </c>
      <c r="I377" s="125" t="n">
        <f aca="false">Accounts!I173</f>
        <v>0</v>
      </c>
      <c r="J377" s="118"/>
    </row>
    <row r="378" customFormat="false" ht="13.5" hidden="false" customHeight="false" outlineLevel="0" collapsed="false">
      <c r="A378" s="132" t="s">
        <v>163</v>
      </c>
      <c r="B378" s="129" t="n">
        <f aca="false">Accounts!B$93-Accounts!B$99-Accounts!B$100</f>
        <v>0</v>
      </c>
      <c r="C378" s="129" t="n">
        <f aca="false">Accounts!C$93-Accounts!C$99-Accounts!C$100</f>
        <v>0</v>
      </c>
      <c r="D378" s="129" t="n">
        <f aca="false">Accounts!D$93-Accounts!D$99-Accounts!D$100</f>
        <v>0</v>
      </c>
      <c r="E378" s="129" t="e">
        <f aca="false">Accounts!E$93-Accounts!E$99-Accounts!E$100</f>
        <v>#REF!</v>
      </c>
      <c r="F378" s="129" t="e">
        <f aca="false">Accounts!F$93-Accounts!F$99-Accounts!F$100</f>
        <v>#REF!</v>
      </c>
      <c r="G378" s="129" t="e">
        <f aca="false">Accounts!G$93-Accounts!G$99-Accounts!G$100</f>
        <v>#REF!</v>
      </c>
      <c r="H378" s="129" t="e">
        <f aca="false">Accounts!H$93-Accounts!H$99-Accounts!H$100</f>
        <v>#REF!</v>
      </c>
      <c r="I378" s="129" t="e">
        <f aca="false">Accounts!I$93-Accounts!I$99-Accounts!I$100</f>
        <v>#REF!</v>
      </c>
      <c r="J378" s="118"/>
    </row>
    <row r="379" customFormat="false" ht="14.25" hidden="false" customHeight="false" outlineLevel="0" collapsed="false">
      <c r="A379" s="135"/>
      <c r="B379" s="136"/>
      <c r="C379" s="136"/>
      <c r="D379" s="136"/>
      <c r="E379" s="136"/>
      <c r="F379" s="136"/>
      <c r="G379" s="136"/>
      <c r="H379" s="136"/>
      <c r="I379" s="136"/>
      <c r="J379" s="137"/>
    </row>
  </sheetData>
  <mergeCells count="61">
    <mergeCell ref="A2:G2"/>
    <mergeCell ref="E14:G14"/>
    <mergeCell ref="B272:G273"/>
    <mergeCell ref="B275:C275"/>
    <mergeCell ref="D275:E275"/>
    <mergeCell ref="F275:G275"/>
    <mergeCell ref="K275:L275"/>
    <mergeCell ref="B276:C276"/>
    <mergeCell ref="D276:E276"/>
    <mergeCell ref="B277:C277"/>
    <mergeCell ref="D277:E277"/>
    <mergeCell ref="B278:C278"/>
    <mergeCell ref="D278:E278"/>
    <mergeCell ref="B279:C279"/>
    <mergeCell ref="D279:E279"/>
    <mergeCell ref="B280:C280"/>
    <mergeCell ref="D280:E280"/>
    <mergeCell ref="B281:C281"/>
    <mergeCell ref="D281:E281"/>
    <mergeCell ref="B283:C283"/>
    <mergeCell ref="D283:E283"/>
    <mergeCell ref="F283:G283"/>
    <mergeCell ref="B284:C284"/>
    <mergeCell ref="D284:E284"/>
    <mergeCell ref="F284:G284"/>
    <mergeCell ref="B285:C285"/>
    <mergeCell ref="D285:E285"/>
    <mergeCell ref="F285:G285"/>
    <mergeCell ref="B286:C286"/>
    <mergeCell ref="D286:E286"/>
    <mergeCell ref="F286:G286"/>
    <mergeCell ref="B287:C287"/>
    <mergeCell ref="D287:E287"/>
    <mergeCell ref="F287:G287"/>
    <mergeCell ref="B288:C288"/>
    <mergeCell ref="D288:E288"/>
    <mergeCell ref="F288:G288"/>
    <mergeCell ref="B289:C289"/>
    <mergeCell ref="D289:E289"/>
    <mergeCell ref="F289:G289"/>
    <mergeCell ref="B291:C291"/>
    <mergeCell ref="D291:E291"/>
    <mergeCell ref="F291:G291"/>
    <mergeCell ref="B292:C292"/>
    <mergeCell ref="D292:E292"/>
    <mergeCell ref="F292:G292"/>
    <mergeCell ref="B293:C293"/>
    <mergeCell ref="D293:E293"/>
    <mergeCell ref="F293:G293"/>
    <mergeCell ref="B294:C294"/>
    <mergeCell ref="D294:E294"/>
    <mergeCell ref="F294:G294"/>
    <mergeCell ref="B295:C295"/>
    <mergeCell ref="D295:E295"/>
    <mergeCell ref="F295:G295"/>
    <mergeCell ref="B296:C296"/>
    <mergeCell ref="D296:E296"/>
    <mergeCell ref="F296:G296"/>
    <mergeCell ref="B297:C297"/>
    <mergeCell ref="D297:E297"/>
    <mergeCell ref="F297:G297"/>
  </mergeCells>
  <conditionalFormatting sqref="B59:I59">
    <cfRule type="cellIs" priority="2" operator="greaterThan" aboveAverage="0" equalAverage="0" bottom="0" percent="0" rank="0" text="" dxfId="4">
      <formula>$M$59</formula>
    </cfRule>
  </conditionalFormatting>
  <conditionalFormatting sqref="B57:I57">
    <cfRule type="cellIs" priority="3" operator="lessThanOrEqual" aboveAverage="0" equalAverage="0" bottom="0" percent="0" rank="0" text="" dxfId="5">
      <formula>#ref!</formula>
    </cfRule>
  </conditionalFormatting>
  <conditionalFormatting sqref="B267:I267">
    <cfRule type="cellIs" priority="4" operator="greaterThanOrEqual" aboveAverage="0" equalAverage="0" bottom="0" percent="0" rank="0" text="" dxfId="6">
      <formula>$M$56</formula>
    </cfRule>
  </conditionalFormatting>
  <conditionalFormatting sqref="B268:I268">
    <cfRule type="cellIs" priority="5" operator="greaterThanOrEqual" aboveAverage="0" equalAverage="0" bottom="0" percent="0" rank="0" text="" dxfId="7">
      <formula>$M$57</formula>
    </cfRule>
  </conditionalFormatting>
  <dataValidations count="3">
    <dataValidation allowBlank="true" errorStyle="stop" operator="between" showDropDown="false" showErrorMessage="true" showInputMessage="true" sqref="B121" type="list">
      <formula1>#ref!</formula1>
      <formula2>0</formula2>
    </dataValidation>
    <dataValidation allowBlank="true" errorStyle="stop" operator="between" showDropDown="false" showErrorMessage="true" showInputMessage="true" sqref="M283" type="list">
      <formula1>#REF!</formula1>
      <formula2>0</formula2>
    </dataValidation>
    <dataValidation allowBlank="true" errorStyle="stop" operator="between" showDropDown="false" showErrorMessage="true" showInputMessage="true" sqref="G277:I277 G279:I279 G281:I281" type="list">
      <formula1>#REF!</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212DB514F4DF40BC0EFDEB1B845C65" ma:contentTypeVersion="13" ma:contentTypeDescription="Create a new document." ma:contentTypeScope="" ma:versionID="78c18ccee73ce6fd7fdf53c0cfa5790e">
  <xsd:schema xmlns:xsd="http://www.w3.org/2001/XMLSchema" xmlns:xs="http://www.w3.org/2001/XMLSchema" xmlns:p="http://schemas.microsoft.com/office/2006/metadata/properties" xmlns:ns2="9974f14d-059c-4602-be63-a2b37da216e2" xmlns:ns3="66b16168-6b3a-408d-8b99-ceb91e3849fe" targetNamespace="http://schemas.microsoft.com/office/2006/metadata/properties" ma:root="true" ma:fieldsID="2ee36f65060df5f4f2f224ef96fc2db9" ns2:_="" ns3:_="">
    <xsd:import namespace="9974f14d-059c-4602-be63-a2b37da216e2"/>
    <xsd:import namespace="66b16168-6b3a-408d-8b99-ceb91e3849f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74f14d-059c-4602-be63-a2b37da216e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9f7c7a3-53c4-4afb-8451-c4d558f2c4e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b16168-6b3a-408d-8b99-ceb91e3849f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0057e6d-c4ad-466d-8bd6-5977b24bd1ea}" ma:internalName="TaxCatchAll" ma:showField="CatchAllData" ma:web="66b16168-6b3a-408d-8b99-ceb91e3849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6b16168-6b3a-408d-8b99-ceb91e3849fe" xsi:nil="true"/>
    <lcf76f155ced4ddcb4097134ff3c332f xmlns="9974f14d-059c-4602-be63-a2b37da216e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7B32D9E-C946-4E3E-B8E3-6F1FA587220A}">
  <ds:schemaRefs>
    <ds:schemaRef ds:uri="http://schemas.microsoft.com/sharepoint/v3/contenttype/forms"/>
  </ds:schemaRefs>
</ds:datastoreItem>
</file>

<file path=customXml/itemProps2.xml><?xml version="1.0" encoding="utf-8"?>
<ds:datastoreItem xmlns:ds="http://schemas.openxmlformats.org/officeDocument/2006/customXml" ds:itemID="{AAD51B1B-776D-40EE-8FC5-E3397E43187B}"/>
</file>

<file path=customXml/itemProps3.xml><?xml version="1.0" encoding="utf-8"?>
<ds:datastoreItem xmlns:ds="http://schemas.openxmlformats.org/officeDocument/2006/customXml" ds:itemID="{8A771FA2-0456-43C9-A95C-8F31FAC0229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a72f8eb7-ae2a-4b08-b42f-1b737210370e"/>
    <ds:schemaRef ds:uri="dfc560a2-3b5d-466d-94dd-2376322fb96b"/>
    <ds:schemaRef ds:uri="http://www.w3.org/XML/1998/namespace"/>
    <ds:schemaRef ds:uri="http://purl.org/dc/dcmitype/"/>
    <ds:schemaRef ds:uri="93ca20ea-93f0-465f-82bf-3e48256cd0cd"/>
    <ds:schemaRef ds:uri="2e78336f-1449-488a-84d7-b83bcc5708af"/>
  </ds:schemaRefs>
</ds:datastoreItem>
</file>

<file path=docProps/app.xml><?xml version="1.0" encoding="utf-8"?>
<Properties xmlns="http://schemas.openxmlformats.org/officeDocument/2006/extended-properties" xmlns:vt="http://schemas.openxmlformats.org/officeDocument/2006/docPropsVTypes">
  <Template/>
  <TotalTime>884</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2018-06-13T15:12:20Z</dcterms:created>
  <dc:creator>Ronnie OToole</dc:creator>
  <dc:description/>
  <dc:language>en-IE</dc:language>
  <cp:lastModifiedBy/>
  <cp:lastPrinted>2023-02-02T10:45:31Z</cp:lastPrinted>
  <dcterms:modified xsi:type="dcterms:W3CDTF">2023-09-24T12:05:11Z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0x0101004F7A42DFC2C5244EA4D29F885A91AC74</vt:lpwstr>
  </property>
  <property fmtid="{D5CDD505-2E9C-101B-9397-08002B2CF9AE}" pid="3" name="MediaServiceImageTags">
    <vt:lpwstr/>
  </property>
  <property fmtid="{D5CDD505-2E9C-101B-9397-08002B2CF9AE}" pid="4" name="_AdHocReviewCycleID">
    <vt:i4>110932846</vt:i4>
  </property>
  <property fmtid="{D5CDD505-2E9C-101B-9397-08002B2CF9AE}" pid="5" name="_AuthorEmail">
    <vt:lpwstr>Gerard.Roche@enterprise-ireland.com</vt:lpwstr>
  </property>
  <property fmtid="{D5CDD505-2E9C-101B-9397-08002B2CF9AE}" pid="6" name="_AuthorEmailDisplayName">
    <vt:lpwstr>Roche, Gerard</vt:lpwstr>
  </property>
  <property fmtid="{D5CDD505-2E9C-101B-9397-08002B2CF9AE}" pid="7" name="_EmailSubject">
    <vt:lpwstr>FDS checks and updates</vt:lpwstr>
  </property>
  <property fmtid="{D5CDD505-2E9C-101B-9397-08002B2CF9AE}" pid="8" name="_NewReviewCycle">
    <vt:lpwstr/>
  </property>
  <property fmtid="{D5CDD505-2E9C-101B-9397-08002B2CF9AE}" pid="9" name="_PreviousAdHocReviewCycleID">
    <vt:i4>-1444169816</vt:i4>
  </property>
</Properties>
</file>