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wnload\"/>
    </mc:Choice>
  </mc:AlternateContent>
  <bookViews>
    <workbookView xWindow="0" yWindow="0" windowWidth="24000" windowHeight="9600" activeTab="3"/>
  </bookViews>
  <sheets>
    <sheet name="Q1" sheetId="1" r:id="rId1"/>
    <sheet name="Q2" sheetId="3" r:id="rId2"/>
    <sheet name="Q3" sheetId="4" r:id="rId3"/>
    <sheet name="Q4" sheetId="5" r:id="rId4"/>
    <sheet name="Q5" sheetId="6" r:id="rId5"/>
    <sheet name="Q6" sheetId="7" r:id="rId6"/>
    <sheet name="Q7" sheetId="8" r:id="rId7"/>
    <sheet name="Q8" sheetId="9" r:id="rId8"/>
    <sheet name="Q9" sheetId="10" r:id="rId9"/>
    <sheet name="Q10" sheetId="11" r:id="rId10"/>
    <sheet name="Q11" sheetId="12" r:id="rId11"/>
    <sheet name="Q12" sheetId="13" r:id="rId12"/>
  </sheets>
  <definedNames>
    <definedName name="solver_adj" localSheetId="0" hidden="1">'Q1'!$B$3:$C$3</definedName>
    <definedName name="solver_adj" localSheetId="1" hidden="1">'Q2'!$B$3:$C$3</definedName>
    <definedName name="solver_adj" localSheetId="2" hidden="1">'Q3'!$I$4:$I$5</definedName>
    <definedName name="solver_adj" localSheetId="3" hidden="1">'Q4'!$G$2:$G$3</definedName>
    <definedName name="solver_adj" localSheetId="4" hidden="1">'Q5'!$B$3:$D$3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'Q1'!$B$3:$C$3</definedName>
    <definedName name="solver_lhs1" localSheetId="1" hidden="1">'Q2'!$B$10:$B$11</definedName>
    <definedName name="solver_lhs1" localSheetId="2" hidden="1">'Q3'!$B$10:$B$12</definedName>
    <definedName name="solver_lhs1" localSheetId="3" hidden="1">'Q4'!$C$10:$C$11</definedName>
    <definedName name="solver_lhs1" localSheetId="4" hidden="1">'Q5'!$B$16:$B$23</definedName>
    <definedName name="solver_lhs2" localSheetId="0" hidden="1">'Q1'!$B$3:$C$3</definedName>
    <definedName name="solver_lhs2" localSheetId="1" hidden="1">'Q2'!$B$3:$C$3</definedName>
    <definedName name="solver_lhs2" localSheetId="2" hidden="1">'Q3'!$I$4:$I$5</definedName>
    <definedName name="solver_lhs2" localSheetId="3" hidden="1">'Q4'!$C$8:$C$9</definedName>
    <definedName name="solver_lhs2" localSheetId="4" hidden="1">'Q5'!$B$24</definedName>
    <definedName name="solver_lhs3" localSheetId="0" hidden="1">'Q1'!$B$9:$B$11</definedName>
    <definedName name="solver_lhs3" localSheetId="1" hidden="1">'Q2'!$B$9</definedName>
    <definedName name="solver_lhs3" localSheetId="2" hidden="1">'Q3'!$I$4:$I$5</definedName>
    <definedName name="solver_lhs3" localSheetId="3" hidden="1">'Q4'!$G$2:$G$3</definedName>
    <definedName name="solver_lhs3" localSheetId="4" hidden="1">'Q5'!$B$25</definedName>
    <definedName name="solver_lhs4" localSheetId="2" hidden="1">'Q3'!$I$4:$I$5</definedName>
    <definedName name="solver_lhs4" localSheetId="4" hidden="1">'Q5'!$B$3:$D$3</definedName>
    <definedName name="solver_lhs5" localSheetId="4" hidden="1">'Q5'!$B$3:$D$3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um" localSheetId="4" hidden="1">5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'Q1'!$F$4</definedName>
    <definedName name="solver_opt" localSheetId="1" hidden="1">'Q2'!$E$3</definedName>
    <definedName name="solver_opt" localSheetId="2" hidden="1">'Q3'!$J$3</definedName>
    <definedName name="solver_opt" localSheetId="3" hidden="1">'Q4'!$I$3</definedName>
    <definedName name="solver_opt" localSheetId="4" hidden="1">'Q5'!$F$3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4</definedName>
    <definedName name="solver_rel1" localSheetId="1" hidden="1">3</definedName>
    <definedName name="solver_rel1" localSheetId="2" hidden="1">3</definedName>
    <definedName name="solver_rel1" localSheetId="3" hidden="1">1</definedName>
    <definedName name="solver_rel1" localSheetId="4" hidden="1">1</definedName>
    <definedName name="solver_rel2" localSheetId="0" hidden="1">3</definedName>
    <definedName name="solver_rel2" localSheetId="1" hidden="1">3</definedName>
    <definedName name="solver_rel2" localSheetId="2" hidden="1">4</definedName>
    <definedName name="solver_rel2" localSheetId="3" hidden="1">3</definedName>
    <definedName name="solver_rel2" localSheetId="4" hidden="1">1</definedName>
    <definedName name="solver_rel3" localSheetId="0" hidden="1">1</definedName>
    <definedName name="solver_rel3" localSheetId="1" hidden="1">1</definedName>
    <definedName name="solver_rel3" localSheetId="2" hidden="1">3</definedName>
    <definedName name="solver_rel3" localSheetId="3" hidden="1">3</definedName>
    <definedName name="solver_rel3" localSheetId="4" hidden="1">3</definedName>
    <definedName name="solver_rel4" localSheetId="2" hidden="1">3</definedName>
    <definedName name="solver_rel4" localSheetId="4" hidden="1">4</definedName>
    <definedName name="solver_rel5" localSheetId="4" hidden="1">3</definedName>
    <definedName name="solver_rhs1" localSheetId="0" hidden="1">integer</definedName>
    <definedName name="solver_rhs1" localSheetId="1" hidden="1">'Q2'!$D$10:$D$11</definedName>
    <definedName name="solver_rhs1" localSheetId="2" hidden="1">'Q3'!$D$10:$D$12</definedName>
    <definedName name="solver_rhs1" localSheetId="3" hidden="1">'Q4'!$E$10:$E$11</definedName>
    <definedName name="solver_rhs1" localSheetId="4" hidden="1">'Q5'!$D$16:$D$23</definedName>
    <definedName name="solver_rhs2" localSheetId="0" hidden="1">0</definedName>
    <definedName name="solver_rhs2" localSheetId="1" hidden="1">0</definedName>
    <definedName name="solver_rhs2" localSheetId="2" hidden="1">integer</definedName>
    <definedName name="solver_rhs2" localSheetId="3" hidden="1">'Q4'!$E$8:$E$9</definedName>
    <definedName name="solver_rhs2" localSheetId="4" hidden="1">'Q5'!$D$24</definedName>
    <definedName name="solver_rhs3" localSheetId="0" hidden="1">'Q1'!$D$9:$D$11</definedName>
    <definedName name="solver_rhs3" localSheetId="1" hidden="1">'Q2'!$D$9</definedName>
    <definedName name="solver_rhs3" localSheetId="2" hidden="1">0</definedName>
    <definedName name="solver_rhs3" localSheetId="3" hidden="1">0</definedName>
    <definedName name="solver_rhs3" localSheetId="4" hidden="1">'Q5'!$D$25</definedName>
    <definedName name="solver_rhs4" localSheetId="2" hidden="1">0</definedName>
    <definedName name="solver_rhs4" localSheetId="4" hidden="1">integer</definedName>
    <definedName name="solver_rhs5" localSheetId="4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typ" localSheetId="3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2" i="5"/>
  <c r="D24" i="6"/>
  <c r="B24" i="6"/>
  <c r="D12" i="4"/>
  <c r="D11" i="4"/>
  <c r="D10" i="4"/>
  <c r="M15" i="7" l="1"/>
  <c r="K15" i="7"/>
  <c r="C19" i="7"/>
  <c r="D19" i="7" s="1"/>
  <c r="C18" i="7"/>
  <c r="M19" i="7" s="1"/>
  <c r="C17" i="7"/>
  <c r="E19" i="7"/>
  <c r="E18" i="7"/>
  <c r="E17" i="7"/>
  <c r="M18" i="7" s="1"/>
  <c r="E16" i="7"/>
  <c r="C16" i="7"/>
  <c r="K16" i="7" s="1"/>
  <c r="E15" i="7"/>
  <c r="C15" i="7"/>
  <c r="M16" i="7" s="1"/>
  <c r="E14" i="7"/>
  <c r="C14" i="7"/>
  <c r="D14" i="7" s="1"/>
  <c r="D12" i="7"/>
  <c r="G12" i="7"/>
  <c r="C12" i="7"/>
  <c r="G11" i="7"/>
  <c r="C11" i="7"/>
  <c r="D11" i="7" s="1"/>
  <c r="K7" i="7"/>
  <c r="D18" i="7" l="1"/>
  <c r="K18" i="7"/>
  <c r="D17" i="7"/>
  <c r="D16" i="7"/>
  <c r="K19" i="7"/>
  <c r="D15" i="7"/>
  <c r="D25" i="6"/>
  <c r="B25" i="6"/>
  <c r="C25" i="6" s="1"/>
  <c r="B19" i="6"/>
  <c r="B22" i="6"/>
  <c r="B23" i="6"/>
  <c r="F3" i="6"/>
  <c r="B21" i="6"/>
  <c r="B20" i="6"/>
  <c r="B18" i="6"/>
  <c r="D23" i="6"/>
  <c r="D22" i="6"/>
  <c r="D21" i="6"/>
  <c r="D20" i="6"/>
  <c r="D19" i="6"/>
  <c r="D18" i="6"/>
  <c r="D17" i="6"/>
  <c r="B16" i="6"/>
  <c r="D16" i="6"/>
  <c r="C9" i="5"/>
  <c r="C11" i="5"/>
  <c r="D11" i="5" s="1"/>
  <c r="C10" i="5"/>
  <c r="C8" i="5"/>
  <c r="I3" i="5"/>
  <c r="G11" i="5"/>
  <c r="G10" i="5"/>
  <c r="G9" i="5"/>
  <c r="G8" i="5"/>
  <c r="D8" i="5"/>
  <c r="D10" i="5"/>
  <c r="D9" i="5"/>
  <c r="C21" i="6" l="1"/>
  <c r="C16" i="6"/>
  <c r="C24" i="6"/>
  <c r="C18" i="6"/>
  <c r="C22" i="6"/>
  <c r="B17" i="6"/>
  <c r="C17" i="6" s="1"/>
  <c r="C23" i="6"/>
  <c r="C20" i="6"/>
  <c r="C19" i="6"/>
  <c r="J3" i="4"/>
  <c r="B12" i="4"/>
  <c r="B11" i="4"/>
  <c r="D8" i="4"/>
  <c r="D7" i="4"/>
  <c r="C8" i="4"/>
  <c r="C7" i="4"/>
  <c r="B8" i="4"/>
  <c r="B7" i="4"/>
  <c r="B10" i="4" s="1"/>
  <c r="D4" i="3"/>
  <c r="D9" i="3"/>
  <c r="B11" i="3"/>
  <c r="B9" i="3"/>
  <c r="C9" i="3" s="1"/>
  <c r="C11" i="3"/>
  <c r="F11" i="3"/>
  <c r="F10" i="3"/>
  <c r="B10" i="3"/>
  <c r="C10" i="3" s="1"/>
  <c r="F9" i="3"/>
  <c r="E3" i="3"/>
  <c r="B11" i="1"/>
  <c r="F4" i="1"/>
  <c r="B9" i="1"/>
  <c r="C11" i="1"/>
  <c r="B10" i="1"/>
  <c r="F11" i="1"/>
  <c r="D10" i="1"/>
  <c r="E10" i="1"/>
  <c r="F10" i="1"/>
  <c r="D5" i="1"/>
  <c r="D4" i="1"/>
  <c r="D9" i="1" s="1"/>
  <c r="C9" i="1" l="1"/>
  <c r="C10" i="1"/>
  <c r="C11" i="4"/>
  <c r="C10" i="4"/>
  <c r="C12" i="4"/>
</calcChain>
</file>

<file path=xl/sharedStrings.xml><?xml version="1.0" encoding="utf-8"?>
<sst xmlns="http://schemas.openxmlformats.org/spreadsheetml/2006/main" count="129" uniqueCount="72">
  <si>
    <t>จำนวนรองเท้านักเรียน</t>
  </si>
  <si>
    <t>จำนวนรองเท้าแตะแฟชั่น</t>
  </si>
  <si>
    <t>Profit/Each</t>
  </si>
  <si>
    <t>Machine Capacity</t>
  </si>
  <si>
    <t>Labour Capacity</t>
  </si>
  <si>
    <t>Requirement</t>
  </si>
  <si>
    <t>ไม่เกิน 70 คู่</t>
  </si>
  <si>
    <t>Total Profit</t>
  </si>
  <si>
    <t>S.t.</t>
  </si>
  <si>
    <t>&gt;&gt;</t>
  </si>
  <si>
    <t>จำนวนมะม่วงเคลือบ</t>
  </si>
  <si>
    <t>จำนวนสับปะรดเคลือบ</t>
  </si>
  <si>
    <t>Machine</t>
  </si>
  <si>
    <t>Requirement1</t>
  </si>
  <si>
    <t>Requirement2</t>
  </si>
  <si>
    <t>รวมกันไม่ต่ำกว่า 100</t>
  </si>
  <si>
    <t>อย่างน้อย 30</t>
  </si>
  <si>
    <t>Cost</t>
  </si>
  <si>
    <t>จำนวนปุ๋ยชนิดที่ 1</t>
  </si>
  <si>
    <t>จำนวนปุ๋ยชนิดที่ 2</t>
  </si>
  <si>
    <t>Requirement3</t>
  </si>
  <si>
    <t>N</t>
  </si>
  <si>
    <t>P</t>
  </si>
  <si>
    <t>K</t>
  </si>
  <si>
    <t>Kg</t>
  </si>
  <si>
    <t>Lot-size</t>
  </si>
  <si>
    <t>ปุ๋ยชนิดที่ 1</t>
  </si>
  <si>
    <t>ปุ๋ยชนิดที่ 2</t>
  </si>
  <si>
    <t>จำนวนหุ้นบ.คอมซัพพลาย</t>
  </si>
  <si>
    <t>จำนวนบ.นิวพริ้นติ้ง</t>
  </si>
  <si>
    <t>ราคาหุ้นปีนี้</t>
  </si>
  <si>
    <t>ราคาหุ้นปีหน้า</t>
  </si>
  <si>
    <t>Capital Avalibility</t>
  </si>
  <si>
    <t>มีเงินเก็บจำนวน 500,000 บาท</t>
  </si>
  <si>
    <t>ลงทุนบ.คอมซัพพลายอย่างน้อย 150,000</t>
  </si>
  <si>
    <t>ลงทุนบ.นิวพริ้นติ้งอย่างน้อย 150,000</t>
  </si>
  <si>
    <t>ลงทุนบ.คอมซัพพลายไม่เกิน 250,000</t>
  </si>
  <si>
    <t>จำนวนบ้านแบบ A</t>
  </si>
  <si>
    <t>จำนวนบ้านแบบ B</t>
  </si>
  <si>
    <t>จำนวนบ้านแบบ C</t>
  </si>
  <si>
    <t>Land Avalibility</t>
  </si>
  <si>
    <t>ค่าก่อสร้าง</t>
  </si>
  <si>
    <t>ค่าบริหารการก่อสร้าง</t>
  </si>
  <si>
    <t>ค่าโอน</t>
  </si>
  <si>
    <t>ค่าภาษีธุรกิจเฉพาะ</t>
  </si>
  <si>
    <t>ค่าภาษีหัก ณ ที่จ่าย</t>
  </si>
  <si>
    <t>ค่าสาธารณูปโภค</t>
  </si>
  <si>
    <t>ค่าใช้จ่ายด้านการตลาด</t>
  </si>
  <si>
    <t>กำไร</t>
  </si>
  <si>
    <t>ม.ค</t>
  </si>
  <si>
    <t>ก.พ</t>
  </si>
  <si>
    <t>มี.ค</t>
  </si>
  <si>
    <t>จำนวนรองเท้านร.ที่ผลิต</t>
  </si>
  <si>
    <t>จำนวนรองเท้าแตะแฟชั่นที่ผลิต</t>
  </si>
  <si>
    <t>จำนวนรองเท้านร.ที่อยู่ในคลังสินค้า ณ ต้นเดือน</t>
  </si>
  <si>
    <t>จำนวนรองเท้าแตะแฟชั่นที่อยู่ในคลังสินค้า ณ ต้นเดือน</t>
  </si>
  <si>
    <t>กำลังการผลิตรวมไม่เกิน 2500</t>
  </si>
  <si>
    <t>Warehouse Capacity</t>
  </si>
  <si>
    <t>มีพื้นที่เก็บสินค้ารวมไม่เกิน 300 คู่</t>
  </si>
  <si>
    <t>ค่าจัดเก็บ/คู่</t>
  </si>
  <si>
    <t>Demand</t>
  </si>
  <si>
    <t>demand นร. เดือน ม.ค</t>
  </si>
  <si>
    <t>demand นร. เดือน ก.พ</t>
  </si>
  <si>
    <t>demand นร. เดือน มี.ค</t>
  </si>
  <si>
    <t>demand แตะ เดือน ม.ค</t>
  </si>
  <si>
    <t>demand แตะ เดือน ก.พ</t>
  </si>
  <si>
    <t>demand แตะ เดือน มี.ค</t>
  </si>
  <si>
    <t>Inventory</t>
  </si>
  <si>
    <t>ไนโตรเจน</t>
  </si>
  <si>
    <t>ฟอสฟอรัส</t>
  </si>
  <si>
    <t>โพแทสเซียม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</si>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</sst>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name val="Tahoma"/>
      <family val="2"/>
      <charset val="22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/>
    <xf numFmtId="0" fontId="2" fillId="4" borderId="0" xfId="0" applyFont="1" applyFill="1" applyAlignment="1">
      <alignment horizontal="center"/>
    </xf>
    <xf numFmtId="9" fontId="0" fillId="0" borderId="0" xfId="1" applyFont="1" applyAlignment="1">
      <alignment horizontal="center"/>
    </xf>
    <xf numFmtId="0" fontId="0" fillId="2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0" xfId="0" applyFill="1"/>
    <xf numFmtId="0" fontId="3" fillId="5" borderId="0" xfId="0" applyFont="1" applyFill="1"/>
    <xf numFmtId="3" fontId="0" fillId="0" borderId="0" xfId="0" applyNumberFormat="1" applyAlignment="1">
      <alignment horizontal="center"/>
    </xf>
    <xf numFmtId="0" fontId="0" fillId="7" borderId="0" xfId="0" applyFill="1"/>
    <xf numFmtId="3" fontId="0" fillId="0" borderId="0" xfId="0" applyNumberFormat="1"/>
    <xf numFmtId="0" fontId="5" fillId="8" borderId="0" xfId="0" applyFont="1" applyFill="1"/>
    <xf numFmtId="0" fontId="4" fillId="6" borderId="0" xfId="0" applyFont="1" applyFill="1" applyAlignment="1">
      <alignment horizontal="left"/>
    </xf>
    <xf numFmtId="0" fontId="2" fillId="0" borderId="0" xfId="0" applyFont="1"/>
    <xf numFmtId="0" fontId="2" fillId="9" borderId="0" xfId="0" applyFont="1" applyFill="1" applyAlignment="1">
      <alignment horizontal="center"/>
    </xf>
    <xf numFmtId="0" fontId="0" fillId="5" borderId="0" xfId="0" applyFill="1"/>
    <xf numFmtId="0" fontId="2" fillId="13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5" fillId="12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2" fillId="15" borderId="0" xfId="0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/>
    <xf numFmtId="0" fontId="0" fillId="16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zoomScale="130" zoomScaleNormal="130" workbookViewId="0">
      <selection activeCell="D5" sqref="D5"/>
    </sheetView>
  </sheetViews>
  <sheetFormatPr defaultRowHeight="14.25" x14ac:dyDescent="0.2"/>
  <cols>
    <col min="1" max="1" width="16.375" customWidth="1"/>
    <col min="2" max="2" width="19.75" customWidth="1"/>
    <col min="3" max="3" width="20.375" customWidth="1"/>
    <col min="6" max="6" width="15.25" customWidth="1"/>
  </cols>
  <sheetData>
    <row r="2" spans="1:6" x14ac:dyDescent="0.2">
      <c r="A2" s="1"/>
      <c r="B2" s="2" t="s">
        <v>0</v>
      </c>
      <c r="C2" s="2" t="s">
        <v>1</v>
      </c>
    </row>
    <row r="3" spans="1:6" x14ac:dyDescent="0.2">
      <c r="A3" s="1"/>
      <c r="B3" s="3">
        <v>30</v>
      </c>
      <c r="C3" s="3">
        <v>80</v>
      </c>
      <c r="F3" s="1" t="s">
        <v>7</v>
      </c>
    </row>
    <row r="4" spans="1:6" x14ac:dyDescent="0.2">
      <c r="A4" s="1" t="s">
        <v>3</v>
      </c>
      <c r="B4" s="1">
        <v>16</v>
      </c>
      <c r="C4" s="1">
        <v>9</v>
      </c>
      <c r="D4" s="1">
        <f>20*60</f>
        <v>1200</v>
      </c>
      <c r="F4" s="4">
        <f>SUMPRODUCT(B3:C3,B6:C6)</f>
        <v>10800</v>
      </c>
    </row>
    <row r="5" spans="1:6" x14ac:dyDescent="0.2">
      <c r="A5" s="1" t="s">
        <v>4</v>
      </c>
      <c r="B5" s="1">
        <v>8</v>
      </c>
      <c r="C5" s="1">
        <v>12</v>
      </c>
      <c r="D5" s="1">
        <f>20*60</f>
        <v>1200</v>
      </c>
    </row>
    <row r="6" spans="1:6" x14ac:dyDescent="0.2">
      <c r="A6" s="1" t="s">
        <v>2</v>
      </c>
      <c r="B6" s="1">
        <v>120</v>
      </c>
      <c r="C6" s="1">
        <v>90</v>
      </c>
      <c r="D6" s="1"/>
    </row>
    <row r="7" spans="1:6" x14ac:dyDescent="0.2">
      <c r="A7" s="1" t="s">
        <v>5</v>
      </c>
      <c r="B7" s="1" t="s">
        <v>6</v>
      </c>
      <c r="D7" s="1"/>
    </row>
    <row r="8" spans="1:6" x14ac:dyDescent="0.2">
      <c r="A8" s="1"/>
      <c r="B8" s="1"/>
      <c r="C8" s="1"/>
      <c r="D8" s="1"/>
    </row>
    <row r="9" spans="1:6" x14ac:dyDescent="0.2">
      <c r="A9" s="1" t="s">
        <v>8</v>
      </c>
      <c r="B9" s="1">
        <f>SUMPRODUCT($B$3:$C$3,B4:C4)</f>
        <v>1200</v>
      </c>
      <c r="C9" s="1" t="str">
        <f>IF(B9&lt;=D9,"&lt;=","not&lt;=")</f>
        <v>&lt;=</v>
      </c>
      <c r="D9" s="1">
        <f>D4</f>
        <v>1200</v>
      </c>
      <c r="E9" s="6" t="s">
        <v>9</v>
      </c>
      <c r="F9" s="5" t="s">
        <v>3</v>
      </c>
    </row>
    <row r="10" spans="1:6" x14ac:dyDescent="0.2">
      <c r="A10" s="1"/>
      <c r="B10" s="1">
        <f>SUMPRODUCT($B$3:$C$3,B5:C5)</f>
        <v>1200</v>
      </c>
      <c r="C10" s="1" t="str">
        <f>IF(B10&lt;=D10,"&lt;=","not&lt;=")</f>
        <v>&lt;=</v>
      </c>
      <c r="D10" s="1">
        <f>D5</f>
        <v>1200</v>
      </c>
      <c r="E10" s="6" t="str">
        <f>E9</f>
        <v>&gt;&gt;</v>
      </c>
      <c r="F10" s="6" t="str">
        <f>A5</f>
        <v>Labour Capacity</v>
      </c>
    </row>
    <row r="11" spans="1:6" x14ac:dyDescent="0.2">
      <c r="B11" s="1">
        <f>B3</f>
        <v>30</v>
      </c>
      <c r="C11" s="1" t="str">
        <f>IF(B11&lt;=D11,"&lt;=","not&lt;=")</f>
        <v>&lt;=</v>
      </c>
      <c r="D11" s="1">
        <v>70</v>
      </c>
      <c r="E11" s="6" t="s">
        <v>9</v>
      </c>
      <c r="F11" s="6" t="str">
        <f>A7</f>
        <v>Requirement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F9" sqref="F9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0" zoomScaleNormal="120" workbookViewId="0">
      <selection activeCell="D5" sqref="D5"/>
    </sheetView>
  </sheetViews>
  <sheetFormatPr defaultRowHeight="14.25" x14ac:dyDescent="0.2"/>
  <cols>
    <col min="1" max="1" width="13.75" customWidth="1"/>
    <col min="2" max="2" width="17.875" customWidth="1"/>
    <col min="3" max="3" width="19.5" customWidth="1"/>
    <col min="6" max="6" width="13.125" customWidth="1"/>
  </cols>
  <sheetData>
    <row r="2" spans="1:7" x14ac:dyDescent="0.2">
      <c r="A2" s="1"/>
      <c r="B2" s="2" t="s">
        <v>10</v>
      </c>
      <c r="C2" s="2" t="s">
        <v>11</v>
      </c>
      <c r="D2" s="1"/>
      <c r="E2" s="1"/>
      <c r="F2" s="1"/>
      <c r="G2" s="1"/>
    </row>
    <row r="3" spans="1:7" x14ac:dyDescent="0.2">
      <c r="A3" s="1"/>
      <c r="B3" s="7">
        <v>56</v>
      </c>
      <c r="C3" s="7">
        <v>44</v>
      </c>
      <c r="D3" s="1"/>
      <c r="E3" s="4">
        <f>SUMPRODUCT(B3:C3,B7:C7)</f>
        <v>12200</v>
      </c>
      <c r="F3" s="1"/>
      <c r="G3" s="1"/>
    </row>
    <row r="4" spans="1:7" x14ac:dyDescent="0.2">
      <c r="A4" s="1" t="s">
        <v>12</v>
      </c>
      <c r="B4" s="1">
        <v>10</v>
      </c>
      <c r="C4" s="1">
        <v>5</v>
      </c>
      <c r="D4" s="1">
        <f>13*60</f>
        <v>780</v>
      </c>
      <c r="E4" s="1"/>
      <c r="F4" s="1"/>
      <c r="G4" s="1"/>
    </row>
    <row r="5" spans="1:7" x14ac:dyDescent="0.2">
      <c r="A5" s="1" t="s">
        <v>13</v>
      </c>
      <c r="B5" s="1" t="s">
        <v>15</v>
      </c>
      <c r="C5" s="1"/>
      <c r="D5" s="1"/>
      <c r="E5" s="1"/>
      <c r="F5" s="1"/>
      <c r="G5" s="1"/>
    </row>
    <row r="6" spans="1:7" x14ac:dyDescent="0.2">
      <c r="A6" s="1" t="s">
        <v>14</v>
      </c>
      <c r="B6" s="1" t="s">
        <v>16</v>
      </c>
      <c r="C6" s="1"/>
      <c r="D6" s="1"/>
      <c r="E6" s="1"/>
      <c r="F6" s="1"/>
      <c r="G6" s="1"/>
    </row>
    <row r="7" spans="1:7" x14ac:dyDescent="0.2">
      <c r="A7" s="1" t="s">
        <v>17</v>
      </c>
      <c r="B7" s="1">
        <v>100</v>
      </c>
      <c r="C7" s="1">
        <v>150</v>
      </c>
      <c r="D7" s="1"/>
      <c r="E7" s="1"/>
      <c r="F7" s="1"/>
      <c r="G7" s="1"/>
    </row>
    <row r="8" spans="1:7" x14ac:dyDescent="0.2">
      <c r="B8" s="1"/>
      <c r="C8" s="1"/>
      <c r="D8" s="1"/>
      <c r="E8" s="1"/>
      <c r="F8" s="1"/>
      <c r="G8" s="1"/>
    </row>
    <row r="9" spans="1:7" x14ac:dyDescent="0.2">
      <c r="A9" s="1" t="s">
        <v>8</v>
      </c>
      <c r="B9" s="1">
        <f>SUMPRODUCT(B3:C3,B4:C4)</f>
        <v>780</v>
      </c>
      <c r="C9" s="1" t="str">
        <f>IF(B9&lt;=D9,"&lt;=","not&lt;=")</f>
        <v>&lt;=</v>
      </c>
      <c r="D9" s="1">
        <f>13*60</f>
        <v>780</v>
      </c>
      <c r="E9" s="6" t="s">
        <v>9</v>
      </c>
      <c r="F9" s="6" t="str">
        <f>A4</f>
        <v>Machine</v>
      </c>
      <c r="G9" s="1"/>
    </row>
    <row r="10" spans="1:7" x14ac:dyDescent="0.2">
      <c r="A10" s="1"/>
      <c r="B10" s="1">
        <f>SUM(B3:C3)</f>
        <v>100</v>
      </c>
      <c r="C10" s="1" t="str">
        <f>IF(B10&gt;=D10,"&gt;=","not&gt;=")</f>
        <v>&gt;=</v>
      </c>
      <c r="D10" s="1">
        <v>100</v>
      </c>
      <c r="E10" s="6" t="s">
        <v>9</v>
      </c>
      <c r="F10" s="6" t="str">
        <f>A5</f>
        <v>Requirement1</v>
      </c>
      <c r="G10" s="1"/>
    </row>
    <row r="11" spans="1:7" x14ac:dyDescent="0.2">
      <c r="A11" s="1"/>
      <c r="B11" s="1">
        <f>B3</f>
        <v>56</v>
      </c>
      <c r="C11" s="1" t="str">
        <f>IF(B11&gt;=D11,"&gt;=","not&gt;=")</f>
        <v>&gt;=</v>
      </c>
      <c r="D11" s="1">
        <v>30</v>
      </c>
      <c r="E11" s="6" t="s">
        <v>9</v>
      </c>
      <c r="F11" s="6" t="str">
        <f>A6</f>
        <v>Requirement2</v>
      </c>
      <c r="G11" s="1"/>
    </row>
    <row r="12" spans="1:7" x14ac:dyDescent="0.2">
      <c r="A12" s="1"/>
      <c r="B12" s="1"/>
      <c r="C12" s="1"/>
      <c r="D12" s="1"/>
      <c r="E12" s="1"/>
      <c r="F12" s="1"/>
      <c r="G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zoomScale="120" zoomScaleNormal="120" workbookViewId="0">
      <selection activeCell="H17" sqref="H17"/>
    </sheetView>
  </sheetViews>
  <sheetFormatPr defaultRowHeight="14.25" x14ac:dyDescent="0.2"/>
  <cols>
    <col min="1" max="1" width="17.375" customWidth="1"/>
    <col min="2" max="2" width="11.125" customWidth="1"/>
    <col min="3" max="3" width="10.625" customWidth="1"/>
  </cols>
  <sheetData>
    <row r="2" spans="1:10" x14ac:dyDescent="0.2">
      <c r="B2" s="9"/>
      <c r="C2" s="9"/>
    </row>
    <row r="3" spans="1:10" x14ac:dyDescent="0.2">
      <c r="B3" s="10" t="s">
        <v>21</v>
      </c>
      <c r="C3" s="10" t="s">
        <v>22</v>
      </c>
      <c r="D3" s="10" t="s">
        <v>23</v>
      </c>
      <c r="E3" s="10" t="s">
        <v>24</v>
      </c>
      <c r="F3" s="10" t="s">
        <v>17</v>
      </c>
      <c r="G3" s="10" t="s">
        <v>25</v>
      </c>
      <c r="H3" s="1"/>
      <c r="I3" s="1"/>
      <c r="J3" s="4">
        <f>SUMPRODUCT(I4:I5,F4:F5,G4:G5)</f>
        <v>500</v>
      </c>
    </row>
    <row r="4" spans="1:10" x14ac:dyDescent="0.2">
      <c r="A4" s="2" t="s">
        <v>18</v>
      </c>
      <c r="B4" s="11">
        <v>0.2</v>
      </c>
      <c r="C4" s="11">
        <v>0.05</v>
      </c>
      <c r="D4" s="11">
        <v>0.25</v>
      </c>
      <c r="E4" s="12">
        <v>20</v>
      </c>
      <c r="F4" s="13">
        <v>40</v>
      </c>
      <c r="G4" s="13">
        <v>10</v>
      </c>
      <c r="H4" s="1"/>
      <c r="I4" s="8">
        <v>0</v>
      </c>
      <c r="J4" s="1"/>
    </row>
    <row r="5" spans="1:10" x14ac:dyDescent="0.2">
      <c r="A5" s="2" t="s">
        <v>19</v>
      </c>
      <c r="B5" s="11">
        <v>0.15</v>
      </c>
      <c r="C5" s="11">
        <v>0.1</v>
      </c>
      <c r="D5" s="11">
        <v>0.15</v>
      </c>
      <c r="E5" s="12">
        <v>40</v>
      </c>
      <c r="F5" s="13">
        <v>50</v>
      </c>
      <c r="G5" s="13">
        <v>10</v>
      </c>
      <c r="H5" s="1"/>
      <c r="I5" s="8">
        <v>1</v>
      </c>
      <c r="J5" s="1"/>
    </row>
    <row r="6" spans="1:10" x14ac:dyDescent="0.2">
      <c r="A6" s="2" t="s">
        <v>5</v>
      </c>
      <c r="B6" s="1">
        <v>60</v>
      </c>
      <c r="C6" s="1">
        <v>24</v>
      </c>
      <c r="D6" s="1">
        <v>40</v>
      </c>
    </row>
    <row r="7" spans="1:10" x14ac:dyDescent="0.2">
      <c r="A7" s="1" t="s">
        <v>26</v>
      </c>
      <c r="B7" s="1">
        <f>B4*E4</f>
        <v>4</v>
      </c>
      <c r="C7" s="1">
        <f>C4*E4</f>
        <v>1</v>
      </c>
      <c r="D7" s="1">
        <f>D4*E4</f>
        <v>5</v>
      </c>
    </row>
    <row r="8" spans="1:10" x14ac:dyDescent="0.2">
      <c r="A8" s="1" t="s">
        <v>27</v>
      </c>
      <c r="B8" s="1">
        <f>B5*E5</f>
        <v>6</v>
      </c>
      <c r="C8" s="1">
        <f>C5*E5</f>
        <v>4</v>
      </c>
      <c r="D8" s="1">
        <f>D5*E5</f>
        <v>6</v>
      </c>
    </row>
    <row r="10" spans="1:10" x14ac:dyDescent="0.2">
      <c r="A10" s="1" t="s">
        <v>8</v>
      </c>
      <c r="B10">
        <f>SUMPRODUCT(I4:I5,B7:B8,G4:G5)</f>
        <v>60</v>
      </c>
      <c r="C10" s="1" t="str">
        <f>IF(B10&gt;=D10,"&gt;=","not&gt;=")</f>
        <v>&gt;=</v>
      </c>
      <c r="D10">
        <f>B6</f>
        <v>60</v>
      </c>
      <c r="F10" t="s">
        <v>68</v>
      </c>
    </row>
    <row r="11" spans="1:10" x14ac:dyDescent="0.2">
      <c r="B11">
        <f>SUMPRODUCT($I$4:$I$5,C7:C8,G4:G5)</f>
        <v>40</v>
      </c>
      <c r="C11" s="1" t="str">
        <f t="shared" ref="C11:C12" si="0">IF(B11&gt;=D11,"&gt;=","not&gt;=")</f>
        <v>&gt;=</v>
      </c>
      <c r="D11">
        <f>C6</f>
        <v>24</v>
      </c>
      <c r="F11" t="s">
        <v>69</v>
      </c>
    </row>
    <row r="12" spans="1:10" x14ac:dyDescent="0.2">
      <c r="B12">
        <f>SUMPRODUCT($I$4:$I$5,D7:D8,G4:G5)</f>
        <v>60</v>
      </c>
      <c r="C12" s="1" t="str">
        <f t="shared" si="0"/>
        <v>&gt;=</v>
      </c>
      <c r="D12">
        <f>D6</f>
        <v>40</v>
      </c>
      <c r="F12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tabSelected="1" workbookViewId="0">
      <selection activeCell="E4" sqref="E4"/>
    </sheetView>
  </sheetViews>
  <sheetFormatPr defaultRowHeight="14.25" x14ac:dyDescent="0.2"/>
  <cols>
    <col min="2" max="2" width="23.75" customWidth="1"/>
    <col min="3" max="3" width="18.625" customWidth="1"/>
    <col min="4" max="4" width="13.25" customWidth="1"/>
  </cols>
  <sheetData>
    <row r="1" spans="2:9" x14ac:dyDescent="0.2">
      <c r="C1" s="14" t="s">
        <v>30</v>
      </c>
      <c r="D1" s="14" t="s">
        <v>31</v>
      </c>
      <c r="E1" s="14" t="s">
        <v>71</v>
      </c>
    </row>
    <row r="2" spans="2:9" x14ac:dyDescent="0.2">
      <c r="B2" s="2" t="s">
        <v>28</v>
      </c>
      <c r="C2" s="1">
        <v>30</v>
      </c>
      <c r="D2" s="1">
        <v>48</v>
      </c>
      <c r="E2" s="1">
        <f>D2-C2</f>
        <v>18</v>
      </c>
      <c r="G2" s="15">
        <v>5000</v>
      </c>
    </row>
    <row r="3" spans="2:9" x14ac:dyDescent="0.2">
      <c r="B3" s="2" t="s">
        <v>29</v>
      </c>
      <c r="C3" s="1">
        <v>20</v>
      </c>
      <c r="D3" s="1">
        <v>33</v>
      </c>
      <c r="E3" s="1">
        <f>D3-C3</f>
        <v>13</v>
      </c>
      <c r="G3" s="15">
        <v>17500</v>
      </c>
      <c r="I3" s="16">
        <f>SUMPRODUCT(G2:G3,E2:E3)</f>
        <v>317500</v>
      </c>
    </row>
    <row r="4" spans="2:9" x14ac:dyDescent="0.2">
      <c r="B4" s="2" t="s">
        <v>32</v>
      </c>
      <c r="C4" t="s">
        <v>33</v>
      </c>
    </row>
    <row r="5" spans="2:9" x14ac:dyDescent="0.2">
      <c r="B5" s="2" t="s">
        <v>13</v>
      </c>
      <c r="C5" t="s">
        <v>34</v>
      </c>
      <c r="D5" s="1"/>
      <c r="F5" s="1"/>
    </row>
    <row r="6" spans="2:9" x14ac:dyDescent="0.2">
      <c r="B6" s="2" t="s">
        <v>14</v>
      </c>
      <c r="C6" t="s">
        <v>35</v>
      </c>
      <c r="D6" s="1"/>
      <c r="F6" s="1"/>
    </row>
    <row r="7" spans="2:9" x14ac:dyDescent="0.2">
      <c r="B7" s="2" t="s">
        <v>20</v>
      </c>
      <c r="C7" t="s">
        <v>36</v>
      </c>
      <c r="D7" s="1"/>
      <c r="F7" s="1"/>
    </row>
    <row r="8" spans="2:9" x14ac:dyDescent="0.2">
      <c r="B8" s="2" t="s">
        <v>8</v>
      </c>
      <c r="C8" s="1">
        <f>G2*C2</f>
        <v>150000</v>
      </c>
      <c r="D8" s="1" t="str">
        <f>IF(C8&gt;=E8,"&gt;=","not&gt;=")</f>
        <v>&gt;=</v>
      </c>
      <c r="E8" s="17">
        <v>150000</v>
      </c>
      <c r="F8" s="8" t="s">
        <v>9</v>
      </c>
      <c r="G8" s="18" t="str">
        <f>B5</f>
        <v>Requirement1</v>
      </c>
      <c r="H8" s="18"/>
    </row>
    <row r="9" spans="2:9" x14ac:dyDescent="0.2">
      <c r="B9" s="1"/>
      <c r="C9" s="1">
        <f>G3*C3</f>
        <v>350000</v>
      </c>
      <c r="D9" s="1" t="str">
        <f>IF(C9&gt;=E9,"&gt;=","not&gt;=")</f>
        <v>&gt;=</v>
      </c>
      <c r="E9" s="17">
        <v>150000</v>
      </c>
      <c r="F9" s="8" t="s">
        <v>9</v>
      </c>
      <c r="G9" s="18" t="str">
        <f>B6</f>
        <v>Requirement2</v>
      </c>
      <c r="H9" s="18"/>
    </row>
    <row r="10" spans="2:9" x14ac:dyDescent="0.2">
      <c r="C10" s="1">
        <f>G2*C2</f>
        <v>150000</v>
      </c>
      <c r="D10" s="1" t="str">
        <f>IF(C10&lt;=E10,"&lt;=","not&lt;=")</f>
        <v>&lt;=</v>
      </c>
      <c r="E10" s="17">
        <v>250000</v>
      </c>
      <c r="F10" s="8" t="s">
        <v>9</v>
      </c>
      <c r="G10" s="18" t="str">
        <f>B7</f>
        <v>Requirement3</v>
      </c>
      <c r="H10" s="18"/>
    </row>
    <row r="11" spans="2:9" x14ac:dyDescent="0.2">
      <c r="C11" s="1">
        <f>SUMPRODUCT(G2:G3,C2:C3)</f>
        <v>500000</v>
      </c>
      <c r="D11" s="1" t="str">
        <f>IF(C11&lt;=E11,"&lt;=","not&lt;=")</f>
        <v>&lt;=</v>
      </c>
      <c r="E11" s="17">
        <v>500000</v>
      </c>
      <c r="F11" s="8" t="s">
        <v>9</v>
      </c>
      <c r="G11" s="18" t="str">
        <f>B4</f>
        <v>Capital Avalibility</v>
      </c>
      <c r="H11" s="1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activeCell="B29" sqref="B29"/>
    </sheetView>
  </sheetViews>
  <sheetFormatPr defaultRowHeight="14.25" x14ac:dyDescent="0.2"/>
  <cols>
    <col min="1" max="1" width="19.625" customWidth="1"/>
    <col min="2" max="2" width="18.5" customWidth="1"/>
    <col min="3" max="3" width="16.25" customWidth="1"/>
    <col min="4" max="4" width="16.625" customWidth="1"/>
  </cols>
  <sheetData>
    <row r="2" spans="1:7" x14ac:dyDescent="0.2">
      <c r="B2" s="2" t="s">
        <v>37</v>
      </c>
      <c r="C2" s="2" t="s">
        <v>38</v>
      </c>
      <c r="D2" s="2" t="s">
        <v>39</v>
      </c>
    </row>
    <row r="3" spans="1:7" x14ac:dyDescent="0.2">
      <c r="B3" s="20">
        <v>92</v>
      </c>
      <c r="C3" s="20">
        <v>160</v>
      </c>
      <c r="D3" s="20">
        <v>28</v>
      </c>
      <c r="F3" s="16">
        <f>SUMPRODUCT(B3:D3,B12:D12)</f>
        <v>476.16</v>
      </c>
    </row>
    <row r="4" spans="1:7" x14ac:dyDescent="0.2">
      <c r="A4" s="2" t="s">
        <v>40</v>
      </c>
      <c r="B4" s="1">
        <v>50</v>
      </c>
      <c r="C4" s="1">
        <v>60</v>
      </c>
      <c r="D4" s="1">
        <v>70</v>
      </c>
      <c r="E4" s="17">
        <v>18000</v>
      </c>
    </row>
    <row r="5" spans="1:7" x14ac:dyDescent="0.2">
      <c r="A5" s="2" t="s">
        <v>41</v>
      </c>
      <c r="B5" s="1">
        <v>1.38</v>
      </c>
      <c r="C5" s="1">
        <v>1.65</v>
      </c>
      <c r="D5" s="1">
        <v>2.02</v>
      </c>
      <c r="E5" s="1">
        <v>520</v>
      </c>
    </row>
    <row r="6" spans="1:7" x14ac:dyDescent="0.2">
      <c r="A6" s="2" t="s">
        <v>42</v>
      </c>
      <c r="B6" s="1">
        <v>0.05</v>
      </c>
      <c r="C6" s="1">
        <v>0.06</v>
      </c>
      <c r="D6" s="1">
        <v>7.0000000000000007E-2</v>
      </c>
      <c r="E6" s="1">
        <v>17.5</v>
      </c>
    </row>
    <row r="7" spans="1:7" x14ac:dyDescent="0.2">
      <c r="A7" s="2" t="s">
        <v>47</v>
      </c>
      <c r="B7" s="1">
        <v>0.14000000000000001</v>
      </c>
      <c r="C7" s="1">
        <v>0.17</v>
      </c>
      <c r="D7" s="1">
        <v>0.21</v>
      </c>
      <c r="E7" s="1">
        <v>50</v>
      </c>
    </row>
    <row r="8" spans="1:7" x14ac:dyDescent="0.2">
      <c r="A8" s="2" t="s">
        <v>43</v>
      </c>
      <c r="B8" s="1">
        <v>0.09</v>
      </c>
      <c r="C8" s="1">
        <v>0.11</v>
      </c>
      <c r="D8" s="1">
        <v>0.14000000000000001</v>
      </c>
      <c r="E8" s="1">
        <v>30</v>
      </c>
    </row>
    <row r="9" spans="1:7" x14ac:dyDescent="0.2">
      <c r="A9" s="2" t="s">
        <v>44</v>
      </c>
      <c r="B9" s="1">
        <v>0.16</v>
      </c>
      <c r="C9" s="1">
        <v>0.18</v>
      </c>
      <c r="D9" s="1">
        <v>0.22</v>
      </c>
      <c r="E9" s="1">
        <v>50</v>
      </c>
    </row>
    <row r="10" spans="1:7" x14ac:dyDescent="0.2">
      <c r="A10" s="2" t="s">
        <v>45</v>
      </c>
      <c r="B10" s="1">
        <v>0.08</v>
      </c>
      <c r="C10" s="1">
        <v>0.05</v>
      </c>
      <c r="D10" s="1">
        <v>7.0000000000000007E-2</v>
      </c>
      <c r="E10" s="1">
        <v>18</v>
      </c>
    </row>
    <row r="11" spans="1:7" x14ac:dyDescent="0.2">
      <c r="A11" s="2" t="s">
        <v>46</v>
      </c>
      <c r="B11" s="1">
        <v>0.18</v>
      </c>
      <c r="C11" s="1">
        <v>0.17</v>
      </c>
      <c r="D11" s="1">
        <v>0.17</v>
      </c>
      <c r="E11" s="1">
        <v>55</v>
      </c>
    </row>
    <row r="12" spans="1:7" x14ac:dyDescent="0.2">
      <c r="A12" s="2" t="s">
        <v>48</v>
      </c>
      <c r="B12" s="1">
        <v>1.49</v>
      </c>
      <c r="C12" s="1">
        <v>1.75</v>
      </c>
      <c r="D12" s="1">
        <v>2.11</v>
      </c>
    </row>
    <row r="13" spans="1:7" x14ac:dyDescent="0.2">
      <c r="A13" s="2" t="s">
        <v>13</v>
      </c>
      <c r="B13" s="1">
        <v>-0.5</v>
      </c>
      <c r="C13" s="1">
        <v>0.5</v>
      </c>
      <c r="D13" s="1">
        <v>0.5</v>
      </c>
    </row>
    <row r="14" spans="1:7" x14ac:dyDescent="0.2">
      <c r="A14" s="2" t="s">
        <v>14</v>
      </c>
      <c r="B14" s="1">
        <v>0.1</v>
      </c>
      <c r="C14" s="1">
        <v>0.1</v>
      </c>
      <c r="D14" s="1">
        <v>-0.9</v>
      </c>
    </row>
    <row r="16" spans="1:7" x14ac:dyDescent="0.2">
      <c r="A16" s="2" t="s">
        <v>8</v>
      </c>
      <c r="B16">
        <f>SUMPRODUCT(B3:D3,B4:D4)</f>
        <v>16160</v>
      </c>
      <c r="C16" t="str">
        <f>IF(B16&lt;=D16,"&lt;=","not&lt;=")</f>
        <v>&lt;=</v>
      </c>
      <c r="D16" s="19">
        <f t="shared" ref="D16:D23" si="0">E4</f>
        <v>18000</v>
      </c>
      <c r="E16" s="6" t="s">
        <v>9</v>
      </c>
      <c r="F16" s="21" t="s">
        <v>40</v>
      </c>
      <c r="G16" s="5"/>
    </row>
    <row r="17" spans="2:7" x14ac:dyDescent="0.2">
      <c r="B17">
        <f>SUMPRODUCT(B3:D3,B5:D5)</f>
        <v>447.52</v>
      </c>
      <c r="C17" t="str">
        <f t="shared" ref="C17:C23" si="1">IF(B17&lt;=D17,"&lt;=","not&lt;=")</f>
        <v>&lt;=</v>
      </c>
      <c r="D17">
        <f t="shared" si="0"/>
        <v>520</v>
      </c>
      <c r="E17" s="6" t="s">
        <v>9</v>
      </c>
      <c r="F17" s="21" t="s">
        <v>41</v>
      </c>
      <c r="G17" s="5"/>
    </row>
    <row r="18" spans="2:7" x14ac:dyDescent="0.2">
      <c r="B18">
        <f>SUMPRODUCT(B3:D3,B6:D6)</f>
        <v>16.16</v>
      </c>
      <c r="C18" t="str">
        <f t="shared" si="1"/>
        <v>&lt;=</v>
      </c>
      <c r="D18">
        <f t="shared" si="0"/>
        <v>17.5</v>
      </c>
      <c r="E18" s="6" t="s">
        <v>9</v>
      </c>
      <c r="F18" s="21" t="s">
        <v>42</v>
      </c>
      <c r="G18" s="5"/>
    </row>
    <row r="19" spans="2:7" x14ac:dyDescent="0.2">
      <c r="B19">
        <f>SUMPRODUCT(B3:D3,B7:D7)</f>
        <v>45.960000000000008</v>
      </c>
      <c r="C19" t="str">
        <f t="shared" si="1"/>
        <v>&lt;=</v>
      </c>
      <c r="D19">
        <f t="shared" si="0"/>
        <v>50</v>
      </c>
      <c r="E19" s="6" t="s">
        <v>9</v>
      </c>
      <c r="F19" s="21" t="s">
        <v>47</v>
      </c>
      <c r="G19" s="5"/>
    </row>
    <row r="20" spans="2:7" x14ac:dyDescent="0.2">
      <c r="B20">
        <f>SUMPRODUCT(B3:D3,B8:D8)</f>
        <v>29.800000000000004</v>
      </c>
      <c r="C20" t="str">
        <f t="shared" si="1"/>
        <v>&lt;=</v>
      </c>
      <c r="D20">
        <f t="shared" si="0"/>
        <v>30</v>
      </c>
      <c r="E20" s="6" t="s">
        <v>9</v>
      </c>
      <c r="F20" s="21" t="s">
        <v>43</v>
      </c>
      <c r="G20" s="5"/>
    </row>
    <row r="21" spans="2:7" x14ac:dyDescent="0.2">
      <c r="B21">
        <f>SUMPRODUCT(B3:D3,B9:D9)</f>
        <v>49.679999999999993</v>
      </c>
      <c r="C21" t="str">
        <f t="shared" si="1"/>
        <v>&lt;=</v>
      </c>
      <c r="D21">
        <f t="shared" si="0"/>
        <v>50</v>
      </c>
      <c r="E21" s="6" t="s">
        <v>9</v>
      </c>
      <c r="F21" s="21" t="s">
        <v>44</v>
      </c>
      <c r="G21" s="5"/>
    </row>
    <row r="22" spans="2:7" x14ac:dyDescent="0.2">
      <c r="B22">
        <f>SUMPRODUCT(B3:D3,B10:D10)</f>
        <v>17.32</v>
      </c>
      <c r="C22" t="str">
        <f t="shared" si="1"/>
        <v>&lt;=</v>
      </c>
      <c r="D22">
        <f t="shared" si="0"/>
        <v>18</v>
      </c>
      <c r="E22" s="6" t="s">
        <v>9</v>
      </c>
      <c r="F22" s="21" t="s">
        <v>45</v>
      </c>
      <c r="G22" s="5"/>
    </row>
    <row r="23" spans="2:7" x14ac:dyDescent="0.2">
      <c r="B23">
        <f>SUMPRODUCT(B3:D3,B11:D11)</f>
        <v>48.52</v>
      </c>
      <c r="C23" t="str">
        <f t="shared" si="1"/>
        <v>&lt;=</v>
      </c>
      <c r="D23">
        <f t="shared" si="0"/>
        <v>55</v>
      </c>
      <c r="E23" s="6" t="s">
        <v>9</v>
      </c>
      <c r="F23" s="21" t="s">
        <v>46</v>
      </c>
      <c r="G23" s="5"/>
    </row>
    <row r="24" spans="2:7" x14ac:dyDescent="0.2">
      <c r="B24">
        <f>B3</f>
        <v>92</v>
      </c>
      <c r="C24" t="str">
        <f>IF(B24&lt;=D24,"&lt;=","not&lt;=")</f>
        <v>&lt;=</v>
      </c>
      <c r="D24">
        <f>SUM(B3:D3)*0.5</f>
        <v>140</v>
      </c>
      <c r="E24" s="6" t="s">
        <v>9</v>
      </c>
      <c r="F24" s="21" t="s">
        <v>13</v>
      </c>
      <c r="G24" s="5"/>
    </row>
    <row r="25" spans="2:7" x14ac:dyDescent="0.2">
      <c r="B25">
        <f>D3</f>
        <v>28</v>
      </c>
      <c r="C25" t="str">
        <f>IF(B25&gt;=D25,"&gt;=","not&gt;=")</f>
        <v>&gt;=</v>
      </c>
      <c r="D25">
        <f>SUM(B3:D3)*0.1</f>
        <v>28</v>
      </c>
      <c r="E25" s="6" t="s">
        <v>9</v>
      </c>
      <c r="F25" s="21" t="s">
        <v>14</v>
      </c>
      <c r="G2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J12" sqref="J12"/>
    </sheetView>
  </sheetViews>
  <sheetFormatPr defaultRowHeight="14.25" x14ac:dyDescent="0.2"/>
  <cols>
    <col min="2" max="2" width="11.25" customWidth="1"/>
    <col min="3" max="3" width="13.5" customWidth="1"/>
    <col min="4" max="4" width="14.75" customWidth="1"/>
    <col min="12" max="12" width="11.625" customWidth="1"/>
  </cols>
  <sheetData>
    <row r="1" spans="1:15" x14ac:dyDescent="0.2">
      <c r="J1" s="25" t="s">
        <v>17</v>
      </c>
      <c r="N1" s="10" t="s">
        <v>60</v>
      </c>
    </row>
    <row r="2" spans="1:15" x14ac:dyDescent="0.2">
      <c r="E2" s="23" t="s">
        <v>49</v>
      </c>
      <c r="F2" s="23" t="s">
        <v>50</v>
      </c>
      <c r="G2" s="23" t="s">
        <v>51</v>
      </c>
      <c r="I2" s="27" t="s">
        <v>49</v>
      </c>
      <c r="J2" s="27" t="s">
        <v>50</v>
      </c>
      <c r="K2" s="27" t="s">
        <v>51</v>
      </c>
      <c r="L2" s="33" t="s">
        <v>59</v>
      </c>
      <c r="M2" s="31" t="s">
        <v>49</v>
      </c>
      <c r="N2" s="31" t="s">
        <v>50</v>
      </c>
      <c r="O2" s="31" t="s">
        <v>51</v>
      </c>
    </row>
    <row r="3" spans="1:15" x14ac:dyDescent="0.2">
      <c r="A3" s="22" t="s">
        <v>52</v>
      </c>
      <c r="E3" s="28"/>
      <c r="F3" s="28"/>
      <c r="G3" s="28"/>
      <c r="I3" s="26">
        <v>150</v>
      </c>
      <c r="J3" s="26">
        <v>157.5</v>
      </c>
      <c r="K3" s="26">
        <v>165.4</v>
      </c>
      <c r="L3" s="34">
        <v>8</v>
      </c>
      <c r="M3" s="32">
        <v>800</v>
      </c>
      <c r="N3" s="32">
        <v>1000</v>
      </c>
      <c r="O3" s="32">
        <v>1100</v>
      </c>
    </row>
    <row r="4" spans="1:15" x14ac:dyDescent="0.2">
      <c r="A4" s="22" t="s">
        <v>53</v>
      </c>
      <c r="E4" s="6"/>
      <c r="F4" s="6"/>
      <c r="G4" s="6"/>
      <c r="I4" s="26">
        <v>100</v>
      </c>
      <c r="J4" s="26">
        <v>105</v>
      </c>
      <c r="K4" s="26">
        <v>110.3</v>
      </c>
      <c r="L4" s="34">
        <v>6</v>
      </c>
      <c r="M4" s="32">
        <v>1200</v>
      </c>
      <c r="N4" s="32">
        <v>1400</v>
      </c>
      <c r="O4" s="32">
        <v>1700</v>
      </c>
    </row>
    <row r="5" spans="1:15" x14ac:dyDescent="0.2">
      <c r="A5" s="22" t="s">
        <v>54</v>
      </c>
      <c r="E5" s="1">
        <v>50</v>
      </c>
      <c r="F5" s="29"/>
      <c r="G5" s="29"/>
    </row>
    <row r="6" spans="1:15" x14ac:dyDescent="0.2">
      <c r="A6" s="22" t="s">
        <v>55</v>
      </c>
      <c r="E6" s="1">
        <v>20</v>
      </c>
      <c r="F6" s="30"/>
      <c r="G6" s="30"/>
    </row>
    <row r="7" spans="1:15" x14ac:dyDescent="0.2">
      <c r="K7" s="24">
        <f>SUM((E3*I3),(F3*J3),(G3*K3),(E4*I4),(F4*J4),(G4*K4),(L3*F5),(L3*G5),(L4*F6),(L4*G6))</f>
        <v>0</v>
      </c>
    </row>
    <row r="8" spans="1:15" x14ac:dyDescent="0.2">
      <c r="A8" s="22" t="s">
        <v>3</v>
      </c>
      <c r="C8" t="s">
        <v>56</v>
      </c>
    </row>
    <row r="9" spans="1:15" x14ac:dyDescent="0.2">
      <c r="A9" s="22" t="s">
        <v>57</v>
      </c>
      <c r="C9" t="s">
        <v>58</v>
      </c>
    </row>
    <row r="11" spans="1:15" x14ac:dyDescent="0.2">
      <c r="B11" s="2" t="s">
        <v>8</v>
      </c>
      <c r="C11" s="1">
        <f>SUM(E3:G3,E4:G4)</f>
        <v>0</v>
      </c>
      <c r="D11" s="1" t="str">
        <f>IF(C11&lt;=E11,"&lt;=","not&lt;=")</f>
        <v>&lt;=</v>
      </c>
      <c r="E11" s="1">
        <v>2500</v>
      </c>
      <c r="F11" s="8" t="s">
        <v>9</v>
      </c>
      <c r="G11" s="18" t="str">
        <f>A8</f>
        <v>Machine Capacity</v>
      </c>
      <c r="H11" s="18"/>
    </row>
    <row r="12" spans="1:15" x14ac:dyDescent="0.2">
      <c r="C12" s="1">
        <f>SUM(F5:G5,F6:G6)</f>
        <v>0</v>
      </c>
      <c r="D12" s="1" t="str">
        <f>IF(C12&lt;=E12,"&lt;=","not&lt;=")</f>
        <v>&lt;=</v>
      </c>
      <c r="E12" s="1">
        <v>300</v>
      </c>
      <c r="F12" s="8" t="s">
        <v>9</v>
      </c>
      <c r="G12" s="18" t="str">
        <f>A9</f>
        <v>Warehouse Capacity</v>
      </c>
      <c r="H12" s="18"/>
    </row>
    <row r="14" spans="1:15" x14ac:dyDescent="0.2">
      <c r="B14" s="2" t="s">
        <v>60</v>
      </c>
      <c r="C14" s="1">
        <f>SUM(E5,E3)</f>
        <v>50</v>
      </c>
      <c r="D14" s="1" t="str">
        <f>IF(C14&gt;=E14,"&gt;=","not&gt;=")</f>
        <v>not&gt;=</v>
      </c>
      <c r="E14" s="1">
        <f>M3</f>
        <v>800</v>
      </c>
      <c r="F14" s="36" t="s">
        <v>9</v>
      </c>
      <c r="G14" s="35" t="s">
        <v>61</v>
      </c>
      <c r="H14" s="35"/>
      <c r="J14" s="2" t="s">
        <v>67</v>
      </c>
    </row>
    <row r="15" spans="1:15" x14ac:dyDescent="0.2">
      <c r="C15" s="1">
        <f>SUM(F5,F3)</f>
        <v>0</v>
      </c>
      <c r="D15" s="1" t="str">
        <f t="shared" ref="D15:D19" si="0">IF(C15&gt;=E15,"&gt;=","not&gt;=")</f>
        <v>not&gt;=</v>
      </c>
      <c r="E15" s="1">
        <f>N3</f>
        <v>1000</v>
      </c>
      <c r="F15" s="36" t="s">
        <v>9</v>
      </c>
      <c r="G15" s="35" t="s">
        <v>62</v>
      </c>
      <c r="H15" s="35"/>
      <c r="K15">
        <f>F5</f>
        <v>0</v>
      </c>
      <c r="M15">
        <f>C14-E14</f>
        <v>-750</v>
      </c>
    </row>
    <row r="16" spans="1:15" x14ac:dyDescent="0.2">
      <c r="C16" s="1">
        <f>SUM(G5,G3)</f>
        <v>0</v>
      </c>
      <c r="D16" s="1" t="str">
        <f t="shared" si="0"/>
        <v>not&gt;=</v>
      </c>
      <c r="E16" s="1">
        <f>O3</f>
        <v>1100</v>
      </c>
      <c r="F16" s="36" t="s">
        <v>9</v>
      </c>
      <c r="G16" s="35" t="s">
        <v>63</v>
      </c>
      <c r="H16" s="35"/>
      <c r="K16">
        <f>C16</f>
        <v>0</v>
      </c>
      <c r="M16">
        <f>C15-E15</f>
        <v>-1000</v>
      </c>
    </row>
    <row r="17" spans="3:13" x14ac:dyDescent="0.2">
      <c r="C17" s="1">
        <f>SUM(E6,E4)</f>
        <v>20</v>
      </c>
      <c r="D17" s="1" t="str">
        <f t="shared" si="0"/>
        <v>not&gt;=</v>
      </c>
      <c r="E17" s="1">
        <f>M4</f>
        <v>1200</v>
      </c>
      <c r="F17" s="36" t="s">
        <v>9</v>
      </c>
      <c r="G17" s="35" t="s">
        <v>64</v>
      </c>
      <c r="H17" s="35"/>
    </row>
    <row r="18" spans="3:13" x14ac:dyDescent="0.2">
      <c r="C18" s="1">
        <f>SUM(F6,F4)</f>
        <v>0</v>
      </c>
      <c r="D18" s="1" t="str">
        <f t="shared" si="0"/>
        <v>not&gt;=</v>
      </c>
      <c r="E18" s="1">
        <f>N4</f>
        <v>1400</v>
      </c>
      <c r="F18" s="36" t="s">
        <v>9</v>
      </c>
      <c r="G18" s="35" t="s">
        <v>65</v>
      </c>
      <c r="H18" s="35"/>
      <c r="K18">
        <f>C18</f>
        <v>0</v>
      </c>
      <c r="M18">
        <f>C17-E17</f>
        <v>-1180</v>
      </c>
    </row>
    <row r="19" spans="3:13" x14ac:dyDescent="0.2">
      <c r="C19" s="1">
        <f>SUM(G6,G4)</f>
        <v>0</v>
      </c>
      <c r="D19" s="1" t="str">
        <f t="shared" si="0"/>
        <v>not&gt;=</v>
      </c>
      <c r="E19" s="1">
        <f>O4</f>
        <v>1700</v>
      </c>
      <c r="F19" s="36" t="s">
        <v>9</v>
      </c>
      <c r="G19" s="35" t="s">
        <v>66</v>
      </c>
      <c r="H19" s="35"/>
      <c r="K19">
        <f>C19</f>
        <v>0</v>
      </c>
      <c r="M19">
        <f>C18-E18</f>
        <v>-1400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2017-09-28T07:34:21Z</dcterms:created>
  <dcterms:modified xsi:type="dcterms:W3CDTF">2017-09-30T02:22:53Z</dcterms:modified>
</cp:coreProperties>
</file>