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2330" activeTab="1"/>
  </bookViews>
  <sheets>
    <sheet name="IMC" sheetId="1" r:id="rId1"/>
    <sheet name="C-Q-SAB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I18" i="2"/>
  <c r="J18" i="2"/>
  <c r="C18" i="2"/>
  <c r="D17" i="2"/>
  <c r="E17" i="2"/>
  <c r="F17" i="2"/>
  <c r="G17" i="2"/>
  <c r="H17" i="2"/>
  <c r="I17" i="2"/>
  <c r="J17" i="2"/>
  <c r="C17" i="2"/>
  <c r="D16" i="2"/>
  <c r="E16" i="2"/>
  <c r="F16" i="2"/>
  <c r="G16" i="2"/>
  <c r="H16" i="2"/>
  <c r="I16" i="2"/>
  <c r="J16" i="2"/>
  <c r="C16" i="2"/>
  <c r="D15" i="2"/>
  <c r="E15" i="2"/>
  <c r="F15" i="2"/>
  <c r="G15" i="2"/>
  <c r="H15" i="2"/>
  <c r="I15" i="2"/>
  <c r="J15" i="2"/>
  <c r="C15" i="2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9" i="2"/>
  <c r="I10" i="2"/>
  <c r="I11" i="2"/>
  <c r="I12" i="2"/>
  <c r="I13" i="2"/>
  <c r="I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G14" i="1"/>
  <c r="G5" i="1"/>
  <c r="E6" i="1"/>
  <c r="G6" i="1" s="1"/>
  <c r="E7" i="1"/>
  <c r="G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5" i="1"/>
  <c r="F5" i="1" s="1"/>
  <c r="F6" i="1" l="1"/>
  <c r="G13" i="1"/>
  <c r="G12" i="1"/>
  <c r="G11" i="1"/>
  <c r="F7" i="1"/>
  <c r="G10" i="1"/>
  <c r="G9" i="1"/>
  <c r="G8" i="1"/>
</calcChain>
</file>

<file path=xl/sharedStrings.xml><?xml version="1.0" encoding="utf-8"?>
<sst xmlns="http://schemas.openxmlformats.org/spreadsheetml/2006/main" count="53" uniqueCount="50">
  <si>
    <t>Tabela Internacional</t>
  </si>
  <si>
    <t>Nome</t>
  </si>
  <si>
    <t>Idade</t>
  </si>
  <si>
    <t>Altura</t>
  </si>
  <si>
    <t>Peso</t>
  </si>
  <si>
    <t>IMC</t>
  </si>
  <si>
    <t>Resultado</t>
  </si>
  <si>
    <t>Regine (s/n)</t>
  </si>
  <si>
    <t>Roberto</t>
  </si>
  <si>
    <t>Claúdia</t>
  </si>
  <si>
    <t>Sônia</t>
  </si>
  <si>
    <t>Sandra</t>
  </si>
  <si>
    <t>Telma</t>
  </si>
  <si>
    <t>Joaquim</t>
  </si>
  <si>
    <t>Alberto</t>
  </si>
  <si>
    <t>Wilson</t>
  </si>
  <si>
    <t>Bernardo</t>
  </si>
  <si>
    <t>Maurício</t>
  </si>
  <si>
    <t>Muito Magro</t>
  </si>
  <si>
    <t>Normal</t>
  </si>
  <si>
    <t>Sobrepeso</t>
  </si>
  <si>
    <t>Obeso</t>
  </si>
  <si>
    <t>Obesidade Grave</t>
  </si>
  <si>
    <t>Cálculo do Índice de Massa Corpórea (IMC)</t>
  </si>
  <si>
    <t>Comércio de produtos para Pintura C-Q-SABE</t>
  </si>
  <si>
    <t>Código</t>
  </si>
  <si>
    <t>Qtde em estoque</t>
  </si>
  <si>
    <t>Preço Unitário de Compra</t>
  </si>
  <si>
    <t>Valor total em estoque</t>
  </si>
  <si>
    <t>Preço Unitário de venda a vista</t>
  </si>
  <si>
    <t>Preço Unitário de Venda a Prazo</t>
  </si>
  <si>
    <t>Qtde Comprada</t>
  </si>
  <si>
    <t>Valor Total a Vista</t>
  </si>
  <si>
    <t>Valor Total a Prazo</t>
  </si>
  <si>
    <t>Total</t>
  </si>
  <si>
    <t>Média</t>
  </si>
  <si>
    <t>Menor valor em estoque</t>
  </si>
  <si>
    <t>Máximo valor em estoque</t>
  </si>
  <si>
    <t>Tinta Acrílica Azul Galão 18 litros</t>
  </si>
  <si>
    <t>Tinta Acrílica Vermelha Galão 18 litros</t>
  </si>
  <si>
    <t>Tinta Acrílica Verde Galão 18 Litros</t>
  </si>
  <si>
    <t>Tinta Sintética Azul Galão 18 Litros</t>
  </si>
  <si>
    <t>Tinta Sintética Vermelha Galão 18 litros</t>
  </si>
  <si>
    <t>Tinta Sintética Verde Galão 18 litros</t>
  </si>
  <si>
    <t>Pincel n° 8</t>
  </si>
  <si>
    <t>Pincel n° 12</t>
  </si>
  <si>
    <t>Rolo para pintura n° 8</t>
  </si>
  <si>
    <t>Rolo para pintura n° 12</t>
  </si>
  <si>
    <t>Acréscimo sobre o valor de compra:</t>
  </si>
  <si>
    <t>Acréscimo para venda a 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</si>
</sst>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1" fontId="0" fillId="0" borderId="1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/>
    <xf numFmtId="9" fontId="0" fillId="0" borderId="1" xfId="0" applyNumberFormat="1" applyBorder="1"/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24" sqref="F24"/>
    </sheetView>
  </sheetViews>
  <sheetFormatPr defaultRowHeight="15" x14ac:dyDescent="0.25"/>
  <cols>
    <col min="5" max="5" width="4.42578125" bestFit="1" customWidth="1"/>
    <col min="6" max="6" width="16.28515625" bestFit="1" customWidth="1"/>
    <col min="7" max="7" width="11.85546875" bestFit="1" customWidth="1"/>
    <col min="10" max="10" width="8.140625" customWidth="1"/>
    <col min="11" max="11" width="16.28515625" bestFit="1" customWidth="1"/>
  </cols>
  <sheetData>
    <row r="1" spans="1:11" x14ac:dyDescent="0.25">
      <c r="A1" s="19" t="s">
        <v>0</v>
      </c>
      <c r="B1" s="19"/>
      <c r="C1" s="19"/>
      <c r="D1" s="19"/>
      <c r="E1" s="19"/>
      <c r="F1" s="19"/>
      <c r="G1" s="19"/>
    </row>
    <row r="2" spans="1:11" x14ac:dyDescent="0.25">
      <c r="A2" s="19" t="s">
        <v>23</v>
      </c>
      <c r="B2" s="19"/>
      <c r="C2" s="19"/>
      <c r="D2" s="19"/>
      <c r="E2" s="19"/>
      <c r="F2" s="19"/>
      <c r="G2" s="19"/>
    </row>
    <row r="3" spans="1:11" ht="15.75" thickBot="1" x14ac:dyDescent="0.3"/>
    <row r="4" spans="1:11" x14ac:dyDescent="0.25">
      <c r="A4" s="16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7" t="s">
        <v>7</v>
      </c>
      <c r="J4" s="16" t="s">
        <v>5</v>
      </c>
      <c r="K4" s="17" t="s">
        <v>6</v>
      </c>
    </row>
    <row r="5" spans="1:11" x14ac:dyDescent="0.25">
      <c r="A5" s="7" t="s">
        <v>8</v>
      </c>
      <c r="B5" s="6">
        <v>32</v>
      </c>
      <c r="C5" s="6">
        <v>1.85</v>
      </c>
      <c r="D5" s="6">
        <v>95.4</v>
      </c>
      <c r="E5" s="12">
        <f>D5/(C5^2)</f>
        <v>27.874360847333818</v>
      </c>
      <c r="F5" s="6" t="str">
        <f>VLOOKUP(E5,$J$4:$K$9,2)</f>
        <v>Sobrepeso</v>
      </c>
      <c r="G5" s="8" t="str">
        <f>IF(E5&gt;25,"Regime","Sem Regime")</f>
        <v>Regime</v>
      </c>
      <c r="J5" s="2">
        <v>0</v>
      </c>
      <c r="K5" s="3" t="s">
        <v>18</v>
      </c>
    </row>
    <row r="6" spans="1:11" x14ac:dyDescent="0.25">
      <c r="A6" s="7" t="s">
        <v>9</v>
      </c>
      <c r="B6" s="6">
        <v>25</v>
      </c>
      <c r="C6" s="6">
        <v>1.71</v>
      </c>
      <c r="D6" s="6">
        <v>55.3</v>
      </c>
      <c r="E6" s="12">
        <f t="shared" ref="E6:E14" si="0">D6/(C6^2)</f>
        <v>18.911801921958894</v>
      </c>
      <c r="F6" s="6" t="str">
        <f t="shared" ref="F6:F14" si="1">VLOOKUP(E6,$J$4:$K$9,2)</f>
        <v>Muito Magro</v>
      </c>
      <c r="G6" s="8" t="str">
        <f t="shared" ref="G6:G14" si="2">IF(E6&gt;25,"Regime","Sem Regime")</f>
        <v>Sem Regime</v>
      </c>
      <c r="J6" s="2">
        <v>19</v>
      </c>
      <c r="K6" s="3" t="s">
        <v>19</v>
      </c>
    </row>
    <row r="7" spans="1:11" x14ac:dyDescent="0.25">
      <c r="A7" s="7" t="s">
        <v>10</v>
      </c>
      <c r="B7" s="6">
        <v>43</v>
      </c>
      <c r="C7" s="6">
        <v>1.58</v>
      </c>
      <c r="D7" s="6">
        <v>76.900000000000006</v>
      </c>
      <c r="E7" s="12">
        <f t="shared" si="0"/>
        <v>30.80435827591732</v>
      </c>
      <c r="F7" s="6" t="str">
        <f t="shared" si="1"/>
        <v>Obeso</v>
      </c>
      <c r="G7" s="8" t="str">
        <f t="shared" si="2"/>
        <v>Regime</v>
      </c>
      <c r="J7" s="2">
        <v>25</v>
      </c>
      <c r="K7" s="3" t="s">
        <v>20</v>
      </c>
    </row>
    <row r="8" spans="1:11" x14ac:dyDescent="0.25">
      <c r="A8" s="7" t="s">
        <v>11</v>
      </c>
      <c r="B8" s="6">
        <v>12</v>
      </c>
      <c r="C8" s="6">
        <v>1.52</v>
      </c>
      <c r="D8" s="6">
        <v>46.2</v>
      </c>
      <c r="E8" s="12">
        <f t="shared" si="0"/>
        <v>19.996537396121884</v>
      </c>
      <c r="F8" s="6" t="str">
        <f t="shared" si="1"/>
        <v>Normal</v>
      </c>
      <c r="G8" s="8" t="str">
        <f t="shared" si="2"/>
        <v>Sem Regime</v>
      </c>
      <c r="J8" s="2">
        <v>30</v>
      </c>
      <c r="K8" s="3" t="s">
        <v>21</v>
      </c>
    </row>
    <row r="9" spans="1:11" ht="15.75" thickBot="1" x14ac:dyDescent="0.3">
      <c r="A9" s="7" t="s">
        <v>12</v>
      </c>
      <c r="B9" s="6">
        <v>29</v>
      </c>
      <c r="C9" s="6">
        <v>1.74</v>
      </c>
      <c r="D9" s="6">
        <v>75.099999999999994</v>
      </c>
      <c r="E9" s="12">
        <f t="shared" si="0"/>
        <v>24.805126172545908</v>
      </c>
      <c r="F9" s="6" t="str">
        <f t="shared" si="1"/>
        <v>Normal</v>
      </c>
      <c r="G9" s="8" t="str">
        <f t="shared" si="2"/>
        <v>Sem Regime</v>
      </c>
      <c r="J9" s="4">
        <v>40</v>
      </c>
      <c r="K9" s="5" t="s">
        <v>22</v>
      </c>
    </row>
    <row r="10" spans="1:11" x14ac:dyDescent="0.25">
      <c r="A10" s="7" t="s">
        <v>13</v>
      </c>
      <c r="B10" s="6">
        <v>18</v>
      </c>
      <c r="C10" s="6">
        <v>1.73</v>
      </c>
      <c r="D10" s="6">
        <v>55.7</v>
      </c>
      <c r="E10" s="12">
        <f t="shared" si="0"/>
        <v>18.61071201844365</v>
      </c>
      <c r="F10" s="6" t="str">
        <f t="shared" si="1"/>
        <v>Muito Magro</v>
      </c>
      <c r="G10" s="8" t="str">
        <f t="shared" si="2"/>
        <v>Sem Regime</v>
      </c>
    </row>
    <row r="11" spans="1:11" x14ac:dyDescent="0.25">
      <c r="A11" s="7" t="s">
        <v>14</v>
      </c>
      <c r="B11" s="6">
        <v>38</v>
      </c>
      <c r="C11" s="6">
        <v>1.68</v>
      </c>
      <c r="D11" s="6">
        <v>89.6</v>
      </c>
      <c r="E11" s="12">
        <f t="shared" si="0"/>
        <v>31.74603174603175</v>
      </c>
      <c r="F11" s="6" t="str">
        <f t="shared" si="1"/>
        <v>Obeso</v>
      </c>
      <c r="G11" s="8" t="str">
        <f t="shared" si="2"/>
        <v>Regime</v>
      </c>
    </row>
    <row r="12" spans="1:11" x14ac:dyDescent="0.25">
      <c r="A12" s="7" t="s">
        <v>15</v>
      </c>
      <c r="B12" s="6">
        <v>23</v>
      </c>
      <c r="C12" s="6">
        <v>1.91</v>
      </c>
      <c r="D12" s="6">
        <v>90.5</v>
      </c>
      <c r="E12" s="12">
        <f t="shared" si="0"/>
        <v>24.807434006743236</v>
      </c>
      <c r="F12" s="6" t="str">
        <f t="shared" si="1"/>
        <v>Normal</v>
      </c>
      <c r="G12" s="8" t="str">
        <f t="shared" si="2"/>
        <v>Sem Regime</v>
      </c>
    </row>
    <row r="13" spans="1:11" x14ac:dyDescent="0.25">
      <c r="A13" s="7" t="s">
        <v>16</v>
      </c>
      <c r="B13" s="6">
        <v>45</v>
      </c>
      <c r="C13" s="6">
        <v>1.82</v>
      </c>
      <c r="D13" s="6">
        <v>85.8</v>
      </c>
      <c r="E13" s="12">
        <f t="shared" si="0"/>
        <v>25.902668759811615</v>
      </c>
      <c r="F13" s="6" t="str">
        <f t="shared" si="1"/>
        <v>Sobrepeso</v>
      </c>
      <c r="G13" s="8" t="str">
        <f t="shared" si="2"/>
        <v>Regime</v>
      </c>
    </row>
    <row r="14" spans="1:11" ht="15.75" thickBot="1" x14ac:dyDescent="0.3">
      <c r="A14" s="9" t="s">
        <v>17</v>
      </c>
      <c r="B14" s="10">
        <v>56</v>
      </c>
      <c r="C14" s="10">
        <v>1.65</v>
      </c>
      <c r="D14" s="10">
        <v>110.6</v>
      </c>
      <c r="E14" s="13">
        <f t="shared" si="0"/>
        <v>40.624426078971538</v>
      </c>
      <c r="F14" s="10" t="str">
        <f t="shared" si="1"/>
        <v>Obesidade Grave</v>
      </c>
      <c r="G14" s="11" t="str">
        <f t="shared" si="2"/>
        <v>Regime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15" sqref="D15"/>
    </sheetView>
  </sheetViews>
  <sheetFormatPr defaultRowHeight="15" x14ac:dyDescent="0.25"/>
  <cols>
    <col min="1" max="1" width="10.5703125" customWidth="1"/>
    <col min="2" max="2" width="35" bestFit="1" customWidth="1"/>
    <col min="3" max="3" width="8.7109375" bestFit="1" customWidth="1"/>
    <col min="4" max="4" width="13.7109375" bestFit="1" customWidth="1"/>
    <col min="5" max="5" width="13.28515625" bestFit="1" customWidth="1"/>
    <col min="6" max="6" width="15.28515625" bestFit="1" customWidth="1"/>
    <col min="7" max="7" width="16.28515625" bestFit="1" customWidth="1"/>
    <col min="8" max="8" width="11.42578125" customWidth="1"/>
    <col min="9" max="9" width="12.42578125" customWidth="1"/>
    <col min="10" max="10" width="14.7109375" customWidth="1"/>
  </cols>
  <sheetData>
    <row r="1" spans="1:11" x14ac:dyDescent="0.25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</row>
    <row r="3" spans="1:11" ht="43.5" customHeight="1" x14ac:dyDescent="0.25">
      <c r="A3" s="21" t="s">
        <v>25</v>
      </c>
      <c r="B3" s="21" t="s">
        <v>1</v>
      </c>
      <c r="C3" s="22" t="s">
        <v>26</v>
      </c>
      <c r="D3" s="22" t="s">
        <v>27</v>
      </c>
      <c r="E3" s="22" t="s">
        <v>28</v>
      </c>
      <c r="F3" s="22" t="s">
        <v>29</v>
      </c>
      <c r="G3" s="22" t="s">
        <v>30</v>
      </c>
      <c r="H3" s="22" t="s">
        <v>31</v>
      </c>
      <c r="I3" s="22" t="s">
        <v>32</v>
      </c>
      <c r="J3" s="22" t="s">
        <v>33</v>
      </c>
      <c r="K3" s="20"/>
    </row>
    <row r="4" spans="1:11" x14ac:dyDescent="0.25">
      <c r="A4" s="1">
        <v>1012</v>
      </c>
      <c r="B4" s="6" t="s">
        <v>38</v>
      </c>
      <c r="C4" s="1">
        <v>22</v>
      </c>
      <c r="D4" s="23">
        <v>112</v>
      </c>
      <c r="E4" s="27">
        <f>D4*C4</f>
        <v>2464</v>
      </c>
      <c r="F4" s="27">
        <f>D4*(1+$C$20)</f>
        <v>134.4</v>
      </c>
      <c r="G4" s="27">
        <f>D4*(1+VLOOKUP(D4,$F$20:$G$29,2))</f>
        <v>117.60000000000001</v>
      </c>
      <c r="H4" s="6">
        <v>8</v>
      </c>
      <c r="I4" s="27">
        <f>H4*F4</f>
        <v>1075.2</v>
      </c>
      <c r="J4" s="27">
        <f>H4*G4</f>
        <v>940.80000000000007</v>
      </c>
    </row>
    <row r="5" spans="1:11" x14ac:dyDescent="0.25">
      <c r="A5" s="1">
        <v>1015</v>
      </c>
      <c r="B5" s="6" t="s">
        <v>39</v>
      </c>
      <c r="C5" s="1">
        <v>7</v>
      </c>
      <c r="D5" s="23">
        <v>130</v>
      </c>
      <c r="E5" s="27">
        <f t="shared" ref="E5:E13" si="0">D5*C5</f>
        <v>910</v>
      </c>
      <c r="F5" s="27">
        <f t="shared" ref="F5:F13" si="1">D5*(1+$C$20)</f>
        <v>156</v>
      </c>
      <c r="G5" s="27">
        <f t="shared" ref="G5:G13" si="2">D5*(1+VLOOKUP(D5,$F$20:$G$29,2))</f>
        <v>135.85</v>
      </c>
      <c r="H5" s="6">
        <v>3</v>
      </c>
      <c r="I5" s="27">
        <f t="shared" ref="I5:I13" si="3">H5*F5</f>
        <v>468</v>
      </c>
      <c r="J5" s="27">
        <f t="shared" ref="J5:J13" si="4">H5*G5</f>
        <v>407.54999999999995</v>
      </c>
    </row>
    <row r="6" spans="1:11" x14ac:dyDescent="0.25">
      <c r="A6" s="1">
        <v>1018</v>
      </c>
      <c r="B6" s="6" t="s">
        <v>40</v>
      </c>
      <c r="C6" s="1">
        <v>12</v>
      </c>
      <c r="D6" s="23">
        <v>125</v>
      </c>
      <c r="E6" s="27">
        <f t="shared" si="0"/>
        <v>1500</v>
      </c>
      <c r="F6" s="27">
        <f t="shared" si="1"/>
        <v>150</v>
      </c>
      <c r="G6" s="27">
        <f t="shared" si="2"/>
        <v>130.625</v>
      </c>
      <c r="H6" s="6">
        <v>9</v>
      </c>
      <c r="I6" s="27">
        <f t="shared" si="3"/>
        <v>1350</v>
      </c>
      <c r="J6" s="27">
        <f t="shared" si="4"/>
        <v>1175.625</v>
      </c>
    </row>
    <row r="7" spans="1:11" x14ac:dyDescent="0.25">
      <c r="A7" s="1">
        <v>1030</v>
      </c>
      <c r="B7" s="6" t="s">
        <v>41</v>
      </c>
      <c r="C7" s="1">
        <v>25</v>
      </c>
      <c r="D7" s="23">
        <v>142</v>
      </c>
      <c r="E7" s="27">
        <f t="shared" si="0"/>
        <v>3550</v>
      </c>
      <c r="F7" s="27">
        <f t="shared" si="1"/>
        <v>170.4</v>
      </c>
      <c r="G7" s="27">
        <f t="shared" si="2"/>
        <v>148.38999999999999</v>
      </c>
      <c r="H7" s="6">
        <v>12</v>
      </c>
      <c r="I7" s="27">
        <f t="shared" si="3"/>
        <v>2044.8000000000002</v>
      </c>
      <c r="J7" s="27">
        <f t="shared" si="4"/>
        <v>1780.6799999999998</v>
      </c>
    </row>
    <row r="8" spans="1:11" x14ac:dyDescent="0.25">
      <c r="A8" s="1">
        <v>1033</v>
      </c>
      <c r="B8" s="6" t="s">
        <v>42</v>
      </c>
      <c r="C8" s="1">
        <v>3</v>
      </c>
      <c r="D8" s="23">
        <v>147</v>
      </c>
      <c r="E8" s="27">
        <f t="shared" si="0"/>
        <v>441</v>
      </c>
      <c r="F8" s="27">
        <f t="shared" si="1"/>
        <v>176.4</v>
      </c>
      <c r="G8" s="27">
        <f t="shared" si="2"/>
        <v>153.61499999999998</v>
      </c>
      <c r="H8" s="6">
        <v>2</v>
      </c>
      <c r="I8" s="27">
        <f t="shared" si="3"/>
        <v>352.8</v>
      </c>
      <c r="J8" s="27">
        <f t="shared" si="4"/>
        <v>307.22999999999996</v>
      </c>
    </row>
    <row r="9" spans="1:11" x14ac:dyDescent="0.25">
      <c r="A9" s="1">
        <v>1035</v>
      </c>
      <c r="B9" s="6" t="s">
        <v>43</v>
      </c>
      <c r="C9" s="1">
        <v>9</v>
      </c>
      <c r="D9" s="23">
        <v>138</v>
      </c>
      <c r="E9" s="27">
        <f t="shared" si="0"/>
        <v>1242</v>
      </c>
      <c r="F9" s="27">
        <f t="shared" si="1"/>
        <v>165.6</v>
      </c>
      <c r="G9" s="27">
        <f t="shared" si="2"/>
        <v>144.20999999999998</v>
      </c>
      <c r="H9" s="6">
        <v>6</v>
      </c>
      <c r="I9" s="27">
        <f t="shared" si="3"/>
        <v>993.59999999999991</v>
      </c>
      <c r="J9" s="27">
        <f t="shared" si="4"/>
        <v>865.25999999999988</v>
      </c>
    </row>
    <row r="10" spans="1:11" x14ac:dyDescent="0.25">
      <c r="A10" s="1">
        <v>1041</v>
      </c>
      <c r="B10" s="6" t="s">
        <v>44</v>
      </c>
      <c r="C10" s="1">
        <v>30</v>
      </c>
      <c r="D10" s="23">
        <v>7.9</v>
      </c>
      <c r="E10" s="27">
        <f t="shared" si="0"/>
        <v>237</v>
      </c>
      <c r="F10" s="27">
        <f t="shared" si="1"/>
        <v>9.48</v>
      </c>
      <c r="G10" s="27">
        <f t="shared" si="2"/>
        <v>8.3740000000000006</v>
      </c>
      <c r="H10" s="6">
        <v>10</v>
      </c>
      <c r="I10" s="27">
        <f t="shared" si="3"/>
        <v>94.800000000000011</v>
      </c>
      <c r="J10" s="27">
        <f t="shared" si="4"/>
        <v>83.740000000000009</v>
      </c>
    </row>
    <row r="11" spans="1:11" x14ac:dyDescent="0.25">
      <c r="A11" s="1">
        <v>1042</v>
      </c>
      <c r="B11" s="6" t="s">
        <v>45</v>
      </c>
      <c r="C11" s="1">
        <v>28</v>
      </c>
      <c r="D11" s="23">
        <v>8.6999999999999993</v>
      </c>
      <c r="E11" s="27">
        <f t="shared" si="0"/>
        <v>243.59999999999997</v>
      </c>
      <c r="F11" s="27">
        <f t="shared" si="1"/>
        <v>10.44</v>
      </c>
      <c r="G11" s="27">
        <f t="shared" si="2"/>
        <v>9.2219999999999995</v>
      </c>
      <c r="H11" s="6">
        <v>9</v>
      </c>
      <c r="I11" s="27">
        <f t="shared" si="3"/>
        <v>93.96</v>
      </c>
      <c r="J11" s="27">
        <f t="shared" si="4"/>
        <v>82.99799999999999</v>
      </c>
    </row>
    <row r="12" spans="1:11" x14ac:dyDescent="0.25">
      <c r="A12" s="1">
        <v>1051</v>
      </c>
      <c r="B12" s="6" t="s">
        <v>46</v>
      </c>
      <c r="C12" s="1">
        <v>14</v>
      </c>
      <c r="D12" s="23">
        <v>12.4</v>
      </c>
      <c r="E12" s="27">
        <f t="shared" si="0"/>
        <v>173.6</v>
      </c>
      <c r="F12" s="27">
        <f t="shared" si="1"/>
        <v>14.879999999999999</v>
      </c>
      <c r="G12" s="27">
        <f t="shared" si="2"/>
        <v>13.144000000000002</v>
      </c>
      <c r="H12" s="6">
        <v>9</v>
      </c>
      <c r="I12" s="27">
        <f t="shared" si="3"/>
        <v>133.91999999999999</v>
      </c>
      <c r="J12" s="27">
        <f t="shared" si="4"/>
        <v>118.29600000000002</v>
      </c>
    </row>
    <row r="13" spans="1:11" x14ac:dyDescent="0.25">
      <c r="A13" s="1">
        <v>1052</v>
      </c>
      <c r="B13" s="6" t="s">
        <v>47</v>
      </c>
      <c r="C13" s="1">
        <v>19</v>
      </c>
      <c r="D13" s="23">
        <v>12.9</v>
      </c>
      <c r="E13" s="27">
        <f t="shared" si="0"/>
        <v>245.1</v>
      </c>
      <c r="F13" s="27">
        <f t="shared" si="1"/>
        <v>15.48</v>
      </c>
      <c r="G13" s="27">
        <f t="shared" si="2"/>
        <v>13.674000000000001</v>
      </c>
      <c r="H13" s="6">
        <v>11</v>
      </c>
      <c r="I13" s="27">
        <f t="shared" si="3"/>
        <v>170.28</v>
      </c>
      <c r="J13" s="27">
        <f t="shared" si="4"/>
        <v>150.41400000000002</v>
      </c>
    </row>
    <row r="15" spans="1:11" x14ac:dyDescent="0.25">
      <c r="B15" s="6" t="s">
        <v>34</v>
      </c>
      <c r="C15" s="6">
        <f>SUM(C4:C13)</f>
        <v>169</v>
      </c>
      <c r="D15" s="23">
        <f t="shared" ref="D15:J15" si="5">SUM(D4:D13)</f>
        <v>835.9</v>
      </c>
      <c r="E15" s="23">
        <f t="shared" si="5"/>
        <v>11006.300000000001</v>
      </c>
      <c r="F15" s="23">
        <f t="shared" si="5"/>
        <v>1003.08</v>
      </c>
      <c r="G15" s="23">
        <f t="shared" si="5"/>
        <v>874.70399999999995</v>
      </c>
      <c r="H15" s="6">
        <f t="shared" si="5"/>
        <v>79</v>
      </c>
      <c r="I15" s="23">
        <f t="shared" si="5"/>
        <v>6777.36</v>
      </c>
      <c r="J15" s="23">
        <f t="shared" si="5"/>
        <v>5912.5929999999989</v>
      </c>
    </row>
    <row r="16" spans="1:11" x14ac:dyDescent="0.25">
      <c r="B16" s="6" t="s">
        <v>35</v>
      </c>
      <c r="C16" s="6">
        <f>AVERAGE(C4:C13)</f>
        <v>16.899999999999999</v>
      </c>
      <c r="D16" s="23">
        <f t="shared" ref="D16:J16" si="6">AVERAGE(D4:D13)</f>
        <v>83.59</v>
      </c>
      <c r="E16" s="23">
        <f t="shared" si="6"/>
        <v>1100.6300000000001</v>
      </c>
      <c r="F16" s="23">
        <f t="shared" si="6"/>
        <v>100.30800000000001</v>
      </c>
      <c r="G16" s="23">
        <f t="shared" si="6"/>
        <v>87.470399999999998</v>
      </c>
      <c r="H16" s="6">
        <f t="shared" si="6"/>
        <v>7.9</v>
      </c>
      <c r="I16" s="23">
        <f t="shared" si="6"/>
        <v>677.73599999999999</v>
      </c>
      <c r="J16" s="23">
        <f t="shared" si="6"/>
        <v>591.25929999999994</v>
      </c>
    </row>
    <row r="17" spans="2:10" x14ac:dyDescent="0.25">
      <c r="B17" s="6" t="s">
        <v>36</v>
      </c>
      <c r="C17" s="6">
        <f>SMALL(C4:C13,1)</f>
        <v>3</v>
      </c>
      <c r="D17" s="23">
        <f t="shared" ref="D17:J17" si="7">SMALL(D4:D13,1)</f>
        <v>7.9</v>
      </c>
      <c r="E17" s="23">
        <f t="shared" si="7"/>
        <v>173.6</v>
      </c>
      <c r="F17" s="23">
        <f t="shared" si="7"/>
        <v>9.48</v>
      </c>
      <c r="G17" s="23">
        <f t="shared" si="7"/>
        <v>8.3740000000000006</v>
      </c>
      <c r="H17" s="6">
        <f t="shared" si="7"/>
        <v>2</v>
      </c>
      <c r="I17" s="23">
        <f t="shared" si="7"/>
        <v>93.96</v>
      </c>
      <c r="J17" s="23">
        <f t="shared" si="7"/>
        <v>82.99799999999999</v>
      </c>
    </row>
    <row r="18" spans="2:10" x14ac:dyDescent="0.25">
      <c r="B18" s="6" t="s">
        <v>37</v>
      </c>
      <c r="C18" s="6">
        <f>MAX(C4:C13)</f>
        <v>30</v>
      </c>
      <c r="D18" s="23">
        <f t="shared" ref="D18:J18" si="8">MAX(D4:D13)</f>
        <v>147</v>
      </c>
      <c r="E18" s="23">
        <f t="shared" si="8"/>
        <v>3550</v>
      </c>
      <c r="F18" s="23">
        <f t="shared" si="8"/>
        <v>176.4</v>
      </c>
      <c r="G18" s="23">
        <f t="shared" si="8"/>
        <v>153.61499999999998</v>
      </c>
      <c r="H18" s="6">
        <f t="shared" si="8"/>
        <v>12</v>
      </c>
      <c r="I18" s="23">
        <f t="shared" si="8"/>
        <v>2044.8000000000002</v>
      </c>
      <c r="J18" s="23">
        <f t="shared" si="8"/>
        <v>1780.6799999999998</v>
      </c>
    </row>
    <row r="20" spans="2:10" x14ac:dyDescent="0.25">
      <c r="B20" s="6" t="s">
        <v>48</v>
      </c>
      <c r="C20" s="24">
        <v>0.2</v>
      </c>
      <c r="F20" s="15" t="s">
        <v>49</v>
      </c>
      <c r="G20" s="15"/>
    </row>
    <row r="21" spans="2:10" x14ac:dyDescent="0.25">
      <c r="F21" s="25">
        <v>0</v>
      </c>
      <c r="G21" s="26">
        <v>0.06</v>
      </c>
    </row>
    <row r="22" spans="2:10" x14ac:dyDescent="0.25">
      <c r="F22" s="25">
        <v>25</v>
      </c>
      <c r="G22" s="26">
        <v>0.05</v>
      </c>
    </row>
    <row r="23" spans="2:10" x14ac:dyDescent="0.25">
      <c r="F23" s="25">
        <v>50</v>
      </c>
      <c r="G23" s="26">
        <v>4.4999999999999998E-2</v>
      </c>
    </row>
    <row r="24" spans="2:10" x14ac:dyDescent="0.25">
      <c r="F24" s="25">
        <v>75</v>
      </c>
      <c r="G24" s="26">
        <v>0.06</v>
      </c>
    </row>
    <row r="25" spans="2:10" x14ac:dyDescent="0.25">
      <c r="F25" s="25">
        <v>100</v>
      </c>
      <c r="G25" s="26">
        <v>0.05</v>
      </c>
    </row>
    <row r="26" spans="2:10" x14ac:dyDescent="0.25">
      <c r="F26" s="25">
        <v>125</v>
      </c>
      <c r="G26" s="26">
        <v>4.4999999999999998E-2</v>
      </c>
    </row>
    <row r="27" spans="2:10" x14ac:dyDescent="0.25">
      <c r="F27" s="25">
        <v>150</v>
      </c>
      <c r="G27" s="26">
        <v>0.04</v>
      </c>
    </row>
    <row r="28" spans="2:10" x14ac:dyDescent="0.25">
      <c r="F28" s="25">
        <v>175</v>
      </c>
      <c r="G28" s="26">
        <v>3.5000000000000003E-2</v>
      </c>
    </row>
    <row r="29" spans="2:10" x14ac:dyDescent="0.25">
      <c r="F29" s="25">
        <v>200</v>
      </c>
      <c r="G29" s="26">
        <v>0.03</v>
      </c>
    </row>
  </sheetData>
  <mergeCells count="2">
    <mergeCell ref="A1:J1"/>
    <mergeCell ref="F20:G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IMC</vt:lpstr>
      <vt:lpstr>C-Q-SABE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2022-08-25T22:14:56Z</dcterms:created>
  <dcterms:modified xsi:type="dcterms:W3CDTF">2022-08-25T23:26:22Z</dcterms:modified>
</cp:coreProperties>
</file>