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WEBSTER E NATANI\Downloads\"/>
    </mc:Choice>
  </mc:AlternateContent>
  <xr:revisionPtr revIDLastSave="0" documentId="8_{6C8ED12B-06ED-4F1E-914B-A821983000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L6" i="1" s="1"/>
  <c r="K7" i="1"/>
  <c r="K8" i="1"/>
  <c r="L8" i="1" s="1"/>
  <c r="L7" i="1"/>
  <c r="L5" i="1"/>
  <c r="L4" i="1"/>
  <c r="K4" i="1"/>
  <c r="J5" i="1"/>
  <c r="J6" i="1"/>
  <c r="J7" i="1"/>
  <c r="J8" i="1"/>
  <c r="J4" i="1"/>
  <c r="I5" i="1"/>
  <c r="I6" i="1"/>
  <c r="I7" i="1"/>
  <c r="I8" i="1"/>
  <c r="I4" i="1"/>
  <c r="F5" i="1"/>
  <c r="F6" i="1"/>
  <c r="F7" i="1"/>
  <c r="F8" i="1"/>
  <c r="F4" i="1"/>
  <c r="E5" i="1"/>
  <c r="E6" i="1"/>
  <c r="E7" i="1"/>
  <c r="E8" i="1"/>
  <c r="E4" i="1"/>
  <c r="H5" i="1"/>
  <c r="H6" i="1"/>
  <c r="H7" i="1"/>
  <c r="H8" i="1"/>
  <c r="H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<sst xmlns="http://schemas.openxmlformats.org/spreadsheetml/2006/main" count="37" uniqueCount="35">
  <si>
    <t>Cálculo de Salários</t>
  </si>
  <si>
    <t>Nome</t>
  </si>
  <si>
    <t>Horas Trabalhadas</t>
  </si>
  <si>
    <t>Valor Hora</t>
  </si>
  <si>
    <t>SALARIO BRUTO</t>
  </si>
  <si>
    <t>Vl INSS</t>
  </si>
  <si>
    <t>Quant Dependente</t>
  </si>
  <si>
    <t>Vl. Dependente</t>
  </si>
  <si>
    <t>Salario Bruto I</t>
  </si>
  <si>
    <t>Vl. IR</t>
  </si>
  <si>
    <t>Salário Líquido</t>
  </si>
  <si>
    <t>Funcionário1</t>
  </si>
  <si>
    <t>Funcionário2</t>
  </si>
  <si>
    <t>Funcionário3</t>
  </si>
  <si>
    <t>Funcionário4</t>
  </si>
  <si>
    <t>Funcionário5</t>
  </si>
  <si>
    <t>Salário de Contribuição</t>
  </si>
  <si>
    <t>Alíquota</t>
  </si>
  <si>
    <t>Parcela a deduzir</t>
  </si>
  <si>
    <t>Teto INSS</t>
  </si>
  <si>
    <t>Dependente</t>
  </si>
  <si>
    <t>Base de cálculo</t>
  </si>
  <si>
    <t>Até R$ 1.903,98</t>
  </si>
  <si>
    <t>-</t>
  </si>
  <si>
    <t>De R$ 1.903,99 até R$ 2.826,65</t>
  </si>
  <si>
    <t>De R$ 2.826,66 até R$ 3.751,05</t>
  </si>
  <si>
    <t>De R$ 3.751,06 até R$ 4.664,68</t>
  </si>
  <si>
    <t>Acima de R$ 4.664,68</t>
  </si>
  <si>
    <t>Aliquota INSS %</t>
  </si>
  <si>
    <t>ju</t>
  </si>
  <si>
    <t>Aliquota IR %</t>
  </si>
  <si>
    <t>Salário mínimo: R$ 1.212,00</t>
  </si>
  <si>
    <t>De R$ 1.212,01 a R$ 2.427,35</t>
  </si>
  <si>
    <t>De 2.427,36 a R$ 3.641,03</t>
  </si>
  <si>
    <t>De R$ 3.641,04 a R$ 7.087,32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</si>
</sst>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0.0%"/>
    <numFmt numFmtId="166" formatCode="_-[$R$-416]\ * #,##0.00_-;\-[$R$-416]\ * #,##0.00_-;_-[$R$-416]\ * &quot;-&quot;??_-;_-@_-"/>
  </numFmts>
  <fonts count="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2"/>
      <color rgb="FFFFFFFF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2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166" fontId="0" fillId="0" borderId="4" xfId="0" applyNumberFormat="1" applyBorder="1"/>
    <xf numFmtId="164" fontId="0" fillId="2" borderId="4" xfId="2" applyFont="1" applyFill="1" applyBorder="1"/>
    <xf numFmtId="165" fontId="0" fillId="0" borderId="4" xfId="1" applyNumberFormat="1" applyFont="1" applyBorder="1"/>
    <xf numFmtId="166" fontId="0" fillId="2" borderId="4" xfId="0" applyNumberFormat="1" applyFill="1" applyBorder="1"/>
    <xf numFmtId="164" fontId="0" fillId="2" borderId="4" xfId="0" applyNumberFormat="1" applyFill="1" applyBorder="1"/>
    <xf numFmtId="0" fontId="0" fillId="0" borderId="5" xfId="0" applyBorder="1"/>
    <xf numFmtId="0" fontId="0" fillId="0" borderId="6" xfId="0" applyBorder="1"/>
    <xf numFmtId="166" fontId="0" fillId="0" borderId="6" xfId="0" applyNumberFormat="1" applyBorder="1"/>
    <xf numFmtId="0" fontId="2" fillId="3" borderId="7" xfId="0" applyFont="1" applyFill="1" applyBorder="1" applyAlignment="1">
      <alignment horizontal="justify" vertical="center" wrapText="1"/>
    </xf>
    <xf numFmtId="0" fontId="2" fillId="3" borderId="8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10" fontId="3" fillId="4" borderId="11" xfId="0" applyNumberFormat="1" applyFont="1" applyFill="1" applyBorder="1" applyAlignment="1">
      <alignment horizontal="justify" vertical="center" wrapText="1"/>
    </xf>
    <xf numFmtId="166" fontId="3" fillId="4" borderId="11" xfId="0" applyNumberFormat="1" applyFont="1" applyFill="1" applyBorder="1" applyAlignment="1">
      <alignment horizontal="justify" vertical="center" wrapText="1"/>
    </xf>
    <xf numFmtId="165" fontId="0" fillId="0" borderId="0" xfId="1" applyNumberFormat="1" applyFont="1"/>
    <xf numFmtId="164" fontId="0" fillId="0" borderId="0" xfId="2" applyFont="1"/>
    <xf numFmtId="9" fontId="3" fillId="5" borderId="11" xfId="0" applyNumberFormat="1" applyFont="1" applyFill="1" applyBorder="1" applyAlignment="1">
      <alignment horizontal="justify" vertical="center" wrapText="1"/>
    </xf>
    <xf numFmtId="166" fontId="3" fillId="5" borderId="11" xfId="0" applyNumberFormat="1" applyFont="1" applyFill="1" applyBorder="1" applyAlignment="1">
      <alignment horizontal="justify" vertical="center" wrapText="1"/>
    </xf>
    <xf numFmtId="9" fontId="3" fillId="4" borderId="11" xfId="0" applyNumberFormat="1" applyFont="1" applyFill="1" applyBorder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166" fontId="0" fillId="2" borderId="0" xfId="0" applyNumberFormat="1" applyFill="1"/>
    <xf numFmtId="164" fontId="0" fillId="2" borderId="0" xfId="2" applyFont="1" applyFill="1"/>
    <xf numFmtId="0" fontId="3" fillId="4" borderId="11" xfId="0" applyFont="1" applyFill="1" applyBorder="1" applyAlignment="1">
      <alignment horizontal="justify" vertical="center" wrapText="1"/>
    </xf>
    <xf numFmtId="10" fontId="3" fillId="5" borderId="11" xfId="0" applyNumberFormat="1" applyFont="1" applyFill="1" applyBorder="1" applyAlignment="1">
      <alignment horizontal="justify" vertical="center" wrapText="1"/>
    </xf>
    <xf numFmtId="0" fontId="3" fillId="5" borderId="11" xfId="0" applyFont="1" applyFill="1" applyBorder="1" applyAlignment="1">
      <alignment horizontal="justify" vertical="center" wrapText="1"/>
    </xf>
    <xf numFmtId="0" fontId="0" fillId="2" borderId="12" xfId="0" applyFill="1" applyBorder="1" applyAlignment="1">
      <alignment wrapText="1"/>
    </xf>
    <xf numFmtId="164" fontId="0" fillId="0" borderId="4" xfId="0" applyNumberFormat="1" applyBorder="1"/>
    <xf numFmtId="164" fontId="0" fillId="2" borderId="13" xfId="0" applyNumberFormat="1" applyFill="1" applyBorder="1"/>
    <xf numFmtId="0" fontId="1" fillId="0" borderId="0" xfId="0" applyFont="1" applyAlignment="1">
      <alignment horizontal="center"/>
    </xf>
    <xf numFmtId="2" fontId="2" fillId="3" borderId="10" xfId="0" applyNumberFormat="1" applyFont="1" applyFill="1" applyBorder="1" applyAlignment="1">
      <alignment horizontal="justify" vertical="center" wrapText="1"/>
    </xf>
    <xf numFmtId="0" fontId="0" fillId="0" borderId="2" xfId="0" applyBorder="1" applyAlignment="1">
      <alignment horizontal="center" wrapText="1"/>
    </xf>
    <xf numFmtId="165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3" fontId="0" fillId="0" borderId="0" xfId="0" applyNumberFormat="1"/>
    <xf numFmtId="3" fontId="0" fillId="0" borderId="0" xfId="2" applyNumberFormat="1" applyFont="1" applyAlignment="1">
      <alignment horizontal="center"/>
    </xf>
    <xf numFmtId="0" fontId="0" fillId="2" borderId="13" xfId="0" applyNumberFormat="1" applyFill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A2" zoomScale="85" zoomScaleNormal="85" workbookViewId="0">
      <selection activeCell="J15" sqref="J15"/>
    </sheetView>
  </sheetViews>
  <sheetFormatPr defaultColWidth="9" defaultRowHeight="15"/>
  <cols>
    <col min="1" max="1" width="39.42578125" customWidth="1"/>
    <col min="2" max="2" width="11.42578125" customWidth="1"/>
    <col min="3" max="3" width="14.42578125" bestFit="1" customWidth="1"/>
    <col min="4" max="4" width="12.7109375" customWidth="1"/>
    <col min="5" max="5" width="12.140625" style="39" customWidth="1"/>
    <col min="6" max="6" width="12.5703125" customWidth="1"/>
    <col min="7" max="7" width="14.42578125" customWidth="1"/>
    <col min="8" max="8" width="12" customWidth="1"/>
    <col min="9" max="9" width="16" customWidth="1"/>
    <col min="11" max="11" width="12.140625" customWidth="1"/>
    <col min="12" max="12" width="15.5703125" customWidth="1"/>
  </cols>
  <sheetData>
    <row r="1" spans="1:12" ht="26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3" spans="1:12" ht="30.75" customHeight="1">
      <c r="A3" s="1" t="s">
        <v>1</v>
      </c>
      <c r="B3" s="2" t="s">
        <v>2</v>
      </c>
      <c r="C3" s="3" t="s">
        <v>3</v>
      </c>
      <c r="D3" s="4" t="s">
        <v>4</v>
      </c>
      <c r="E3" s="37" t="s">
        <v>28</v>
      </c>
      <c r="F3" s="4" t="s">
        <v>5</v>
      </c>
      <c r="G3" s="2" t="s">
        <v>6</v>
      </c>
      <c r="H3" s="4" t="s">
        <v>7</v>
      </c>
      <c r="I3" s="2" t="s">
        <v>8</v>
      </c>
      <c r="J3" s="2" t="s">
        <v>30</v>
      </c>
      <c r="K3" s="2" t="s">
        <v>9</v>
      </c>
      <c r="L3" s="32" t="s">
        <v>10</v>
      </c>
    </row>
    <row r="4" spans="1:12">
      <c r="A4" s="5" t="s">
        <v>11</v>
      </c>
      <c r="B4" s="6">
        <v>240</v>
      </c>
      <c r="C4" s="7">
        <v>100</v>
      </c>
      <c r="D4" s="8">
        <f>B4*C4</f>
        <v>24000</v>
      </c>
      <c r="E4" s="38" t="str">
        <f>IF(D4&lt;=1212,$B$11,IF(D4&lt;=2427.35,$B$12,IF(D4&lt;=3641.03,$B$13,IF(D4&lt;=7087.32,$B$14,"Teto"))))</f>
        <v>Teto</v>
      </c>
      <c r="F4" s="10">
        <f>IF(E4=$B$11,"0",IF(E4=$B$12,$C$12,IF(E4=$B$13,$C$13,IF(E4=$B$14,$C$14,$B$16))))</f>
        <v>828.39</v>
      </c>
      <c r="G4" s="6">
        <v>1</v>
      </c>
      <c r="H4" s="11">
        <f>G4*$B$17</f>
        <v>189.59</v>
      </c>
      <c r="I4" s="33">
        <f>D4-F4-H4</f>
        <v>22982.02</v>
      </c>
      <c r="J4" s="9">
        <f>IF(I4&lt;=1903.98,$B$20,IF(I4&lt;2826.65,$B$21,IF(I4&lt;=3751.05,$B$22,IF(I4&lt;=4664.68,$B$23,$B$24))))</f>
        <v>0.27500000000000002</v>
      </c>
      <c r="K4" s="7">
        <f>IF(J4=$B$20,$C$20,IF(J4=$B$21,$C$21,IF(J4=$B$22,$C$22,IF(J4=$B$23,$C$23,$C$24))))</f>
        <v>869.36</v>
      </c>
      <c r="L4" s="34">
        <f>I4-K4</f>
        <v>22112.66</v>
      </c>
    </row>
    <row r="5" spans="1:12">
      <c r="A5" s="5" t="s">
        <v>12</v>
      </c>
      <c r="B5" s="6">
        <v>120</v>
      </c>
      <c r="C5" s="7">
        <v>50</v>
      </c>
      <c r="D5" s="8">
        <f t="shared" ref="D5:D8" si="0">B5*C5</f>
        <v>6000</v>
      </c>
      <c r="E5" s="38">
        <f t="shared" ref="E5:E8" si="1">IF(D5&lt;=1212,$B$11,IF(D5&lt;=2427.35,$B$12,IF(D5&lt;=3641.03,$B$13,IF(D5&lt;=7087.32,$B$14,"Teto"))))</f>
        <v>0.14000000000000001</v>
      </c>
      <c r="F5" s="10">
        <f t="shared" ref="F5:F8" si="2">IF(E5=$B$11,"0",IF(E5=$B$12,$C$12,IF(E5=$B$13,$C$13,IF(E5=$B$14,$C$14,$B$16))))</f>
        <v>163.82</v>
      </c>
      <c r="G5" s="6">
        <v>2</v>
      </c>
      <c r="H5" s="11">
        <f t="shared" ref="H5:H8" si="3">G5*$B$17</f>
        <v>379.18</v>
      </c>
      <c r="I5" s="33">
        <f t="shared" ref="I5:I8" si="4">D5-F5-H5</f>
        <v>5457</v>
      </c>
      <c r="J5" s="9">
        <f t="shared" ref="J5:J8" si="5">IF(I5&lt;=1903.98,$B$20,IF(I5&lt;2826.65,$B$21,IF(I5&lt;=3751.05,$B$22,IF(I5&lt;=4664.68,$B$23,$B$24))))</f>
        <v>0.27500000000000002</v>
      </c>
      <c r="K5" s="7">
        <f t="shared" ref="K5:K8" si="6">IF(J5=$B$20,$C$20,IF(J5=$B$21,$C$21,IF(J5=$B$22,$C$22,IF(J5=$B$23,$C$23,$C$24))))</f>
        <v>869.36</v>
      </c>
      <c r="L5" s="34">
        <f t="shared" ref="L5:L8" si="7">I5-K5</f>
        <v>4587.6400000000003</v>
      </c>
    </row>
    <row r="6" spans="1:12">
      <c r="A6" s="5" t="s">
        <v>13</v>
      </c>
      <c r="B6" s="6">
        <v>100</v>
      </c>
      <c r="C6" s="7">
        <v>10</v>
      </c>
      <c r="D6" s="8">
        <f t="shared" si="0"/>
        <v>1000</v>
      </c>
      <c r="E6" s="38">
        <f t="shared" si="1"/>
        <v>7.4999999999999997E-2</v>
      </c>
      <c r="F6" s="10" t="str">
        <f t="shared" si="2"/>
        <v>0</v>
      </c>
      <c r="G6" s="6">
        <v>0</v>
      </c>
      <c r="H6" s="11">
        <f t="shared" si="3"/>
        <v>0</v>
      </c>
      <c r="I6" s="33">
        <f t="shared" si="4"/>
        <v>1000</v>
      </c>
      <c r="J6" s="9" t="str">
        <f t="shared" si="5"/>
        <v>-</v>
      </c>
      <c r="K6" s="7" t="str">
        <f t="shared" si="6"/>
        <v>-</v>
      </c>
      <c r="L6" s="44" t="e">
        <f>I6-K6</f>
        <v>#VALUE!</v>
      </c>
    </row>
    <row r="7" spans="1:12">
      <c r="A7" s="5" t="s">
        <v>14</v>
      </c>
      <c r="B7" s="6">
        <v>120</v>
      </c>
      <c r="C7" s="7">
        <v>10</v>
      </c>
      <c r="D7" s="8">
        <f t="shared" si="0"/>
        <v>1200</v>
      </c>
      <c r="E7" s="38">
        <f t="shared" si="1"/>
        <v>7.4999999999999997E-2</v>
      </c>
      <c r="F7" s="10" t="str">
        <f t="shared" si="2"/>
        <v>0</v>
      </c>
      <c r="G7" s="6">
        <v>1</v>
      </c>
      <c r="H7" s="11">
        <f t="shared" si="3"/>
        <v>189.59</v>
      </c>
      <c r="I7" s="33">
        <f t="shared" si="4"/>
        <v>1010.41</v>
      </c>
      <c r="J7" s="9" t="str">
        <f t="shared" si="5"/>
        <v>-</v>
      </c>
      <c r="K7" s="7" t="str">
        <f t="shared" si="6"/>
        <v>-</v>
      </c>
      <c r="L7" s="34" t="e">
        <f>I7-K7</f>
        <v>#VALUE!</v>
      </c>
    </row>
    <row r="8" spans="1:12">
      <c r="A8" s="12" t="s">
        <v>15</v>
      </c>
      <c r="B8" s="13">
        <v>240</v>
      </c>
      <c r="C8" s="14">
        <v>10</v>
      </c>
      <c r="D8" s="8">
        <f t="shared" si="0"/>
        <v>2400</v>
      </c>
      <c r="E8" s="38">
        <f t="shared" si="1"/>
        <v>0.09</v>
      </c>
      <c r="F8" s="10">
        <f t="shared" si="2"/>
        <v>18.18</v>
      </c>
      <c r="G8" s="13">
        <v>1</v>
      </c>
      <c r="H8" s="11">
        <f t="shared" si="3"/>
        <v>189.59</v>
      </c>
      <c r="I8" s="33">
        <f t="shared" si="4"/>
        <v>2192.23</v>
      </c>
      <c r="J8" s="9">
        <f t="shared" si="5"/>
        <v>7.4999999999999997E-2</v>
      </c>
      <c r="K8" s="7">
        <f t="shared" si="6"/>
        <v>142.80000000000001</v>
      </c>
      <c r="L8" s="34">
        <f t="shared" si="7"/>
        <v>2049.4299999999998</v>
      </c>
    </row>
    <row r="10" spans="1:12" ht="31.5">
      <c r="A10" s="15" t="s">
        <v>16</v>
      </c>
      <c r="B10" s="16" t="s">
        <v>17</v>
      </c>
      <c r="C10" s="17" t="s">
        <v>18</v>
      </c>
    </row>
    <row r="11" spans="1:12" ht="15.75">
      <c r="A11" s="36" t="s">
        <v>31</v>
      </c>
      <c r="B11" s="19">
        <v>7.4999999999999997E-2</v>
      </c>
      <c r="C11" s="20">
        <v>0</v>
      </c>
      <c r="E11" s="40"/>
      <c r="F11" s="41"/>
      <c r="G11" s="43"/>
      <c r="I11" s="42"/>
    </row>
    <row r="12" spans="1:12" ht="15.75">
      <c r="A12" s="36" t="s">
        <v>32</v>
      </c>
      <c r="B12" s="23">
        <v>0.09</v>
      </c>
      <c r="C12" s="24">
        <v>18.18</v>
      </c>
      <c r="E12" s="40"/>
      <c r="F12" s="21"/>
      <c r="G12" s="22"/>
    </row>
    <row r="13" spans="1:12" ht="15.75">
      <c r="A13" s="36" t="s">
        <v>33</v>
      </c>
      <c r="B13" s="25">
        <v>0.12</v>
      </c>
      <c r="C13" s="20">
        <v>91</v>
      </c>
      <c r="E13" s="40"/>
      <c r="F13" s="21"/>
      <c r="G13" s="22"/>
    </row>
    <row r="14" spans="1:12" ht="15.75">
      <c r="A14" s="36" t="s">
        <v>34</v>
      </c>
      <c r="B14" s="23">
        <v>0.14000000000000001</v>
      </c>
      <c r="C14" s="24">
        <v>163.82</v>
      </c>
      <c r="E14" s="40"/>
      <c r="F14" s="21"/>
      <c r="G14" s="22"/>
    </row>
    <row r="16" spans="1:12" ht="15.75">
      <c r="A16" s="26" t="s">
        <v>19</v>
      </c>
      <c r="B16" s="27">
        <v>828.39</v>
      </c>
    </row>
    <row r="17" spans="1:3" ht="15.75">
      <c r="A17" s="26" t="s">
        <v>20</v>
      </c>
      <c r="B17" s="28">
        <v>189.59</v>
      </c>
    </row>
    <row r="19" spans="1:3" ht="31.5">
      <c r="A19" s="15" t="s">
        <v>21</v>
      </c>
      <c r="B19" s="16" t="s">
        <v>29</v>
      </c>
      <c r="C19" s="17" t="s">
        <v>18</v>
      </c>
    </row>
    <row r="20" spans="1:3" ht="15.75">
      <c r="A20" s="18" t="s">
        <v>22</v>
      </c>
      <c r="B20" s="29" t="s">
        <v>23</v>
      </c>
      <c r="C20" s="29" t="s">
        <v>23</v>
      </c>
    </row>
    <row r="21" spans="1:3" ht="15.75">
      <c r="A21" s="18" t="s">
        <v>24</v>
      </c>
      <c r="B21" s="30">
        <v>7.4999999999999997E-2</v>
      </c>
      <c r="C21" s="31">
        <v>142.80000000000001</v>
      </c>
    </row>
    <row r="22" spans="1:3" ht="15.75">
      <c r="A22" s="18" t="s">
        <v>25</v>
      </c>
      <c r="B22" s="25">
        <v>0.15</v>
      </c>
      <c r="C22" s="29">
        <v>354.8</v>
      </c>
    </row>
    <row r="23" spans="1:3" ht="15.75">
      <c r="A23" s="18" t="s">
        <v>26</v>
      </c>
      <c r="B23" s="30">
        <v>0.22500000000000001</v>
      </c>
      <c r="C23" s="31">
        <v>636.13</v>
      </c>
    </row>
    <row r="24" spans="1:3" ht="15.75">
      <c r="A24" s="18" t="s">
        <v>27</v>
      </c>
      <c r="B24" s="19">
        <v>0.27500000000000002</v>
      </c>
      <c r="C24" s="29">
        <v>869.36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254B18ECD5F7458117872B6077702F" ma:contentTypeVersion="9" ma:contentTypeDescription="Crie um novo documento." ma:contentTypeScope="" ma:versionID="d2baf6a26fb057207dfdb144e7936e3f">
  <xsd:schema xmlns:xsd="http://www.w3.org/2001/XMLSchema" xmlns:xs="http://www.w3.org/2001/XMLSchema" xmlns:p="http://schemas.microsoft.com/office/2006/metadata/properties" xmlns:ns2="14f12c46-48fa-417d-b140-5e03dafb045e" xmlns:ns3="6851539c-b1ce-4092-8b7c-8fc8473ea29b" targetNamespace="http://schemas.microsoft.com/office/2006/metadata/properties" ma:root="true" ma:fieldsID="8e00157bc78f811fa42e9230ab34e63a" ns2:_="" ns3:_="">
    <xsd:import namespace="14f12c46-48fa-417d-b140-5e03dafb045e"/>
    <xsd:import namespace="6851539c-b1ce-4092-8b7c-8fc8473ea29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f12c46-48fa-417d-b140-5e03dafb04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1539c-b1ce-4092-8b7c-8fc8473ea29b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d83915e4-8174-4da1-85ae-bf14d0763c3f}" ma:internalName="TaxCatchAll" ma:showField="CatchAllData" ma:web="6851539c-b1ce-4092-8b7c-8fc8473ea2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83EAF-FC55-402F-8A6F-BA67D74FD4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2CB5B-D15F-4DB9-8114-BD3EABC06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f12c46-48fa-417d-b140-5e03dafb045e"/>
    <ds:schemaRef ds:uri="6851539c-b1ce-4092-8b7c-8fc8473ea2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WEBSTER E NATANI</cp:lastModifiedBy>
  <dcterms:created xsi:type="dcterms:W3CDTF">2020-06-09T08:58:00Z</dcterms:created>
  <dcterms:modified xsi:type="dcterms:W3CDTF">2022-09-10T01:24:35Z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1046-11.2.0.9665</vt:lpwstr>
  </property>
</Properties>
</file>