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080089\Downloads\"/>
    </mc:Choice>
  </mc:AlternateContent>
  <xr:revisionPtr revIDLastSave="0" documentId="13_ncr:1_{B4FA86CC-6B8A-4DD7-8A80-417D12D7780E}" xr6:coauthVersionLast="47" xr6:coauthVersionMax="47" xr10:uidLastSave="{00000000-0000-0000-0000-000000000000}"/>
  <bookViews>
    <workbookView xWindow="-108" yWindow="-108" windowWidth="23256" windowHeight="12576" tabRatio="906" activeTab="4" xr2:uid="{00000000-000D-0000-FFFF-FFFF00000000}"/>
  </bookViews>
  <sheets>
    <sheet name="ChangeLog" sheetId="4" r:id="rId1"/>
    <sheet name="Overview" sheetId="19" r:id="rId2"/>
    <sheet name="MuxersDiagrams" sheetId="5" r:id="rId3"/>
    <sheet name="TrimFlow" sheetId="7" r:id="rId4"/>
    <sheet name="TestMatrix" sheetId="1" r:id="rId5"/>
    <sheet name="Trim Table" sheetId="18" r:id="rId6"/>
    <sheet name="RegMap" sheetId="20" r:id="rId7"/>
    <sheet name="Package Information&amp;PinOut" sheetId="21" r:id="rId8"/>
    <sheet name="Sheet3" sheetId="14" state="hidden" r:id="rId9"/>
    <sheet name="TestHardwareRequirement" sheetId="22" r:id="rId10"/>
    <sheet name="ScanTest" sheetId="23" r:id="rId11"/>
    <sheet name="NVM ProgInfo" sheetId="24" r:id="rId12"/>
    <sheet name="TRIMTARGET_bk" sheetId="6" state="hidden" r:id="rId13"/>
  </sheets>
  <externalReferences>
    <externalReference r:id="rId14"/>
  </externalReferenc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2" i="18" l="1"/>
  <c r="N112" i="18" s="1"/>
  <c r="G111" i="18"/>
  <c r="G113" i="18" s="1"/>
  <c r="M113" i="18" s="1"/>
  <c r="N113" i="18" s="1"/>
  <c r="M110" i="18"/>
  <c r="N110" i="18" s="1"/>
  <c r="G109" i="18"/>
  <c r="M109" i="18" s="1"/>
  <c r="N109" i="18" s="1"/>
  <c r="N108" i="18"/>
  <c r="M108" i="18"/>
  <c r="M107" i="18"/>
  <c r="N107" i="18" s="1"/>
  <c r="G107" i="18"/>
  <c r="M106" i="18"/>
  <c r="N106" i="18" s="1"/>
  <c r="G105" i="18"/>
  <c r="M105" i="18" s="1"/>
  <c r="N105" i="18" s="1"/>
  <c r="M104" i="18"/>
  <c r="N104" i="18" s="1"/>
  <c r="G103" i="18"/>
  <c r="M103" i="18" s="1"/>
  <c r="N103" i="18" s="1"/>
  <c r="M102" i="18"/>
  <c r="N102" i="18" s="1"/>
  <c r="G101" i="18"/>
  <c r="M101" i="18" s="1"/>
  <c r="N101" i="18" s="1"/>
  <c r="M100" i="18"/>
  <c r="N100" i="18" s="1"/>
  <c r="G99" i="18"/>
  <c r="M99" i="18" s="1"/>
  <c r="N99" i="18" s="1"/>
  <c r="M98" i="18"/>
  <c r="N98" i="18" s="1"/>
  <c r="G97" i="18"/>
  <c r="M97" i="18" s="1"/>
  <c r="N97" i="18" s="1"/>
  <c r="M96" i="18"/>
  <c r="N96" i="18" s="1"/>
  <c r="G95" i="18"/>
  <c r="M95" i="18" s="1"/>
  <c r="N95" i="18" s="1"/>
  <c r="M94" i="18"/>
  <c r="N94" i="18" s="1"/>
  <c r="G93" i="18"/>
  <c r="M93" i="18" s="1"/>
  <c r="N93" i="18" s="1"/>
  <c r="M92" i="18"/>
  <c r="N92" i="18" s="1"/>
  <c r="M91" i="18"/>
  <c r="N91" i="18" s="1"/>
  <c r="G91" i="18"/>
  <c r="M90" i="18"/>
  <c r="N90" i="18" s="1"/>
  <c r="G89" i="18"/>
  <c r="M89" i="18" s="1"/>
  <c r="N89" i="18" s="1"/>
  <c r="M88" i="18"/>
  <c r="N88" i="18" s="1"/>
  <c r="G87" i="18"/>
  <c r="M87" i="18" s="1"/>
  <c r="N87" i="18" s="1"/>
  <c r="M86" i="18"/>
  <c r="N86" i="18" s="1"/>
  <c r="G85" i="18"/>
  <c r="M85" i="18" s="1"/>
  <c r="N85" i="18" s="1"/>
  <c r="O84" i="18"/>
  <c r="O86" i="18" s="1"/>
  <c r="O88" i="18" s="1"/>
  <c r="O90" i="18" s="1"/>
  <c r="O92" i="18" s="1"/>
  <c r="O94" i="18" s="1"/>
  <c r="O96" i="18" s="1"/>
  <c r="O98" i="18" s="1"/>
  <c r="O100" i="18" s="1"/>
  <c r="O102" i="18" s="1"/>
  <c r="O104" i="18" s="1"/>
  <c r="O106" i="18" s="1"/>
  <c r="O108" i="18" s="1"/>
  <c r="O110" i="18" s="1"/>
  <c r="O112" i="18" s="1"/>
  <c r="M84" i="18"/>
  <c r="N84" i="18" s="1"/>
  <c r="G83" i="18"/>
  <c r="M83" i="18" s="1"/>
  <c r="N83" i="18" s="1"/>
  <c r="M82" i="18"/>
  <c r="N82" i="18" s="1"/>
  <c r="M111" i="18" l="1"/>
  <c r="N111" i="18" s="1"/>
  <c r="A7" i="1" l="1"/>
  <c r="A8" i="1" s="1"/>
  <c r="A9" i="1" s="1"/>
  <c r="N259" i="18"/>
  <c r="M259" i="18"/>
  <c r="N258" i="18"/>
  <c r="M258" i="18"/>
  <c r="N257" i="18"/>
  <c r="M257" i="18"/>
  <c r="N256" i="18"/>
  <c r="M256" i="18"/>
  <c r="N255" i="18"/>
  <c r="M255" i="18"/>
  <c r="N254" i="18"/>
  <c r="M254" i="18"/>
  <c r="N253" i="18"/>
  <c r="M253" i="18"/>
  <c r="N252" i="18"/>
  <c r="M252" i="18"/>
  <c r="N251" i="18"/>
  <c r="M251" i="18"/>
  <c r="N250" i="18"/>
  <c r="M250" i="18"/>
  <c r="N249" i="18"/>
  <c r="M249" i="18"/>
  <c r="N248" i="18"/>
  <c r="M248" i="18"/>
  <c r="N247" i="18"/>
  <c r="M247" i="18"/>
  <c r="N246" i="18"/>
  <c r="M246" i="18"/>
  <c r="N245" i="18"/>
  <c r="M245" i="18"/>
  <c r="N244" i="18"/>
  <c r="M244" i="18"/>
  <c r="N243" i="18"/>
  <c r="M243" i="18"/>
  <c r="N242" i="18"/>
  <c r="M242" i="18"/>
  <c r="N241" i="18"/>
  <c r="M241" i="18"/>
  <c r="N240" i="18"/>
  <c r="M240" i="18"/>
  <c r="N239" i="18"/>
  <c r="M239" i="18"/>
  <c r="N238" i="18"/>
  <c r="M238" i="18"/>
  <c r="N237" i="18"/>
  <c r="M237" i="18"/>
  <c r="N236" i="18"/>
  <c r="M236" i="18"/>
  <c r="N235" i="18"/>
  <c r="M235" i="18"/>
  <c r="N234" i="18"/>
  <c r="M234" i="18"/>
  <c r="N233" i="18"/>
  <c r="M233" i="18"/>
  <c r="N232" i="18"/>
  <c r="M232" i="18"/>
  <c r="N231" i="18"/>
  <c r="M231" i="18"/>
  <c r="N230" i="18"/>
  <c r="M230" i="18"/>
  <c r="N229" i="18"/>
  <c r="M229" i="18"/>
  <c r="N228" i="18"/>
  <c r="M228" i="18"/>
  <c r="N227" i="18"/>
  <c r="M227" i="18"/>
  <c r="N226" i="18"/>
  <c r="M226" i="18"/>
  <c r="N225" i="18"/>
  <c r="M225" i="18"/>
  <c r="N224" i="18"/>
  <c r="M224" i="18"/>
  <c r="N223" i="18"/>
  <c r="M223" i="18"/>
  <c r="N222" i="18"/>
  <c r="M222" i="18"/>
  <c r="N221" i="18"/>
  <c r="M221" i="18"/>
  <c r="N220" i="18"/>
  <c r="M220" i="18"/>
  <c r="N219" i="18"/>
  <c r="M219" i="18"/>
  <c r="N218" i="18"/>
  <c r="M218" i="18"/>
  <c r="N217" i="18"/>
  <c r="M217" i="18"/>
  <c r="N216" i="18"/>
  <c r="M216" i="18"/>
  <c r="N215" i="18"/>
  <c r="M215" i="18"/>
  <c r="N214" i="18"/>
  <c r="M214" i="18"/>
  <c r="N213" i="18"/>
  <c r="M213" i="18"/>
  <c r="N212" i="18"/>
  <c r="M212" i="18"/>
  <c r="N211" i="18"/>
  <c r="M211" i="18"/>
  <c r="N210" i="18"/>
  <c r="M210" i="18"/>
  <c r="N209" i="18"/>
  <c r="M209" i="18"/>
  <c r="N208" i="18"/>
  <c r="M208" i="18"/>
  <c r="N207" i="18"/>
  <c r="M207" i="18"/>
  <c r="N206" i="18"/>
  <c r="M206" i="18"/>
  <c r="N205" i="18"/>
  <c r="M205" i="18"/>
  <c r="N204" i="18"/>
  <c r="M204" i="18"/>
  <c r="N203" i="18"/>
  <c r="M203" i="18"/>
  <c r="N202" i="18"/>
  <c r="M202" i="18"/>
  <c r="N201" i="18"/>
  <c r="M201" i="18"/>
  <c r="N200" i="18"/>
  <c r="M200" i="18"/>
  <c r="N199" i="18"/>
  <c r="M199" i="18"/>
  <c r="N198" i="18"/>
  <c r="M198" i="18"/>
  <c r="N197" i="18"/>
  <c r="M197" i="18"/>
  <c r="N196" i="18"/>
  <c r="M196" i="18"/>
  <c r="M74" i="18"/>
  <c r="N74" i="18" s="1"/>
  <c r="M73" i="18"/>
  <c r="N73" i="18" s="1"/>
  <c r="M72" i="18"/>
  <c r="N72" i="18" s="1"/>
  <c r="M71" i="18"/>
  <c r="N71" i="18" s="1"/>
  <c r="M70" i="18"/>
  <c r="N70" i="18" s="1"/>
  <c r="M69" i="18"/>
  <c r="N69" i="18" s="1"/>
  <c r="M68" i="18"/>
  <c r="N68" i="18" s="1"/>
  <c r="M67" i="18"/>
  <c r="N67" i="18" s="1"/>
  <c r="M66" i="18"/>
  <c r="N66" i="18" s="1"/>
  <c r="M65" i="18"/>
  <c r="N65" i="18" s="1"/>
  <c r="M64" i="18"/>
  <c r="N64" i="18" s="1"/>
  <c r="M63" i="18"/>
  <c r="N63" i="18" s="1"/>
  <c r="M62" i="18"/>
  <c r="N62" i="18" s="1"/>
  <c r="M61" i="18"/>
  <c r="N61" i="18" s="1"/>
  <c r="M60" i="18"/>
  <c r="N60" i="18" s="1"/>
  <c r="M59" i="18"/>
  <c r="N59" i="18" s="1"/>
  <c r="M58" i="18"/>
  <c r="N58" i="18" s="1"/>
  <c r="M57" i="18"/>
  <c r="N57" i="18" s="1"/>
  <c r="M56" i="18"/>
  <c r="N56" i="18" s="1"/>
  <c r="M55" i="18"/>
  <c r="N55" i="18" s="1"/>
  <c r="M54" i="18"/>
  <c r="N54" i="18" s="1"/>
  <c r="M53" i="18"/>
  <c r="N53" i="18" s="1"/>
  <c r="M52" i="18"/>
  <c r="N52" i="18" s="1"/>
  <c r="M51" i="18"/>
  <c r="N51" i="18" s="1"/>
  <c r="M50" i="18"/>
  <c r="N50" i="18" s="1"/>
  <c r="M49" i="18"/>
  <c r="N49" i="18" s="1"/>
  <c r="M48" i="18"/>
  <c r="N48" i="18" s="1"/>
  <c r="M47" i="18"/>
  <c r="N47" i="18" s="1"/>
  <c r="M46" i="18"/>
  <c r="N46" i="18" s="1"/>
  <c r="M45" i="18"/>
  <c r="N45" i="18" s="1"/>
  <c r="M44" i="18"/>
  <c r="N44" i="18" s="1"/>
  <c r="M43" i="18"/>
  <c r="N43" i="18" s="1"/>
  <c r="D27" i="6" l="1"/>
  <c r="E27" i="6" s="1"/>
  <c r="D26" i="6"/>
  <c r="E26" i="6" s="1"/>
  <c r="D32" i="6"/>
  <c r="E32" i="6" s="1"/>
  <c r="D33" i="6"/>
  <c r="E33" i="6" s="1"/>
  <c r="E21" i="6" l="1"/>
  <c r="E20" i="6"/>
  <c r="E19" i="6"/>
  <c r="E18" i="6"/>
  <c r="E17" i="6"/>
  <c r="E16" i="6"/>
  <c r="E15" i="6"/>
  <c r="E14" i="6"/>
</calcChain>
</file>

<file path=xl/sharedStrings.xml><?xml version="1.0" encoding="utf-8"?>
<sst xmlns="http://schemas.openxmlformats.org/spreadsheetml/2006/main" count="1550" uniqueCount="560">
  <si>
    <t>Version</t>
  </si>
  <si>
    <t>Date</t>
  </si>
  <si>
    <t>Change detail</t>
  </si>
  <si>
    <t>Owner</t>
  </si>
  <si>
    <t xml:space="preserve">Initial AZ version, </t>
  </si>
  <si>
    <t>Mile</t>
  </si>
  <si>
    <t>Update GPIOx leakage currrent measure</t>
  </si>
  <si>
    <t>Dante</t>
  </si>
  <si>
    <t>NA</t>
  </si>
  <si>
    <t>BACK_TESTMATRIX</t>
  </si>
  <si>
    <t>BACK_TRIMTABLE</t>
  </si>
  <si>
    <t>MASTER PLP ANALOG TESTMODE TABLE</t>
  </si>
  <si>
    <t>MSTR_AMUX &lt;3:0&gt; = 0xF2[3:0]</t>
  </si>
  <si>
    <t>TM #</t>
  </si>
  <si>
    <t>AMUX_OUT</t>
  </si>
  <si>
    <t>Description</t>
  </si>
  <si>
    <t>TESTMODE Setting</t>
  </si>
  <si>
    <t>Simulation ?</t>
  </si>
  <si>
    <t>Note</t>
  </si>
  <si>
    <t>0000</t>
  </si>
  <si>
    <t>na</t>
  </si>
  <si>
    <t>0001</t>
  </si>
  <si>
    <t>0010</t>
  </si>
  <si>
    <t>0011</t>
  </si>
  <si>
    <t>VBG_1P2</t>
  </si>
  <si>
    <t>Measure 2nd VBG gen.</t>
  </si>
  <si>
    <t>1. 0xF3[4] = 1 to set AMUX_EN = 1
1. 0xF3[5] = 1 to set AMUX_BUF_EN = 1 if need
1. 0xF3[6] = 1 to set AMUX_BUF_SWAP = 1 if need</t>
  </si>
  <si>
    <t>0xF2h[3:0]=03h</t>
  </si>
  <si>
    <t>No</t>
  </si>
  <si>
    <t>0100</t>
  </si>
  <si>
    <t>VAOA</t>
  </si>
  <si>
    <t>0xF2h[3:0]=04h</t>
  </si>
  <si>
    <t>0101</t>
  </si>
  <si>
    <t>VAOD</t>
  </si>
  <si>
    <t>0xF2h[3:0]=05h</t>
  </si>
  <si>
    <t>0110</t>
  </si>
  <si>
    <t>VAOQ</t>
  </si>
  <si>
    <t>0xF2h[3:0]=06h</t>
  </si>
  <si>
    <t>0111</t>
  </si>
  <si>
    <t>IB5u&lt;0&gt;</t>
  </si>
  <si>
    <t>0xF2h[3:0]=07h</t>
  </si>
  <si>
    <t>1000</t>
  </si>
  <si>
    <t>VBG_vreg</t>
  </si>
  <si>
    <t>0xF2h[3:0]=08h</t>
  </si>
  <si>
    <t>Yes</t>
  </si>
  <si>
    <t>1001</t>
  </si>
  <si>
    <t>VINTQ</t>
  </si>
  <si>
    <t>0xF2h[3:0]=09h</t>
  </si>
  <si>
    <t>1010</t>
  </si>
  <si>
    <t>vptat</t>
  </si>
  <si>
    <t>0xF2h[3:0]=0Ah</t>
  </si>
  <si>
    <t>1011</t>
  </si>
  <si>
    <t>VREF_0p8</t>
  </si>
  <si>
    <t>Measure + trim VREF0P8</t>
  </si>
  <si>
    <t>0xF2h[3:0]=0Bh</t>
  </si>
  <si>
    <t>1100</t>
  </si>
  <si>
    <t>ref0p6</t>
  </si>
  <si>
    <t>0xF2h[3:0]=0Ch</t>
  </si>
  <si>
    <t>1101</t>
  </si>
  <si>
    <t>vref0p8</t>
  </si>
  <si>
    <t>0xF2h[3:0]=0Dh</t>
  </si>
  <si>
    <t>1110</t>
  </si>
  <si>
    <t>VP</t>
  </si>
  <si>
    <t>Measure _trim VPTAT_OFS</t>
  </si>
  <si>
    <t>0xF2h[3:0]=0Eh</t>
  </si>
  <si>
    <t>1111</t>
  </si>
  <si>
    <t>VN</t>
  </si>
  <si>
    <t>0xF2h[3:0]=0Fh</t>
  </si>
  <si>
    <t>MASTER PLP DIGITAL TESTMODE TABLE</t>
  </si>
  <si>
    <t>ADMUX &lt;3:0&gt; = 0xF2[7:4]</t>
  </si>
  <si>
    <t>DMUX_OUT</t>
  </si>
  <si>
    <t>GB_DMUX</t>
  </si>
  <si>
    <t>Mux digital signals to PLI pin</t>
  </si>
  <si>
    <t>1. 0xF3[7] = 1 to enable DMUX_EN
(PLI is Open Drain output)</t>
  </si>
  <si>
    <t>0xF2h[7:4]=00h</t>
  </si>
  <si>
    <t>GB_MUX of BFET/eFUSE/ADC/PLP_BOOST/</t>
  </si>
  <si>
    <t xml:space="preserve">lo_vint or LogicIn&lt;1&gt; or LogicIn&lt;0&gt; </t>
  </si>
  <si>
    <t>0xF2h[7:4]=01h</t>
  </si>
  <si>
    <t>SDA or SCL</t>
  </si>
  <si>
    <t>twarn (ot_120_int)</t>
  </si>
  <si>
    <t>0xF2h[7:4]=02h</t>
  </si>
  <si>
    <t>tsd1 (ot_140_int)</t>
  </si>
  <si>
    <t>0xF2h[7:4]=03h</t>
  </si>
  <si>
    <t>tsd2 (ot_150_int)</t>
  </si>
  <si>
    <t>0xF2h[7:4]=04h</t>
  </si>
  <si>
    <t>MIX_VIN5_UVOV</t>
  </si>
  <si>
    <t>0xF2h[7:4]=05h</t>
  </si>
  <si>
    <t>MIX_VIN12_UVOV</t>
  </si>
  <si>
    <t>0xF2h[7:4]=06h</t>
  </si>
  <si>
    <t>CLK17P6K_BB</t>
  </si>
  <si>
    <t>0xF2h[7:4]=07h</t>
  </si>
  <si>
    <t>CLK2M25</t>
  </si>
  <si>
    <t>0xF2h[7:4]=08h</t>
  </si>
  <si>
    <t>MIX_EN5_UVOV</t>
  </si>
  <si>
    <t>0xF2h[7:4]=09h</t>
  </si>
  <si>
    <t>MIX_EN12_UVOV</t>
  </si>
  <si>
    <t>0xF2h[7:4]=0Ah</t>
  </si>
  <si>
    <t>EN5_UV_MON</t>
  </si>
  <si>
    <t>0xF2h[7:4]=0Bh</t>
  </si>
  <si>
    <t>EN12_UV_MON</t>
  </si>
  <si>
    <t>0xF2h[7:4]=0Ch</t>
  </si>
  <si>
    <t>LO</t>
  </si>
  <si>
    <t>0xF2h[7:4]=0Dh</t>
  </si>
  <si>
    <t>0xF2h[7:4]=0Eh</t>
  </si>
  <si>
    <t>DMUX_BCK2MSTR_int</t>
  </si>
  <si>
    <t>0xF2h[7:4]=0Fh</t>
  </si>
  <si>
    <t>Output DMUX of PLP_BUCK</t>
  </si>
  <si>
    <t>MASTER PMU ANALOG TESTMODE TABLE</t>
  </si>
  <si>
    <t>ADMUX &lt;3:0&gt;</t>
  </si>
  <si>
    <t>VREF0P6_PLP</t>
  </si>
  <si>
    <r>
      <t xml:space="preserve">1. 0x12h[4]=1 to enable AMUX out to GPIO8, GPIO10
2.1 Using 0x1Ch[7:4] to select the mode for GPIO8
2.2 Using 0x13h[3:0]  to select the amux signal, and pass to GPIO8 or invert
3.1 Using 0x1Eh[7:4] to select the mode for GPIO10
3.2 Using  0x13h[3:0]  to select the amux signal, and pass to GPIO10 or invert
(see AA86AZ_Regmap/MSTR_GPIO for more information about the configuration of GPIO8/10)
</t>
    </r>
    <r>
      <rPr>
        <sz val="11"/>
        <color rgb="FF0000CC"/>
        <rFont val="Calibri"/>
        <family val="2"/>
        <scheme val="minor"/>
      </rPr>
      <t>Note: GPIO8 and GPIO10 can be measure same time for LDO12 if analog signal not require ANA buffer.</t>
    </r>
  </si>
  <si>
    <t>0x13h[3:0]=01h</t>
  </si>
  <si>
    <t>VREF0P8_PLP</t>
  </si>
  <si>
    <t>VREF0P8 from PLP</t>
  </si>
  <si>
    <t>0x13h[3:0]=02h</t>
  </si>
  <si>
    <t>VIO</t>
  </si>
  <si>
    <t>0x13h[3:0]=03h</t>
  </si>
  <si>
    <t>VPRGM_DIV21</t>
  </si>
  <si>
    <t>0x13h[3:0]=04h</t>
  </si>
  <si>
    <t>0x13h[3:0]=05h</t>
  </si>
  <si>
    <t>0x13h[3:0]=06h</t>
  </si>
  <si>
    <t>0x13h[3:0]=07h</t>
  </si>
  <si>
    <t>VREF0P8</t>
  </si>
  <si>
    <t>0x13h[3:0]=08h</t>
  </si>
  <si>
    <t>VREF0P6</t>
  </si>
  <si>
    <t>VREF0P6 from PLP</t>
  </si>
  <si>
    <t>0x13h[3:0]=09h</t>
  </si>
  <si>
    <t>IPU5U</t>
  </si>
  <si>
    <t>IPD5U_CONST from PLP</t>
  </si>
  <si>
    <t>0x13h[3:0]=0Ah</t>
  </si>
  <si>
    <t>lo</t>
  </si>
  <si>
    <t>RFU</t>
  </si>
  <si>
    <t>0x13h[3:0]=0Bh</t>
  </si>
  <si>
    <t>0x13h[3:0]=0Ch</t>
  </si>
  <si>
    <t>0x13h[3:0]=0Dh</t>
  </si>
  <si>
    <t>0x13h[3:0]=0Eh</t>
  </si>
  <si>
    <t>abus_TM1</t>
  </si>
  <si>
    <t>0x13h[3:0]=0Fh</t>
  </si>
  <si>
    <t>MASTER PMU DIGITAL TESTMODE TABLE</t>
  </si>
  <si>
    <t>DMUX0_PLP</t>
  </si>
  <si>
    <t>Mux digital signals to GPIO2</t>
  </si>
  <si>
    <t xml:space="preserve">
1. 0x12[0] = 1 to enable DMUX out to GPIO15&amp;16
(internal signal: gb_factory = 1 -&gt; need check)
2.1 Using 0x23h[7:4] to select the mode for GPIO15
2.2 Using 0x13h[3:0] to selact the dmux signal and pass to GPIO15 or invert
3.1 Using 0x24h[7:4] to select mode for GPIO16
3.2 Using 0x13h[3:0] to select dmux signal and pass to GPIO16 or invert.</t>
  </si>
  <si>
    <t>gb_slclk</t>
  </si>
  <si>
    <t>mclk_mstr</t>
  </si>
  <si>
    <t>TSD</t>
  </si>
  <si>
    <t>TSHUT_PLP</t>
  </si>
  <si>
    <t>TWARN</t>
  </si>
  <si>
    <t>TWARN_PLP</t>
  </si>
  <si>
    <t>nSUVLO</t>
  </si>
  <si>
    <t>UVR/UVF</t>
  </si>
  <si>
    <t>nSOVLO</t>
  </si>
  <si>
    <t>AVINDAT</t>
  </si>
  <si>
    <t>LogicTM_I2C</t>
  </si>
  <si>
    <t>SCL/SDA</t>
  </si>
  <si>
    <t>Eninit</t>
  </si>
  <si>
    <t>2.6V/2.4V</t>
  </si>
  <si>
    <t>VCC5_OK</t>
  </si>
  <si>
    <t>VCC5_nPUC = nPOR &amp;&amp; BIASOK</t>
  </si>
  <si>
    <t>VIO_OK</t>
  </si>
  <si>
    <t>check VCC_LDO_VT</t>
  </si>
  <si>
    <t>db1 global line</t>
  </si>
  <si>
    <t>From IDIG_NVM_PMU</t>
  </si>
  <si>
    <t>db15 global line</t>
  </si>
  <si>
    <t>mstr_refok</t>
  </si>
  <si>
    <t>AA86AZ MASTER TRIMFLOW</t>
  </si>
  <si>
    <t>STEP by STEP
High Priority</t>
  </si>
  <si>
    <t>PARAMETER</t>
  </si>
  <si>
    <t>Target</t>
  </si>
  <si>
    <t>Unit</t>
  </si>
  <si>
    <t>TRIM BITS NAME</t>
  </si>
  <si>
    <t>Byte address</t>
  </si>
  <si>
    <t>TESTMATRIX
Link</t>
  </si>
  <si>
    <t>TRIMTABLE
Link</t>
  </si>
  <si>
    <t>VBANDGAP</t>
  </si>
  <si>
    <t>V</t>
  </si>
  <si>
    <t>TRIM_BG_TC[4:0]</t>
  </si>
  <si>
    <t>0x40h[7:3]</t>
  </si>
  <si>
    <t>VBANDGAP_Test</t>
  </si>
  <si>
    <t>VBANDGAP_Trim</t>
  </si>
  <si>
    <t>VREF_0P8</t>
  </si>
  <si>
    <t>TRIM_VREF_0P8V[4:0]</t>
  </si>
  <si>
    <t>0x41h[7:3]</t>
  </si>
  <si>
    <t>VREF_0P8_Test</t>
  </si>
  <si>
    <t>VREF_0P8_Trim</t>
  </si>
  <si>
    <t>IB5U</t>
  </si>
  <si>
    <t>uA</t>
  </si>
  <si>
    <t>0x4E[3:0]</t>
  </si>
  <si>
    <t>VPTAT_OFS</t>
  </si>
  <si>
    <t>&lt;0.5</t>
  </si>
  <si>
    <t>mV</t>
  </si>
  <si>
    <t>TRIM_VPTAT_OFS[5:0]</t>
  </si>
  <si>
    <t>0x5B[5:0]</t>
  </si>
  <si>
    <t>*NOTE:</t>
  </si>
  <si>
    <t>Need follow step by step columb to trim all high priority parameters first</t>
  </si>
  <si>
    <t>BACK_TRIMFLOW</t>
  </si>
  <si>
    <t>AA86AZ MASTER TESTMATRIX</t>
  </si>
  <si>
    <t>PARAMETERS</t>
  </si>
  <si>
    <t>Data Sheet Limit</t>
  </si>
  <si>
    <t>TRIM PROCEDURE</t>
  </si>
  <si>
    <t>Status</t>
  </si>
  <si>
    <t>TESTBENCH</t>
  </si>
  <si>
    <t>Min</t>
  </si>
  <si>
    <t>Typ</t>
  </si>
  <si>
    <t>Max</t>
  </si>
  <si>
    <t>UNIT</t>
  </si>
  <si>
    <t>1, 2, 4, 52, 53,54,55</t>
  </si>
  <si>
    <t>6,56</t>
  </si>
  <si>
    <t>11,12,59</t>
  </si>
  <si>
    <t>13,14,58</t>
  </si>
  <si>
    <t>16,17,57</t>
  </si>
  <si>
    <t>25,26,27,60</t>
  </si>
  <si>
    <t>29,30,61</t>
  </si>
  <si>
    <t>31,32,62</t>
  </si>
  <si>
    <t>33,34,63</t>
  </si>
  <si>
    <t>36,38,39, 40,41,65,66,67, 68</t>
  </si>
  <si>
    <t>STT</t>
  </si>
  <si>
    <t>VIN12</t>
  </si>
  <si>
    <t>COMP</t>
  </si>
  <si>
    <t>VSPL</t>
  </si>
  <si>
    <t>LDO1</t>
  </si>
  <si>
    <t>LDO_IN</t>
  </si>
  <si>
    <t>LDO2</t>
  </si>
  <si>
    <t>STR</t>
  </si>
  <si>
    <t>SW_PLP</t>
  </si>
  <si>
    <t>PLP_OK/ GPIO12</t>
  </si>
  <si>
    <t>PGND_PLP</t>
  </si>
  <si>
    <t>VCC</t>
  </si>
  <si>
    <t>AGND</t>
  </si>
  <si>
    <t>PGND_VCC</t>
  </si>
  <si>
    <t>SW_VCC</t>
  </si>
  <si>
    <t>PG/ GPIO10</t>
  </si>
  <si>
    <t>VIN5</t>
  </si>
  <si>
    <t>SEL/ GPIO11</t>
  </si>
  <si>
    <t>VOUT_5</t>
  </si>
  <si>
    <t>PGND_BST</t>
  </si>
  <si>
    <t>SW_BST</t>
  </si>
  <si>
    <t>VBUS</t>
  </si>
  <si>
    <t>nINT/ GPIO13</t>
  </si>
  <si>
    <t>SDA</t>
  </si>
  <si>
    <t>SCL</t>
  </si>
  <si>
    <t>PLI/ PWR_FAULT</t>
  </si>
  <si>
    <t>SS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</si>
  <si>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</si>
  <si>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</si>
  <si>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</si>
  <si>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</si>
  <si>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</si>
  <si>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</si>
  <si>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</si>
  <si>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</si>
  <si>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PD12/ GPIO15</t>
  </si>
  <si>
    <t>PD3/ GPIO16</t>
  </si>
  <si>
    <t>GPIO9</t>
  </si>
  <si>
    <t>TEST PARAMETERS: PLP_MASTER</t>
  </si>
  <si>
    <t>( Using I2C address of PLP )</t>
  </si>
  <si>
    <t>VIN_SET</t>
  </si>
  <si>
    <t>floating</t>
  </si>
  <si>
    <t>0V</t>
  </si>
  <si>
    <t>Ground</t>
  </si>
  <si>
    <t>Force = 4.75V
2.2uF to GND</t>
  </si>
  <si>
    <t>GND</t>
  </si>
  <si>
    <t>Floating</t>
  </si>
  <si>
    <t>VIN5_SET</t>
  </si>
  <si>
    <t>Tile to 3.3V by 10k</t>
  </si>
  <si>
    <t>I2C</t>
  </si>
  <si>
    <t xml:space="preserve">Measure 
Voltage </t>
  </si>
  <si>
    <r>
      <rPr>
        <sz val="11"/>
        <color rgb="FF0000CC"/>
        <rFont val="Calibri"/>
        <family val="2"/>
        <scheme val="minor"/>
      </rPr>
      <t xml:space="preserve">0. Force VIN12=VIN5=VCC=5V, float VBUS </t>
    </r>
    <r>
      <rPr>
        <sz val="11"/>
        <rFont val="Calibri"/>
        <family val="2"/>
        <scheme val="minor"/>
      </rPr>
      <t xml:space="preserve">
1. Enter Factory mode
1.1. Write 8'hC0=8'h80 Force ON BFET and </t>
    </r>
    <r>
      <rPr>
        <sz val="11"/>
        <color rgb="FF0000CC"/>
        <rFont val="Calibri"/>
        <family val="2"/>
        <scheme val="minor"/>
      </rPr>
      <t xml:space="preserve"> 8'hFD=8'hA0 to TM_mBK=1</t>
    </r>
    <r>
      <rPr>
        <sz val="11"/>
        <rFont val="Calibri"/>
        <family val="2"/>
        <scheme val="minor"/>
      </rPr>
      <t xml:space="preserve">
2. Enable AMUX and AMUX_BUF: 0xF3[5:4]=0'b11
3. Bring out VAOQ/3 to GPIO9: 0xF2[3:0] = 0'h06
4. Measure voltage at GPIO9 to GND: VAOQ_1
5. Swap the buffer to cancel offset: 0xF3[6]=0'b1
6. Measure voltage at GPIO9 to GND: VAOQ_2
7. Calculate  VAOQ = 3*(VAOQ_1 + VAOQ_2)/2 (VAOQ_1,2 =VAOQ/3)</t>
    </r>
  </si>
  <si>
    <t>No Trim</t>
  </si>
  <si>
    <r>
      <t xml:space="preserve">1. VCC_SET= 0x29h[1:0] = 4.9V/5.0V/5.1V/5.2V
2. VIN_SET= 12V (as default initial CMI)
3. VIN_SET_OV=14V: OV12_SUP[3:0]= 0x2Bh[5:2]=1011
4. VIN_SET_UV=5V: UV12_SUP[3:0]= 0x2Ah[7:3]=00000
5. VIN_SET_MON=5V: UV12_MON[3:0]= 0x36h[7:3]=00000
*GPIO9 Setting:
 - Reg0xC3h = 08h (TM_DIS_FRCOFF_IO9 = 1): Disable function off IC by GPIO
 - Reg0x35h(PMU) = 08h (PWREN_MODE = 0): Disable power en function
 </t>
    </r>
    <r>
      <rPr>
        <sz val="11"/>
        <color rgb="FF0000CC"/>
        <rFont val="Calibri"/>
        <family val="2"/>
        <scheme val="minor"/>
      </rPr>
      <t>- Reg0x1Dh(PMU) = 20h: Set GPIO9 to mode 4</t>
    </r>
    <r>
      <rPr>
        <sz val="11"/>
        <color theme="1"/>
        <rFont val="Calibri"/>
        <family val="2"/>
        <scheme val="minor"/>
      </rPr>
      <t xml:space="preserve">
 - Reg0x36h(PMU) = 04h (DIS_WPD_IOx = 1) to disable weak pull down
 - Reg0x2Eh(PMU) = Reg0x2Fh(PMU) = 00h (IOx_PU_EN = 0) to dissable pull up
*Factory mode:
 - Write Reg0x0Ah = AAh (PMU address);  // Unlock Basic of PMU	
 - Write Reg0x0Ah = AAh (PLP address);  // Unlock basic of PLP
 - Write Reg0x09h = 74h/1Ah/E5h (PMU address);
Note: VAOQ is divided by 3 and meansured in GPIO9 to ensure that INTERNAL BUFFER is used 
</t>
    </r>
  </si>
  <si>
    <t>DONE</t>
  </si>
  <si>
    <t>float</t>
  </si>
  <si>
    <r>
      <t xml:space="preserve">8. Bring out VINTQ to GPIO9: 0xF2[3:0] = 0'h09
</t>
    </r>
    <r>
      <rPr>
        <sz val="11"/>
        <color rgb="FF0000CC"/>
        <rFont val="Calibri"/>
        <family val="2"/>
        <scheme val="minor"/>
      </rPr>
      <t>9. Turn off intenal buffer 0xF3[5:4]=0'b01
10. Connected GPIO9 with an external buffer</t>
    </r>
    <r>
      <rPr>
        <sz val="11"/>
        <rFont val="Calibri"/>
        <family val="2"/>
        <scheme val="minor"/>
      </rPr>
      <t xml:space="preserve"> 
11. Measure voltage at GPIO9 to GND: VINTQ
</t>
    </r>
    <r>
      <rPr>
        <sz val="11"/>
        <color rgb="FF0000CC"/>
        <rFont val="Calibri"/>
        <family val="2"/>
        <scheme val="minor"/>
      </rPr>
      <t>- External buffer is required</t>
    </r>
  </si>
  <si>
    <t>VBG_VREG</t>
  </si>
  <si>
    <t>VINTQ - 1.206V</t>
  </si>
  <si>
    <t>13. Bring out VGB_VREG to GPIO9: 0xF2[3:0] =0'h08
14. Turn on internal buffer AMUX_BUF: 0xF3[5:4]=0'b11
15. Measure voltage at GPIO9 to GND: VBG_VREG_2
16. re- Swap buffer to cancel offset: 0xF3[6]=0'b1
17. Measure voltage at GPIO9 to GND: VBG_VREG_1
18. Calculate VBG_VREG =(VBG_VREG_1+VBG_VREG_2)/2</t>
  </si>
  <si>
    <t>1. Force 0x40h[7:3]=0 and measure VBG_VREG at GPIO9
2. Sweep code 1 to 15 if VBG_VREG &gt; VINTQ-1.2 else code from 16 to 31
3. Meansure VBG_VREG at GPIO9 and select code at VBG_VREG =VINTQ-1.2
4. Trim Table: TRIM_VBG_TC</t>
  </si>
  <si>
    <t>19. Calculate:
VBANDGAP =VINTQ-VBG_VREG</t>
  </si>
  <si>
    <t>5. Calculate at selected code 
     VBANDGAP =VINTQ-VBG_VREG</t>
  </si>
  <si>
    <t>ATE: Need used external buffer
EVK: Need used external buffer or good multimeter</t>
  </si>
  <si>
    <r>
      <rPr>
        <sz val="11"/>
        <color rgb="FF0000CC"/>
        <rFont val="Calibri"/>
        <family val="2"/>
        <scheme val="minor"/>
      </rPr>
      <t>0. Force VIN12=VIN_SET, VCC=5V</t>
    </r>
    <r>
      <rPr>
        <sz val="11"/>
        <rFont val="Calibri"/>
        <family val="2"/>
        <scheme val="minor"/>
      </rPr>
      <t xml:space="preserve">
1. Enter Factory mode
1.1. Write 8'hC0=8'h80 Force ON BFET </t>
    </r>
    <r>
      <rPr>
        <sz val="11"/>
        <color rgb="FF0000CC"/>
        <rFont val="Calibri"/>
        <family val="2"/>
        <scheme val="minor"/>
      </rPr>
      <t>and  8'hFD=8'hA0 to TM_mBK=1
2. Enable AMUX and AMUX_BUF: 0xF3[5:4]=0'b11</t>
    </r>
    <r>
      <rPr>
        <sz val="11"/>
        <rFont val="Calibri"/>
        <family val="2"/>
        <scheme val="minor"/>
      </rPr>
      <t xml:space="preserve">
3. Force code 0h5B[5:0]=0'h00
4. Bring out VN to GPIO9:0xF2[3:0] =0'h0F
5. Meansure voltage at GPIO9 to GND: VN_1
6. Swap the buffer to cancel offset: 0xF3[6] =0'b1
7. Meansure voltage at GPIO9 to GND: VN_2
8. Calculated VN=(VN_1+VN_2)/2
9. Bring out VP to GPIO9: 0xF2[3:0] =0'h0E
10. Repeat step (5 to 8) to have voltage value VP=(VP_1+VP_2)/2
11. Calculate VPTAT_OFS =VP-VN</t>
    </r>
  </si>
  <si>
    <t xml:space="preserve">1. Force TR_VPTAT_OFS&lt;5:0&gt; = 0x5Bh[5:0] =00h and meansure VPTAT_OFS
2. Sweep code TR_VPTAT_OFS&lt;5:0&gt; = 0x5Bh[5:0] from 1 to 63 to have VPTAT_OFS =Expected value and select this code 
</t>
  </si>
  <si>
    <t>VPTAT</t>
  </si>
  <si>
    <t>0. Force VIN12=VBUS=VIN_SET, if VIN_SET &lt; VCC_SET then force VIN = VBUS = VCC = VIN_SET.
1. Enter Factory mode
1.1. Write 8'hC0=8'h80 Force ON BFET
2. Enable AMUX and AMUX_BUF: 0xF3[5:4]=0'b11
3. Bring out VPTAT to GPIO9: 0xF2[3:0] = 0'hA
4. Measure voltage at GPIO9 to GND: VPTAT_1
5. Swap the buffer to cancel offset: 0xF3[6]=0'b1
6. Measure voltage at GPIO9 to GND: VPTAT_2
7. Calculate  VPTAT = (VPTAT_1 + VPTAT_2)/2</t>
  </si>
  <si>
    <t xml:space="preserve">
</t>
  </si>
  <si>
    <t>* Meansure at 25 degC
Expected: VPTAT =0.9V at -40 degC and 1.636V at 150 degC
Meansure VPTAT after trimming VP=VN</t>
  </si>
  <si>
    <t>UV5_SUP</t>
  </si>
  <si>
    <t>OV5_SUP</t>
  </si>
  <si>
    <t>UV12_SUP</t>
  </si>
  <si>
    <t>OV12_SUP</t>
  </si>
  <si>
    <t>IQQ1</t>
  </si>
  <si>
    <t>IQQ1_ABS</t>
  </si>
  <si>
    <t>%</t>
  </si>
  <si>
    <t>VREF0P8_TM</t>
  </si>
  <si>
    <t>nSUVLO_Rising</t>
  </si>
  <si>
    <t>nSUVLO_Falling</t>
  </si>
  <si>
    <t>nSUVLO_Hys</t>
  </si>
  <si>
    <t>nSOVLO_Rising</t>
  </si>
  <si>
    <t>nSOVLO_Falling</t>
  </si>
  <si>
    <t>nSOVLO_Hys</t>
  </si>
  <si>
    <t>BACK TO TESTMATRIX</t>
  </si>
  <si>
    <t>TRIM VBG TC</t>
  </si>
  <si>
    <t>Add: 0'h40[7:3]</t>
  </si>
  <si>
    <t>Code</t>
  </si>
  <si>
    <t>0'h40[7:3]</t>
  </si>
  <si>
    <t xml:space="preserve">Variation 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</si>
  <si>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</si>
  <si>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</si>
  <si>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</si>
  <si>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</si>
  <si>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</si>
  <si>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</si>
  <si>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</si>
  <si>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</si>
  <si>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</si>
  <si>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</si>
  <si>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</si>
  <si>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</si>
  <si>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</si>
  <si>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</si>
  <si>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</si>
  <si>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</si>
  <si>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TRIM VREF 0P8V</t>
  </si>
  <si>
    <t>Add: 0'h41[7:3]</t>
  </si>
  <si>
    <t>0'h41[7:3]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</si>
  <si>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</si>
  <si>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</si>
  <si>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</si>
  <si>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</si>
  <si>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</si>
  <si>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</si>
  <si>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</si>
  <si>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</si>
  <si>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</si>
  <si>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</si>
  <si>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</si>
  <si>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</si>
  <si>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</si>
  <si>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</si>
  <si>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</si>
  <si>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</si>
  <si>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TRIM IB5U</t>
  </si>
  <si>
    <t>nA</t>
  </si>
  <si>
    <t>TRIM_VPTAT_OFS</t>
  </si>
  <si>
    <t>Add: 0'h5B[5:0]</t>
  </si>
  <si>
    <t>VP-VN</t>
  </si>
  <si>
    <t>TRM_OFS&lt;4:0&gt;</t>
  </si>
  <si>
    <t>Min. Gain</t>
  </si>
  <si>
    <t>Typ.</t>
  </si>
  <si>
    <t>Max. Gain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</si>
  <si>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</si>
  <si>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</si>
  <si>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</si>
  <si>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</si>
  <si>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</si>
  <si>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</si>
  <si>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</si>
  <si>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</si>
  <si>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</si>
  <si>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</si>
  <si>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</si>
  <si>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</si>
  <si>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</si>
  <si>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</si>
  <si>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</si>
  <si>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</si>
  <si>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</si>
  <si>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</si>
  <si>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</si>
  <si>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</si>
  <si>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</si>
  <si>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</si>
  <si>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</si>
  <si>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</si>
  <si>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</si>
  <si>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0011001</t>
  </si>
  <si>
    <t>011010</t>
  </si>
  <si>
    <t>011011</t>
  </si>
  <si>
    <t>011100</t>
  </si>
  <si>
    <t>011101</t>
  </si>
  <si>
    <t>011110</t>
  </si>
  <si>
    <t>011111</t>
  </si>
  <si>
    <t xml:space="preserve">TRIM CLK </t>
  </si>
  <si>
    <t>Add: 0'h42[5:0]</t>
  </si>
  <si>
    <t>TR_OSC[5:0]</t>
  </si>
  <si>
    <t>T (khz)</t>
  </si>
  <si>
    <t>Step(%)</t>
  </si>
  <si>
    <t>011001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</si>
  <si>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</si>
  <si>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</si>
  <si>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</si>
  <si>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</si>
  <si>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</si>
  <si>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</si>
  <si>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</si>
  <si>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</si>
  <si>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</si>
  <si>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</si>
  <si>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</si>
  <si>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</si>
  <si>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</si>
  <si>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</si>
  <si>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</si>
  <si>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</si>
  <si>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</si>
  <si>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</si>
  <si>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</si>
  <si>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</si>
  <si>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</si>
  <si>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</si>
  <si>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</si>
  <si>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</si>
  <si>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</si>
  <si>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</si>
  <si>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</si>
  <si>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</si>
  <si>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</si>
  <si>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</si>
  <si>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</si>
  <si>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</si>
  <si>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UV12_MON</t>
  </si>
  <si>
    <t>Add: 0'h36[7:3]</t>
  </si>
  <si>
    <t>Threshold setting</t>
  </si>
  <si>
    <t>Add:0'h58[5:3]</t>
  </si>
  <si>
    <t>Threshold Trim</t>
  </si>
  <si>
    <t>UV12_MON[4:0]</t>
  </si>
  <si>
    <t>VIN12_MON Threshold</t>
  </si>
  <si>
    <t>0'h58[5:3]</t>
  </si>
  <si>
    <t>UV12_MON Threshold</t>
  </si>
  <si>
    <t>Means.</t>
  </si>
  <si>
    <t>Sim.</t>
  </si>
  <si>
    <t>000</t>
  </si>
  <si>
    <t>001</t>
  </si>
  <si>
    <t>010</t>
  </si>
  <si>
    <t>011</t>
  </si>
  <si>
    <t>100</t>
  </si>
  <si>
    <t>101</t>
  </si>
  <si>
    <t>110</t>
  </si>
  <si>
    <t>111</t>
  </si>
  <si>
    <t>Add: 0'h2B[5:2]</t>
  </si>
  <si>
    <t>Add:0'h57[2:0]</t>
  </si>
  <si>
    <t>OV12_SUP[4:0]</t>
  </si>
  <si>
    <t>VIN12_OV Threshold</t>
  </si>
  <si>
    <t>0'h57[2:0]</t>
  </si>
  <si>
    <t>OV12_SUP Threshold</t>
  </si>
  <si>
    <t>Add: 0'h2A[7:3]</t>
  </si>
  <si>
    <t>Add:0'h57[5:3]</t>
  </si>
  <si>
    <t>0'h57[5:3]</t>
  </si>
  <si>
    <t>UV12_SUP Threshold</t>
  </si>
  <si>
    <t>UV5_MON</t>
  </si>
  <si>
    <t>Add: 0'h36=[2:0]</t>
  </si>
  <si>
    <t>Add: 0'h58[2:0]</t>
  </si>
  <si>
    <t>0'h36=[2:0]=0</t>
  </si>
  <si>
    <t>UV5_MON[2:0]</t>
  </si>
  <si>
    <t>VIN5_MON Threshold</t>
  </si>
  <si>
    <t>0'h58[2:0]</t>
  </si>
  <si>
    <t>Add: 0'h2B[7:6]</t>
  </si>
  <si>
    <t>Add: 0'h54[7:5]</t>
  </si>
  <si>
    <t>OV5_SUP[1:0]</t>
  </si>
  <si>
    <t>VIN5_OV Threshold</t>
  </si>
  <si>
    <t>0'h54[7:5]</t>
  </si>
  <si>
    <t>Add: 0'h2C[5:3]</t>
  </si>
  <si>
    <t>Add: 0'h4E[6:4]</t>
  </si>
  <si>
    <t>UV5_SUP[2:0]</t>
  </si>
  <si>
    <t>VIN5_UV Threshold</t>
  </si>
  <si>
    <t>0'h4E[6:4]</t>
  </si>
  <si>
    <t>Means.f</t>
  </si>
  <si>
    <t>Means.r</t>
  </si>
  <si>
    <t>Means</t>
  </si>
  <si>
    <t>ENint_rising</t>
  </si>
  <si>
    <t>PMU</t>
  </si>
  <si>
    <t>EN_UV_Falling</t>
  </si>
  <si>
    <t>ENint_hys</t>
  </si>
  <si>
    <t>EN_UV_Rising (value base on NVM)</t>
  </si>
  <si>
    <t>nMUVLO_rising</t>
  </si>
  <si>
    <t>x</t>
  </si>
  <si>
    <t>EN_OV_rising</t>
  </si>
  <si>
    <t>nMUVLO_hys</t>
  </si>
  <si>
    <t>EN_OV_falling</t>
  </si>
  <si>
    <t>VIN_nUVLO_Rising</t>
  </si>
  <si>
    <t>VIN_nUVLO_Falling</t>
  </si>
  <si>
    <t>Vpre_reg</t>
  </si>
  <si>
    <t>PLP</t>
  </si>
  <si>
    <t>VIN_OV_Rising (value base on NVM)</t>
  </si>
  <si>
    <t>VIN_OV_Falling (value base on NVM)</t>
  </si>
  <si>
    <t>VBG_PWR</t>
  </si>
  <si>
    <t>Logic-in rising</t>
  </si>
  <si>
    <t>V_IPTAT</t>
  </si>
  <si>
    <t>In_mstr</t>
  </si>
  <si>
    <t>SLCLK_</t>
  </si>
  <si>
    <t>In_op1 ( Buck and ADC  OFF)</t>
  </si>
  <si>
    <t>V_miniBKen_r_threshold</t>
  </si>
  <si>
    <t>In_op2 (only BUCK OFF)</t>
  </si>
  <si>
    <t>V_miniBKen_f_threshold</t>
  </si>
  <si>
    <t>In_op3_VIN18V (only BUCK OFF)</t>
  </si>
  <si>
    <t>VINMON_Rising</t>
  </si>
  <si>
    <t>In_op3 - In_op2</t>
  </si>
  <si>
    <t>VINMON_Falling</t>
  </si>
  <si>
    <t>VBSET_0p4V</t>
  </si>
  <si>
    <t>VINMON_Hys</t>
  </si>
  <si>
    <t>VBSET_1p5V_R</t>
  </si>
  <si>
    <t>VBSET_1p5V_Hys</t>
  </si>
  <si>
    <t>IBSET_lk_L</t>
  </si>
  <si>
    <t>IBSET_lk_H</t>
  </si>
  <si>
    <t>Rdson_nIRQ</t>
  </si>
  <si>
    <t>Rdson_PG_STR</t>
  </si>
  <si>
    <t>Rdson_SDA</t>
  </si>
  <si>
    <t>Ilk_nIRQ</t>
  </si>
  <si>
    <t>Rdis_LDO</t>
  </si>
  <si>
    <t>Ilk_PG_STR</t>
  </si>
  <si>
    <t>Iqc_mstr_premode</t>
  </si>
  <si>
    <t>Ilk_SDA ,Ilk_SCL</t>
  </si>
  <si>
    <t>Iqc_mstr_ldomode</t>
  </si>
  <si>
    <t>Ilk_ISET_H</t>
  </si>
  <si>
    <t>Ilk_ISET_L</t>
  </si>
  <si>
    <t>Ilk_SS_H</t>
  </si>
  <si>
    <t>IQQ1_Bypass</t>
  </si>
  <si>
    <t>Ilk_SS_L</t>
  </si>
  <si>
    <t>IQQ1_Bypass_ABS</t>
  </si>
  <si>
    <t>Ilk_EN_H</t>
  </si>
  <si>
    <t>IQ2_AVIN</t>
  </si>
  <si>
    <t>Ilk_EN_L</t>
  </si>
  <si>
    <t>IQ3_AVIN</t>
  </si>
  <si>
    <t>Ilk_SW_H</t>
  </si>
  <si>
    <t>IQ4_AVIN</t>
  </si>
  <si>
    <t>Ilk_SW_L</t>
  </si>
  <si>
    <t>Vref_3p3_VIN</t>
  </si>
  <si>
    <t>LED Current ON IO6</t>
  </si>
  <si>
    <t>Vref_3p6_VIN</t>
  </si>
  <si>
    <t>LED Current OFF IO6</t>
  </si>
  <si>
    <t>PMu</t>
  </si>
  <si>
    <t>Vref_3p6_STR</t>
  </si>
  <si>
    <t>Vref_5V_STR</t>
  </si>
  <si>
    <t>VREF_UV_R</t>
  </si>
  <si>
    <t>AVIN_OV_rise 
(CMI depend)</t>
  </si>
  <si>
    <t>VREF_UV_F</t>
  </si>
  <si>
    <t>AVIN_OV_Hys</t>
  </si>
  <si>
    <t>IIH_VOUT</t>
  </si>
  <si>
    <t>1. VOUT_LDO Target</t>
  </si>
  <si>
    <t>VCC5_SET [1:0]</t>
  </si>
  <si>
    <t>VOUT_LDO</t>
  </si>
  <si>
    <t>00</t>
  </si>
  <si>
    <t>01</t>
  </si>
  <si>
    <t>10</t>
  </si>
  <si>
    <t>11</t>
  </si>
  <si>
    <t>2. AVINMON threshold</t>
  </si>
  <si>
    <t>AVIN_MON [2:0]</t>
  </si>
  <si>
    <t>Rising</t>
  </si>
  <si>
    <t>Falling</t>
  </si>
  <si>
    <t>Hys (mV)</t>
  </si>
  <si>
    <t>3. nSOVLO threshold</t>
  </si>
  <si>
    <r>
      <t xml:space="preserve">VIN_OV_SEL=0
</t>
    </r>
    <r>
      <rPr>
        <b/>
        <sz val="11"/>
        <color rgb="FF0000CC"/>
        <rFont val="Calibri"/>
        <family val="2"/>
        <scheme val="minor"/>
      </rPr>
      <t>0x1Fh[0]=0</t>
    </r>
  </si>
  <si>
    <r>
      <t xml:space="preserve">VIN_OV_SEL=1
</t>
    </r>
    <r>
      <rPr>
        <b/>
        <sz val="11"/>
        <color rgb="FF0000CC"/>
        <rFont val="Calibri"/>
        <family val="2"/>
        <scheme val="minor"/>
      </rPr>
      <t>0x1Fh[0]=1</t>
    </r>
  </si>
  <si>
    <t>3. AVIN OV threshold</t>
  </si>
  <si>
    <t>AVIN_OV</t>
  </si>
  <si>
    <t>Update trim table for ICONST_5U</t>
  </si>
  <si>
    <t>NP</t>
  </si>
  <si>
    <t>Add: 0'h4E[3:0] and 4D[6]</t>
  </si>
  <si>
    <t>TRIM_IBG_SU&lt;4:0&gt;</t>
  </si>
  <si>
    <t>LSB: 2.33%</t>
  </si>
  <si>
    <t>Update test condition when measure Ileak of GPIO11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</si>
</sst>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indexed="8"/>
      <name val="Arial"/>
      <family val="2"/>
      <charset val="1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000000"/>
      <name val="Arial"/>
      <family val="2"/>
      <charset val="1"/>
    </font>
    <font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u/>
      <sz val="14"/>
      <color theme="10"/>
      <name val="Arial"/>
      <family val="2"/>
    </font>
    <font>
      <b/>
      <sz val="14"/>
      <color theme="1"/>
      <name val="Arial"/>
      <family val="2"/>
    </font>
    <font>
      <sz val="11"/>
      <color rgb="FF0000CC"/>
      <name val="Calibri"/>
      <family val="2"/>
      <scheme val="minor"/>
    </font>
    <font>
      <b/>
      <sz val="16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b/>
      <sz val="11"/>
      <color rgb="FF0000CC"/>
      <name val="Arial"/>
      <family val="2"/>
    </font>
    <font>
      <b/>
      <sz val="14"/>
      <name val="Calibri"/>
      <family val="2"/>
    </font>
    <font>
      <b/>
      <sz val="18"/>
      <name val="Calibri"/>
      <family val="2"/>
    </font>
    <font>
      <b/>
      <u/>
      <sz val="11"/>
      <color theme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Arial"/>
      <family val="2"/>
      <charset val="1"/>
    </font>
    <font>
      <b/>
      <sz val="11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00CC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rgb="FFDDD9C3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13" fillId="0" borderId="0"/>
    <xf numFmtId="9" fontId="16" fillId="0" borderId="0" applyFont="0" applyFill="0" applyBorder="0" applyAlignment="0" applyProtection="0"/>
    <xf numFmtId="0" fontId="13" fillId="0" borderId="0"/>
    <xf numFmtId="0" fontId="23" fillId="0" borderId="0"/>
    <xf numFmtId="0" fontId="15" fillId="0" borderId="0"/>
    <xf numFmtId="0" fontId="16" fillId="0" borderId="0"/>
  </cellStyleXfs>
  <cellXfs count="247">
    <xf numFmtId="0" fontId="0" fillId="0" borderId="0" xfId="0"/>
    <xf numFmtId="0" fontId="1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17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165" fontId="0" fillId="0" borderId="0" xfId="4" applyNumberFormat="1" applyFont="1"/>
    <xf numFmtId="0" fontId="0" fillId="0" borderId="0" xfId="0" applyAlignment="1">
      <alignment wrapText="1"/>
    </xf>
    <xf numFmtId="0" fontId="13" fillId="0" borderId="0" xfId="3"/>
    <xf numFmtId="0" fontId="8" fillId="0" borderId="1" xfId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7" fillId="0" borderId="12" xfId="0" applyFont="1" applyBorder="1"/>
    <xf numFmtId="0" fontId="25" fillId="0" borderId="3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28" fillId="0" borderId="0" xfId="2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3" fillId="0" borderId="13" xfId="3" applyBorder="1"/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6" fillId="2" borderId="11" xfId="1" applyFont="1" applyFill="1" applyBorder="1" applyAlignment="1">
      <alignment vertical="center" wrapText="1"/>
    </xf>
    <xf numFmtId="0" fontId="30" fillId="0" borderId="0" xfId="0" applyFont="1"/>
    <xf numFmtId="0" fontId="26" fillId="2" borderId="16" xfId="1" applyFont="1" applyFill="1" applyBorder="1" applyAlignment="1">
      <alignment vertical="center" wrapText="1"/>
    </xf>
    <xf numFmtId="0" fontId="0" fillId="3" borderId="0" xfId="0" applyFill="1"/>
    <xf numFmtId="0" fontId="14" fillId="10" borderId="17" xfId="0" applyFont="1" applyFill="1" applyBorder="1" applyAlignment="1">
      <alignment horizontal="center" wrapText="1"/>
    </xf>
    <xf numFmtId="0" fontId="14" fillId="12" borderId="17" xfId="7" applyFont="1" applyFill="1" applyBorder="1" applyAlignment="1">
      <alignment horizontal="center"/>
    </xf>
    <xf numFmtId="0" fontId="14" fillId="12" borderId="18" xfId="7" applyFont="1" applyFill="1" applyBorder="1" applyAlignment="1">
      <alignment horizontal="center"/>
    </xf>
    <xf numFmtId="0" fontId="34" fillId="0" borderId="0" xfId="7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11" fillId="0" borderId="19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8" fillId="0" borderId="27" xfId="1" applyFont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11" fillId="0" borderId="21" xfId="0" applyFont="1" applyBorder="1" applyAlignment="1">
      <alignment vertical="top" wrapText="1"/>
    </xf>
    <xf numFmtId="0" fontId="15" fillId="0" borderId="21" xfId="0" applyFont="1" applyBorder="1" applyAlignment="1">
      <alignment horizontal="center" wrapText="1"/>
    </xf>
    <xf numFmtId="0" fontId="14" fillId="0" borderId="22" xfId="0" quotePrefix="1" applyFont="1" applyBorder="1" applyAlignment="1">
      <alignment horizontal="center" wrapText="1"/>
    </xf>
    <xf numFmtId="0" fontId="15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5" fillId="0" borderId="2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6" fillId="0" borderId="0" xfId="2"/>
    <xf numFmtId="0" fontId="11" fillId="0" borderId="22" xfId="0" applyFont="1" applyBorder="1" applyAlignment="1">
      <alignment horizontal="left" vertical="top" wrapText="1"/>
    </xf>
    <xf numFmtId="0" fontId="33" fillId="0" borderId="28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0" fillId="0" borderId="21" xfId="0" applyBorder="1" applyAlignment="1">
      <alignment vertical="center" wrapText="1"/>
    </xf>
    <xf numFmtId="0" fontId="0" fillId="0" borderId="17" xfId="0" applyBorder="1"/>
    <xf numFmtId="0" fontId="1" fillId="0" borderId="0" xfId="0" quotePrefix="1" applyFont="1" applyAlignment="1">
      <alignment horizontal="center"/>
    </xf>
    <xf numFmtId="0" fontId="0" fillId="0" borderId="31" xfId="0" applyBorder="1" applyAlignment="1">
      <alignment horizontal="center" vertical="center"/>
    </xf>
    <xf numFmtId="15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31" xfId="0" applyBorder="1"/>
    <xf numFmtId="0" fontId="1" fillId="8" borderId="31" xfId="0" quotePrefix="1" applyFont="1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left" vertical="center"/>
    </xf>
    <xf numFmtId="0" fontId="0" fillId="8" borderId="31" xfId="0" applyFill="1" applyBorder="1"/>
    <xf numFmtId="0" fontId="32" fillId="8" borderId="31" xfId="0" applyFont="1" applyFill="1" applyBorder="1" applyAlignment="1">
      <alignment horizontal="center" vertical="center"/>
    </xf>
    <xf numFmtId="0" fontId="1" fillId="9" borderId="31" xfId="0" quotePrefix="1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1" xfId="0" applyFill="1" applyBorder="1" applyAlignment="1">
      <alignment horizontal="left" vertical="center"/>
    </xf>
    <xf numFmtId="0" fontId="11" fillId="0" borderId="31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/>
    </xf>
    <xf numFmtId="0" fontId="0" fillId="9" borderId="31" xfId="0" applyFill="1" applyBorder="1"/>
    <xf numFmtId="0" fontId="1" fillId="0" borderId="31" xfId="0" quotePrefix="1" applyFont="1" applyBorder="1" applyAlignment="1">
      <alignment horizontal="center" vertical="center"/>
    </xf>
    <xf numFmtId="0" fontId="0" fillId="9" borderId="31" xfId="0" applyFill="1" applyBorder="1" applyAlignment="1">
      <alignment horizontal="left" vertical="center" wrapText="1"/>
    </xf>
    <xf numFmtId="0" fontId="0" fillId="0" borderId="31" xfId="0" quotePrefix="1" applyBorder="1" applyAlignment="1">
      <alignment horizontal="center" vertical="center"/>
    </xf>
    <xf numFmtId="0" fontId="0" fillId="7" borderId="31" xfId="0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0" fillId="7" borderId="31" xfId="0" applyFill="1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0" fontId="29" fillId="0" borderId="31" xfId="0" quotePrefix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 wrapText="1"/>
    </xf>
    <xf numFmtId="0" fontId="11" fillId="0" borderId="31" xfId="0" applyFont="1" applyBorder="1"/>
    <xf numFmtId="0" fontId="1" fillId="2" borderId="31" xfId="0" quotePrefix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1" xfId="0" applyFill="1" applyBorder="1" applyAlignment="1">
      <alignment horizontal="left" vertical="center" wrapText="1"/>
    </xf>
    <xf numFmtId="0" fontId="31" fillId="2" borderId="31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horizontal="left" vertical="center" wrapText="1"/>
    </xf>
    <xf numFmtId="164" fontId="4" fillId="0" borderId="31" xfId="0" applyNumberFormat="1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/>
    </xf>
    <xf numFmtId="0" fontId="6" fillId="0" borderId="31" xfId="2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18" fillId="0" borderId="31" xfId="2" applyFont="1" applyBorder="1" applyAlignment="1">
      <alignment horizontal="left" vertical="center"/>
    </xf>
    <xf numFmtId="0" fontId="8" fillId="2" borderId="37" xfId="1" applyFont="1" applyFill="1" applyBorder="1" applyAlignment="1">
      <alignment horizontal="center" vertical="center" wrapText="1"/>
    </xf>
    <xf numFmtId="0" fontId="8" fillId="2" borderId="31" xfId="1" applyFont="1" applyFill="1" applyBorder="1" applyAlignment="1">
      <alignment horizontal="center" vertical="center" wrapText="1"/>
    </xf>
    <xf numFmtId="0" fontId="1" fillId="13" borderId="31" xfId="0" applyFont="1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 wrapText="1"/>
    </xf>
    <xf numFmtId="0" fontId="0" fillId="13" borderId="39" xfId="0" applyFill="1" applyBorder="1" applyAlignment="1">
      <alignment horizontal="center" vertical="center"/>
    </xf>
    <xf numFmtId="0" fontId="9" fillId="0" borderId="34" xfId="1" applyFont="1" applyBorder="1" applyAlignment="1">
      <alignment horizontal="center" vertical="center"/>
    </xf>
    <xf numFmtId="9" fontId="9" fillId="0" borderId="31" xfId="1" applyNumberFormat="1" applyFont="1" applyBorder="1" applyAlignment="1">
      <alignment horizontal="center" vertical="center"/>
    </xf>
    <xf numFmtId="9" fontId="8" fillId="0" borderId="31" xfId="1" applyNumberFormat="1" applyFont="1" applyBorder="1" applyAlignment="1">
      <alignment horizontal="center" vertical="center"/>
    </xf>
    <xf numFmtId="9" fontId="36" fillId="0" borderId="31" xfId="1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13" borderId="3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0" fontId="14" fillId="10" borderId="34" xfId="0" applyFont="1" applyFill="1" applyBorder="1" applyAlignment="1">
      <alignment horizontal="center" wrapText="1"/>
    </xf>
    <xf numFmtId="0" fontId="1" fillId="11" borderId="3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31" xfId="0" quotePrefix="1" applyFont="1" applyBorder="1" applyAlignment="1">
      <alignment horizontal="center"/>
    </xf>
    <xf numFmtId="166" fontId="0" fillId="0" borderId="31" xfId="0" applyNumberFormat="1" applyBorder="1"/>
    <xf numFmtId="10" fontId="1" fillId="0" borderId="31" xfId="0" applyNumberFormat="1" applyFont="1" applyBorder="1"/>
    <xf numFmtId="0" fontId="1" fillId="0" borderId="31" xfId="0" applyFont="1" applyBorder="1" applyAlignment="1">
      <alignment horizontal="center"/>
    </xf>
    <xf numFmtId="2" fontId="0" fillId="0" borderId="31" xfId="0" applyNumberFormat="1" applyBorder="1"/>
    <xf numFmtId="2" fontId="0" fillId="0" borderId="31" xfId="0" applyNumberFormat="1" applyBorder="1" applyAlignment="1">
      <alignment horizontal="center"/>
    </xf>
    <xf numFmtId="0" fontId="15" fillId="0" borderId="31" xfId="7" quotePrefix="1" applyBorder="1" applyAlignment="1">
      <alignment horizontal="center" vertical="center"/>
    </xf>
    <xf numFmtId="0" fontId="15" fillId="0" borderId="31" xfId="7" applyBorder="1" applyAlignment="1">
      <alignment horizontal="center" vertical="center"/>
    </xf>
    <xf numFmtId="1" fontId="15" fillId="0" borderId="31" xfId="7" applyNumberFormat="1" applyBorder="1" applyAlignment="1">
      <alignment horizontal="center" vertical="center"/>
    </xf>
    <xf numFmtId="166" fontId="15" fillId="0" borderId="31" xfId="7" applyNumberFormat="1" applyBorder="1"/>
    <xf numFmtId="10" fontId="15" fillId="0" borderId="31" xfId="7" applyNumberFormat="1" applyBorder="1"/>
    <xf numFmtId="0" fontId="30" fillId="0" borderId="31" xfId="0" applyFont="1" applyBorder="1"/>
    <xf numFmtId="0" fontId="34" fillId="0" borderId="31" xfId="7" applyFont="1" applyBorder="1" applyAlignment="1">
      <alignment horizontal="center" vertical="center"/>
    </xf>
    <xf numFmtId="0" fontId="21" fillId="0" borderId="31" xfId="0" applyFont="1" applyBorder="1"/>
    <xf numFmtId="0" fontId="0" fillId="9" borderId="31" xfId="0" applyFill="1" applyBorder="1" applyAlignment="1">
      <alignment horizontal="right"/>
    </xf>
    <xf numFmtId="0" fontId="0" fillId="0" borderId="31" xfId="0" applyBorder="1" applyAlignment="1">
      <alignment horizontal="right"/>
    </xf>
    <xf numFmtId="0" fontId="0" fillId="6" borderId="31" xfId="0" applyFill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0" fillId="6" borderId="32" xfId="0" applyFill="1" applyBorder="1" applyAlignment="1">
      <alignment horizontal="left" vertical="center" wrapText="1"/>
    </xf>
    <xf numFmtId="0" fontId="0" fillId="6" borderId="31" xfId="0" applyFill="1" applyBorder="1" applyAlignment="1">
      <alignment horizontal="center" vertical="center"/>
    </xf>
    <xf numFmtId="0" fontId="1" fillId="3" borderId="32" xfId="0" applyFont="1" applyFill="1" applyBorder="1"/>
    <xf numFmtId="0" fontId="0" fillId="3" borderId="33" xfId="0" applyFill="1" applyBorder="1"/>
    <xf numFmtId="0" fontId="13" fillId="3" borderId="33" xfId="3" applyFill="1" applyBorder="1"/>
    <xf numFmtId="0" fontId="0" fillId="0" borderId="31" xfId="0" quotePrefix="1" applyBorder="1" applyAlignment="1">
      <alignment horizontal="center"/>
    </xf>
    <xf numFmtId="0" fontId="0" fillId="0" borderId="31" xfId="0" quotePrefix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/>
    </xf>
    <xf numFmtId="9" fontId="1" fillId="0" borderId="31" xfId="4" applyFont="1" applyBorder="1" applyAlignment="1">
      <alignment horizontal="center" vertical="center"/>
    </xf>
    <xf numFmtId="0" fontId="0" fillId="13" borderId="41" xfId="0" applyFill="1" applyBorder="1" applyAlignment="1">
      <alignment horizontal="left" vertical="center" wrapText="1"/>
    </xf>
    <xf numFmtId="0" fontId="0" fillId="13" borderId="41" xfId="0" applyFill="1" applyBorder="1" applyAlignment="1">
      <alignment horizontal="center" vertical="center"/>
    </xf>
    <xf numFmtId="9" fontId="9" fillId="0" borderId="40" xfId="1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5" borderId="41" xfId="0" applyFill="1" applyBorder="1" applyAlignment="1">
      <alignment horizontal="left" vertical="center" wrapText="1"/>
    </xf>
    <xf numFmtId="0" fontId="0" fillId="6" borderId="41" xfId="0" applyFill="1" applyBorder="1" applyAlignment="1">
      <alignment horizontal="left" vertical="center" wrapText="1"/>
    </xf>
    <xf numFmtId="0" fontId="1" fillId="0" borderId="40" xfId="0" applyFont="1" applyBorder="1" applyAlignment="1">
      <alignment horizontal="center"/>
    </xf>
    <xf numFmtId="0" fontId="1" fillId="4" borderId="31" xfId="0" applyFont="1" applyFill="1" applyBorder="1" applyAlignment="1">
      <alignment horizontal="center" vertical="center" wrapText="1"/>
    </xf>
    <xf numFmtId="0" fontId="19" fillId="0" borderId="0" xfId="2" applyFont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26" fillId="2" borderId="11" xfId="1" applyFont="1" applyFill="1" applyBorder="1" applyAlignment="1">
      <alignment horizontal="center" vertical="center" wrapText="1"/>
    </xf>
    <xf numFmtId="0" fontId="6" fillId="0" borderId="8" xfId="2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center" vertical="center"/>
    </xf>
    <xf numFmtId="0" fontId="28" fillId="0" borderId="0" xfId="2" applyFont="1" applyAlignment="1">
      <alignment horizontal="left" vertical="center"/>
    </xf>
    <xf numFmtId="0" fontId="0" fillId="0" borderId="31" xfId="0" quotePrefix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21" xfId="0" quotePrefix="1" applyBorder="1" applyAlignment="1">
      <alignment horizontal="center" vertical="center" wrapText="1"/>
    </xf>
    <xf numFmtId="0" fontId="11" fillId="0" borderId="40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1" fillId="0" borderId="21" xfId="0" quotePrefix="1" applyFont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9" fillId="0" borderId="0" xfId="2" applyFont="1" applyAlignment="1">
      <alignment horizontal="center" vertical="center"/>
    </xf>
    <xf numFmtId="0" fontId="22" fillId="0" borderId="31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0" fillId="9" borderId="40" xfId="0" applyFill="1" applyBorder="1" applyAlignment="1">
      <alignment horizontal="left" vertical="center" wrapText="1"/>
    </xf>
    <xf numFmtId="0" fontId="0" fillId="9" borderId="21" xfId="0" applyFill="1" applyBorder="1" applyAlignment="1">
      <alignment horizontal="left" vertical="center" wrapText="1"/>
    </xf>
    <xf numFmtId="0" fontId="11" fillId="0" borderId="40" xfId="0" quotePrefix="1" applyFont="1" applyBorder="1" applyAlignment="1">
      <alignment horizontal="left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21" xfId="0" quotePrefix="1" applyFont="1" applyBorder="1" applyAlignment="1">
      <alignment horizontal="left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0" fillId="0" borderId="31" xfId="0" quotePrefix="1" applyBorder="1" applyAlignment="1">
      <alignment horizontal="left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11" fillId="0" borderId="31" xfId="0" quotePrefix="1" applyFont="1" applyBorder="1" applyAlignment="1">
      <alignment horizontal="left" vertical="center" wrapText="1"/>
    </xf>
    <xf numFmtId="0" fontId="6" fillId="0" borderId="10" xfId="2" applyBorder="1" applyAlignment="1">
      <alignment horizontal="center" vertical="center"/>
    </xf>
    <xf numFmtId="0" fontId="24" fillId="0" borderId="10" xfId="2" applyFont="1" applyBorder="1" applyAlignment="1">
      <alignment horizontal="center" vertical="center"/>
    </xf>
    <xf numFmtId="0" fontId="6" fillId="0" borderId="0" xfId="2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1" fillId="0" borderId="3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27" fillId="0" borderId="43" xfId="1" applyFont="1" applyBorder="1" applyAlignment="1">
      <alignment horizontal="center" vertical="center"/>
    </xf>
    <xf numFmtId="0" fontId="27" fillId="0" borderId="15" xfId="1" applyFont="1" applyBorder="1" applyAlignment="1">
      <alignment horizontal="center" vertical="center"/>
    </xf>
    <xf numFmtId="0" fontId="8" fillId="0" borderId="35" xfId="1" applyFont="1" applyBorder="1" applyAlignment="1">
      <alignment horizontal="left" vertical="center" wrapText="1"/>
    </xf>
    <xf numFmtId="0" fontId="8" fillId="0" borderId="49" xfId="1" applyFont="1" applyBorder="1" applyAlignment="1">
      <alignment horizontal="left" vertical="center" wrapText="1"/>
    </xf>
    <xf numFmtId="0" fontId="8" fillId="0" borderId="53" xfId="1" applyFont="1" applyBorder="1" applyAlignment="1">
      <alignment horizontal="left" vertical="center" wrapText="1"/>
    </xf>
    <xf numFmtId="0" fontId="27" fillId="0" borderId="36" xfId="1" applyFont="1" applyBorder="1" applyAlignment="1">
      <alignment horizontal="center" vertical="center"/>
    </xf>
    <xf numFmtId="0" fontId="27" fillId="0" borderId="46" xfId="1" applyFont="1" applyBorder="1" applyAlignment="1">
      <alignment horizontal="center" vertical="center"/>
    </xf>
    <xf numFmtId="0" fontId="27" fillId="0" borderId="52" xfId="1" applyFont="1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10" fillId="3" borderId="34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8" fillId="0" borderId="23" xfId="1" applyFont="1" applyBorder="1" applyAlignment="1">
      <alignment horizontal="center" vertical="center" wrapText="1"/>
    </xf>
    <xf numFmtId="0" fontId="8" fillId="0" borderId="44" xfId="1" applyFont="1" applyBorder="1" applyAlignment="1">
      <alignment horizontal="center" vertical="center" wrapText="1"/>
    </xf>
    <xf numFmtId="0" fontId="8" fillId="0" borderId="50" xfId="1" applyFont="1" applyBorder="1" applyAlignment="1">
      <alignment horizontal="center" vertical="center" wrapText="1"/>
    </xf>
    <xf numFmtId="0" fontId="8" fillId="0" borderId="45" xfId="1" applyFont="1" applyBorder="1" applyAlignment="1">
      <alignment horizontal="center" vertical="center" wrapText="1"/>
    </xf>
    <xf numFmtId="0" fontId="8" fillId="0" borderId="51" xfId="1" applyFont="1" applyBorder="1" applyAlignment="1">
      <alignment horizontal="center" vertical="center" wrapText="1"/>
    </xf>
    <xf numFmtId="0" fontId="8" fillId="0" borderId="46" xfId="1" applyFont="1" applyBorder="1" applyAlignment="1">
      <alignment horizontal="center" vertical="center" wrapText="1"/>
    </xf>
    <xf numFmtId="0" fontId="8" fillId="0" borderId="52" xfId="1" applyFont="1" applyBorder="1" applyAlignment="1">
      <alignment horizontal="center" vertical="center" wrapText="1"/>
    </xf>
    <xf numFmtId="0" fontId="8" fillId="0" borderId="47" xfId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48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26" fillId="2" borderId="7" xfId="1" applyFont="1" applyFill="1" applyBorder="1" applyAlignment="1">
      <alignment horizontal="center" vertical="center" wrapText="1"/>
    </xf>
    <xf numFmtId="0" fontId="26" fillId="2" borderId="11" xfId="1" applyFont="1" applyFill="1" applyBorder="1" applyAlignment="1">
      <alignment horizontal="center" vertical="center" wrapText="1"/>
    </xf>
    <xf numFmtId="0" fontId="8" fillId="2" borderId="40" xfId="1" applyFont="1" applyFill="1" applyBorder="1" applyAlignment="1">
      <alignment horizontal="center" vertical="center"/>
    </xf>
    <xf numFmtId="0" fontId="6" fillId="0" borderId="8" xfId="2" applyBorder="1" applyAlignment="1">
      <alignment horizontal="center" vertical="center"/>
    </xf>
    <xf numFmtId="0" fontId="6" fillId="0" borderId="9" xfId="2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35" fillId="0" borderId="31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0" fontId="30" fillId="0" borderId="32" xfId="0" applyFont="1" applyBorder="1" applyAlignment="1">
      <alignment horizontal="left"/>
    </xf>
    <xf numFmtId="0" fontId="30" fillId="0" borderId="34" xfId="0" applyFont="1" applyBorder="1" applyAlignment="1">
      <alignment horizontal="left"/>
    </xf>
    <xf numFmtId="0" fontId="30" fillId="0" borderId="33" xfId="0" applyFont="1" applyBorder="1" applyAlignment="1">
      <alignment horizontal="left"/>
    </xf>
    <xf numFmtId="0" fontId="28" fillId="0" borderId="10" xfId="2" applyFont="1" applyBorder="1" applyAlignment="1">
      <alignment horizontal="center" vertical="center"/>
    </xf>
    <xf numFmtId="0" fontId="28" fillId="0" borderId="0" xfId="2" applyFont="1" applyAlignment="1">
      <alignment horizontal="left" vertical="center"/>
    </xf>
  </cellXfs>
  <cellStyles count="9">
    <cellStyle name="Excel Built-in Normal" xfId="1" xr:uid="{00000000-0005-0000-0000-000000000000}"/>
    <cellStyle name="Hyperlink" xfId="2" builtinId="8"/>
    <cellStyle name="Normal" xfId="0" builtinId="0"/>
    <cellStyle name="Normal 3" xfId="3" xr:uid="{00000000-0005-0000-0000-000003000000}"/>
    <cellStyle name="Normal 3 2" xfId="7" xr:uid="{513E6720-062D-41C4-8EA7-5A143EC462B0}"/>
    <cellStyle name="Normal 4" xfId="5" xr:uid="{00000000-0005-0000-0000-000004000000}"/>
    <cellStyle name="Normal 5" xfId="6" xr:uid="{00000000-0005-0000-0000-000005000000}"/>
    <cellStyle name="Normal 6" xfId="8" xr:uid="{D02F4546-118B-48EB-BDD3-E39E51929FF5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TRIM_VBG_TC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3189483530196"/>
          <c:y val="8.6851927126273681E-2"/>
          <c:w val="0.87284769990591493"/>
          <c:h val="0.79459749272272506"/>
        </c:manualLayout>
      </c:layout>
      <c:scatterChart>
        <c:scatterStyle val="lineMarker"/>
        <c:varyColors val="0"/>
        <c:ser>
          <c:idx val="0"/>
          <c:order val="0"/>
          <c:tx>
            <c:v>TRIM_VBG_TC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Table'!$B$6:$B$37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'Trim Table'!$G$6:$G$37</c:f>
              <c:numCache>
                <c:formatCode>General</c:formatCode>
                <c:ptCount val="32"/>
                <c:pt idx="0">
                  <c:v>1201</c:v>
                </c:pt>
                <c:pt idx="1">
                  <c:v>1204</c:v>
                </c:pt>
                <c:pt idx="2">
                  <c:v>1207</c:v>
                </c:pt>
                <c:pt idx="3">
                  <c:v>1209</c:v>
                </c:pt>
                <c:pt idx="4">
                  <c:v>1212</c:v>
                </c:pt>
                <c:pt idx="5">
                  <c:v>1215</c:v>
                </c:pt>
                <c:pt idx="6">
                  <c:v>1218</c:v>
                </c:pt>
                <c:pt idx="7">
                  <c:v>1220</c:v>
                </c:pt>
                <c:pt idx="8">
                  <c:v>1224</c:v>
                </c:pt>
                <c:pt idx="9">
                  <c:v>1226</c:v>
                </c:pt>
                <c:pt idx="10">
                  <c:v>1229</c:v>
                </c:pt>
                <c:pt idx="11">
                  <c:v>1232</c:v>
                </c:pt>
                <c:pt idx="12">
                  <c:v>1235</c:v>
                </c:pt>
                <c:pt idx="13">
                  <c:v>1238</c:v>
                </c:pt>
                <c:pt idx="14">
                  <c:v>1240</c:v>
                </c:pt>
                <c:pt idx="15">
                  <c:v>1243</c:v>
                </c:pt>
                <c:pt idx="16">
                  <c:v>1155</c:v>
                </c:pt>
                <c:pt idx="17">
                  <c:v>1158</c:v>
                </c:pt>
                <c:pt idx="18">
                  <c:v>1161</c:v>
                </c:pt>
                <c:pt idx="19">
                  <c:v>1163</c:v>
                </c:pt>
                <c:pt idx="20">
                  <c:v>1166</c:v>
                </c:pt>
                <c:pt idx="21">
                  <c:v>1169</c:v>
                </c:pt>
                <c:pt idx="22">
                  <c:v>1172</c:v>
                </c:pt>
                <c:pt idx="23">
                  <c:v>1174</c:v>
                </c:pt>
                <c:pt idx="24">
                  <c:v>1178</c:v>
                </c:pt>
                <c:pt idx="25">
                  <c:v>1180</c:v>
                </c:pt>
                <c:pt idx="26">
                  <c:v>1183</c:v>
                </c:pt>
                <c:pt idx="27">
                  <c:v>1186</c:v>
                </c:pt>
                <c:pt idx="28">
                  <c:v>1189</c:v>
                </c:pt>
                <c:pt idx="29">
                  <c:v>1192</c:v>
                </c:pt>
                <c:pt idx="30">
                  <c:v>1194</c:v>
                </c:pt>
                <c:pt idx="31">
                  <c:v>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C70-A507-608FEEFD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4120"/>
        <c:axId val="624196263"/>
      </c:scatterChart>
      <c:valAx>
        <c:axId val="129814120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layout>
            <c:manualLayout>
              <c:xMode val="edge"/>
              <c:yMode val="edge"/>
              <c:x val="0.51583576539212994"/>
              <c:y val="0.93467053824557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96263"/>
        <c:crosses val="autoZero"/>
        <c:crossBetween val="midCat"/>
        <c:majorUnit val="1"/>
      </c:valAx>
      <c:valAx>
        <c:axId val="62419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VBANDGAP (mV)</a:t>
                </a:r>
              </a:p>
            </c:rich>
          </c:tx>
          <c:layout>
            <c:manualLayout>
              <c:xMode val="edge"/>
              <c:yMode val="edge"/>
              <c:x val="2.2649732283973843E-2"/>
              <c:y val="0.40420949302765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41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UV5_SUP_Trimming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1419626748565"/>
          <c:y val="0.1611016431209551"/>
          <c:w val="0.80364322994499415"/>
          <c:h val="0.68250060151124692"/>
        </c:manualLayout>
      </c:layout>
      <c:scatterChart>
        <c:scatterStyle val="lineMarker"/>
        <c:varyColors val="0"/>
        <c:ser>
          <c:idx val="0"/>
          <c:order val="0"/>
          <c:tx>
            <c:v>Sim.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Table'!$R$400:$R$407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Table'!$V$400:$V$407</c:f>
              <c:numCache>
                <c:formatCode>General</c:formatCode>
                <c:ptCount val="8"/>
                <c:pt idx="0">
                  <c:v>4.0890000000000004</c:v>
                </c:pt>
                <c:pt idx="1">
                  <c:v>4.0149999999999997</c:v>
                </c:pt>
                <c:pt idx="2">
                  <c:v>3.9409999999999998</c:v>
                </c:pt>
                <c:pt idx="3">
                  <c:v>3.867</c:v>
                </c:pt>
                <c:pt idx="4">
                  <c:v>3.794</c:v>
                </c:pt>
                <c:pt idx="5">
                  <c:v>3.72</c:v>
                </c:pt>
                <c:pt idx="6">
                  <c:v>3.6459999999999999</c:v>
                </c:pt>
                <c:pt idx="7">
                  <c:v>3.573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8-45F4-A359-66D6F93673E4}"/>
            </c:ext>
          </c:extLst>
        </c:ser>
        <c:ser>
          <c:idx val="1"/>
          <c:order val="1"/>
          <c:tx>
            <c:v>Means.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Table'!$R$400:$R$407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Table'!$U$400:$U$407</c:f>
              <c:numCache>
                <c:formatCode>General</c:formatCode>
                <c:ptCount val="8"/>
                <c:pt idx="0">
                  <c:v>3.968</c:v>
                </c:pt>
                <c:pt idx="1">
                  <c:v>3.887</c:v>
                </c:pt>
                <c:pt idx="2">
                  <c:v>3.8079999999999998</c:v>
                </c:pt>
                <c:pt idx="3">
                  <c:v>3.7389999999999999</c:v>
                </c:pt>
                <c:pt idx="4">
                  <c:v>3.6890000000000001</c:v>
                </c:pt>
                <c:pt idx="5">
                  <c:v>3.621</c:v>
                </c:pt>
                <c:pt idx="6">
                  <c:v>3.544</c:v>
                </c:pt>
                <c:pt idx="7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B-4E64-8641-19324723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98728"/>
        <c:axId val="605037303"/>
      </c:scatterChart>
      <c:valAx>
        <c:axId val="108649872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37303"/>
        <c:crosses val="autoZero"/>
        <c:crossBetween val="midCat"/>
      </c:valAx>
      <c:valAx>
        <c:axId val="60503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UV5_SUP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9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157109774046041"/>
          <c:y val="0.18246212568329415"/>
          <c:w val="0.21842901847365656"/>
          <c:h val="7.4077632988835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UV5_MON_Trimming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9418655638802"/>
          <c:y val="0.17537232879372947"/>
          <c:w val="0.81947904302530405"/>
          <c:h val="0.63304767806702722"/>
        </c:manualLayout>
      </c:layout>
      <c:scatterChart>
        <c:scatterStyle val="lineMarker"/>
        <c:varyColors val="0"/>
        <c:ser>
          <c:idx val="0"/>
          <c:order val="0"/>
          <c:tx>
            <c:v>Sim.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Table'!$R$364:$R$371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Table'!$V$364:$V$371</c:f>
              <c:numCache>
                <c:formatCode>General</c:formatCode>
                <c:ptCount val="8"/>
                <c:pt idx="0">
                  <c:v>4.0890000000000004</c:v>
                </c:pt>
                <c:pt idx="1">
                  <c:v>4.0149999999999997</c:v>
                </c:pt>
                <c:pt idx="2">
                  <c:v>3.9409999999999998</c:v>
                </c:pt>
                <c:pt idx="3">
                  <c:v>3.867</c:v>
                </c:pt>
                <c:pt idx="4">
                  <c:v>3.794</c:v>
                </c:pt>
                <c:pt idx="5">
                  <c:v>3.72</c:v>
                </c:pt>
                <c:pt idx="6">
                  <c:v>3.6459999999999999</c:v>
                </c:pt>
                <c:pt idx="7">
                  <c:v>3.573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E-484A-BA77-8B8223E5D595}"/>
            </c:ext>
          </c:extLst>
        </c:ser>
        <c:ser>
          <c:idx val="1"/>
          <c:order val="1"/>
          <c:tx>
            <c:v>Means.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Table'!$R$364:$R$371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Table'!$U$364:$U$371</c:f>
              <c:numCache>
                <c:formatCode>General</c:formatCode>
                <c:ptCount val="8"/>
                <c:pt idx="0">
                  <c:v>3.968</c:v>
                </c:pt>
                <c:pt idx="1">
                  <c:v>3.887</c:v>
                </c:pt>
                <c:pt idx="2">
                  <c:v>3.8079999999999998</c:v>
                </c:pt>
                <c:pt idx="3">
                  <c:v>3.7389999999999999</c:v>
                </c:pt>
                <c:pt idx="4">
                  <c:v>3.6890000000000001</c:v>
                </c:pt>
                <c:pt idx="5">
                  <c:v>3.621</c:v>
                </c:pt>
                <c:pt idx="6">
                  <c:v>3.544</c:v>
                </c:pt>
                <c:pt idx="7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9-4B16-B6C5-FD9518CE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58384"/>
        <c:axId val="1685680992"/>
      </c:scatterChart>
      <c:valAx>
        <c:axId val="56995838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80992"/>
        <c:crosses val="autoZero"/>
        <c:crossBetween val="midCat"/>
      </c:valAx>
      <c:valAx>
        <c:axId val="16856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UV5_MON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98289307557965"/>
          <c:y val="0.20642947917634591"/>
          <c:w val="0.16919106523925251"/>
          <c:h val="0.14856360921519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OV5_SUP_Trimming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8441602106906"/>
          <c:y val="0.15331401130613639"/>
          <c:w val="0.80709506384325835"/>
          <c:h val="0.69892061380098136"/>
        </c:manualLayout>
      </c:layout>
      <c:scatterChart>
        <c:scatterStyle val="lineMarker"/>
        <c:varyColors val="0"/>
        <c:ser>
          <c:idx val="0"/>
          <c:order val="0"/>
          <c:tx>
            <c:v>Sim.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Table'!$R$384:$R$391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Table'!$V$384:$V$391</c:f>
              <c:numCache>
                <c:formatCode>General</c:formatCode>
                <c:ptCount val="8"/>
                <c:pt idx="0">
                  <c:v>5.3570000000000002</c:v>
                </c:pt>
                <c:pt idx="1">
                  <c:v>5.4690000000000003</c:v>
                </c:pt>
                <c:pt idx="2">
                  <c:v>5.5819999999999999</c:v>
                </c:pt>
                <c:pt idx="3">
                  <c:v>5.6929999999999996</c:v>
                </c:pt>
                <c:pt idx="4">
                  <c:v>5.806</c:v>
                </c:pt>
                <c:pt idx="5">
                  <c:v>5.9180000000000001</c:v>
                </c:pt>
                <c:pt idx="6">
                  <c:v>6.0309999999999997</c:v>
                </c:pt>
                <c:pt idx="7">
                  <c:v>6.1429999999999998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C2-460F-AFE8-30ED194BF4CA}"/>
            </c:ext>
          </c:extLst>
        </c:ser>
        <c:ser>
          <c:idx val="1"/>
          <c:order val="1"/>
          <c:tx>
            <c:v>Means.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Table'!$R$400:$R$407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Table'!$U$384:$U$391</c:f>
              <c:numCache>
                <c:formatCode>General</c:formatCode>
                <c:ptCount val="8"/>
                <c:pt idx="0">
                  <c:v>5.2069999999999999</c:v>
                </c:pt>
                <c:pt idx="1">
                  <c:v>5.3120000000000003</c:v>
                </c:pt>
                <c:pt idx="2">
                  <c:v>5.4119999999999999</c:v>
                </c:pt>
                <c:pt idx="3">
                  <c:v>5.5179999999999998</c:v>
                </c:pt>
                <c:pt idx="4">
                  <c:v>5.65</c:v>
                </c:pt>
                <c:pt idx="5">
                  <c:v>5.75</c:v>
                </c:pt>
                <c:pt idx="6">
                  <c:v>5.851</c:v>
                </c:pt>
                <c:pt idx="7">
                  <c:v>5.9589999999999996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4903-8C22-A9365EC62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876432"/>
        <c:axId val="1685694304"/>
      </c:scatterChart>
      <c:valAx>
        <c:axId val="183787643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94304"/>
        <c:crosses val="autoZero"/>
        <c:crossBetween val="midCat"/>
      </c:valAx>
      <c:valAx>
        <c:axId val="16856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OV5_SUP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7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18294775297867"/>
          <c:y val="0.6513723538578301"/>
          <c:w val="0.24681716315983887"/>
          <c:h val="9.1376388996664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UV12_SUP _Trimming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97266544741712"/>
          <c:y val="0.17171296296296296"/>
          <c:w val="0.83108713983770111"/>
          <c:h val="0.67364209682123066"/>
        </c:manualLayout>
      </c:layout>
      <c:scatterChart>
        <c:scatterStyle val="lineMarker"/>
        <c:varyColors val="0"/>
        <c:ser>
          <c:idx val="0"/>
          <c:order val="0"/>
          <c:tx>
            <c:v>Sim.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Table'!$W$326:$W$333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Table'!$AA$326:$AA$333</c:f>
              <c:numCache>
                <c:formatCode>General</c:formatCode>
                <c:ptCount val="8"/>
                <c:pt idx="0">
                  <c:v>5.391</c:v>
                </c:pt>
                <c:pt idx="1">
                  <c:v>5.2939999999999996</c:v>
                </c:pt>
                <c:pt idx="2">
                  <c:v>5.1959999999999997</c:v>
                </c:pt>
                <c:pt idx="3">
                  <c:v>5.0970000000000004</c:v>
                </c:pt>
                <c:pt idx="4">
                  <c:v>5.0019999999999998</c:v>
                </c:pt>
                <c:pt idx="5">
                  <c:v>4.9050000000000002</c:v>
                </c:pt>
                <c:pt idx="6">
                  <c:v>4.806</c:v>
                </c:pt>
                <c:pt idx="7">
                  <c:v>4.7110000000000003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43F8-B860-4B0E58B6C5F9}"/>
            </c:ext>
          </c:extLst>
        </c:ser>
        <c:ser>
          <c:idx val="1"/>
          <c:order val="1"/>
          <c:tx>
            <c:v>Means.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Table'!$W$326:$W$333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Table'!$Z$326:$Z$333</c:f>
              <c:numCache>
                <c:formatCode>General</c:formatCode>
                <c:ptCount val="8"/>
                <c:pt idx="0">
                  <c:v>5.2539999999999996</c:v>
                </c:pt>
                <c:pt idx="1">
                  <c:v>5.1509999999999998</c:v>
                </c:pt>
                <c:pt idx="2">
                  <c:v>5.056</c:v>
                </c:pt>
                <c:pt idx="3">
                  <c:v>4.9669999999999996</c:v>
                </c:pt>
                <c:pt idx="4">
                  <c:v>4.9649999999999999</c:v>
                </c:pt>
                <c:pt idx="5">
                  <c:v>4.875</c:v>
                </c:pt>
                <c:pt idx="6">
                  <c:v>4.7140000000000004</c:v>
                </c:pt>
                <c:pt idx="7">
                  <c:v>4.6180000000000003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BD9-8AB6-E4AA85FF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23008"/>
        <c:axId val="1524381504"/>
      </c:scatterChart>
      <c:valAx>
        <c:axId val="17609230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81504"/>
        <c:crosses val="autoZero"/>
        <c:crossBetween val="midCat"/>
      </c:valAx>
      <c:valAx>
        <c:axId val="1524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UV12_SUP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70986816465317"/>
          <c:y val="6.2976080828835851E-2"/>
          <c:w val="0.11832139355538003"/>
          <c:h val="0.11861690543009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UV12_MON_Trimming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807607656879"/>
          <c:y val="0.15549324656435859"/>
          <c:w val="0.81295192313066089"/>
          <c:h val="0.70113658158012271"/>
        </c:manualLayout>
      </c:layout>
      <c:scatterChart>
        <c:scatterStyle val="lineMarker"/>
        <c:varyColors val="0"/>
        <c:ser>
          <c:idx val="0"/>
          <c:order val="0"/>
          <c:tx>
            <c:v>Sim,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Table'!$X$266:$X$273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Table'!$AB$266:$AB$273</c:f>
              <c:numCache>
                <c:formatCode>General</c:formatCode>
                <c:ptCount val="8"/>
                <c:pt idx="0">
                  <c:v>5.391</c:v>
                </c:pt>
                <c:pt idx="1">
                  <c:v>5.2939999999999996</c:v>
                </c:pt>
                <c:pt idx="2">
                  <c:v>5.1959999999999997</c:v>
                </c:pt>
                <c:pt idx="3">
                  <c:v>5.0970000000000004</c:v>
                </c:pt>
                <c:pt idx="4">
                  <c:v>5.0019999999999998</c:v>
                </c:pt>
                <c:pt idx="5">
                  <c:v>4.9050000000000002</c:v>
                </c:pt>
                <c:pt idx="6">
                  <c:v>4.806</c:v>
                </c:pt>
                <c:pt idx="7">
                  <c:v>4.7110000000000003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493-BEF2-6A542D0D9B3C}"/>
            </c:ext>
          </c:extLst>
        </c:ser>
        <c:ser>
          <c:idx val="1"/>
          <c:order val="1"/>
          <c:tx>
            <c:v>Means.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Table'!$X$266:$X$273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Table'!$AA$266:$AA$273</c:f>
              <c:numCache>
                <c:formatCode>General</c:formatCode>
                <c:ptCount val="8"/>
                <c:pt idx="0">
                  <c:v>5.3079999999999998</c:v>
                </c:pt>
                <c:pt idx="1">
                  <c:v>5.2169999999999996</c:v>
                </c:pt>
                <c:pt idx="2">
                  <c:v>5.1210000000000004</c:v>
                </c:pt>
                <c:pt idx="3">
                  <c:v>5.0330000000000004</c:v>
                </c:pt>
                <c:pt idx="4">
                  <c:v>4.9770000000000003</c:v>
                </c:pt>
                <c:pt idx="5">
                  <c:v>4.8899999999999997</c:v>
                </c:pt>
                <c:pt idx="6">
                  <c:v>4.7270000000000003</c:v>
                </c:pt>
                <c:pt idx="7">
                  <c:v>4.633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B-45A8-ABD6-FDA5E01E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63520"/>
        <c:axId val="1672808640"/>
      </c:scatterChart>
      <c:valAx>
        <c:axId val="183996352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08640"/>
        <c:crosses val="autoZero"/>
        <c:crossBetween val="midCat"/>
      </c:valAx>
      <c:valAx>
        <c:axId val="16728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UV12_MON</a:t>
                </a:r>
              </a:p>
            </c:rich>
          </c:tx>
          <c:layout>
            <c:manualLayout>
              <c:xMode val="edge"/>
              <c:yMode val="edge"/>
              <c:x val="1.8440709568863289E-2"/>
              <c:y val="0.3998386450941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922502654125037"/>
          <c:y val="0.16205901799958866"/>
          <c:w val="0.22077496759045431"/>
          <c:h val="5.9812102354344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OV12_SUP_Trimming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871651189521"/>
          <c:y val="0.16204966612405977"/>
          <c:w val="0.85241793309089398"/>
          <c:h val="0.69833089466873377"/>
        </c:manualLayout>
      </c:layout>
      <c:scatterChart>
        <c:scatterStyle val="lineMarker"/>
        <c:varyColors val="0"/>
        <c:ser>
          <c:idx val="0"/>
          <c:order val="0"/>
          <c:tx>
            <c:v>Sim.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Table'!$R$304:$R$311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Table'!$V$304:$V$311</c:f>
              <c:numCache>
                <c:formatCode>General</c:formatCode>
                <c:ptCount val="8"/>
                <c:pt idx="0">
                  <c:v>11.9</c:v>
                </c:pt>
                <c:pt idx="1">
                  <c:v>12.15</c:v>
                </c:pt>
                <c:pt idx="2">
                  <c:v>12.4</c:v>
                </c:pt>
                <c:pt idx="3">
                  <c:v>12.65</c:v>
                </c:pt>
                <c:pt idx="4">
                  <c:v>12.9</c:v>
                </c:pt>
                <c:pt idx="5">
                  <c:v>13.15</c:v>
                </c:pt>
                <c:pt idx="6">
                  <c:v>13.4</c:v>
                </c:pt>
                <c:pt idx="7">
                  <c:v>13.65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0-4044-9FAE-38A2EE0C5989}"/>
            </c:ext>
          </c:extLst>
        </c:ser>
        <c:ser>
          <c:idx val="1"/>
          <c:order val="1"/>
          <c:tx>
            <c:v>Means.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'Trim Table'!$R$304:$R$311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Table'!$U$304:$U$311</c:f>
              <c:numCache>
                <c:formatCode>General</c:formatCode>
                <c:ptCount val="8"/>
                <c:pt idx="0">
                  <c:v>11.6</c:v>
                </c:pt>
                <c:pt idx="1">
                  <c:v>11.84</c:v>
                </c:pt>
                <c:pt idx="2">
                  <c:v>12.06</c:v>
                </c:pt>
                <c:pt idx="3">
                  <c:v>12.3</c:v>
                </c:pt>
                <c:pt idx="4">
                  <c:v>12.55</c:v>
                </c:pt>
                <c:pt idx="5">
                  <c:v>12.78</c:v>
                </c:pt>
                <c:pt idx="6">
                  <c:v>13.01</c:v>
                </c:pt>
                <c:pt idx="7">
                  <c:v>13.24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C-4484-884D-33F440C6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21648"/>
        <c:axId val="1476844464"/>
      </c:scatterChart>
      <c:valAx>
        <c:axId val="153502164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44464"/>
        <c:crosses val="autoZero"/>
        <c:crossBetween val="midCat"/>
      </c:valAx>
      <c:valAx>
        <c:axId val="14768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OV12_SUP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2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190387270088902"/>
          <c:y val="0.15603354027282704"/>
          <c:w val="0.20809604787360436"/>
          <c:h val="7.0197217384582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OV5_SUP 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092738407699"/>
          <c:y val="6.0109315480967034E-2"/>
          <c:w val="0.8428357392825897"/>
          <c:h val="0.813124139720382"/>
        </c:manualLayout>
      </c:layout>
      <c:scatterChart>
        <c:scatterStyle val="lineMarker"/>
        <c:varyColors val="0"/>
        <c:ser>
          <c:idx val="0"/>
          <c:order val="0"/>
          <c:tx>
            <c:v>sim.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Table'!$B$384:$B$387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'Trim Table'!$F$384:$F$387</c:f>
              <c:numCache>
                <c:formatCode>General</c:formatCode>
                <c:ptCount val="4"/>
                <c:pt idx="0">
                  <c:v>5.806</c:v>
                </c:pt>
                <c:pt idx="1">
                  <c:v>5.9050000000000002</c:v>
                </c:pt>
                <c:pt idx="2">
                  <c:v>6.0049999999999999</c:v>
                </c:pt>
                <c:pt idx="3">
                  <c:v>6.1059999999999999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F-410F-A4A1-91E38F811687}"/>
            </c:ext>
          </c:extLst>
        </c:ser>
        <c:ser>
          <c:idx val="1"/>
          <c:order val="1"/>
          <c:tx>
            <c:v>means.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Table'!$B$384:$B$387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'Trim Table'!$E$384:$E$387</c:f>
              <c:numCache>
                <c:formatCode>General</c:formatCode>
                <c:ptCount val="4"/>
                <c:pt idx="0">
                  <c:v>5.851</c:v>
                </c:pt>
                <c:pt idx="1">
                  <c:v>5.9509999999999996</c:v>
                </c:pt>
                <c:pt idx="2">
                  <c:v>6.0540000000000003</c:v>
                </c:pt>
                <c:pt idx="3">
                  <c:v>6.1539999999999999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F-410F-A4A1-91E38F81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22207"/>
        <c:axId val="678263951"/>
      </c:scatterChart>
      <c:valAx>
        <c:axId val="830322207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63951"/>
        <c:crosses val="autoZero"/>
        <c:crossBetween val="midCat"/>
        <c:majorUnit val="1"/>
      </c:valAx>
      <c:valAx>
        <c:axId val="6782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ov5_sup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2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2901572384051"/>
          <c:y val="9.8681832041254983E-2"/>
          <c:w val="0.81731419863621668"/>
          <c:h val="0.76367314719747392"/>
        </c:manualLayout>
      </c:layout>
      <c:scatterChart>
        <c:scatterStyle val="lineMarker"/>
        <c:varyColors val="0"/>
        <c:ser>
          <c:idx val="0"/>
          <c:order val="0"/>
          <c:tx>
            <c:v>TRM_ICONST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'[1]Trim Table'!$B$80:$B$110</c:f>
              <c:numCache>
                <c:formatCode>General</c:formatCode>
                <c:ptCount val="3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</c:numCache>
            </c:numRef>
          </c:xVal>
          <c:yVal>
            <c:numRef>
              <c:f>'[1]Trim Table'!$G$80:$G$110</c:f>
              <c:numCache>
                <c:formatCode>General</c:formatCode>
                <c:ptCount val="31"/>
                <c:pt idx="0">
                  <c:v>7897</c:v>
                </c:pt>
                <c:pt idx="1">
                  <c:v>7641.5</c:v>
                </c:pt>
                <c:pt idx="2">
                  <c:v>7386</c:v>
                </c:pt>
                <c:pt idx="3">
                  <c:v>7161</c:v>
                </c:pt>
                <c:pt idx="4">
                  <c:v>6936</c:v>
                </c:pt>
                <c:pt idx="5">
                  <c:v>6736</c:v>
                </c:pt>
                <c:pt idx="6">
                  <c:v>6536</c:v>
                </c:pt>
                <c:pt idx="7">
                  <c:v>6360</c:v>
                </c:pt>
                <c:pt idx="8">
                  <c:v>6184</c:v>
                </c:pt>
                <c:pt idx="9">
                  <c:v>6025</c:v>
                </c:pt>
                <c:pt idx="10">
                  <c:v>5866</c:v>
                </c:pt>
                <c:pt idx="11">
                  <c:v>5722.5</c:v>
                </c:pt>
                <c:pt idx="12">
                  <c:v>5579</c:v>
                </c:pt>
                <c:pt idx="13">
                  <c:v>5449</c:v>
                </c:pt>
                <c:pt idx="14">
                  <c:v>5319</c:v>
                </c:pt>
                <c:pt idx="15">
                  <c:v>5200.5</c:v>
                </c:pt>
                <c:pt idx="16">
                  <c:v>5082</c:v>
                </c:pt>
                <c:pt idx="17">
                  <c:v>4974</c:v>
                </c:pt>
                <c:pt idx="18">
                  <c:v>4866</c:v>
                </c:pt>
                <c:pt idx="19">
                  <c:v>4766.5</c:v>
                </c:pt>
                <c:pt idx="20">
                  <c:v>4667</c:v>
                </c:pt>
                <c:pt idx="21">
                  <c:v>4575</c:v>
                </c:pt>
                <c:pt idx="22">
                  <c:v>4483</c:v>
                </c:pt>
                <c:pt idx="23">
                  <c:v>4398.5</c:v>
                </c:pt>
                <c:pt idx="24">
                  <c:v>4314</c:v>
                </c:pt>
                <c:pt idx="25">
                  <c:v>4235.5</c:v>
                </c:pt>
                <c:pt idx="26">
                  <c:v>4157</c:v>
                </c:pt>
                <c:pt idx="27">
                  <c:v>4084</c:v>
                </c:pt>
                <c:pt idx="28">
                  <c:v>4011</c:v>
                </c:pt>
                <c:pt idx="29">
                  <c:v>3943</c:v>
                </c:pt>
                <c:pt idx="30">
                  <c:v>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E-4EC1-AB85-5FB85B3B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7568"/>
        <c:axId val="1977740560"/>
      </c:scatterChart>
      <c:valAx>
        <c:axId val="649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layout>
            <c:manualLayout>
              <c:xMode val="edge"/>
              <c:yMode val="edge"/>
              <c:x val="0.50558301795225502"/>
              <c:y val="0.92025926917880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40560"/>
        <c:crosses val="autoZero"/>
        <c:crossBetween val="midCat"/>
        <c:majorUnit val="1"/>
      </c:valAx>
      <c:valAx>
        <c:axId val="1977740560"/>
        <c:scaling>
          <c:orientation val="minMax"/>
          <c:max val="80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IB5U(nA)</a:t>
                </a:r>
              </a:p>
            </c:rich>
          </c:tx>
          <c:layout>
            <c:manualLayout>
              <c:xMode val="edge"/>
              <c:yMode val="edge"/>
              <c:x val="2.9832255019566975E-2"/>
              <c:y val="0.42323049994530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75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7749909038578"/>
          <c:y val="9.6354393062626068E-2"/>
          <c:w val="0.86408007956531918"/>
          <c:h val="0.77843355968752936"/>
        </c:manualLayout>
      </c:layout>
      <c:scatterChart>
        <c:scatterStyle val="lineMarker"/>
        <c:varyColors val="0"/>
        <c:ser>
          <c:idx val="0"/>
          <c:order val="0"/>
          <c:tx>
            <c:v>TRIM_VREF_0P8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Table'!$B$43:$B$74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'Trim Table'!$F$43:$F$74</c:f>
              <c:numCache>
                <c:formatCode>0.0</c:formatCode>
                <c:ptCount val="32"/>
                <c:pt idx="0">
                  <c:v>800.1</c:v>
                </c:pt>
                <c:pt idx="1">
                  <c:v>802.6</c:v>
                </c:pt>
                <c:pt idx="2">
                  <c:v>805.1</c:v>
                </c:pt>
                <c:pt idx="3">
                  <c:v>807.6</c:v>
                </c:pt>
                <c:pt idx="4">
                  <c:v>810.1</c:v>
                </c:pt>
                <c:pt idx="5">
                  <c:v>812.6</c:v>
                </c:pt>
                <c:pt idx="6">
                  <c:v>815.1</c:v>
                </c:pt>
                <c:pt idx="7">
                  <c:v>817.6</c:v>
                </c:pt>
                <c:pt idx="8">
                  <c:v>820.1</c:v>
                </c:pt>
                <c:pt idx="9">
                  <c:v>822.6</c:v>
                </c:pt>
                <c:pt idx="10">
                  <c:v>825.1</c:v>
                </c:pt>
                <c:pt idx="11">
                  <c:v>827.6</c:v>
                </c:pt>
                <c:pt idx="12">
                  <c:v>830.1</c:v>
                </c:pt>
                <c:pt idx="13">
                  <c:v>832.6</c:v>
                </c:pt>
                <c:pt idx="14">
                  <c:v>835.1</c:v>
                </c:pt>
                <c:pt idx="15">
                  <c:v>837.6</c:v>
                </c:pt>
                <c:pt idx="16">
                  <c:v>760</c:v>
                </c:pt>
                <c:pt idx="17">
                  <c:v>762.5</c:v>
                </c:pt>
                <c:pt idx="18">
                  <c:v>765</c:v>
                </c:pt>
                <c:pt idx="19">
                  <c:v>767.5</c:v>
                </c:pt>
                <c:pt idx="20">
                  <c:v>770</c:v>
                </c:pt>
                <c:pt idx="21">
                  <c:v>772.5</c:v>
                </c:pt>
                <c:pt idx="22">
                  <c:v>775</c:v>
                </c:pt>
                <c:pt idx="23">
                  <c:v>777.5</c:v>
                </c:pt>
                <c:pt idx="24">
                  <c:v>780</c:v>
                </c:pt>
                <c:pt idx="25">
                  <c:v>782.5</c:v>
                </c:pt>
                <c:pt idx="26">
                  <c:v>785</c:v>
                </c:pt>
                <c:pt idx="27">
                  <c:v>787.5</c:v>
                </c:pt>
                <c:pt idx="28">
                  <c:v>790</c:v>
                </c:pt>
                <c:pt idx="29">
                  <c:v>792.5</c:v>
                </c:pt>
                <c:pt idx="30">
                  <c:v>795</c:v>
                </c:pt>
                <c:pt idx="31">
                  <c:v>797.5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6-4712-8556-0E44AA7E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72752"/>
        <c:axId val="1127012496"/>
      </c:scatterChart>
      <c:valAx>
        <c:axId val="2067072752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layout>
            <c:manualLayout>
              <c:xMode val="edge"/>
              <c:yMode val="edge"/>
              <c:x val="0.52083129880549006"/>
              <c:y val="0.92726009690607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12496"/>
        <c:crosses val="autoZero"/>
        <c:crossBetween val="midCat"/>
        <c:majorUnit val="1"/>
      </c:valAx>
      <c:valAx>
        <c:axId val="11270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VREF_0P8 (mV)</a:t>
                </a:r>
              </a:p>
            </c:rich>
          </c:tx>
          <c:layout>
            <c:manualLayout>
              <c:xMode val="edge"/>
              <c:yMode val="edge"/>
              <c:x val="2.0958555517509022E-2"/>
              <c:y val="0.42933418646575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49379026188088E-2"/>
          <c:y val="0.12578731097347695"/>
          <c:w val="0.88637056362110389"/>
          <c:h val="0.79374527946462936"/>
        </c:manualLayout>
      </c:layout>
      <c:scatterChart>
        <c:scatterStyle val="lineMarker"/>
        <c:varyColors val="0"/>
        <c:ser>
          <c:idx val="0"/>
          <c:order val="0"/>
          <c:tx>
            <c:v>TRM_OFS&lt;4:0&gt;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Table'!$B$127:$B$190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'Trim Table'!$E$127:$E$190</c:f>
              <c:numCache>
                <c:formatCode>General</c:formatCode>
                <c:ptCount val="64"/>
                <c:pt idx="0">
                  <c:v>0</c:v>
                </c:pt>
                <c:pt idx="1">
                  <c:v>1.0029999999999999</c:v>
                </c:pt>
                <c:pt idx="2">
                  <c:v>2.0030000000000001</c:v>
                </c:pt>
                <c:pt idx="3">
                  <c:v>3.0030000000000001</c:v>
                </c:pt>
                <c:pt idx="4">
                  <c:v>4.0030000000000001</c:v>
                </c:pt>
                <c:pt idx="5">
                  <c:v>5.0039999999999996</c:v>
                </c:pt>
                <c:pt idx="6">
                  <c:v>6.0049999999999999</c:v>
                </c:pt>
                <c:pt idx="7">
                  <c:v>7.0060000000000002</c:v>
                </c:pt>
                <c:pt idx="8">
                  <c:v>8.0060000000000002</c:v>
                </c:pt>
                <c:pt idx="9">
                  <c:v>9.0069999999999997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14.02</c:v>
                </c:pt>
                <c:pt idx="15">
                  <c:v>15.02</c:v>
                </c:pt>
                <c:pt idx="16">
                  <c:v>16.02</c:v>
                </c:pt>
                <c:pt idx="17">
                  <c:v>17.02</c:v>
                </c:pt>
                <c:pt idx="18">
                  <c:v>18.02</c:v>
                </c:pt>
                <c:pt idx="19">
                  <c:v>19.03</c:v>
                </c:pt>
                <c:pt idx="20">
                  <c:v>20.03</c:v>
                </c:pt>
                <c:pt idx="21">
                  <c:v>21.03</c:v>
                </c:pt>
                <c:pt idx="22">
                  <c:v>22.04</c:v>
                </c:pt>
                <c:pt idx="23">
                  <c:v>23.04</c:v>
                </c:pt>
                <c:pt idx="24">
                  <c:v>24.04</c:v>
                </c:pt>
                <c:pt idx="25">
                  <c:v>25.05</c:v>
                </c:pt>
                <c:pt idx="26">
                  <c:v>26.05</c:v>
                </c:pt>
                <c:pt idx="27">
                  <c:v>27.06</c:v>
                </c:pt>
                <c:pt idx="28">
                  <c:v>28.06</c:v>
                </c:pt>
                <c:pt idx="29">
                  <c:v>29.07</c:v>
                </c:pt>
                <c:pt idx="30">
                  <c:v>30.07</c:v>
                </c:pt>
                <c:pt idx="31">
                  <c:v>31.08</c:v>
                </c:pt>
                <c:pt idx="32">
                  <c:v>0</c:v>
                </c:pt>
                <c:pt idx="33">
                  <c:v>-0.99739999999999995</c:v>
                </c:pt>
                <c:pt idx="34">
                  <c:v>-1.9970000000000001</c:v>
                </c:pt>
                <c:pt idx="35">
                  <c:v>-2.996</c:v>
                </c:pt>
                <c:pt idx="36">
                  <c:v>-3.9950000000000001</c:v>
                </c:pt>
                <c:pt idx="37">
                  <c:v>-4.9950000000000001</c:v>
                </c:pt>
                <c:pt idx="38">
                  <c:v>-5.9939999999999998</c:v>
                </c:pt>
                <c:pt idx="39">
                  <c:v>-6.9930000000000003</c:v>
                </c:pt>
                <c:pt idx="40">
                  <c:v>-7.9909999999999997</c:v>
                </c:pt>
                <c:pt idx="41">
                  <c:v>-8.99</c:v>
                </c:pt>
                <c:pt idx="42">
                  <c:v>-9.9879999999999995</c:v>
                </c:pt>
                <c:pt idx="43">
                  <c:v>-10.99</c:v>
                </c:pt>
                <c:pt idx="44">
                  <c:v>-11.98</c:v>
                </c:pt>
                <c:pt idx="45">
                  <c:v>-12.98</c:v>
                </c:pt>
                <c:pt idx="46">
                  <c:v>-13.98</c:v>
                </c:pt>
                <c:pt idx="47">
                  <c:v>-14.98</c:v>
                </c:pt>
                <c:pt idx="48">
                  <c:v>-15.98</c:v>
                </c:pt>
                <c:pt idx="49">
                  <c:v>-16.97</c:v>
                </c:pt>
                <c:pt idx="50">
                  <c:v>-17.97</c:v>
                </c:pt>
                <c:pt idx="51">
                  <c:v>-18.97</c:v>
                </c:pt>
                <c:pt idx="52">
                  <c:v>-19.96</c:v>
                </c:pt>
                <c:pt idx="53">
                  <c:v>-20.96</c:v>
                </c:pt>
                <c:pt idx="54">
                  <c:v>-21.95</c:v>
                </c:pt>
                <c:pt idx="55">
                  <c:v>-22.95</c:v>
                </c:pt>
                <c:pt idx="56">
                  <c:v>-23.94</c:v>
                </c:pt>
                <c:pt idx="57">
                  <c:v>-24.94</c:v>
                </c:pt>
                <c:pt idx="58">
                  <c:v>-25.93</c:v>
                </c:pt>
                <c:pt idx="59">
                  <c:v>-26.93</c:v>
                </c:pt>
                <c:pt idx="60">
                  <c:v>-27.92</c:v>
                </c:pt>
                <c:pt idx="61">
                  <c:v>-28.91</c:v>
                </c:pt>
                <c:pt idx="62">
                  <c:v>-29.91</c:v>
                </c:pt>
                <c:pt idx="63">
                  <c:v>-30.9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D3-478F-90A4-9648F256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26944"/>
        <c:axId val="1977730160"/>
      </c:scatterChart>
      <c:valAx>
        <c:axId val="2075326944"/>
        <c:scaling>
          <c:orientation val="minMax"/>
          <c:max val="6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layout>
            <c:manualLayout>
              <c:xMode val="edge"/>
              <c:yMode val="edge"/>
              <c:x val="0.51501136693179461"/>
              <c:y val="0.95667139485128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160"/>
        <c:crossesAt val="-35"/>
        <c:crossBetween val="midCat"/>
        <c:majorUnit val="2"/>
      </c:valAx>
      <c:valAx>
        <c:axId val="1977730160"/>
        <c:scaling>
          <c:orientation val="minMax"/>
          <c:max val="35"/>
          <c:min val="-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VP-VN (mV)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269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5905007124329"/>
          <c:y val="7.2837067992685411E-2"/>
          <c:w val="0.87301192502177349"/>
          <c:h val="0.85804083389747265"/>
        </c:manualLayout>
      </c:layout>
      <c:scatterChart>
        <c:scatterStyle val="lineMarker"/>
        <c:varyColors val="0"/>
        <c:ser>
          <c:idx val="0"/>
          <c:order val="0"/>
          <c:tx>
            <c:v>TR_OSC[5:0]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Table'!$B$196:$B$259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'Trim Table'!$G$196:$G$259</c:f>
              <c:numCache>
                <c:formatCode>General</c:formatCode>
                <c:ptCount val="64"/>
                <c:pt idx="0">
                  <c:v>4735</c:v>
                </c:pt>
                <c:pt idx="1">
                  <c:v>4807</c:v>
                </c:pt>
                <c:pt idx="2">
                  <c:v>4878</c:v>
                </c:pt>
                <c:pt idx="3">
                  <c:v>4951</c:v>
                </c:pt>
                <c:pt idx="4">
                  <c:v>5023</c:v>
                </c:pt>
                <c:pt idx="5">
                  <c:v>5094</c:v>
                </c:pt>
                <c:pt idx="6">
                  <c:v>5166</c:v>
                </c:pt>
                <c:pt idx="7">
                  <c:v>5237</c:v>
                </c:pt>
                <c:pt idx="8">
                  <c:v>5309</c:v>
                </c:pt>
                <c:pt idx="9">
                  <c:v>5379</c:v>
                </c:pt>
                <c:pt idx="10">
                  <c:v>5450</c:v>
                </c:pt>
                <c:pt idx="11">
                  <c:v>5520</c:v>
                </c:pt>
                <c:pt idx="12">
                  <c:v>5574</c:v>
                </c:pt>
                <c:pt idx="13">
                  <c:v>5662</c:v>
                </c:pt>
                <c:pt idx="14">
                  <c:v>5731</c:v>
                </c:pt>
                <c:pt idx="15">
                  <c:v>5800</c:v>
                </c:pt>
                <c:pt idx="16">
                  <c:v>5868</c:v>
                </c:pt>
                <c:pt idx="17">
                  <c:v>5939</c:v>
                </c:pt>
                <c:pt idx="18">
                  <c:v>6006</c:v>
                </c:pt>
                <c:pt idx="19">
                  <c:v>6073</c:v>
                </c:pt>
                <c:pt idx="20">
                  <c:v>6140</c:v>
                </c:pt>
                <c:pt idx="21">
                  <c:v>6206</c:v>
                </c:pt>
                <c:pt idx="22">
                  <c:v>6271</c:v>
                </c:pt>
                <c:pt idx="23">
                  <c:v>6334</c:v>
                </c:pt>
                <c:pt idx="24">
                  <c:v>6395</c:v>
                </c:pt>
                <c:pt idx="25">
                  <c:v>6456</c:v>
                </c:pt>
                <c:pt idx="26">
                  <c:v>6515</c:v>
                </c:pt>
                <c:pt idx="27">
                  <c:v>6571</c:v>
                </c:pt>
                <c:pt idx="28">
                  <c:v>6627</c:v>
                </c:pt>
                <c:pt idx="29">
                  <c:v>6681</c:v>
                </c:pt>
                <c:pt idx="30">
                  <c:v>6732</c:v>
                </c:pt>
                <c:pt idx="31">
                  <c:v>6783</c:v>
                </c:pt>
                <c:pt idx="32">
                  <c:v>4699</c:v>
                </c:pt>
                <c:pt idx="33">
                  <c:v>4626</c:v>
                </c:pt>
                <c:pt idx="34">
                  <c:v>4554</c:v>
                </c:pt>
                <c:pt idx="35">
                  <c:v>4482</c:v>
                </c:pt>
                <c:pt idx="36">
                  <c:v>4409</c:v>
                </c:pt>
                <c:pt idx="37">
                  <c:v>4336</c:v>
                </c:pt>
                <c:pt idx="38">
                  <c:v>4264</c:v>
                </c:pt>
                <c:pt idx="39">
                  <c:v>4191</c:v>
                </c:pt>
                <c:pt idx="40">
                  <c:v>4119</c:v>
                </c:pt>
                <c:pt idx="41">
                  <c:v>4045</c:v>
                </c:pt>
                <c:pt idx="42">
                  <c:v>3972</c:v>
                </c:pt>
                <c:pt idx="43">
                  <c:v>3899</c:v>
                </c:pt>
                <c:pt idx="44">
                  <c:v>3826</c:v>
                </c:pt>
                <c:pt idx="45">
                  <c:v>3753</c:v>
                </c:pt>
                <c:pt idx="46">
                  <c:v>3679</c:v>
                </c:pt>
                <c:pt idx="47">
                  <c:v>3606</c:v>
                </c:pt>
                <c:pt idx="48">
                  <c:v>3532</c:v>
                </c:pt>
                <c:pt idx="49">
                  <c:v>3459</c:v>
                </c:pt>
                <c:pt idx="50">
                  <c:v>3385</c:v>
                </c:pt>
                <c:pt idx="51">
                  <c:v>3311</c:v>
                </c:pt>
                <c:pt idx="52">
                  <c:v>3238</c:v>
                </c:pt>
                <c:pt idx="53">
                  <c:v>3163</c:v>
                </c:pt>
                <c:pt idx="54">
                  <c:v>3090</c:v>
                </c:pt>
                <c:pt idx="55">
                  <c:v>3016</c:v>
                </c:pt>
                <c:pt idx="56">
                  <c:v>2941</c:v>
                </c:pt>
                <c:pt idx="57">
                  <c:v>2866</c:v>
                </c:pt>
                <c:pt idx="58">
                  <c:v>2792</c:v>
                </c:pt>
                <c:pt idx="59">
                  <c:v>2718</c:v>
                </c:pt>
                <c:pt idx="60">
                  <c:v>2643</c:v>
                </c:pt>
                <c:pt idx="61">
                  <c:v>2569</c:v>
                </c:pt>
                <c:pt idx="62">
                  <c:v>2494</c:v>
                </c:pt>
                <c:pt idx="63">
                  <c:v>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0-403F-9901-2A8EFC45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0800"/>
        <c:axId val="1977709360"/>
      </c:scatterChart>
      <c:valAx>
        <c:axId val="845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09360"/>
        <c:crosses val="autoZero"/>
        <c:crossBetween val="midCat"/>
        <c:majorUnit val="2"/>
      </c:valAx>
      <c:valAx>
        <c:axId val="1977709360"/>
        <c:scaling>
          <c:orientation val="minMax"/>
          <c:max val="70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CLK-FREQUECNCY (kHz)</a:t>
                </a:r>
              </a:p>
            </c:rich>
          </c:tx>
          <c:layout>
            <c:manualLayout>
              <c:xMode val="edge"/>
              <c:yMode val="edge"/>
              <c:x val="1.8992329890076914E-2"/>
              <c:y val="0.41581885976943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08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3439361682579E-2"/>
          <c:y val="7.9391722777951007E-2"/>
          <c:w val="0.88342366781029613"/>
          <c:h val="0.83884429013256023"/>
        </c:manualLayout>
      </c:layout>
      <c:scatterChart>
        <c:scatterStyle val="lineMarker"/>
        <c:varyColors val="0"/>
        <c:ser>
          <c:idx val="0"/>
          <c:order val="0"/>
          <c:tx>
            <c:v>UV12_MON[4:0]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Table'!$B$266:$B$297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'Trim Table'!$F$266:$F$297</c:f>
              <c:numCache>
                <c:formatCode>0.00</c:formatCode>
                <c:ptCount val="32"/>
                <c:pt idx="0">
                  <c:v>5.0030000000000001</c:v>
                </c:pt>
                <c:pt idx="1">
                  <c:v>5.25</c:v>
                </c:pt>
                <c:pt idx="2">
                  <c:v>5.5019999999999998</c:v>
                </c:pt>
                <c:pt idx="3">
                  <c:v>5.7510000000000003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7.0060000000000002</c:v>
                </c:pt>
                <c:pt idx="9">
                  <c:v>7.2549999999999999</c:v>
                </c:pt>
                <c:pt idx="10">
                  <c:v>7.5049999999999999</c:v>
                </c:pt>
                <c:pt idx="11">
                  <c:v>7.7549999999999999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9.0090000000000003</c:v>
                </c:pt>
                <c:pt idx="17">
                  <c:v>9.2579999999999991</c:v>
                </c:pt>
                <c:pt idx="18">
                  <c:v>9.5069999999999997</c:v>
                </c:pt>
                <c:pt idx="19">
                  <c:v>9.7560000000000002</c:v>
                </c:pt>
                <c:pt idx="20">
                  <c:v>10.01</c:v>
                </c:pt>
                <c:pt idx="21">
                  <c:v>10.26</c:v>
                </c:pt>
                <c:pt idx="22">
                  <c:v>10.5</c:v>
                </c:pt>
                <c:pt idx="23">
                  <c:v>10.75</c:v>
                </c:pt>
                <c:pt idx="24">
                  <c:v>11.01</c:v>
                </c:pt>
                <c:pt idx="25">
                  <c:v>11.26</c:v>
                </c:pt>
                <c:pt idx="26">
                  <c:v>11.51</c:v>
                </c:pt>
                <c:pt idx="27">
                  <c:v>11.76</c:v>
                </c:pt>
                <c:pt idx="28">
                  <c:v>12.01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E-42E3-B12B-C5BB65D2B54A}"/>
            </c:ext>
          </c:extLst>
        </c:ser>
        <c:ser>
          <c:idx val="1"/>
          <c:order val="1"/>
          <c:tx>
            <c:v>Means.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Table'!$B$266:$B$297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'Trim Table'!$E$266:$E$297</c:f>
              <c:numCache>
                <c:formatCode>General</c:formatCode>
                <c:ptCount val="32"/>
                <c:pt idx="0">
                  <c:v>4.9649999999999999</c:v>
                </c:pt>
                <c:pt idx="1">
                  <c:v>5.22</c:v>
                </c:pt>
                <c:pt idx="2">
                  <c:v>5.4550000000000001</c:v>
                </c:pt>
                <c:pt idx="3">
                  <c:v>5.7050000000000001</c:v>
                </c:pt>
                <c:pt idx="4">
                  <c:v>5.9509999999999996</c:v>
                </c:pt>
                <c:pt idx="5">
                  <c:v>6.1950000000000003</c:v>
                </c:pt>
                <c:pt idx="6">
                  <c:v>6.4420000000000002</c:v>
                </c:pt>
                <c:pt idx="7">
                  <c:v>6.68</c:v>
                </c:pt>
                <c:pt idx="8">
                  <c:v>6.95</c:v>
                </c:pt>
                <c:pt idx="9">
                  <c:v>7.2</c:v>
                </c:pt>
                <c:pt idx="10">
                  <c:v>7.49</c:v>
                </c:pt>
                <c:pt idx="11">
                  <c:v>7.7</c:v>
                </c:pt>
                <c:pt idx="12">
                  <c:v>7.92</c:v>
                </c:pt>
                <c:pt idx="13">
                  <c:v>8.18</c:v>
                </c:pt>
                <c:pt idx="14">
                  <c:v>8.42</c:v>
                </c:pt>
                <c:pt idx="15">
                  <c:v>8.66</c:v>
                </c:pt>
                <c:pt idx="16">
                  <c:v>8.94</c:v>
                </c:pt>
                <c:pt idx="17">
                  <c:v>9.15</c:v>
                </c:pt>
                <c:pt idx="18">
                  <c:v>9.44</c:v>
                </c:pt>
                <c:pt idx="19">
                  <c:v>9.6999999999999993</c:v>
                </c:pt>
                <c:pt idx="20">
                  <c:v>9.92</c:v>
                </c:pt>
                <c:pt idx="21">
                  <c:v>10.17</c:v>
                </c:pt>
                <c:pt idx="22">
                  <c:v>10.42</c:v>
                </c:pt>
                <c:pt idx="23">
                  <c:v>10.71</c:v>
                </c:pt>
                <c:pt idx="24">
                  <c:v>10.92</c:v>
                </c:pt>
                <c:pt idx="25">
                  <c:v>11.2</c:v>
                </c:pt>
                <c:pt idx="26">
                  <c:v>11.47</c:v>
                </c:pt>
                <c:pt idx="27">
                  <c:v>11.7</c:v>
                </c:pt>
                <c:pt idx="28">
                  <c:v>11.93</c:v>
                </c:pt>
                <c:pt idx="29">
                  <c:v>12.18</c:v>
                </c:pt>
                <c:pt idx="30">
                  <c:v>12.44</c:v>
                </c:pt>
                <c:pt idx="31">
                  <c:v>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D-4F7D-BF4E-24B321FC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416"/>
        <c:axId val="1974898016"/>
      </c:scatterChart>
      <c:valAx>
        <c:axId val="78854416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98016"/>
        <c:crosses val="autoZero"/>
        <c:crossBetween val="midCat"/>
        <c:majorUnit val="1"/>
      </c:valAx>
      <c:valAx>
        <c:axId val="197489801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UV12_MON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441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82403965032681"/>
          <c:y val="0.1451603012032413"/>
          <c:w val="0.81297249553726136"/>
          <c:h val="0.73273805579994977"/>
        </c:manualLayout>
      </c:layout>
      <c:scatterChart>
        <c:scatterStyle val="lineMarker"/>
        <c:varyColors val="0"/>
        <c:ser>
          <c:idx val="0"/>
          <c:order val="0"/>
          <c:tx>
            <c:v>OV12_SUP[3:0]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Table'!$B$304:$B$319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'Trim Table'!$F$304:$F$319</c:f>
              <c:numCache>
                <c:formatCode>General</c:formatCode>
                <c:ptCount val="16"/>
                <c:pt idx="0">
                  <c:v>12.9</c:v>
                </c:pt>
                <c:pt idx="1">
                  <c:v>13</c:v>
                </c:pt>
                <c:pt idx="2">
                  <c:v>13.1</c:v>
                </c:pt>
                <c:pt idx="3">
                  <c:v>13.2</c:v>
                </c:pt>
                <c:pt idx="4">
                  <c:v>13.3</c:v>
                </c:pt>
                <c:pt idx="5">
                  <c:v>13.4</c:v>
                </c:pt>
                <c:pt idx="6">
                  <c:v>13.5</c:v>
                </c:pt>
                <c:pt idx="7">
                  <c:v>13.6</c:v>
                </c:pt>
                <c:pt idx="8">
                  <c:v>13.7</c:v>
                </c:pt>
                <c:pt idx="9">
                  <c:v>13.8</c:v>
                </c:pt>
                <c:pt idx="10">
                  <c:v>13.9</c:v>
                </c:pt>
                <c:pt idx="11">
                  <c:v>14</c:v>
                </c:pt>
                <c:pt idx="12">
                  <c:v>14.1</c:v>
                </c:pt>
                <c:pt idx="13">
                  <c:v>14.2</c:v>
                </c:pt>
                <c:pt idx="14">
                  <c:v>14.29</c:v>
                </c:pt>
                <c:pt idx="15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EAC-B209-CDE9D3798B7B}"/>
            </c:ext>
          </c:extLst>
        </c:ser>
        <c:ser>
          <c:idx val="1"/>
          <c:order val="1"/>
          <c:tx>
            <c:v>Means.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Table'!$B$304:$B$319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'Trim Table'!$E$304:$E$319</c:f>
              <c:numCache>
                <c:formatCode>General</c:formatCode>
                <c:ptCount val="16"/>
                <c:pt idx="0">
                  <c:v>12.78</c:v>
                </c:pt>
                <c:pt idx="1">
                  <c:v>12.88</c:v>
                </c:pt>
                <c:pt idx="2">
                  <c:v>12.98</c:v>
                </c:pt>
                <c:pt idx="3">
                  <c:v>13.09</c:v>
                </c:pt>
                <c:pt idx="4">
                  <c:v>13.18</c:v>
                </c:pt>
                <c:pt idx="5">
                  <c:v>13.27</c:v>
                </c:pt>
                <c:pt idx="6">
                  <c:v>13.38</c:v>
                </c:pt>
                <c:pt idx="7">
                  <c:v>13.47</c:v>
                </c:pt>
                <c:pt idx="8">
                  <c:v>13.57</c:v>
                </c:pt>
                <c:pt idx="9">
                  <c:v>13.67</c:v>
                </c:pt>
                <c:pt idx="10">
                  <c:v>13.77</c:v>
                </c:pt>
                <c:pt idx="11">
                  <c:v>13.87</c:v>
                </c:pt>
                <c:pt idx="12">
                  <c:v>13.96</c:v>
                </c:pt>
                <c:pt idx="13">
                  <c:v>14.06</c:v>
                </c:pt>
                <c:pt idx="14">
                  <c:v>14.16</c:v>
                </c:pt>
                <c:pt idx="15">
                  <c:v>14.26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7-4039-AC25-F177EE7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7904"/>
        <c:axId val="82587120"/>
      </c:scatterChart>
      <c:valAx>
        <c:axId val="87797904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7120"/>
        <c:crosses val="autoZero"/>
        <c:crossBetween val="midCat"/>
        <c:majorUnit val="1"/>
      </c:valAx>
      <c:valAx>
        <c:axId val="825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OV12_SUP (V)</a:t>
                </a:r>
              </a:p>
            </c:rich>
          </c:tx>
          <c:layout>
            <c:manualLayout>
              <c:xMode val="edge"/>
              <c:yMode val="edge"/>
              <c:x val="2.7807262157615295E-2"/>
              <c:y val="0.40411681409929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4065939097119E-2"/>
          <c:y val="7.9505691902215236E-2"/>
          <c:w val="0.88716615454246983"/>
          <c:h val="0.83861294642970174"/>
        </c:manualLayout>
      </c:layout>
      <c:scatterChart>
        <c:scatterStyle val="lineMarker"/>
        <c:varyColors val="0"/>
        <c:ser>
          <c:idx val="0"/>
          <c:order val="0"/>
          <c:tx>
            <c:v>UV12_SUP[4:0]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Table'!$B$326:$B$357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'Trim Table'!$F$326:$F$357</c:f>
              <c:numCache>
                <c:formatCode>0.00</c:formatCode>
                <c:ptCount val="32"/>
                <c:pt idx="0">
                  <c:v>5.0030000000000001</c:v>
                </c:pt>
                <c:pt idx="1">
                  <c:v>5.25</c:v>
                </c:pt>
                <c:pt idx="2">
                  <c:v>5.5019999999999998</c:v>
                </c:pt>
                <c:pt idx="3">
                  <c:v>5.7510000000000003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7.0060000000000002</c:v>
                </c:pt>
                <c:pt idx="9">
                  <c:v>7.2549999999999999</c:v>
                </c:pt>
                <c:pt idx="10">
                  <c:v>7.5049999999999999</c:v>
                </c:pt>
                <c:pt idx="11">
                  <c:v>7.7549999999999999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9.0090000000000003</c:v>
                </c:pt>
                <c:pt idx="17">
                  <c:v>9.2579999999999991</c:v>
                </c:pt>
                <c:pt idx="18">
                  <c:v>9.5069999999999997</c:v>
                </c:pt>
                <c:pt idx="19">
                  <c:v>9.7560000000000002</c:v>
                </c:pt>
                <c:pt idx="20">
                  <c:v>10.01</c:v>
                </c:pt>
                <c:pt idx="21">
                  <c:v>10.26</c:v>
                </c:pt>
                <c:pt idx="22">
                  <c:v>10.5</c:v>
                </c:pt>
                <c:pt idx="23">
                  <c:v>10.75</c:v>
                </c:pt>
                <c:pt idx="24">
                  <c:v>11.01</c:v>
                </c:pt>
                <c:pt idx="25">
                  <c:v>11.26</c:v>
                </c:pt>
                <c:pt idx="26">
                  <c:v>11.51</c:v>
                </c:pt>
                <c:pt idx="27">
                  <c:v>11.76</c:v>
                </c:pt>
                <c:pt idx="28">
                  <c:v>12.01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A-4710-B33B-CA8E2855A974}"/>
            </c:ext>
          </c:extLst>
        </c:ser>
        <c:ser>
          <c:idx val="1"/>
          <c:order val="1"/>
          <c:tx>
            <c:v>Means.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Table'!$B$326:$B$357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'Trim Table'!$E$326:$E$357</c:f>
              <c:numCache>
                <c:formatCode>General</c:formatCode>
                <c:ptCount val="32"/>
                <c:pt idx="0">
                  <c:v>4.9649999999999999</c:v>
                </c:pt>
                <c:pt idx="1">
                  <c:v>5.22</c:v>
                </c:pt>
                <c:pt idx="2">
                  <c:v>5.4550000000000001</c:v>
                </c:pt>
                <c:pt idx="3">
                  <c:v>5.7050000000000001</c:v>
                </c:pt>
                <c:pt idx="4">
                  <c:v>5.9509999999999996</c:v>
                </c:pt>
                <c:pt idx="5">
                  <c:v>6.1950000000000003</c:v>
                </c:pt>
                <c:pt idx="6">
                  <c:v>6.4420000000000002</c:v>
                </c:pt>
                <c:pt idx="7">
                  <c:v>6.68</c:v>
                </c:pt>
                <c:pt idx="8">
                  <c:v>6.95</c:v>
                </c:pt>
                <c:pt idx="9">
                  <c:v>7.2</c:v>
                </c:pt>
                <c:pt idx="10">
                  <c:v>7.49</c:v>
                </c:pt>
                <c:pt idx="11">
                  <c:v>7.7</c:v>
                </c:pt>
                <c:pt idx="12">
                  <c:v>7.92</c:v>
                </c:pt>
                <c:pt idx="13">
                  <c:v>8.18</c:v>
                </c:pt>
                <c:pt idx="14">
                  <c:v>8.42</c:v>
                </c:pt>
                <c:pt idx="15">
                  <c:v>8.66</c:v>
                </c:pt>
                <c:pt idx="16">
                  <c:v>8.94</c:v>
                </c:pt>
                <c:pt idx="17">
                  <c:v>9.15</c:v>
                </c:pt>
                <c:pt idx="18">
                  <c:v>9.44</c:v>
                </c:pt>
                <c:pt idx="19">
                  <c:v>9.6999999999999993</c:v>
                </c:pt>
                <c:pt idx="20">
                  <c:v>9.92</c:v>
                </c:pt>
                <c:pt idx="21">
                  <c:v>10.17</c:v>
                </c:pt>
                <c:pt idx="22">
                  <c:v>10.42</c:v>
                </c:pt>
                <c:pt idx="23">
                  <c:v>10.71</c:v>
                </c:pt>
                <c:pt idx="24">
                  <c:v>10.92</c:v>
                </c:pt>
                <c:pt idx="25">
                  <c:v>11.2</c:v>
                </c:pt>
                <c:pt idx="26">
                  <c:v>11.47</c:v>
                </c:pt>
                <c:pt idx="27">
                  <c:v>11.7</c:v>
                </c:pt>
                <c:pt idx="28">
                  <c:v>11.93</c:v>
                </c:pt>
                <c:pt idx="29">
                  <c:v>12.18</c:v>
                </c:pt>
                <c:pt idx="30">
                  <c:v>12.44</c:v>
                </c:pt>
                <c:pt idx="31">
                  <c:v>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6-47E3-A016-3194E0DD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1728"/>
        <c:axId val="1973313648"/>
      </c:scatterChart>
      <c:valAx>
        <c:axId val="6687172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13648"/>
        <c:crosses val="autoZero"/>
        <c:crossBetween val="midCat"/>
        <c:majorUnit val="1"/>
      </c:valAx>
      <c:valAx>
        <c:axId val="197331364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UV12_SUP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17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UV5_MON[2:0]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4112391820078"/>
          <c:y val="0.16354211693061899"/>
          <c:w val="0.84602966147589398"/>
          <c:h val="0.71212236416567287"/>
        </c:manualLayout>
      </c:layout>
      <c:scatterChart>
        <c:scatterStyle val="lineMarker"/>
        <c:varyColors val="0"/>
        <c:ser>
          <c:idx val="0"/>
          <c:order val="0"/>
          <c:tx>
            <c:v>UV5_MON[2:]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Table'!$B$364:$B$371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Table'!$F$364:$F$371</c:f>
              <c:numCache>
                <c:formatCode>General</c:formatCode>
                <c:ptCount val="8"/>
                <c:pt idx="0">
                  <c:v>3.794</c:v>
                </c:pt>
                <c:pt idx="1">
                  <c:v>3.8940000000000001</c:v>
                </c:pt>
                <c:pt idx="2">
                  <c:v>3.9940000000000002</c:v>
                </c:pt>
                <c:pt idx="3">
                  <c:v>4.093</c:v>
                </c:pt>
                <c:pt idx="4">
                  <c:v>4.1929999999999996</c:v>
                </c:pt>
                <c:pt idx="5">
                  <c:v>4.2930000000000001</c:v>
                </c:pt>
                <c:pt idx="6">
                  <c:v>4.3920000000000003</c:v>
                </c:pt>
                <c:pt idx="7">
                  <c:v>4.492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B-4518-8FA7-8412705466C8}"/>
            </c:ext>
          </c:extLst>
        </c:ser>
        <c:ser>
          <c:idx val="1"/>
          <c:order val="1"/>
          <c:tx>
            <c:v>Means.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Table'!$B$364:$B$371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Table'!$E$364:$E$371</c:f>
              <c:numCache>
                <c:formatCode>General</c:formatCode>
                <c:ptCount val="8"/>
                <c:pt idx="0">
                  <c:v>3.8090000000000002</c:v>
                </c:pt>
                <c:pt idx="1">
                  <c:v>3.9119999999999999</c:v>
                </c:pt>
                <c:pt idx="2">
                  <c:v>4.01</c:v>
                </c:pt>
                <c:pt idx="3">
                  <c:v>4.1109999999999998</c:v>
                </c:pt>
                <c:pt idx="4">
                  <c:v>4.2110000000000003</c:v>
                </c:pt>
                <c:pt idx="5">
                  <c:v>4.3109999999999999</c:v>
                </c:pt>
                <c:pt idx="6">
                  <c:v>4.4089999999999998</c:v>
                </c:pt>
                <c:pt idx="7">
                  <c:v>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9-46D1-9E6F-2A50FB1F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4256"/>
        <c:axId val="2077029680"/>
      </c:scatterChart>
      <c:valAx>
        <c:axId val="8787425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29680"/>
        <c:crosses val="autoZero"/>
        <c:crossBetween val="midCat"/>
      </c:valAx>
      <c:valAx>
        <c:axId val="2077029680"/>
        <c:scaling>
          <c:orientation val="minMax"/>
          <c:max val="4.5"/>
          <c:min val="3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UV5_MON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UV5_SUP[2:0] 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UV5_MON[2:]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Table'!$B$364:$B$371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Table'!$F$364:$F$371</c:f>
              <c:numCache>
                <c:formatCode>General</c:formatCode>
                <c:ptCount val="8"/>
                <c:pt idx="0">
                  <c:v>3.794</c:v>
                </c:pt>
                <c:pt idx="1">
                  <c:v>3.8940000000000001</c:v>
                </c:pt>
                <c:pt idx="2">
                  <c:v>3.9940000000000002</c:v>
                </c:pt>
                <c:pt idx="3">
                  <c:v>4.093</c:v>
                </c:pt>
                <c:pt idx="4">
                  <c:v>4.1929999999999996</c:v>
                </c:pt>
                <c:pt idx="5">
                  <c:v>4.2930000000000001</c:v>
                </c:pt>
                <c:pt idx="6">
                  <c:v>4.3920000000000003</c:v>
                </c:pt>
                <c:pt idx="7">
                  <c:v>4.492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494-9016-DB7176DF4448}"/>
            </c:ext>
          </c:extLst>
        </c:ser>
        <c:ser>
          <c:idx val="1"/>
          <c:order val="1"/>
          <c:tx>
            <c:v>Means.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'Trim Table'!$B$400:$B$407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'Trim Table'!$E$400:$E$407</c:f>
              <c:numCache>
                <c:formatCode>General</c:formatCode>
                <c:ptCount val="8"/>
                <c:pt idx="0">
                  <c:v>3.8090000000000002</c:v>
                </c:pt>
                <c:pt idx="1">
                  <c:v>3.9119999999999999</c:v>
                </c:pt>
                <c:pt idx="2">
                  <c:v>4.01</c:v>
                </c:pt>
                <c:pt idx="3">
                  <c:v>4.1109999999999998</c:v>
                </c:pt>
                <c:pt idx="4">
                  <c:v>4.2110000000000003</c:v>
                </c:pt>
                <c:pt idx="5">
                  <c:v>4.3109999999999999</c:v>
                </c:pt>
                <c:pt idx="6">
                  <c:v>4.4089999999999998</c:v>
                </c:pt>
                <c:pt idx="7">
                  <c:v>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7-491F-B709-C190CB5EC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4256"/>
        <c:axId val="2077029680"/>
      </c:scatterChart>
      <c:valAx>
        <c:axId val="8787425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29680"/>
        <c:crosses val="autoZero"/>
        <c:crossBetween val="midCat"/>
      </c:valAx>
      <c:valAx>
        <c:axId val="20770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UV5_SUP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270936</xdr:colOff>
      <xdr:row>4</xdr:row>
      <xdr:rowOff>2380</xdr:rowOff>
    </xdr:from>
    <xdr:to>
      <xdr:col>27</xdr:col>
      <xdr:colOff>592666</xdr:colOff>
      <xdr:row>34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F4B57-7E1A-46A5-B91E-D02AB77D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</xdr:colOff>
      <xdr:row>41</xdr:row>
      <xdr:rowOff>9921</xdr:rowOff>
    </xdr:from>
    <xdr:to>
      <xdr:col>27</xdr:col>
      <xdr:colOff>595312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8D3D5-AA8B-4C5A-9BF1-9DD502C14494}"/>
            </a:ext>
            <a:ext uri="{147F2762-F138-4A5C-976F-8EAC2B608ADB}">
              <a16:predDERef xmlns:a16="http://schemas.microsoft.com/office/drawing/2014/main" pred="{67DF4B57-7E1A-46A5-B91E-D02AB77D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611981</xdr:colOff>
      <xdr:row>124</xdr:row>
      <xdr:rowOff>11771</xdr:rowOff>
    </xdr:from>
    <xdr:to>
      <xdr:col>28</xdr:col>
      <xdr:colOff>0</xdr:colOff>
      <xdr:row>183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ACBBB-95EA-4038-97BF-C6CE57B385DB}"/>
            </a:ext>
            <a:ext uri="{147F2762-F138-4A5C-976F-8EAC2B608ADB}">
              <a16:predDERef xmlns:a16="http://schemas.microsoft.com/office/drawing/2014/main" pred="{B2D9F115-1663-429A-BAF6-D1AE7DBA9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435634</xdr:colOff>
      <xdr:row>193</xdr:row>
      <xdr:rowOff>179255</xdr:rowOff>
    </xdr:from>
    <xdr:to>
      <xdr:col>27</xdr:col>
      <xdr:colOff>603250</xdr:colOff>
      <xdr:row>229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27C359-DD0D-4B7D-A916-EA827497C65E}"/>
            </a:ext>
            <a:ext uri="{147F2762-F138-4A5C-976F-8EAC2B608ADB}">
              <a16:predDERef xmlns:a16="http://schemas.microsoft.com/office/drawing/2014/main" pred="{FFCACBBB-95EA-4038-97BF-C6CE57B3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598089</xdr:colOff>
      <xdr:row>262</xdr:row>
      <xdr:rowOff>173433</xdr:rowOff>
    </xdr:from>
    <xdr:to>
      <xdr:col>22</xdr:col>
      <xdr:colOff>0</xdr:colOff>
      <xdr:row>295</xdr:row>
      <xdr:rowOff>169333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6E918C-32F9-45E8-838C-66DA76B912AA}"/>
            </a:ext>
            <a:ext uri="{147F2762-F138-4A5C-976F-8EAC2B608ADB}">
              <a16:predDERef xmlns:a16="http://schemas.microsoft.com/office/drawing/2014/main" pred="{7A27C359-DD0D-4B7D-A916-EA827497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601265</xdr:colOff>
      <xdr:row>300</xdr:row>
      <xdr:rowOff>173432</xdr:rowOff>
    </xdr:from>
    <xdr:to>
      <xdr:col>15</xdr:col>
      <xdr:colOff>285750</xdr:colOff>
      <xdr:row>319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1BE2D3-058B-4D9F-AEFC-81EDD9E6CEEF}"/>
            </a:ext>
            <a:ext uri="{147F2762-F138-4A5C-976F-8EAC2B608ADB}">
              <a16:predDERef xmlns:a16="http://schemas.microsoft.com/office/drawing/2014/main" pred="{996E918C-32F9-45E8-838C-66DA76B9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599787</xdr:colOff>
      <xdr:row>323</xdr:row>
      <xdr:rowOff>2021</xdr:rowOff>
    </xdr:from>
    <xdr:to>
      <xdr:col>20</xdr:col>
      <xdr:colOff>603250</xdr:colOff>
      <xdr:row>355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20B2EF-4615-43C0-9D0E-334AFE4D82BF}"/>
            </a:ext>
            <a:ext uri="{147F2762-F138-4A5C-976F-8EAC2B608ADB}">
              <a16:predDERef xmlns:a16="http://schemas.microsoft.com/office/drawing/2014/main" pred="{401BE2D3-058B-4D9F-AEFC-81EDD9E6C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606426</xdr:colOff>
      <xdr:row>361</xdr:row>
      <xdr:rowOff>1586</xdr:rowOff>
    </xdr:from>
    <xdr:to>
      <xdr:col>16</xdr:col>
      <xdr:colOff>1</xdr:colOff>
      <xdr:row>377</xdr:row>
      <xdr:rowOff>3174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4C3C1D-A0D9-4104-9AD3-0F68DAECC602}"/>
            </a:ext>
            <a:ext uri="{147F2762-F138-4A5C-976F-8EAC2B608ADB}">
              <a16:predDERef xmlns:a16="http://schemas.microsoft.com/office/drawing/2014/main" pred="{C220B2EF-4615-43C0-9D0E-334AFE4D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397</xdr:row>
      <xdr:rowOff>0</xdr:rowOff>
    </xdr:from>
    <xdr:to>
      <xdr:col>16</xdr:col>
      <xdr:colOff>3175</xdr:colOff>
      <xdr:row>413</xdr:row>
      <xdr:rowOff>1588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E38D12-50F4-47E0-B1BC-C2EE5D00B661}"/>
            </a:ext>
            <a:ext uri="{147F2762-F138-4A5C-976F-8EAC2B608ADB}">
              <a16:predDERef xmlns:a16="http://schemas.microsoft.com/office/drawing/2014/main" pred="{474C3C1D-A0D9-4104-9AD3-0F68DAECC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7409</xdr:colOff>
      <xdr:row>397</xdr:row>
      <xdr:rowOff>2886</xdr:rowOff>
    </xdr:from>
    <xdr:to>
      <xdr:col>31</xdr:col>
      <xdr:colOff>11836</xdr:colOff>
      <xdr:row>413</xdr:row>
      <xdr:rowOff>17319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5459D4-AB37-4155-8048-C41C5C0430FB}"/>
            </a:ext>
            <a:ext uri="{147F2762-F138-4A5C-976F-8EAC2B608ADB}">
              <a16:predDERef xmlns:a16="http://schemas.microsoft.com/office/drawing/2014/main" pred="{E4E38D12-50F4-47E0-B1BC-C2EE5D00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17859</xdr:colOff>
      <xdr:row>360</xdr:row>
      <xdr:rowOff>173435</xdr:rowOff>
    </xdr:from>
    <xdr:to>
      <xdr:col>31</xdr:col>
      <xdr:colOff>-1</xdr:colOff>
      <xdr:row>377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A52FF6-DAB0-40F4-9A41-181BD97F6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9128</xdr:colOff>
      <xdr:row>379</xdr:row>
      <xdr:rowOff>173435</xdr:rowOff>
    </xdr:from>
    <xdr:to>
      <xdr:col>31</xdr:col>
      <xdr:colOff>35718</xdr:colOff>
      <xdr:row>393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0F1B3E-EC9F-4D87-95AC-FC9B2FC6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9127</xdr:colOff>
      <xdr:row>335</xdr:row>
      <xdr:rowOff>164701</xdr:rowOff>
    </xdr:from>
    <xdr:to>
      <xdr:col>31</xdr:col>
      <xdr:colOff>603250</xdr:colOff>
      <xdr:row>356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B10E7C-DCB3-459E-B74C-CCBE18E41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17859</xdr:colOff>
      <xdr:row>276</xdr:row>
      <xdr:rowOff>9920</xdr:rowOff>
    </xdr:from>
    <xdr:to>
      <xdr:col>32</xdr:col>
      <xdr:colOff>7938</xdr:colOff>
      <xdr:row>295</xdr:row>
      <xdr:rowOff>174624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372BC8-1D68-4ECD-BDF6-F415CF890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607217</xdr:colOff>
      <xdr:row>301</xdr:row>
      <xdr:rowOff>5555</xdr:rowOff>
    </xdr:from>
    <xdr:to>
      <xdr:col>32</xdr:col>
      <xdr:colOff>31749</xdr:colOff>
      <xdr:row>318</xdr:row>
      <xdr:rowOff>-1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308016-DE42-4513-BCBC-3436DC49C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608542</xdr:colOff>
      <xdr:row>380</xdr:row>
      <xdr:rowOff>4234</xdr:rowOff>
    </xdr:from>
    <xdr:to>
      <xdr:col>15</xdr:col>
      <xdr:colOff>291042</xdr:colOff>
      <xdr:row>392</xdr:row>
      <xdr:rowOff>169333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F22917-2DA6-4C11-ACF7-01630ABF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270270</xdr:colOff>
      <xdr:row>78</xdr:row>
      <xdr:rowOff>151524</xdr:rowOff>
    </xdr:from>
    <xdr:to>
      <xdr:col>34</xdr:col>
      <xdr:colOff>0</xdr:colOff>
      <xdr:row>116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3798281-20FA-4A79-BD24-9B8E434D3DC2}"/>
            </a:ext>
            <a:ext uri="{147F2762-F138-4A5C-976F-8EAC2B608ADB}">
              <a16:predDERef xmlns:a16="http://schemas.microsoft.com/office/drawing/2014/main" pred="{6488D3D5-AA8B-4C5A-9BF1-9DD502C14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p080087/Desktop/Copy%20of%20AA86CZ_MSTR_Test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Overview"/>
      <sheetName val="MuxersDiagrams"/>
      <sheetName val="TrimFlow"/>
      <sheetName val="TestMatrix"/>
      <sheetName val="Trim Table"/>
      <sheetName val="RegMap"/>
      <sheetName val="Package Information&amp;PinOut"/>
      <sheetName val="Sheet3"/>
      <sheetName val="TestHardwareRequirement"/>
      <sheetName val="ScanTest"/>
      <sheetName val="NVM ProgInfo"/>
      <sheetName val="TRIMTARGET_bk"/>
    </sheetNames>
    <sheetDataSet>
      <sheetData sheetId="0"/>
      <sheetData sheetId="1"/>
      <sheetData sheetId="2"/>
      <sheetData sheetId="3"/>
      <sheetData sheetId="4"/>
      <sheetData sheetId="5">
        <row r="80">
          <cell r="B80">
            <v>16</v>
          </cell>
          <cell r="G80">
            <v>7897</v>
          </cell>
        </row>
        <row r="81">
          <cell r="B81">
            <v>17</v>
          </cell>
          <cell r="G81">
            <v>7641.5</v>
          </cell>
        </row>
        <row r="82">
          <cell r="B82">
            <v>18</v>
          </cell>
          <cell r="G82">
            <v>7386</v>
          </cell>
        </row>
        <row r="83">
          <cell r="B83">
            <v>19</v>
          </cell>
          <cell r="G83">
            <v>7161</v>
          </cell>
        </row>
        <row r="84">
          <cell r="B84">
            <v>20</v>
          </cell>
          <cell r="G84">
            <v>6936</v>
          </cell>
        </row>
        <row r="85">
          <cell r="B85">
            <v>21</v>
          </cell>
          <cell r="G85">
            <v>6736</v>
          </cell>
        </row>
        <row r="86">
          <cell r="B86">
            <v>22</v>
          </cell>
          <cell r="G86">
            <v>6536</v>
          </cell>
        </row>
        <row r="87">
          <cell r="B87">
            <v>23</v>
          </cell>
          <cell r="G87">
            <v>6360</v>
          </cell>
        </row>
        <row r="88">
          <cell r="B88">
            <v>24</v>
          </cell>
          <cell r="G88">
            <v>6184</v>
          </cell>
        </row>
        <row r="89">
          <cell r="B89">
            <v>25</v>
          </cell>
          <cell r="G89">
            <v>6025</v>
          </cell>
        </row>
        <row r="90">
          <cell r="B90">
            <v>26</v>
          </cell>
          <cell r="G90">
            <v>5866</v>
          </cell>
        </row>
        <row r="91">
          <cell r="B91">
            <v>27</v>
          </cell>
          <cell r="G91">
            <v>5722.5</v>
          </cell>
        </row>
        <row r="92">
          <cell r="B92">
            <v>28</v>
          </cell>
          <cell r="G92">
            <v>5579</v>
          </cell>
        </row>
        <row r="93">
          <cell r="B93">
            <v>29</v>
          </cell>
          <cell r="G93">
            <v>5449</v>
          </cell>
        </row>
        <row r="94">
          <cell r="B94">
            <v>30</v>
          </cell>
          <cell r="G94">
            <v>5319</v>
          </cell>
        </row>
        <row r="95">
          <cell r="B95">
            <v>31</v>
          </cell>
          <cell r="G95">
            <v>5200.5</v>
          </cell>
        </row>
        <row r="96">
          <cell r="B96">
            <v>0</v>
          </cell>
          <cell r="G96">
            <v>5082</v>
          </cell>
        </row>
        <row r="97">
          <cell r="B97">
            <v>1</v>
          </cell>
          <cell r="G97">
            <v>4974</v>
          </cell>
        </row>
        <row r="98">
          <cell r="B98">
            <v>2</v>
          </cell>
          <cell r="G98">
            <v>4866</v>
          </cell>
        </row>
        <row r="99">
          <cell r="B99">
            <v>3</v>
          </cell>
          <cell r="G99">
            <v>4766.5</v>
          </cell>
        </row>
        <row r="100">
          <cell r="B100">
            <v>4</v>
          </cell>
          <cell r="G100">
            <v>4667</v>
          </cell>
        </row>
        <row r="101">
          <cell r="B101">
            <v>5</v>
          </cell>
          <cell r="G101">
            <v>4575</v>
          </cell>
        </row>
        <row r="102">
          <cell r="B102">
            <v>6</v>
          </cell>
          <cell r="G102">
            <v>4483</v>
          </cell>
        </row>
        <row r="103">
          <cell r="B103">
            <v>7</v>
          </cell>
          <cell r="G103">
            <v>4398.5</v>
          </cell>
        </row>
        <row r="104">
          <cell r="B104">
            <v>8</v>
          </cell>
          <cell r="G104">
            <v>4314</v>
          </cell>
        </row>
        <row r="105">
          <cell r="B105">
            <v>9</v>
          </cell>
          <cell r="G105">
            <v>4235.5</v>
          </cell>
        </row>
        <row r="106">
          <cell r="B106">
            <v>10</v>
          </cell>
          <cell r="G106">
            <v>4157</v>
          </cell>
        </row>
        <row r="107">
          <cell r="B107">
            <v>11</v>
          </cell>
          <cell r="G107">
            <v>4084</v>
          </cell>
        </row>
        <row r="108">
          <cell r="B108">
            <v>12</v>
          </cell>
          <cell r="G108">
            <v>4011</v>
          </cell>
        </row>
        <row r="109">
          <cell r="B109">
            <v>13</v>
          </cell>
          <cell r="G109">
            <v>3943</v>
          </cell>
        </row>
        <row r="110">
          <cell r="B110">
            <v>14</v>
          </cell>
          <cell r="G110">
            <v>3875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../../BZ/DRD/ATE/DFT/MSTR/AA86BZ_MSTR_TestMatrix.xlsx" TargetMode="External"/><Relationship Id="rId1" Type="http://schemas.openxmlformats.org/officeDocument/2006/relationships/hyperlink" Target="../../../../../BZ/DRD/ATE/DFT/MSTR/AA86BZ_MSTR_TestMatrix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  <pageSetUpPr autoPageBreaks="0"/>
  </sheetPr>
  <dimension ref="B2:E14"/>
  <sheetViews>
    <sheetView zoomScale="85" zoomScaleNormal="85" workbookViewId="0">
      <selection activeCell="E7" sqref="E7"/>
    </sheetView>
  </sheetViews>
  <sheetFormatPr defaultRowHeight="14.4" x14ac:dyDescent="0.3"/>
  <cols>
    <col min="1" max="1" width="3.6640625" customWidth="1"/>
    <col min="2" max="2" width="9.6640625" bestFit="1" customWidth="1"/>
    <col min="3" max="3" width="19.33203125" customWidth="1"/>
    <col min="4" max="4" width="100.6640625" customWidth="1"/>
    <col min="5" max="5" width="17" customWidth="1"/>
  </cols>
  <sheetData>
    <row r="2" spans="2:5" s="1" customFormat="1" x14ac:dyDescent="0.3">
      <c r="B2" s="170" t="s">
        <v>0</v>
      </c>
      <c r="C2" s="170" t="s">
        <v>1</v>
      </c>
      <c r="D2" s="170" t="s">
        <v>2</v>
      </c>
      <c r="E2" s="170" t="s">
        <v>3</v>
      </c>
    </row>
    <row r="3" spans="2:5" x14ac:dyDescent="0.3">
      <c r="B3" s="67">
        <v>0</v>
      </c>
      <c r="C3" s="68">
        <v>44211</v>
      </c>
      <c r="D3" s="69" t="s">
        <v>4</v>
      </c>
      <c r="E3" s="67" t="s">
        <v>5</v>
      </c>
    </row>
    <row r="4" spans="2:5" x14ac:dyDescent="0.3">
      <c r="B4" s="67">
        <v>1</v>
      </c>
      <c r="C4" s="68">
        <v>44372</v>
      </c>
      <c r="D4" s="69" t="s">
        <v>6</v>
      </c>
      <c r="E4" s="67" t="s">
        <v>7</v>
      </c>
    </row>
    <row r="5" spans="2:5" x14ac:dyDescent="0.3">
      <c r="B5" s="67">
        <v>2</v>
      </c>
      <c r="C5" s="68">
        <v>44543</v>
      </c>
      <c r="D5" s="172" t="s">
        <v>554</v>
      </c>
      <c r="E5" s="67" t="s">
        <v>555</v>
      </c>
    </row>
    <row r="6" spans="2:5" x14ac:dyDescent="0.3">
      <c r="B6" s="67">
        <v>3</v>
      </c>
      <c r="C6" s="68">
        <v>44858</v>
      </c>
      <c r="D6" s="69" t="s">
        <v>559</v>
      </c>
      <c r="E6" s="67" t="s">
        <v>555</v>
      </c>
    </row>
    <row r="7" spans="2:5" x14ac:dyDescent="0.3">
      <c r="B7" s="67">
        <v>4</v>
      </c>
      <c r="C7" s="68"/>
      <c r="D7" s="69"/>
      <c r="E7" s="67"/>
    </row>
    <row r="8" spans="2:5" x14ac:dyDescent="0.3">
      <c r="B8" s="67">
        <v>5</v>
      </c>
      <c r="C8" s="68"/>
      <c r="D8" s="69"/>
      <c r="E8" s="67"/>
    </row>
    <row r="9" spans="2:5" x14ac:dyDescent="0.3">
      <c r="B9" s="67">
        <v>6</v>
      </c>
      <c r="C9" s="68"/>
      <c r="D9" s="69"/>
      <c r="E9" s="67"/>
    </row>
    <row r="10" spans="2:5" x14ac:dyDescent="0.3">
      <c r="B10" s="67">
        <v>7</v>
      </c>
      <c r="C10" s="68"/>
      <c r="D10" s="69"/>
      <c r="E10" s="67"/>
    </row>
    <row r="11" spans="2:5" x14ac:dyDescent="0.3">
      <c r="B11" s="67">
        <v>8</v>
      </c>
      <c r="C11" s="68"/>
      <c r="D11" s="69"/>
      <c r="E11" s="67"/>
    </row>
    <row r="12" spans="2:5" x14ac:dyDescent="0.3">
      <c r="B12" s="67">
        <v>9</v>
      </c>
      <c r="C12" s="68"/>
      <c r="D12" s="69"/>
      <c r="E12" s="67"/>
    </row>
    <row r="13" spans="2:5" x14ac:dyDescent="0.3">
      <c r="B13" s="67">
        <v>10</v>
      </c>
      <c r="C13" s="68"/>
      <c r="D13" s="69"/>
      <c r="E13" s="67"/>
    </row>
    <row r="14" spans="2:5" x14ac:dyDescent="0.3">
      <c r="B14" s="67"/>
      <c r="C14" s="68"/>
      <c r="D14" s="69"/>
      <c r="E14" s="67"/>
    </row>
  </sheetData>
  <pageMargins left="0.7" right="0.7" top="0.75" bottom="0.75" header="0.3" footer="0.3"/>
  <pageSetup paperSize="9"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3056-D498-4C85-BB97-C3C37BC05556}">
  <sheetPr>
    <tabColor rgb="FF595959"/>
    <pageSetUpPr autoPageBreaks="0"/>
  </sheetPr>
  <dimension ref="A1"/>
  <sheetViews>
    <sheetView workbookViewId="0"/>
  </sheetViews>
  <sheetFormatPr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8EC-2BBF-4D6A-8611-7EFEDA4B3A8F}">
  <sheetPr>
    <tabColor rgb="FF595959"/>
    <pageSetUpPr autoPageBreaks="0"/>
  </sheetPr>
  <dimension ref="A1"/>
  <sheetViews>
    <sheetView workbookViewId="0"/>
  </sheetViews>
  <sheetFormatPr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24AC-16FF-4E8B-B76F-A44472D1406F}">
  <sheetPr>
    <tabColor rgb="FF595959"/>
    <pageSetUpPr autoPageBreaks="0"/>
  </sheetPr>
  <dimension ref="A1"/>
  <sheetViews>
    <sheetView workbookViewId="0">
      <selection activeCell="I15" sqref="I15"/>
    </sheetView>
  </sheetViews>
  <sheetFormatPr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autoPageBreaks="0"/>
  </sheetPr>
  <dimension ref="A1:O33"/>
  <sheetViews>
    <sheetView zoomScale="85" zoomScaleNormal="85" workbookViewId="0">
      <pane ySplit="1" topLeftCell="A2" activePane="bottomLeft" state="frozen"/>
      <selection sqref="A1:C1"/>
      <selection pane="bottomLeft" activeCell="G7" sqref="G7"/>
    </sheetView>
  </sheetViews>
  <sheetFormatPr defaultRowHeight="14.4" x14ac:dyDescent="0.3"/>
  <cols>
    <col min="1" max="1" width="15.33203125" customWidth="1"/>
    <col min="2" max="2" width="16.6640625" customWidth="1"/>
    <col min="3" max="3" width="13.33203125" customWidth="1"/>
    <col min="4" max="4" width="15.33203125" customWidth="1"/>
    <col min="5" max="5" width="19.44140625" bestFit="1" customWidth="1"/>
    <col min="6" max="6" width="13.5546875" bestFit="1" customWidth="1"/>
    <col min="7" max="7" width="10.5546875" customWidth="1"/>
    <col min="8" max="8" width="18.6640625" customWidth="1"/>
    <col min="9" max="9" width="16.33203125" bestFit="1" customWidth="1"/>
    <col min="10" max="12" width="11.44140625" customWidth="1"/>
    <col min="15" max="15" width="14.6640625" customWidth="1"/>
  </cols>
  <sheetData>
    <row r="1" spans="1:15" s="26" customFormat="1" ht="13.8" x14ac:dyDescent="0.3">
      <c r="A1" s="245" t="s">
        <v>9</v>
      </c>
      <c r="B1" s="245"/>
      <c r="C1" s="25"/>
      <c r="D1" s="246" t="s">
        <v>194</v>
      </c>
      <c r="E1" s="246"/>
      <c r="F1" s="171"/>
      <c r="H1" s="27"/>
    </row>
    <row r="3" spans="1:15" s="28" customFormat="1" ht="15.75" customHeight="1" x14ac:dyDescent="0.3">
      <c r="A3" s="150" t="s">
        <v>537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2"/>
      <c r="N3" s="152"/>
      <c r="O3" s="152"/>
    </row>
    <row r="5" spans="1:15" s="16" customFormat="1" ht="15.75" customHeight="1" x14ac:dyDescent="0.3">
      <c r="A5"/>
      <c r="B5" s="163" t="s">
        <v>538</v>
      </c>
      <c r="C5" s="163" t="s">
        <v>539</v>
      </c>
      <c r="D5" s="163" t="s">
        <v>168</v>
      </c>
      <c r="E5"/>
      <c r="G5"/>
      <c r="H5"/>
      <c r="I5"/>
      <c r="J5"/>
      <c r="K5"/>
      <c r="L5"/>
    </row>
    <row r="6" spans="1:15" s="16" customFormat="1" ht="15.75" customHeight="1" x14ac:dyDescent="0.3">
      <c r="A6"/>
      <c r="B6" s="153" t="s">
        <v>540</v>
      </c>
      <c r="C6" s="128">
        <v>4.6500000000000004</v>
      </c>
      <c r="D6" s="70" t="s">
        <v>174</v>
      </c>
      <c r="E6"/>
      <c r="G6"/>
      <c r="H6"/>
      <c r="I6"/>
      <c r="J6"/>
      <c r="K6"/>
      <c r="L6"/>
    </row>
    <row r="7" spans="1:15" s="16" customFormat="1" ht="15.75" customHeight="1" x14ac:dyDescent="0.3">
      <c r="A7"/>
      <c r="B7" s="153" t="s">
        <v>541</v>
      </c>
      <c r="C7" s="128">
        <v>5</v>
      </c>
      <c r="D7" s="70" t="s">
        <v>174</v>
      </c>
      <c r="E7"/>
      <c r="G7"/>
      <c r="H7"/>
      <c r="I7"/>
      <c r="J7"/>
      <c r="K7"/>
      <c r="L7"/>
    </row>
    <row r="8" spans="1:15" s="16" customFormat="1" ht="15.75" customHeight="1" x14ac:dyDescent="0.3">
      <c r="A8"/>
      <c r="B8" s="153" t="s">
        <v>542</v>
      </c>
      <c r="C8" s="128">
        <v>5.0999999999999996</v>
      </c>
      <c r="D8" s="70" t="s">
        <v>174</v>
      </c>
      <c r="E8"/>
      <c r="G8"/>
      <c r="H8"/>
      <c r="I8"/>
      <c r="J8"/>
      <c r="K8"/>
      <c r="L8"/>
    </row>
    <row r="9" spans="1:15" s="16" customFormat="1" ht="15.75" customHeight="1" x14ac:dyDescent="0.3">
      <c r="A9"/>
      <c r="B9" s="153" t="s">
        <v>543</v>
      </c>
      <c r="C9" s="128">
        <v>5.25</v>
      </c>
      <c r="D9" s="70" t="s">
        <v>174</v>
      </c>
      <c r="E9"/>
      <c r="G9"/>
      <c r="H9"/>
      <c r="I9"/>
      <c r="J9"/>
      <c r="K9"/>
      <c r="L9"/>
    </row>
    <row r="11" spans="1:15" s="28" customFormat="1" ht="15.75" customHeight="1" x14ac:dyDescent="0.3">
      <c r="A11" s="150" t="s">
        <v>544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2"/>
      <c r="N11" s="152"/>
      <c r="O11" s="152"/>
    </row>
    <row r="13" spans="1:15" x14ac:dyDescent="0.3">
      <c r="B13" s="163" t="s">
        <v>545</v>
      </c>
      <c r="C13" s="163" t="s">
        <v>546</v>
      </c>
      <c r="D13" s="163" t="s">
        <v>547</v>
      </c>
      <c r="E13" s="163" t="s">
        <v>548</v>
      </c>
      <c r="F13" s="163" t="s">
        <v>168</v>
      </c>
    </row>
    <row r="14" spans="1:15" x14ac:dyDescent="0.3">
      <c r="B14" s="153" t="s">
        <v>430</v>
      </c>
      <c r="C14" s="128">
        <v>3</v>
      </c>
      <c r="D14" s="128">
        <v>2.8</v>
      </c>
      <c r="E14" s="128">
        <f>(C14-D14)*1000</f>
        <v>200.00000000000017</v>
      </c>
      <c r="F14" s="70" t="s">
        <v>174</v>
      </c>
    </row>
    <row r="15" spans="1:15" x14ac:dyDescent="0.3">
      <c r="B15" s="153" t="s">
        <v>431</v>
      </c>
      <c r="C15" s="128">
        <v>3.2</v>
      </c>
      <c r="D15" s="128">
        <v>3</v>
      </c>
      <c r="E15" s="128">
        <f t="shared" ref="E15:E21" si="0">(C15-D15)*1000</f>
        <v>200.00000000000017</v>
      </c>
      <c r="F15" s="70" t="s">
        <v>174</v>
      </c>
    </row>
    <row r="16" spans="1:15" x14ac:dyDescent="0.3">
      <c r="B16" s="153" t="s">
        <v>432</v>
      </c>
      <c r="C16" s="128">
        <v>3.4</v>
      </c>
      <c r="D16" s="128">
        <v>3.2</v>
      </c>
      <c r="E16" s="128">
        <f t="shared" si="0"/>
        <v>199.99999999999974</v>
      </c>
      <c r="F16" s="70" t="s">
        <v>174</v>
      </c>
    </row>
    <row r="17" spans="1:15" x14ac:dyDescent="0.3">
      <c r="B17" s="153" t="s">
        <v>433</v>
      </c>
      <c r="C17" s="128">
        <v>3.6</v>
      </c>
      <c r="D17" s="128">
        <v>3.4</v>
      </c>
      <c r="E17" s="128">
        <f t="shared" si="0"/>
        <v>200.00000000000017</v>
      </c>
      <c r="F17" s="70" t="s">
        <v>174</v>
      </c>
    </row>
    <row r="18" spans="1:15" x14ac:dyDescent="0.3">
      <c r="B18" s="153" t="s">
        <v>434</v>
      </c>
      <c r="C18" s="128">
        <v>3.8</v>
      </c>
      <c r="D18" s="128">
        <v>3.6</v>
      </c>
      <c r="E18" s="128">
        <f t="shared" si="0"/>
        <v>199.99999999999974</v>
      </c>
      <c r="F18" s="70" t="s">
        <v>174</v>
      </c>
    </row>
    <row r="19" spans="1:15" x14ac:dyDescent="0.3">
      <c r="B19" s="153" t="s">
        <v>435</v>
      </c>
      <c r="C19" s="128">
        <v>4</v>
      </c>
      <c r="D19" s="128">
        <v>3.8</v>
      </c>
      <c r="E19" s="128">
        <f t="shared" si="0"/>
        <v>200.00000000000017</v>
      </c>
      <c r="F19" s="70" t="s">
        <v>174</v>
      </c>
    </row>
    <row r="20" spans="1:15" x14ac:dyDescent="0.3">
      <c r="B20" s="153" t="s">
        <v>436</v>
      </c>
      <c r="C20" s="128">
        <v>8</v>
      </c>
      <c r="D20" s="128">
        <v>7</v>
      </c>
      <c r="E20" s="128">
        <f t="shared" si="0"/>
        <v>1000</v>
      </c>
      <c r="F20" s="70" t="s">
        <v>174</v>
      </c>
    </row>
    <row r="21" spans="1:15" x14ac:dyDescent="0.3">
      <c r="B21" s="153" t="s">
        <v>437</v>
      </c>
      <c r="C21" s="128">
        <v>9</v>
      </c>
      <c r="D21" s="128">
        <v>8</v>
      </c>
      <c r="E21" s="128">
        <f t="shared" si="0"/>
        <v>1000</v>
      </c>
      <c r="F21" s="70" t="s">
        <v>174</v>
      </c>
    </row>
    <row r="23" spans="1:15" s="28" customFormat="1" ht="15.75" customHeight="1" x14ac:dyDescent="0.3">
      <c r="A23" s="150" t="s">
        <v>549</v>
      </c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2"/>
      <c r="N23" s="152"/>
      <c r="O23" s="152"/>
    </row>
    <row r="25" spans="1:15" s="16" customFormat="1" ht="15.75" customHeight="1" x14ac:dyDescent="0.3">
      <c r="A25"/>
      <c r="B25" s="163" t="s">
        <v>150</v>
      </c>
      <c r="C25" s="163" t="s">
        <v>546</v>
      </c>
      <c r="D25" s="163" t="s">
        <v>547</v>
      </c>
      <c r="E25" s="163" t="s">
        <v>548</v>
      </c>
      <c r="F25" s="163" t="s">
        <v>548</v>
      </c>
      <c r="G25" s="163" t="s">
        <v>168</v>
      </c>
      <c r="H25"/>
      <c r="I25"/>
      <c r="J25"/>
      <c r="K25"/>
      <c r="L25"/>
    </row>
    <row r="26" spans="1:15" s="16" customFormat="1" ht="28.8" x14ac:dyDescent="0.3">
      <c r="A26"/>
      <c r="B26" s="154" t="s">
        <v>550</v>
      </c>
      <c r="C26" s="67">
        <v>6.15</v>
      </c>
      <c r="D26" s="155">
        <f>C26*(1-F26)</f>
        <v>5.9655000000000005</v>
      </c>
      <c r="E26" s="67">
        <f>(C26-D26)*1000</f>
        <v>184.49999999999989</v>
      </c>
      <c r="F26" s="156">
        <v>0.03</v>
      </c>
      <c r="G26" s="120" t="s">
        <v>174</v>
      </c>
      <c r="H26"/>
      <c r="I26"/>
      <c r="J26"/>
      <c r="K26"/>
      <c r="L26"/>
    </row>
    <row r="27" spans="1:15" s="16" customFormat="1" ht="28.8" x14ac:dyDescent="0.3">
      <c r="A27"/>
      <c r="B27" s="154" t="s">
        <v>551</v>
      </c>
      <c r="C27" s="67">
        <v>16</v>
      </c>
      <c r="D27" s="155">
        <f>C27*(1-F27)</f>
        <v>15.52</v>
      </c>
      <c r="E27" s="67">
        <f>(C27-D27)*1000</f>
        <v>480.00000000000045</v>
      </c>
      <c r="F27" s="156">
        <v>0.03</v>
      </c>
      <c r="G27" s="120" t="s">
        <v>174</v>
      </c>
      <c r="H27"/>
      <c r="I27"/>
      <c r="J27"/>
      <c r="K27"/>
      <c r="L27"/>
    </row>
    <row r="29" spans="1:15" s="28" customFormat="1" ht="15.75" customHeight="1" x14ac:dyDescent="0.3">
      <c r="A29" s="150" t="s">
        <v>552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2"/>
      <c r="N29" s="152"/>
      <c r="O29" s="152"/>
    </row>
    <row r="31" spans="1:15" s="16" customFormat="1" ht="15.75" customHeight="1" x14ac:dyDescent="0.3">
      <c r="A31"/>
      <c r="B31" s="163" t="s">
        <v>553</v>
      </c>
      <c r="C31" s="163" t="s">
        <v>546</v>
      </c>
      <c r="D31" s="163" t="s">
        <v>547</v>
      </c>
      <c r="E31" s="163" t="s">
        <v>548</v>
      </c>
      <c r="F31" s="163" t="s">
        <v>548</v>
      </c>
      <c r="G31" s="163" t="s">
        <v>168</v>
      </c>
      <c r="H31"/>
      <c r="I31"/>
      <c r="J31"/>
      <c r="K31"/>
      <c r="L31"/>
    </row>
    <row r="32" spans="1:15" s="16" customFormat="1" ht="28.8" x14ac:dyDescent="0.3">
      <c r="A32"/>
      <c r="B32" s="154" t="s">
        <v>550</v>
      </c>
      <c r="C32" s="67">
        <v>6.15</v>
      </c>
      <c r="D32" s="155">
        <f>C32*(1-F32)</f>
        <v>5.9655000000000005</v>
      </c>
      <c r="E32" s="67">
        <f>(C32-D32)*1000</f>
        <v>184.49999999999989</v>
      </c>
      <c r="F32" s="156">
        <v>0.03</v>
      </c>
      <c r="G32" s="120" t="s">
        <v>174</v>
      </c>
      <c r="H32"/>
      <c r="I32"/>
      <c r="J32"/>
      <c r="K32"/>
      <c r="L32"/>
    </row>
    <row r="33" spans="1:12" s="16" customFormat="1" ht="28.8" x14ac:dyDescent="0.3">
      <c r="A33"/>
      <c r="B33" s="154" t="s">
        <v>551</v>
      </c>
      <c r="C33" s="67">
        <v>16</v>
      </c>
      <c r="D33" s="155">
        <f>C33*(1-F33)</f>
        <v>15.52</v>
      </c>
      <c r="E33" s="67">
        <f>(C33-D33)*1000</f>
        <v>480.00000000000045</v>
      </c>
      <c r="F33" s="156">
        <v>0.03</v>
      </c>
      <c r="G33" s="120" t="s">
        <v>174</v>
      </c>
      <c r="H33"/>
      <c r="I33"/>
      <c r="J33"/>
      <c r="K33"/>
      <c r="L33"/>
    </row>
  </sheetData>
  <mergeCells count="2">
    <mergeCell ref="A1:B1"/>
    <mergeCell ref="D1:E1"/>
  </mergeCells>
  <hyperlinks>
    <hyperlink ref="A1" location="TESTMATRIX!A1" display="BACK_TESTMATRIX" xr:uid="{00000000-0004-0000-0400-000000000000}"/>
    <hyperlink ref="D1" location="TRIMTABLE!A1" display="BACK_TRIMTABLE" xr:uid="{00000000-0004-0000-0400-000001000000}"/>
    <hyperlink ref="D1:E1" location="TRIM_FLOW!A1" display="BACK_TRIMFLOW" xr:uid="{00000000-0004-0000-0400-000002000000}"/>
  </hyperlinks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BF40-6339-4E2D-8036-FDA9DEC8DFFA}">
  <sheetPr>
    <pageSetUpPr autoPageBreaks="0"/>
  </sheetPr>
  <dimension ref="A1:M3"/>
  <sheetViews>
    <sheetView zoomScale="80" zoomScaleNormal="80" workbookViewId="0">
      <pane xSplit="17" ySplit="2" topLeftCell="R3" activePane="bottomRight" state="frozen"/>
      <selection pane="topRight" activeCell="R1" sqref="R1"/>
      <selection pane="bottomLeft" activeCell="A6" sqref="A6"/>
      <selection pane="bottomRight" activeCell="C23" sqref="C23"/>
    </sheetView>
  </sheetViews>
  <sheetFormatPr defaultRowHeight="14.4" x14ac:dyDescent="0.3"/>
  <cols>
    <col min="1" max="1" width="5.33203125" customWidth="1"/>
    <col min="2" max="2" width="5.33203125" style="45" customWidth="1"/>
    <col min="3" max="3" width="147.33203125" customWidth="1"/>
    <col min="4" max="4" width="50.44140625" customWidth="1"/>
    <col min="5" max="5" width="47.6640625" customWidth="1"/>
    <col min="7" max="7" width="10.6640625" customWidth="1"/>
    <col min="13" max="13" width="8.6640625" style="3"/>
    <col min="15" max="15" width="14.5546875" customWidth="1"/>
    <col min="16" max="16" width="18.33203125" customWidth="1"/>
    <col min="17" max="17" width="10" customWidth="1"/>
    <col min="18" max="18" width="45.6640625" customWidth="1"/>
  </cols>
  <sheetData>
    <row r="1" spans="1:3" x14ac:dyDescent="0.3">
      <c r="A1" t="s">
        <v>8</v>
      </c>
    </row>
    <row r="3" spans="1:3" x14ac:dyDescent="0.3">
      <c r="C3" s="56"/>
    </row>
  </sheetData>
  <pageMargins left="0.7" right="0.7" top="0.75" bottom="0.75" header="0.3" footer="0.3"/>
  <pageSetup paperSize="9"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F0"/>
    <pageSetUpPr autoPageBreaks="0"/>
  </sheetPr>
  <dimension ref="A1:L77"/>
  <sheetViews>
    <sheetView topLeftCell="A30" zoomScale="80" zoomScaleNormal="80" workbookViewId="0">
      <selection activeCell="C65" sqref="C65"/>
    </sheetView>
  </sheetViews>
  <sheetFormatPr defaultRowHeight="14.4" x14ac:dyDescent="0.3"/>
  <cols>
    <col min="1" max="1" width="18" customWidth="1"/>
    <col min="2" max="2" width="6.6640625" customWidth="1"/>
    <col min="3" max="3" width="31.33203125" style="5" customWidth="1"/>
    <col min="4" max="4" width="28" customWidth="1"/>
    <col min="5" max="5" width="43.5546875" customWidth="1"/>
    <col min="6" max="6" width="16.44140625" customWidth="1"/>
    <col min="7" max="7" width="12" bestFit="1" customWidth="1"/>
    <col min="8" max="8" width="36.6640625" customWidth="1"/>
    <col min="9" max="9" width="13.33203125" bestFit="1" customWidth="1"/>
    <col min="10" max="10" width="5.33203125" bestFit="1" customWidth="1"/>
    <col min="11" max="11" width="16.33203125" bestFit="1" customWidth="1"/>
    <col min="12" max="12" width="19.6640625" customWidth="1"/>
    <col min="13" max="13" width="38.44140625" customWidth="1"/>
    <col min="14" max="14" width="17.33203125" bestFit="1" customWidth="1"/>
    <col min="15" max="15" width="15.6640625" customWidth="1"/>
  </cols>
  <sheetData>
    <row r="1" spans="1:12" s="13" customFormat="1" ht="22.5" customHeight="1" x14ac:dyDescent="0.3">
      <c r="A1" s="180" t="s">
        <v>9</v>
      </c>
      <c r="B1" s="180"/>
      <c r="C1" s="180"/>
      <c r="D1" s="183" t="s">
        <v>10</v>
      </c>
      <c r="E1" s="183"/>
      <c r="F1" s="12"/>
      <c r="G1" s="12"/>
    </row>
    <row r="2" spans="1:12" ht="21" x14ac:dyDescent="0.3">
      <c r="A2" s="181" t="s">
        <v>11</v>
      </c>
      <c r="B2" s="182"/>
      <c r="C2" s="182"/>
      <c r="D2" s="182"/>
      <c r="E2" s="182"/>
      <c r="F2" s="182"/>
      <c r="G2" s="182"/>
      <c r="H2" s="70"/>
    </row>
    <row r="3" spans="1:12" s="15" customFormat="1" ht="31.5" customHeight="1" x14ac:dyDescent="0.3">
      <c r="A3" s="164" t="s">
        <v>12</v>
      </c>
      <c r="B3" s="164" t="s">
        <v>13</v>
      </c>
      <c r="C3" s="164" t="s">
        <v>14</v>
      </c>
      <c r="D3" s="164" t="s">
        <v>15</v>
      </c>
      <c r="E3" s="179" t="s">
        <v>16</v>
      </c>
      <c r="F3" s="179"/>
      <c r="G3" s="164" t="s">
        <v>17</v>
      </c>
      <c r="H3" s="164" t="s">
        <v>18</v>
      </c>
      <c r="K3"/>
    </row>
    <row r="4" spans="1:12" x14ac:dyDescent="0.3">
      <c r="A4" s="71" t="s">
        <v>19</v>
      </c>
      <c r="B4" s="72">
        <v>0</v>
      </c>
      <c r="C4" s="73" t="s">
        <v>20</v>
      </c>
      <c r="D4" s="73" t="s">
        <v>20</v>
      </c>
      <c r="E4" s="73" t="s">
        <v>20</v>
      </c>
      <c r="F4" s="74" t="s">
        <v>20</v>
      </c>
      <c r="G4" s="75" t="s">
        <v>20</v>
      </c>
      <c r="H4" s="74"/>
    </row>
    <row r="5" spans="1:12" x14ac:dyDescent="0.3">
      <c r="A5" s="71" t="s">
        <v>21</v>
      </c>
      <c r="B5" s="72">
        <v>1</v>
      </c>
      <c r="C5" s="73" t="s">
        <v>20</v>
      </c>
      <c r="D5" s="73" t="s">
        <v>20</v>
      </c>
      <c r="E5" s="73" t="s">
        <v>20</v>
      </c>
      <c r="F5" s="74" t="s">
        <v>20</v>
      </c>
      <c r="G5" s="75" t="s">
        <v>20</v>
      </c>
      <c r="H5" s="74"/>
      <c r="L5" s="15"/>
    </row>
    <row r="6" spans="1:12" x14ac:dyDescent="0.3">
      <c r="A6" s="71" t="s">
        <v>22</v>
      </c>
      <c r="B6" s="72">
        <v>2</v>
      </c>
      <c r="C6" s="73" t="s">
        <v>20</v>
      </c>
      <c r="D6" s="73" t="s">
        <v>20</v>
      </c>
      <c r="E6" s="73" t="s">
        <v>20</v>
      </c>
      <c r="F6" s="74" t="s">
        <v>20</v>
      </c>
      <c r="G6" s="75" t="s">
        <v>20</v>
      </c>
      <c r="H6" s="74"/>
    </row>
    <row r="7" spans="1:12" x14ac:dyDescent="0.3">
      <c r="A7" s="76" t="s">
        <v>23</v>
      </c>
      <c r="B7" s="77">
        <v>3</v>
      </c>
      <c r="C7" s="78" t="s">
        <v>24</v>
      </c>
      <c r="D7" s="78" t="s">
        <v>25</v>
      </c>
      <c r="E7" s="186" t="s">
        <v>26</v>
      </c>
      <c r="F7" s="79" t="s">
        <v>27</v>
      </c>
      <c r="G7" s="80" t="s">
        <v>28</v>
      </c>
      <c r="H7" s="81"/>
      <c r="L7" s="15"/>
    </row>
    <row r="8" spans="1:12" ht="14.7" customHeight="1" x14ac:dyDescent="0.3">
      <c r="A8" s="82" t="s">
        <v>29</v>
      </c>
      <c r="B8" s="67">
        <v>4</v>
      </c>
      <c r="C8" s="69" t="s">
        <v>30</v>
      </c>
      <c r="D8" s="69"/>
      <c r="E8" s="187"/>
      <c r="F8" s="79" t="s">
        <v>31</v>
      </c>
      <c r="G8" s="80" t="s">
        <v>28</v>
      </c>
      <c r="H8" s="70"/>
    </row>
    <row r="9" spans="1:12" x14ac:dyDescent="0.3">
      <c r="A9" s="82" t="s">
        <v>32</v>
      </c>
      <c r="B9" s="67">
        <v>5</v>
      </c>
      <c r="C9" s="69" t="s">
        <v>33</v>
      </c>
      <c r="D9" s="69"/>
      <c r="E9" s="187"/>
      <c r="F9" s="79" t="s">
        <v>34</v>
      </c>
      <c r="G9" s="80" t="s">
        <v>28</v>
      </c>
      <c r="H9" s="70"/>
      <c r="L9" s="15"/>
    </row>
    <row r="10" spans="1:12" x14ac:dyDescent="0.3">
      <c r="A10" s="82" t="s">
        <v>35</v>
      </c>
      <c r="B10" s="67">
        <v>6</v>
      </c>
      <c r="C10" s="69" t="s">
        <v>36</v>
      </c>
      <c r="D10" s="69"/>
      <c r="E10" s="187"/>
      <c r="F10" s="79" t="s">
        <v>37</v>
      </c>
      <c r="G10" s="80" t="s">
        <v>28</v>
      </c>
      <c r="H10" s="70"/>
    </row>
    <row r="11" spans="1:12" x14ac:dyDescent="0.3">
      <c r="A11" s="82" t="s">
        <v>38</v>
      </c>
      <c r="B11" s="67">
        <v>7</v>
      </c>
      <c r="C11" s="69" t="s">
        <v>39</v>
      </c>
      <c r="D11" s="69"/>
      <c r="E11" s="187"/>
      <c r="F11" s="79" t="s">
        <v>40</v>
      </c>
      <c r="G11" s="80" t="s">
        <v>28</v>
      </c>
      <c r="H11" s="70"/>
      <c r="L11" s="15"/>
    </row>
    <row r="12" spans="1:12" x14ac:dyDescent="0.3">
      <c r="A12" s="82" t="s">
        <v>41</v>
      </c>
      <c r="B12" s="67">
        <v>8</v>
      </c>
      <c r="C12" s="69" t="s">
        <v>42</v>
      </c>
      <c r="D12" s="69"/>
      <c r="E12" s="187"/>
      <c r="F12" s="79" t="s">
        <v>43</v>
      </c>
      <c r="G12" s="67" t="s">
        <v>44</v>
      </c>
      <c r="H12" s="70"/>
    </row>
    <row r="13" spans="1:12" x14ac:dyDescent="0.3">
      <c r="A13" s="82" t="s">
        <v>45</v>
      </c>
      <c r="B13" s="67">
        <v>9</v>
      </c>
      <c r="C13" s="69" t="s">
        <v>46</v>
      </c>
      <c r="D13" s="69"/>
      <c r="E13" s="187"/>
      <c r="F13" s="79" t="s">
        <v>47</v>
      </c>
      <c r="G13" s="67" t="s">
        <v>44</v>
      </c>
      <c r="H13" s="70"/>
    </row>
    <row r="14" spans="1:12" x14ac:dyDescent="0.3">
      <c r="A14" s="82" t="s">
        <v>48</v>
      </c>
      <c r="B14" s="67">
        <v>10</v>
      </c>
      <c r="C14" s="69" t="s">
        <v>49</v>
      </c>
      <c r="D14" s="69"/>
      <c r="E14" s="187"/>
      <c r="F14" s="79" t="s">
        <v>50</v>
      </c>
      <c r="G14" s="80" t="s">
        <v>28</v>
      </c>
      <c r="H14" s="70"/>
    </row>
    <row r="15" spans="1:12" x14ac:dyDescent="0.3">
      <c r="A15" s="82" t="s">
        <v>51</v>
      </c>
      <c r="B15" s="67">
        <v>11</v>
      </c>
      <c r="C15" s="69" t="s">
        <v>52</v>
      </c>
      <c r="D15" s="69" t="s">
        <v>53</v>
      </c>
      <c r="E15" s="187"/>
      <c r="F15" s="79" t="s">
        <v>54</v>
      </c>
      <c r="G15" s="80" t="s">
        <v>28</v>
      </c>
      <c r="H15" s="70"/>
    </row>
    <row r="16" spans="1:12" x14ac:dyDescent="0.3">
      <c r="A16" s="82" t="s">
        <v>55</v>
      </c>
      <c r="B16" s="67">
        <v>12</v>
      </c>
      <c r="C16" s="69" t="s">
        <v>56</v>
      </c>
      <c r="D16" s="69"/>
      <c r="E16" s="187"/>
      <c r="F16" s="79" t="s">
        <v>57</v>
      </c>
      <c r="G16" s="80" t="s">
        <v>28</v>
      </c>
      <c r="H16" s="70"/>
    </row>
    <row r="17" spans="1:9" x14ac:dyDescent="0.3">
      <c r="A17" s="82" t="s">
        <v>58</v>
      </c>
      <c r="B17" s="67">
        <v>13</v>
      </c>
      <c r="C17" s="69" t="s">
        <v>59</v>
      </c>
      <c r="D17" s="69"/>
      <c r="E17" s="187"/>
      <c r="F17" s="79" t="s">
        <v>60</v>
      </c>
      <c r="G17" s="80" t="s">
        <v>28</v>
      </c>
      <c r="H17" s="70"/>
    </row>
    <row r="18" spans="1:9" x14ac:dyDescent="0.3">
      <c r="A18" s="76" t="s">
        <v>61</v>
      </c>
      <c r="B18" s="77">
        <v>14</v>
      </c>
      <c r="C18" s="83" t="s">
        <v>62</v>
      </c>
      <c r="D18" s="184" t="s">
        <v>63</v>
      </c>
      <c r="E18" s="187"/>
      <c r="F18" s="79" t="s">
        <v>64</v>
      </c>
      <c r="G18" s="80" t="s">
        <v>28</v>
      </c>
      <c r="H18" s="81"/>
    </row>
    <row r="19" spans="1:9" x14ac:dyDescent="0.3">
      <c r="A19" s="76" t="s">
        <v>65</v>
      </c>
      <c r="B19" s="77">
        <v>15</v>
      </c>
      <c r="C19" s="83" t="s">
        <v>66</v>
      </c>
      <c r="D19" s="185"/>
      <c r="E19" s="188"/>
      <c r="F19" s="79" t="s">
        <v>67</v>
      </c>
      <c r="G19" s="80" t="s">
        <v>28</v>
      </c>
      <c r="H19" s="81"/>
    </row>
    <row r="20" spans="1:9" ht="15.6" x14ac:dyDescent="0.3">
      <c r="B20" s="2"/>
    </row>
    <row r="21" spans="1:9" ht="21" x14ac:dyDescent="0.3">
      <c r="A21" s="181" t="s">
        <v>68</v>
      </c>
      <c r="B21" s="182"/>
      <c r="C21" s="182"/>
      <c r="D21" s="182"/>
      <c r="E21" s="182"/>
      <c r="F21" s="182"/>
      <c r="G21" s="182"/>
      <c r="H21" s="70"/>
    </row>
    <row r="22" spans="1:9" ht="30" customHeight="1" x14ac:dyDescent="0.3">
      <c r="A22" s="164" t="s">
        <v>69</v>
      </c>
      <c r="B22" s="164" t="s">
        <v>13</v>
      </c>
      <c r="C22" s="164" t="s">
        <v>70</v>
      </c>
      <c r="D22" s="164" t="s">
        <v>15</v>
      </c>
      <c r="E22" s="179" t="s">
        <v>16</v>
      </c>
      <c r="F22" s="179"/>
      <c r="G22" s="164" t="s">
        <v>17</v>
      </c>
      <c r="H22" s="164" t="s">
        <v>18</v>
      </c>
    </row>
    <row r="23" spans="1:9" x14ac:dyDescent="0.3">
      <c r="A23" s="84" t="s">
        <v>19</v>
      </c>
      <c r="B23" s="67">
        <v>0</v>
      </c>
      <c r="C23" s="85" t="s">
        <v>71</v>
      </c>
      <c r="D23" s="173" t="s">
        <v>72</v>
      </c>
      <c r="E23" s="176" t="s">
        <v>73</v>
      </c>
      <c r="F23" s="79" t="s">
        <v>74</v>
      </c>
      <c r="G23" s="67"/>
      <c r="H23" s="70" t="s">
        <v>75</v>
      </c>
    </row>
    <row r="24" spans="1:9" ht="30" customHeight="1" x14ac:dyDescent="0.3">
      <c r="A24" s="84" t="s">
        <v>21</v>
      </c>
      <c r="B24" s="67">
        <v>1</v>
      </c>
      <c r="C24" s="69" t="s">
        <v>76</v>
      </c>
      <c r="D24" s="174"/>
      <c r="E24" s="177"/>
      <c r="F24" s="79" t="s">
        <v>77</v>
      </c>
      <c r="G24" s="86"/>
      <c r="H24" s="70"/>
      <c r="I24" t="s">
        <v>78</v>
      </c>
    </row>
    <row r="25" spans="1:9" x14ac:dyDescent="0.3">
      <c r="A25" s="84" t="s">
        <v>22</v>
      </c>
      <c r="B25" s="67">
        <v>2</v>
      </c>
      <c r="C25" s="69" t="s">
        <v>79</v>
      </c>
      <c r="D25" s="174"/>
      <c r="E25" s="177"/>
      <c r="F25" s="79" t="s">
        <v>80</v>
      </c>
      <c r="G25" s="86"/>
      <c r="H25" s="70"/>
    </row>
    <row r="26" spans="1:9" x14ac:dyDescent="0.3">
      <c r="A26" s="84" t="s">
        <v>23</v>
      </c>
      <c r="B26" s="67">
        <v>3</v>
      </c>
      <c r="C26" s="69" t="s">
        <v>81</v>
      </c>
      <c r="D26" s="174"/>
      <c r="E26" s="177"/>
      <c r="F26" s="79" t="s">
        <v>82</v>
      </c>
      <c r="G26" s="87"/>
      <c r="H26" s="70"/>
    </row>
    <row r="27" spans="1:9" x14ac:dyDescent="0.3">
      <c r="A27" s="84" t="s">
        <v>29</v>
      </c>
      <c r="B27" s="67">
        <v>4</v>
      </c>
      <c r="C27" s="69" t="s">
        <v>83</v>
      </c>
      <c r="D27" s="174"/>
      <c r="E27" s="177"/>
      <c r="F27" s="79" t="s">
        <v>84</v>
      </c>
      <c r="G27" s="87"/>
      <c r="H27" s="70"/>
    </row>
    <row r="28" spans="1:9" x14ac:dyDescent="0.3">
      <c r="A28" s="84" t="s">
        <v>32</v>
      </c>
      <c r="B28" s="67">
        <v>5</v>
      </c>
      <c r="C28" s="69" t="s">
        <v>85</v>
      </c>
      <c r="D28" s="174"/>
      <c r="E28" s="177"/>
      <c r="F28" s="79" t="s">
        <v>86</v>
      </c>
      <c r="G28" s="87"/>
      <c r="H28" s="70"/>
    </row>
    <row r="29" spans="1:9" x14ac:dyDescent="0.3">
      <c r="A29" s="84" t="s">
        <v>35</v>
      </c>
      <c r="B29" s="67">
        <v>6</v>
      </c>
      <c r="C29" s="69" t="s">
        <v>87</v>
      </c>
      <c r="D29" s="174"/>
      <c r="E29" s="177"/>
      <c r="F29" s="79" t="s">
        <v>88</v>
      </c>
      <c r="G29" s="87"/>
      <c r="H29" s="70"/>
    </row>
    <row r="30" spans="1:9" x14ac:dyDescent="0.3">
      <c r="A30" s="84" t="s">
        <v>38</v>
      </c>
      <c r="B30" s="67">
        <v>7</v>
      </c>
      <c r="C30" s="69" t="s">
        <v>89</v>
      </c>
      <c r="D30" s="174"/>
      <c r="E30" s="177"/>
      <c r="F30" s="79" t="s">
        <v>90</v>
      </c>
      <c r="G30" s="87"/>
      <c r="H30" s="70"/>
    </row>
    <row r="31" spans="1:9" x14ac:dyDescent="0.3">
      <c r="A31" s="84" t="s">
        <v>41</v>
      </c>
      <c r="B31" s="67">
        <v>8</v>
      </c>
      <c r="C31" s="69" t="s">
        <v>91</v>
      </c>
      <c r="D31" s="174"/>
      <c r="E31" s="177"/>
      <c r="F31" s="79" t="s">
        <v>92</v>
      </c>
      <c r="G31" s="87"/>
      <c r="H31" s="70"/>
    </row>
    <row r="32" spans="1:9" x14ac:dyDescent="0.3">
      <c r="A32" s="84" t="s">
        <v>45</v>
      </c>
      <c r="B32" s="67">
        <v>9</v>
      </c>
      <c r="C32" s="69" t="s">
        <v>93</v>
      </c>
      <c r="D32" s="174"/>
      <c r="E32" s="177"/>
      <c r="F32" s="79" t="s">
        <v>94</v>
      </c>
      <c r="G32" s="88"/>
      <c r="H32" s="70"/>
    </row>
    <row r="33" spans="1:8" x14ac:dyDescent="0.3">
      <c r="A33" s="84" t="s">
        <v>48</v>
      </c>
      <c r="B33" s="67">
        <v>10</v>
      </c>
      <c r="C33" s="69" t="s">
        <v>95</v>
      </c>
      <c r="D33" s="174"/>
      <c r="E33" s="177"/>
      <c r="F33" s="79" t="s">
        <v>96</v>
      </c>
      <c r="G33" s="88"/>
      <c r="H33" s="70"/>
    </row>
    <row r="34" spans="1:8" x14ac:dyDescent="0.3">
      <c r="A34" s="84" t="s">
        <v>51</v>
      </c>
      <c r="B34" s="67">
        <v>11</v>
      </c>
      <c r="C34" s="69" t="s">
        <v>97</v>
      </c>
      <c r="D34" s="174"/>
      <c r="E34" s="177"/>
      <c r="F34" s="79" t="s">
        <v>98</v>
      </c>
      <c r="G34" s="88"/>
      <c r="H34" s="70"/>
    </row>
    <row r="35" spans="1:8" x14ac:dyDescent="0.3">
      <c r="A35" s="84" t="s">
        <v>55</v>
      </c>
      <c r="B35" s="67">
        <v>12</v>
      </c>
      <c r="C35" s="69" t="s">
        <v>99</v>
      </c>
      <c r="D35" s="174"/>
      <c r="E35" s="177"/>
      <c r="F35" s="79" t="s">
        <v>100</v>
      </c>
      <c r="G35" s="88"/>
      <c r="H35" s="70"/>
    </row>
    <row r="36" spans="1:8" x14ac:dyDescent="0.3">
      <c r="A36" s="84" t="s">
        <v>58</v>
      </c>
      <c r="B36" s="67">
        <v>13</v>
      </c>
      <c r="C36" s="69" t="s">
        <v>101</v>
      </c>
      <c r="D36" s="174"/>
      <c r="E36" s="177"/>
      <c r="F36" s="79" t="s">
        <v>102</v>
      </c>
      <c r="G36" s="88"/>
      <c r="H36" s="70"/>
    </row>
    <row r="37" spans="1:8" x14ac:dyDescent="0.3">
      <c r="A37" s="84" t="s">
        <v>61</v>
      </c>
      <c r="B37" s="67">
        <v>14</v>
      </c>
      <c r="C37" s="69" t="s">
        <v>101</v>
      </c>
      <c r="D37" s="174"/>
      <c r="E37" s="177"/>
      <c r="F37" s="79" t="s">
        <v>103</v>
      </c>
      <c r="G37" s="88"/>
      <c r="H37" s="70"/>
    </row>
    <row r="38" spans="1:8" x14ac:dyDescent="0.3">
      <c r="A38" s="84" t="s">
        <v>65</v>
      </c>
      <c r="B38" s="67">
        <v>15</v>
      </c>
      <c r="C38" s="89" t="s">
        <v>104</v>
      </c>
      <c r="D38" s="175"/>
      <c r="E38" s="178"/>
      <c r="F38" s="79" t="s">
        <v>105</v>
      </c>
      <c r="G38" s="88"/>
      <c r="H38" s="70" t="s">
        <v>106</v>
      </c>
    </row>
    <row r="41" spans="1:8" ht="21" x14ac:dyDescent="0.3">
      <c r="A41" s="193" t="s">
        <v>107</v>
      </c>
      <c r="B41" s="194"/>
      <c r="C41" s="194"/>
      <c r="D41" s="194"/>
      <c r="E41" s="194"/>
      <c r="F41" s="194"/>
      <c r="G41" s="195"/>
    </row>
    <row r="42" spans="1:8" x14ac:dyDescent="0.3">
      <c r="A42" s="164" t="s">
        <v>108</v>
      </c>
      <c r="B42" s="164" t="s">
        <v>13</v>
      </c>
      <c r="C42" s="164" t="s">
        <v>14</v>
      </c>
      <c r="D42" s="164" t="s">
        <v>15</v>
      </c>
      <c r="E42" s="179" t="s">
        <v>16</v>
      </c>
      <c r="F42" s="179"/>
      <c r="G42" s="164" t="s">
        <v>17</v>
      </c>
      <c r="H42" s="164" t="s">
        <v>18</v>
      </c>
    </row>
    <row r="43" spans="1:8" x14ac:dyDescent="0.3">
      <c r="A43" s="82" t="s">
        <v>19</v>
      </c>
      <c r="B43" s="67">
        <v>0</v>
      </c>
      <c r="C43" s="90" t="s">
        <v>8</v>
      </c>
      <c r="D43" s="90"/>
      <c r="E43" s="90" t="s">
        <v>20</v>
      </c>
      <c r="F43" s="70" t="s">
        <v>20</v>
      </c>
      <c r="G43" s="67" t="s">
        <v>20</v>
      </c>
      <c r="H43" s="70"/>
    </row>
    <row r="44" spans="1:8" x14ac:dyDescent="0.3">
      <c r="A44" s="82" t="s">
        <v>21</v>
      </c>
      <c r="B44" s="67">
        <v>1</v>
      </c>
      <c r="C44" s="69" t="s">
        <v>109</v>
      </c>
      <c r="D44" s="69"/>
      <c r="E44" s="196" t="s">
        <v>110</v>
      </c>
      <c r="F44" s="79" t="s">
        <v>111</v>
      </c>
      <c r="G44" s="67" t="s">
        <v>28</v>
      </c>
      <c r="H44" s="70"/>
    </row>
    <row r="45" spans="1:8" x14ac:dyDescent="0.3">
      <c r="A45" s="82" t="s">
        <v>22</v>
      </c>
      <c r="B45" s="67">
        <v>2</v>
      </c>
      <c r="C45" s="69" t="s">
        <v>112</v>
      </c>
      <c r="D45" s="69" t="s">
        <v>113</v>
      </c>
      <c r="E45" s="196"/>
      <c r="F45" s="79" t="s">
        <v>114</v>
      </c>
      <c r="G45" s="67" t="s">
        <v>28</v>
      </c>
      <c r="H45" s="70"/>
    </row>
    <row r="46" spans="1:8" x14ac:dyDescent="0.3">
      <c r="A46" s="82" t="s">
        <v>23</v>
      </c>
      <c r="B46" s="67">
        <v>3</v>
      </c>
      <c r="C46" s="69" t="s">
        <v>115</v>
      </c>
      <c r="D46" s="69"/>
      <c r="E46" s="196"/>
      <c r="F46" s="79" t="s">
        <v>116</v>
      </c>
      <c r="G46" s="67" t="s">
        <v>28</v>
      </c>
      <c r="H46" s="70"/>
    </row>
    <row r="47" spans="1:8" x14ac:dyDescent="0.3">
      <c r="A47" s="82" t="s">
        <v>29</v>
      </c>
      <c r="B47" s="67">
        <v>4</v>
      </c>
      <c r="C47" s="69" t="s">
        <v>117</v>
      </c>
      <c r="D47" s="69"/>
      <c r="E47" s="196"/>
      <c r="F47" s="79" t="s">
        <v>118</v>
      </c>
      <c r="G47" s="67" t="s">
        <v>28</v>
      </c>
      <c r="H47" s="70"/>
    </row>
    <row r="48" spans="1:8" x14ac:dyDescent="0.3">
      <c r="A48" s="82" t="s">
        <v>32</v>
      </c>
      <c r="B48" s="67">
        <v>5</v>
      </c>
      <c r="C48" s="69" t="s">
        <v>101</v>
      </c>
      <c r="D48" s="69"/>
      <c r="E48" s="196"/>
      <c r="F48" s="79" t="s">
        <v>119</v>
      </c>
      <c r="G48" s="67" t="s">
        <v>28</v>
      </c>
      <c r="H48" s="70"/>
    </row>
    <row r="49" spans="1:8" x14ac:dyDescent="0.3">
      <c r="A49" s="82" t="s">
        <v>35</v>
      </c>
      <c r="B49" s="67">
        <v>6</v>
      </c>
      <c r="C49" s="69" t="s">
        <v>101</v>
      </c>
      <c r="D49" s="69"/>
      <c r="E49" s="196"/>
      <c r="F49" s="79" t="s">
        <v>120</v>
      </c>
      <c r="G49" s="67" t="s">
        <v>28</v>
      </c>
      <c r="H49" s="70"/>
    </row>
    <row r="50" spans="1:8" x14ac:dyDescent="0.3">
      <c r="A50" s="91" t="s">
        <v>38</v>
      </c>
      <c r="B50" s="92">
        <v>7</v>
      </c>
      <c r="C50" s="93" t="s">
        <v>101</v>
      </c>
      <c r="D50" s="93"/>
      <c r="E50" s="196"/>
      <c r="F50" s="79" t="s">
        <v>121</v>
      </c>
      <c r="G50" s="92" t="s">
        <v>28</v>
      </c>
      <c r="H50" s="94"/>
    </row>
    <row r="51" spans="1:8" x14ac:dyDescent="0.3">
      <c r="A51" s="82" t="s">
        <v>41</v>
      </c>
      <c r="B51" s="67">
        <v>8</v>
      </c>
      <c r="C51" s="69" t="s">
        <v>122</v>
      </c>
      <c r="D51" s="69"/>
      <c r="E51" s="196"/>
      <c r="F51" s="79" t="s">
        <v>123</v>
      </c>
      <c r="G51" s="67" t="s">
        <v>28</v>
      </c>
      <c r="H51" s="70"/>
    </row>
    <row r="52" spans="1:8" x14ac:dyDescent="0.3">
      <c r="A52" s="82" t="s">
        <v>45</v>
      </c>
      <c r="B52" s="67">
        <v>9</v>
      </c>
      <c r="C52" s="69" t="s">
        <v>124</v>
      </c>
      <c r="D52" s="69" t="s">
        <v>125</v>
      </c>
      <c r="E52" s="196"/>
      <c r="F52" s="79" t="s">
        <v>126</v>
      </c>
      <c r="G52" s="67" t="s">
        <v>44</v>
      </c>
      <c r="H52" s="70"/>
    </row>
    <row r="53" spans="1:8" x14ac:dyDescent="0.3">
      <c r="A53" s="82" t="s">
        <v>48</v>
      </c>
      <c r="B53" s="67">
        <v>10</v>
      </c>
      <c r="C53" s="69" t="s">
        <v>127</v>
      </c>
      <c r="D53" s="69" t="s">
        <v>128</v>
      </c>
      <c r="E53" s="196"/>
      <c r="F53" s="79" t="s">
        <v>129</v>
      </c>
      <c r="G53" s="67" t="s">
        <v>28</v>
      </c>
      <c r="H53" s="70"/>
    </row>
    <row r="54" spans="1:8" x14ac:dyDescent="0.3">
      <c r="A54" s="95" t="s">
        <v>51</v>
      </c>
      <c r="B54" s="96">
        <v>11</v>
      </c>
      <c r="C54" s="97" t="s">
        <v>130</v>
      </c>
      <c r="D54" s="97" t="s">
        <v>131</v>
      </c>
      <c r="E54" s="196"/>
      <c r="F54" s="98" t="s">
        <v>132</v>
      </c>
      <c r="G54" s="96"/>
      <c r="H54" s="70"/>
    </row>
    <row r="55" spans="1:8" x14ac:dyDescent="0.3">
      <c r="A55" s="95" t="s">
        <v>55</v>
      </c>
      <c r="B55" s="96">
        <v>12</v>
      </c>
      <c r="C55" s="97" t="s">
        <v>130</v>
      </c>
      <c r="D55" s="97" t="s">
        <v>131</v>
      </c>
      <c r="E55" s="196"/>
      <c r="F55" s="98" t="s">
        <v>133</v>
      </c>
      <c r="G55" s="96"/>
      <c r="H55" s="70"/>
    </row>
    <row r="56" spans="1:8" x14ac:dyDescent="0.3">
      <c r="A56" s="95" t="s">
        <v>58</v>
      </c>
      <c r="B56" s="96">
        <v>13</v>
      </c>
      <c r="C56" s="97" t="s">
        <v>130</v>
      </c>
      <c r="D56" s="97" t="s">
        <v>131</v>
      </c>
      <c r="E56" s="196"/>
      <c r="F56" s="98" t="s">
        <v>134</v>
      </c>
      <c r="G56" s="96"/>
      <c r="H56" s="70"/>
    </row>
    <row r="57" spans="1:8" x14ac:dyDescent="0.3">
      <c r="A57" s="95" t="s">
        <v>61</v>
      </c>
      <c r="B57" s="96">
        <v>14</v>
      </c>
      <c r="C57" s="97" t="s">
        <v>130</v>
      </c>
      <c r="D57" s="97" t="s">
        <v>131</v>
      </c>
      <c r="E57" s="196"/>
      <c r="F57" s="98" t="s">
        <v>135</v>
      </c>
      <c r="G57" s="96"/>
      <c r="H57" s="70"/>
    </row>
    <row r="58" spans="1:8" x14ac:dyDescent="0.3">
      <c r="A58" s="95" t="s">
        <v>65</v>
      </c>
      <c r="B58" s="96">
        <v>15</v>
      </c>
      <c r="C58" s="97" t="s">
        <v>136</v>
      </c>
      <c r="D58" s="97" t="s">
        <v>131</v>
      </c>
      <c r="E58" s="196"/>
      <c r="F58" s="98" t="s">
        <v>137</v>
      </c>
      <c r="G58" s="96"/>
      <c r="H58" s="70"/>
    </row>
    <row r="60" spans="1:8" ht="21" x14ac:dyDescent="0.3">
      <c r="A60" s="189" t="s">
        <v>138</v>
      </c>
      <c r="B60" s="190"/>
      <c r="C60" s="190"/>
      <c r="D60" s="190"/>
      <c r="E60" s="190"/>
      <c r="F60" s="190"/>
      <c r="G60" s="191"/>
    </row>
    <row r="61" spans="1:8" x14ac:dyDescent="0.3">
      <c r="A61" s="164" t="s">
        <v>108</v>
      </c>
      <c r="B61" s="164" t="s">
        <v>13</v>
      </c>
      <c r="C61" s="164" t="s">
        <v>70</v>
      </c>
      <c r="D61" s="164" t="s">
        <v>15</v>
      </c>
      <c r="E61" s="179" t="s">
        <v>16</v>
      </c>
      <c r="F61" s="179"/>
      <c r="G61" s="164" t="s">
        <v>17</v>
      </c>
      <c r="H61" s="164" t="s">
        <v>18</v>
      </c>
    </row>
    <row r="62" spans="1:8" x14ac:dyDescent="0.3">
      <c r="A62" s="84" t="s">
        <v>19</v>
      </c>
      <c r="B62" s="67">
        <v>0</v>
      </c>
      <c r="C62" s="90" t="s">
        <v>20</v>
      </c>
      <c r="D62" s="90" t="s">
        <v>20</v>
      </c>
      <c r="E62" s="70" t="s">
        <v>20</v>
      </c>
      <c r="F62" s="70" t="s">
        <v>20</v>
      </c>
      <c r="G62" s="67" t="s">
        <v>20</v>
      </c>
      <c r="H62" s="70"/>
    </row>
    <row r="63" spans="1:8" x14ac:dyDescent="0.3">
      <c r="A63" s="84" t="s">
        <v>21</v>
      </c>
      <c r="B63" s="67">
        <v>1</v>
      </c>
      <c r="C63" s="69" t="s">
        <v>139</v>
      </c>
      <c r="D63" s="192" t="s">
        <v>140</v>
      </c>
      <c r="E63" s="192" t="s">
        <v>141</v>
      </c>
      <c r="F63" s="79" t="s">
        <v>111</v>
      </c>
      <c r="G63" s="86"/>
      <c r="H63" s="70"/>
    </row>
    <row r="64" spans="1:8" x14ac:dyDescent="0.3">
      <c r="A64" s="84" t="s">
        <v>22</v>
      </c>
      <c r="B64" s="67">
        <v>2</v>
      </c>
      <c r="C64" s="69" t="s">
        <v>142</v>
      </c>
      <c r="D64" s="192"/>
      <c r="E64" s="192"/>
      <c r="F64" s="79" t="s">
        <v>114</v>
      </c>
      <c r="G64" s="86"/>
      <c r="H64" s="70"/>
    </row>
    <row r="65" spans="1:8" x14ac:dyDescent="0.3">
      <c r="A65" s="84" t="s">
        <v>23</v>
      </c>
      <c r="B65" s="67">
        <v>3</v>
      </c>
      <c r="C65" s="69" t="s">
        <v>143</v>
      </c>
      <c r="D65" s="192"/>
      <c r="E65" s="192"/>
      <c r="F65" s="79" t="s">
        <v>116</v>
      </c>
      <c r="G65" s="87"/>
      <c r="H65" s="70"/>
    </row>
    <row r="66" spans="1:8" x14ac:dyDescent="0.3">
      <c r="A66" s="84" t="s">
        <v>29</v>
      </c>
      <c r="B66" s="67">
        <v>4</v>
      </c>
      <c r="C66" s="69" t="s">
        <v>144</v>
      </c>
      <c r="D66" s="192"/>
      <c r="E66" s="192"/>
      <c r="F66" s="79" t="s">
        <v>118</v>
      </c>
      <c r="G66" s="87"/>
      <c r="H66" s="70" t="s">
        <v>145</v>
      </c>
    </row>
    <row r="67" spans="1:8" x14ac:dyDescent="0.3">
      <c r="A67" s="84" t="s">
        <v>32</v>
      </c>
      <c r="B67" s="67">
        <v>5</v>
      </c>
      <c r="C67" s="69" t="s">
        <v>146</v>
      </c>
      <c r="D67" s="192"/>
      <c r="E67" s="192"/>
      <c r="F67" s="79" t="s">
        <v>119</v>
      </c>
      <c r="G67" s="87"/>
      <c r="H67" s="70" t="s">
        <v>147</v>
      </c>
    </row>
    <row r="68" spans="1:8" x14ac:dyDescent="0.3">
      <c r="A68" s="84" t="s">
        <v>35</v>
      </c>
      <c r="B68" s="67">
        <v>6</v>
      </c>
      <c r="C68" s="69" t="s">
        <v>148</v>
      </c>
      <c r="D68" s="192"/>
      <c r="E68" s="192"/>
      <c r="F68" s="79" t="s">
        <v>120</v>
      </c>
      <c r="G68" s="87"/>
      <c r="H68" s="70" t="s">
        <v>149</v>
      </c>
    </row>
    <row r="69" spans="1:8" x14ac:dyDescent="0.3">
      <c r="A69" s="84" t="s">
        <v>38</v>
      </c>
      <c r="B69" s="67">
        <v>7</v>
      </c>
      <c r="C69" s="69" t="s">
        <v>150</v>
      </c>
      <c r="D69" s="192"/>
      <c r="E69" s="192"/>
      <c r="F69" s="79" t="s">
        <v>121</v>
      </c>
      <c r="G69" s="87"/>
      <c r="H69" s="70"/>
    </row>
    <row r="70" spans="1:8" x14ac:dyDescent="0.3">
      <c r="A70" s="84" t="s">
        <v>41</v>
      </c>
      <c r="B70" s="67">
        <v>8</v>
      </c>
      <c r="C70" s="69" t="s">
        <v>151</v>
      </c>
      <c r="D70" s="192"/>
      <c r="E70" s="192"/>
      <c r="F70" s="79" t="s">
        <v>123</v>
      </c>
      <c r="G70" s="87"/>
      <c r="H70" s="70"/>
    </row>
    <row r="71" spans="1:8" x14ac:dyDescent="0.3">
      <c r="A71" s="84" t="s">
        <v>45</v>
      </c>
      <c r="B71" s="67">
        <v>9</v>
      </c>
      <c r="C71" s="69" t="s">
        <v>152</v>
      </c>
      <c r="D71" s="192"/>
      <c r="E71" s="192"/>
      <c r="F71" s="79" t="s">
        <v>126</v>
      </c>
      <c r="G71" s="88"/>
      <c r="H71" s="70" t="s">
        <v>153</v>
      </c>
    </row>
    <row r="72" spans="1:8" x14ac:dyDescent="0.3">
      <c r="A72" s="84" t="s">
        <v>48</v>
      </c>
      <c r="B72" s="67">
        <v>10</v>
      </c>
      <c r="C72" s="69" t="s">
        <v>154</v>
      </c>
      <c r="D72" s="192"/>
      <c r="E72" s="192"/>
      <c r="F72" s="79" t="s">
        <v>129</v>
      </c>
      <c r="G72" s="88"/>
      <c r="H72" s="70" t="s">
        <v>155</v>
      </c>
    </row>
    <row r="73" spans="1:8" x14ac:dyDescent="0.3">
      <c r="A73" s="84" t="s">
        <v>51</v>
      </c>
      <c r="B73" s="67">
        <v>11</v>
      </c>
      <c r="C73" s="69" t="s">
        <v>156</v>
      </c>
      <c r="D73" s="192"/>
      <c r="E73" s="192"/>
      <c r="F73" s="79" t="s">
        <v>132</v>
      </c>
      <c r="G73" s="88"/>
      <c r="H73" s="70" t="s">
        <v>157</v>
      </c>
    </row>
    <row r="74" spans="1:8" x14ac:dyDescent="0.3">
      <c r="A74" s="84" t="s">
        <v>55</v>
      </c>
      <c r="B74" s="67">
        <v>12</v>
      </c>
      <c r="C74" s="69" t="s">
        <v>158</v>
      </c>
      <c r="D74" s="192"/>
      <c r="E74" s="192"/>
      <c r="F74" s="79" t="s">
        <v>133</v>
      </c>
      <c r="G74" s="88"/>
      <c r="H74" s="70" t="s">
        <v>159</v>
      </c>
    </row>
    <row r="75" spans="1:8" x14ac:dyDescent="0.3">
      <c r="A75" s="84" t="s">
        <v>58</v>
      </c>
      <c r="B75" s="67">
        <v>13</v>
      </c>
      <c r="C75" s="69" t="s">
        <v>160</v>
      </c>
      <c r="D75" s="192"/>
      <c r="E75" s="192"/>
      <c r="F75" s="79" t="s">
        <v>134</v>
      </c>
      <c r="G75" s="88"/>
      <c r="H75" s="70" t="s">
        <v>161</v>
      </c>
    </row>
    <row r="76" spans="1:8" x14ac:dyDescent="0.3">
      <c r="A76" s="84" t="s">
        <v>61</v>
      </c>
      <c r="B76" s="67">
        <v>14</v>
      </c>
      <c r="C76" s="69" t="s">
        <v>162</v>
      </c>
      <c r="D76" s="192"/>
      <c r="E76" s="192"/>
      <c r="F76" s="79" t="s">
        <v>135</v>
      </c>
      <c r="G76" s="88"/>
      <c r="H76" s="70" t="s">
        <v>161</v>
      </c>
    </row>
    <row r="77" spans="1:8" x14ac:dyDescent="0.3">
      <c r="A77" s="84" t="s">
        <v>65</v>
      </c>
      <c r="B77" s="67">
        <v>15</v>
      </c>
      <c r="C77" s="69" t="s">
        <v>163</v>
      </c>
      <c r="D77" s="192"/>
      <c r="E77" s="192"/>
      <c r="F77" s="79" t="s">
        <v>137</v>
      </c>
      <c r="G77" s="88"/>
      <c r="H77" s="70"/>
    </row>
  </sheetData>
  <mergeCells count="17">
    <mergeCell ref="A60:G60"/>
    <mergeCell ref="E61:F61"/>
    <mergeCell ref="D63:D77"/>
    <mergeCell ref="E63:E77"/>
    <mergeCell ref="A41:G41"/>
    <mergeCell ref="E42:F42"/>
    <mergeCell ref="E44:E58"/>
    <mergeCell ref="D23:D38"/>
    <mergeCell ref="E23:E38"/>
    <mergeCell ref="E22:F22"/>
    <mergeCell ref="A1:C1"/>
    <mergeCell ref="A21:G21"/>
    <mergeCell ref="A2:G2"/>
    <mergeCell ref="E3:F3"/>
    <mergeCell ref="D1:E1"/>
    <mergeCell ref="D18:D19"/>
    <mergeCell ref="E7:E19"/>
  </mergeCells>
  <hyperlinks>
    <hyperlink ref="A1" location="TESTMATRIX!A1" display="BACK_TESTMATRIX" xr:uid="{00000000-0004-0000-0100-000000000000}"/>
    <hyperlink ref="D1" location="TRIMTABLE!A1" display="BACK_TRIMTABLE" xr:uid="{00000000-0004-0000-0100-000001000000}"/>
  </hyperlinks>
  <pageMargins left="0.7" right="0.7" top="0.75" bottom="0.75" header="0.3" footer="0.3"/>
  <pageSetup orientation="landscape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  <ignoredErrors>
    <ignoredError sqref="A4:A6 A8:A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  <pageSetUpPr autoPageBreaks="0"/>
  </sheetPr>
  <dimension ref="A1:L42"/>
  <sheetViews>
    <sheetView zoomScale="85" zoomScaleNormal="85" workbookViewId="0">
      <pane ySplit="2" topLeftCell="A3" activePane="bottomLeft" state="frozen"/>
      <selection pane="bottomLeft" activeCell="G47" sqref="G47"/>
    </sheetView>
  </sheetViews>
  <sheetFormatPr defaultColWidth="9.33203125" defaultRowHeight="13.8" x14ac:dyDescent="0.25"/>
  <cols>
    <col min="1" max="1" width="16" style="8" bestFit="1" customWidth="1"/>
    <col min="2" max="2" width="25" style="9" customWidth="1"/>
    <col min="3" max="3" width="19" style="9" customWidth="1"/>
    <col min="4" max="4" width="13.33203125" style="9" customWidth="1"/>
    <col min="5" max="5" width="27.33203125" style="7" bestFit="1" customWidth="1"/>
    <col min="6" max="6" width="22" style="7" customWidth="1"/>
    <col min="7" max="7" width="26.6640625" style="11" customWidth="1"/>
    <col min="8" max="8" width="20.33203125" style="10" customWidth="1"/>
    <col min="9" max="16384" width="9.33203125" style="7"/>
  </cols>
  <sheetData>
    <row r="1" spans="1:12" s="13" customFormat="1" ht="22.5" customHeight="1" x14ac:dyDescent="0.3">
      <c r="A1" s="197" t="s">
        <v>9</v>
      </c>
      <c r="B1" s="197"/>
      <c r="C1" s="165"/>
      <c r="D1" s="199" t="s">
        <v>10</v>
      </c>
      <c r="E1" s="199"/>
      <c r="F1" s="166"/>
      <c r="H1" s="12"/>
    </row>
    <row r="2" spans="1:12" s="13" customFormat="1" ht="17.399999999999999" x14ac:dyDescent="0.3">
      <c r="A2" s="198" t="s">
        <v>164</v>
      </c>
      <c r="B2" s="198"/>
      <c r="C2" s="198"/>
      <c r="D2" s="198"/>
      <c r="E2" s="198"/>
      <c r="F2" s="198"/>
      <c r="G2" s="198"/>
      <c r="H2" s="198"/>
    </row>
    <row r="3" spans="1:12" s="18" customFormat="1" ht="39" customHeight="1" x14ac:dyDescent="0.3">
      <c r="A3" s="99" t="s">
        <v>165</v>
      </c>
      <c r="B3" s="100" t="s">
        <v>166</v>
      </c>
      <c r="C3" s="100" t="s">
        <v>167</v>
      </c>
      <c r="D3" s="100" t="s">
        <v>168</v>
      </c>
      <c r="E3" s="99" t="s">
        <v>169</v>
      </c>
      <c r="F3" s="99" t="s">
        <v>170</v>
      </c>
      <c r="G3" s="99" t="s">
        <v>171</v>
      </c>
      <c r="H3" s="99" t="s">
        <v>172</v>
      </c>
      <c r="I3" s="19"/>
      <c r="J3" s="24"/>
      <c r="K3" s="24"/>
      <c r="L3" s="24"/>
    </row>
    <row r="4" spans="1:12" s="13" customFormat="1" ht="17.399999999999999" x14ac:dyDescent="0.25">
      <c r="A4" s="101">
        <v>1</v>
      </c>
      <c r="B4" s="102" t="s">
        <v>173</v>
      </c>
      <c r="C4" s="103">
        <v>1.2</v>
      </c>
      <c r="D4" s="104" t="s">
        <v>174</v>
      </c>
      <c r="E4" s="105" t="s">
        <v>175</v>
      </c>
      <c r="F4" s="105" t="s">
        <v>176</v>
      </c>
      <c r="G4" s="106" t="s">
        <v>177</v>
      </c>
      <c r="H4" s="106" t="s">
        <v>178</v>
      </c>
      <c r="I4" s="11"/>
      <c r="J4" s="7"/>
      <c r="K4" s="7"/>
      <c r="L4" s="7"/>
    </row>
    <row r="5" spans="1:12" s="13" customFormat="1" ht="17.399999999999999" x14ac:dyDescent="0.25">
      <c r="A5" s="101">
        <v>2</v>
      </c>
      <c r="B5" s="102" t="s">
        <v>179</v>
      </c>
      <c r="C5" s="103">
        <v>0.8</v>
      </c>
      <c r="D5" s="104" t="s">
        <v>174</v>
      </c>
      <c r="E5" s="105" t="s">
        <v>180</v>
      </c>
      <c r="F5" s="105" t="s">
        <v>181</v>
      </c>
      <c r="G5" s="106" t="s">
        <v>182</v>
      </c>
      <c r="H5" s="106" t="s">
        <v>183</v>
      </c>
      <c r="I5" s="11"/>
      <c r="J5" s="7"/>
      <c r="K5" s="7"/>
      <c r="L5" s="7"/>
    </row>
    <row r="6" spans="1:12" s="13" customFormat="1" ht="17.399999999999999" x14ac:dyDescent="0.25">
      <c r="A6" s="101">
        <v>3</v>
      </c>
      <c r="B6" s="102" t="s">
        <v>184</v>
      </c>
      <c r="C6" s="103">
        <v>5</v>
      </c>
      <c r="D6" s="104" t="s">
        <v>185</v>
      </c>
      <c r="E6" s="105"/>
      <c r="F6" s="105" t="s">
        <v>186</v>
      </c>
      <c r="G6" s="106" t="s">
        <v>184</v>
      </c>
      <c r="H6" s="106" t="s">
        <v>184</v>
      </c>
      <c r="I6" s="11"/>
      <c r="J6" s="7"/>
      <c r="K6" s="7"/>
      <c r="L6" s="7"/>
    </row>
    <row r="7" spans="1:12" s="13" customFormat="1" ht="17.399999999999999" x14ac:dyDescent="0.25">
      <c r="A7" s="101">
        <v>4</v>
      </c>
      <c r="B7" s="102" t="s">
        <v>187</v>
      </c>
      <c r="C7" s="103" t="s">
        <v>188</v>
      </c>
      <c r="D7" s="104" t="s">
        <v>189</v>
      </c>
      <c r="E7" s="105" t="s">
        <v>190</v>
      </c>
      <c r="F7" s="105" t="s">
        <v>191</v>
      </c>
      <c r="G7" s="106" t="s">
        <v>187</v>
      </c>
      <c r="H7" s="106" t="s">
        <v>187</v>
      </c>
      <c r="I7" s="11"/>
      <c r="J7" s="7"/>
      <c r="K7" s="7"/>
      <c r="L7" s="7"/>
    </row>
    <row r="8" spans="1:12" s="13" customFormat="1" ht="17.399999999999999" x14ac:dyDescent="0.25">
      <c r="A8" s="101">
        <v>5</v>
      </c>
      <c r="B8" s="102"/>
      <c r="C8" s="103"/>
      <c r="D8" s="104"/>
      <c r="E8" s="105"/>
      <c r="F8" s="105"/>
      <c r="G8" s="106"/>
      <c r="H8" s="106"/>
      <c r="I8" s="11"/>
      <c r="J8" s="7"/>
      <c r="K8" s="7"/>
      <c r="L8" s="7"/>
    </row>
    <row r="9" spans="1:12" s="13" customFormat="1" ht="17.399999999999999" x14ac:dyDescent="0.25">
      <c r="A9" s="101">
        <v>6</v>
      </c>
      <c r="B9" s="102"/>
      <c r="C9" s="103"/>
      <c r="D9" s="104"/>
      <c r="E9" s="105"/>
      <c r="F9" s="105"/>
      <c r="G9" s="107"/>
      <c r="H9" s="108"/>
      <c r="I9" s="11"/>
      <c r="J9" s="7"/>
      <c r="K9" s="7"/>
      <c r="L9" s="7"/>
    </row>
    <row r="10" spans="1:12" ht="14.4" thickBot="1" x14ac:dyDescent="0.3">
      <c r="A10" s="101">
        <v>7</v>
      </c>
      <c r="B10" s="7"/>
      <c r="C10" s="7"/>
      <c r="D10" s="7"/>
      <c r="H10" s="11"/>
      <c r="I10" s="10"/>
    </row>
    <row r="11" spans="1:12" x14ac:dyDescent="0.25">
      <c r="A11" s="20" t="s">
        <v>192</v>
      </c>
      <c r="B11" s="21" t="s">
        <v>193</v>
      </c>
      <c r="C11" s="22"/>
      <c r="D11" s="22"/>
      <c r="E11" s="22"/>
      <c r="F11" s="22"/>
      <c r="G11" s="23"/>
      <c r="H11" s="23"/>
    </row>
    <row r="12" spans="1:12" x14ac:dyDescent="0.25">
      <c r="B12" s="7"/>
      <c r="C12" s="7"/>
      <c r="D12" s="7"/>
    </row>
    <row r="13" spans="1:12" x14ac:dyDescent="0.25">
      <c r="B13" s="7"/>
      <c r="C13" s="7"/>
      <c r="D13" s="7"/>
    </row>
    <row r="14" spans="1:12" x14ac:dyDescent="0.25">
      <c r="B14" s="7"/>
      <c r="C14" s="7"/>
      <c r="D14" s="7"/>
    </row>
    <row r="15" spans="1:12" x14ac:dyDescent="0.25">
      <c r="B15" s="7"/>
      <c r="C15" s="7"/>
      <c r="D15" s="7"/>
    </row>
    <row r="16" spans="1:12" x14ac:dyDescent="0.25">
      <c r="B16" s="7"/>
      <c r="C16" s="7"/>
      <c r="D16" s="7"/>
    </row>
    <row r="17" spans="2:4" x14ac:dyDescent="0.25">
      <c r="B17" s="7"/>
      <c r="C17" s="7"/>
      <c r="D17" s="7"/>
    </row>
    <row r="18" spans="2:4" x14ac:dyDescent="0.25">
      <c r="B18" s="7"/>
      <c r="C18" s="7"/>
      <c r="D18" s="7"/>
    </row>
    <row r="19" spans="2:4" x14ac:dyDescent="0.25">
      <c r="B19" s="7"/>
      <c r="C19" s="7"/>
      <c r="D19" s="7"/>
    </row>
    <row r="20" spans="2:4" x14ac:dyDescent="0.25">
      <c r="B20" s="7"/>
      <c r="C20" s="7"/>
      <c r="D20" s="7"/>
    </row>
    <row r="21" spans="2:4" x14ac:dyDescent="0.25">
      <c r="B21" s="7"/>
      <c r="C21" s="7"/>
      <c r="D21" s="7"/>
    </row>
    <row r="22" spans="2:4" x14ac:dyDescent="0.25">
      <c r="B22" s="7"/>
      <c r="C22" s="7"/>
      <c r="D22" s="7"/>
    </row>
    <row r="23" spans="2:4" x14ac:dyDescent="0.25">
      <c r="B23" s="7"/>
      <c r="C23" s="7"/>
      <c r="D23" s="7"/>
    </row>
    <row r="24" spans="2:4" x14ac:dyDescent="0.25">
      <c r="B24" s="7"/>
      <c r="C24" s="7"/>
      <c r="D24" s="7"/>
    </row>
    <row r="25" spans="2:4" x14ac:dyDescent="0.25">
      <c r="B25" s="7"/>
      <c r="C25" s="7"/>
      <c r="D25" s="7"/>
    </row>
    <row r="26" spans="2:4" x14ac:dyDescent="0.25">
      <c r="B26" s="7"/>
      <c r="C26" s="7"/>
      <c r="D26" s="7"/>
    </row>
    <row r="27" spans="2:4" x14ac:dyDescent="0.25">
      <c r="B27" s="7"/>
      <c r="C27" s="7"/>
      <c r="D27" s="7"/>
    </row>
    <row r="28" spans="2:4" x14ac:dyDescent="0.25">
      <c r="B28" s="7"/>
      <c r="C28" s="7"/>
      <c r="D28" s="7"/>
    </row>
    <row r="29" spans="2:4" x14ac:dyDescent="0.25">
      <c r="B29" s="7"/>
      <c r="C29" s="7"/>
      <c r="D29" s="7"/>
    </row>
    <row r="30" spans="2:4" x14ac:dyDescent="0.25">
      <c r="B30" s="7"/>
      <c r="C30" s="7"/>
      <c r="D30" s="7"/>
    </row>
    <row r="31" spans="2:4" x14ac:dyDescent="0.25">
      <c r="B31" s="7"/>
      <c r="C31" s="7"/>
      <c r="D31" s="7"/>
    </row>
    <row r="32" spans="2:4" x14ac:dyDescent="0.25">
      <c r="B32" s="7"/>
      <c r="C32" s="7"/>
      <c r="D32" s="7"/>
    </row>
    <row r="33" spans="2:4" x14ac:dyDescent="0.25">
      <c r="B33" s="7"/>
      <c r="C33" s="7"/>
      <c r="D33" s="7"/>
    </row>
    <row r="34" spans="2:4" x14ac:dyDescent="0.25">
      <c r="B34" s="7"/>
      <c r="C34" s="7"/>
      <c r="D34" s="7"/>
    </row>
    <row r="35" spans="2:4" x14ac:dyDescent="0.25">
      <c r="B35" s="7"/>
      <c r="C35" s="7"/>
      <c r="D35" s="7"/>
    </row>
    <row r="36" spans="2:4" x14ac:dyDescent="0.25">
      <c r="B36" s="7"/>
      <c r="C36" s="7"/>
      <c r="D36" s="7"/>
    </row>
    <row r="37" spans="2:4" x14ac:dyDescent="0.25">
      <c r="B37" s="7"/>
      <c r="C37" s="7"/>
      <c r="D37" s="7"/>
    </row>
    <row r="38" spans="2:4" x14ac:dyDescent="0.25">
      <c r="B38" s="7"/>
      <c r="C38" s="7"/>
      <c r="D38" s="7"/>
    </row>
    <row r="39" spans="2:4" x14ac:dyDescent="0.25">
      <c r="B39" s="7"/>
      <c r="C39" s="7"/>
      <c r="D39" s="7"/>
    </row>
    <row r="40" spans="2:4" x14ac:dyDescent="0.25">
      <c r="B40" s="7"/>
      <c r="C40" s="7"/>
      <c r="D40" s="7"/>
    </row>
    <row r="41" spans="2:4" x14ac:dyDescent="0.25">
      <c r="B41" s="7"/>
      <c r="C41" s="7"/>
      <c r="D41" s="7"/>
    </row>
    <row r="42" spans="2:4" x14ac:dyDescent="0.25">
      <c r="B42" s="7"/>
      <c r="C42" s="7"/>
      <c r="D42" s="7"/>
    </row>
  </sheetData>
  <mergeCells count="3">
    <mergeCell ref="A1:B1"/>
    <mergeCell ref="A2:H2"/>
    <mergeCell ref="D1:E1"/>
  </mergeCells>
  <hyperlinks>
    <hyperlink ref="A1" location="TESTMATRIX!A1" display="BACK_TESTMATRIX" xr:uid="{00000000-0004-0000-0500-000000000000}"/>
    <hyperlink ref="D1" location="TRIMTABLE!A1" display="BACK_TRIMTABLE" xr:uid="{00000000-0004-0000-0500-000001000000}"/>
    <hyperlink ref="A1:B1" location="TestMatrix!A1" display="BACK_TESTMATRIX" xr:uid="{85B6E6D3-9432-4AB2-90F4-8BFD8A30FF57}"/>
    <hyperlink ref="G4" r:id="rId1" location="TestMatrix!A9" display="VBANDGAP" xr:uid="{669BC195-6C69-4300-95C6-05597E23D9A7}"/>
    <hyperlink ref="H4" r:id="rId2" location="'Trim Table'!A2" xr:uid="{71F926DE-35E7-482F-B988-3194CD31D1A2}"/>
    <hyperlink ref="D1:E1" location="'Trim Table'!A1" display="BACK_TRIMTABLE" xr:uid="{5D92247B-2A8B-4251-9876-93CBD144A255}"/>
    <hyperlink ref="G5" location="TestMatrix!A12" display="VREF_0P8_Test" xr:uid="{D6338C56-432D-408B-8D91-EAB61A26240F}"/>
    <hyperlink ref="H5" location="'Trim Table'!A39" display="VREF_0P8_Trim" xr:uid="{6A3E25D2-E4FB-4515-A75A-70B719A6066C}"/>
  </hyperlinks>
  <pageMargins left="0.7" right="0.7" top="0.75" bottom="0.75" header="0.3" footer="0.3"/>
  <pageSetup orientation="portrait" r:id="rId3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  <pageSetUpPr autoPageBreaks="0"/>
  </sheetPr>
  <dimension ref="A1:BE26"/>
  <sheetViews>
    <sheetView tabSelected="1" zoomScale="70" zoomScaleNormal="70" workbookViewId="0">
      <pane xSplit="6" ySplit="4" topLeftCell="AL5" activePane="bottomRight" state="frozen"/>
      <selection pane="topRight" activeCell="G1" sqref="G1"/>
      <selection pane="bottomLeft" activeCell="A5" sqref="A5"/>
      <selection pane="bottomRight" activeCell="A12" sqref="A12:XFD68"/>
    </sheetView>
  </sheetViews>
  <sheetFormatPr defaultRowHeight="14.4" x14ac:dyDescent="0.3"/>
  <cols>
    <col min="1" max="1" width="20.33203125" style="4" customWidth="1"/>
    <col min="2" max="2" width="22.5546875" style="5" customWidth="1"/>
    <col min="3" max="3" width="9.44140625" customWidth="1"/>
    <col min="4" max="4" width="12.6640625" customWidth="1"/>
    <col min="5" max="5" width="9.33203125" customWidth="1"/>
    <col min="6" max="6" width="7.6640625" customWidth="1"/>
    <col min="7" max="7" width="12.33203125" customWidth="1"/>
    <col min="8" max="8" width="8.33203125" customWidth="1"/>
    <col min="9" max="9" width="8.6640625" customWidth="1"/>
    <col min="10" max="10" width="8.44140625" customWidth="1"/>
    <col min="11" max="11" width="8.5546875" customWidth="1"/>
    <col min="12" max="12" width="8.6640625" customWidth="1"/>
    <col min="13" max="13" width="9.33203125" customWidth="1"/>
    <col min="14" max="15" width="10.44140625" customWidth="1"/>
    <col min="16" max="16" width="11.5546875" customWidth="1"/>
    <col min="17" max="17" width="12.6640625" customWidth="1"/>
    <col min="18" max="18" width="9.33203125" customWidth="1"/>
    <col min="19" max="19" width="12.6640625" customWidth="1"/>
    <col min="20" max="24" width="10.44140625" customWidth="1"/>
    <col min="25" max="25" width="11.44140625" customWidth="1"/>
    <col min="26" max="26" width="10.44140625" customWidth="1"/>
    <col min="27" max="27" width="17.5546875" customWidth="1"/>
    <col min="28" max="30" width="10.44140625" customWidth="1"/>
    <col min="31" max="31" width="13.33203125" customWidth="1"/>
    <col min="32" max="42" width="10.44140625" customWidth="1"/>
    <col min="43" max="43" width="11.33203125" customWidth="1"/>
    <col min="44" max="44" width="105.6640625" style="6" customWidth="1"/>
    <col min="45" max="45" width="63.6640625" style="6" customWidth="1"/>
    <col min="46" max="46" width="72.6640625" customWidth="1"/>
    <col min="47" max="47" width="12.6640625" style="45" customWidth="1"/>
    <col min="48" max="48" width="50.6640625" customWidth="1"/>
    <col min="49" max="49" width="9.6640625" bestFit="1" customWidth="1"/>
    <col min="52" max="52" width="12.33203125" bestFit="1" customWidth="1"/>
  </cols>
  <sheetData>
    <row r="1" spans="1:57" ht="17.399999999999999" x14ac:dyDescent="0.3">
      <c r="A1" s="168" t="s">
        <v>194</v>
      </c>
      <c r="B1" s="213" t="s">
        <v>195</v>
      </c>
      <c r="C1" s="214"/>
      <c r="D1" s="214"/>
      <c r="E1" s="214"/>
      <c r="F1" s="214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W1" s="14"/>
    </row>
    <row r="2" spans="1:57" x14ac:dyDescent="0.3">
      <c r="A2" s="231" t="s">
        <v>10</v>
      </c>
      <c r="B2" s="215" t="s">
        <v>196</v>
      </c>
      <c r="C2" s="223" t="s">
        <v>197</v>
      </c>
      <c r="D2" s="224"/>
      <c r="E2" s="225"/>
      <c r="F2" s="46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05"/>
      <c r="AS2" s="208" t="s">
        <v>198</v>
      </c>
      <c r="AT2" s="208" t="s">
        <v>18</v>
      </c>
      <c r="AU2" s="203" t="s">
        <v>199</v>
      </c>
      <c r="AV2" s="201" t="s">
        <v>200</v>
      </c>
      <c r="AW2" s="14"/>
    </row>
    <row r="3" spans="1:57" s="3" customFormat="1" ht="60" customHeight="1" x14ac:dyDescent="0.3">
      <c r="A3" s="232"/>
      <c r="B3" s="216"/>
      <c r="C3" s="218" t="s">
        <v>201</v>
      </c>
      <c r="D3" s="220" t="s">
        <v>202</v>
      </c>
      <c r="E3" s="222" t="s">
        <v>203</v>
      </c>
      <c r="F3" s="226" t="s">
        <v>204</v>
      </c>
      <c r="G3" s="31" t="s">
        <v>205</v>
      </c>
      <c r="H3" s="59">
        <v>5</v>
      </c>
      <c r="I3" s="32" t="s">
        <v>206</v>
      </c>
      <c r="J3" s="59">
        <v>7</v>
      </c>
      <c r="K3" s="59">
        <v>8</v>
      </c>
      <c r="L3" s="59">
        <v>9</v>
      </c>
      <c r="M3" s="59" t="s">
        <v>207</v>
      </c>
      <c r="N3" s="59" t="s">
        <v>208</v>
      </c>
      <c r="O3" s="59">
        <v>15</v>
      </c>
      <c r="P3" s="59" t="s">
        <v>209</v>
      </c>
      <c r="Q3" s="59">
        <v>19</v>
      </c>
      <c r="R3" s="59">
        <v>20</v>
      </c>
      <c r="S3" s="32">
        <v>21</v>
      </c>
      <c r="T3" s="59">
        <v>22</v>
      </c>
      <c r="U3" s="32">
        <v>24</v>
      </c>
      <c r="V3" s="32" t="s">
        <v>210</v>
      </c>
      <c r="W3" s="32">
        <v>28</v>
      </c>
      <c r="X3" s="32" t="s">
        <v>211</v>
      </c>
      <c r="Y3" s="32" t="s">
        <v>212</v>
      </c>
      <c r="Z3" s="32" t="s">
        <v>213</v>
      </c>
      <c r="AA3" s="32" t="s">
        <v>214</v>
      </c>
      <c r="AB3" s="32">
        <v>42</v>
      </c>
      <c r="AC3" s="32">
        <v>43</v>
      </c>
      <c r="AD3" s="32">
        <v>44</v>
      </c>
      <c r="AE3" s="32">
        <v>50</v>
      </c>
      <c r="AF3" s="59">
        <v>51</v>
      </c>
      <c r="AG3" s="32">
        <v>10</v>
      </c>
      <c r="AH3" s="32">
        <v>3</v>
      </c>
      <c r="AI3" s="32">
        <v>49</v>
      </c>
      <c r="AJ3" s="32">
        <v>48</v>
      </c>
      <c r="AK3" s="32">
        <v>47</v>
      </c>
      <c r="AL3" s="32">
        <v>46</v>
      </c>
      <c r="AM3" s="32">
        <v>18</v>
      </c>
      <c r="AN3" s="32">
        <v>45</v>
      </c>
      <c r="AO3" s="32">
        <v>35</v>
      </c>
      <c r="AP3" s="32">
        <v>37</v>
      </c>
      <c r="AQ3" s="33">
        <v>23</v>
      </c>
      <c r="AR3" s="206"/>
      <c r="AS3" s="209"/>
      <c r="AT3" s="209"/>
      <c r="AU3" s="204"/>
      <c r="AV3" s="201"/>
      <c r="AW3" s="14"/>
    </row>
    <row r="4" spans="1:57" s="3" customFormat="1" ht="29.25" customHeight="1" x14ac:dyDescent="0.3">
      <c r="A4" s="17" t="s">
        <v>215</v>
      </c>
      <c r="B4" s="217"/>
      <c r="C4" s="219"/>
      <c r="D4" s="221"/>
      <c r="E4" s="217"/>
      <c r="F4" s="227"/>
      <c r="G4" s="60" t="s">
        <v>216</v>
      </c>
      <c r="H4" s="58" t="s">
        <v>217</v>
      </c>
      <c r="I4" s="58" t="s">
        <v>218</v>
      </c>
      <c r="J4" s="58" t="s">
        <v>219</v>
      </c>
      <c r="K4" s="58" t="s">
        <v>220</v>
      </c>
      <c r="L4" s="58" t="s">
        <v>221</v>
      </c>
      <c r="M4" s="58" t="s">
        <v>222</v>
      </c>
      <c r="N4" s="58" t="s">
        <v>223</v>
      </c>
      <c r="O4" s="58" t="s">
        <v>224</v>
      </c>
      <c r="P4" s="58" t="s">
        <v>225</v>
      </c>
      <c r="Q4" s="58" t="s">
        <v>226</v>
      </c>
      <c r="R4" s="58" t="s">
        <v>227</v>
      </c>
      <c r="S4" s="58" t="s">
        <v>228</v>
      </c>
      <c r="T4" s="58" t="s">
        <v>229</v>
      </c>
      <c r="U4" s="58" t="s">
        <v>230</v>
      </c>
      <c r="V4" s="58" t="s">
        <v>231</v>
      </c>
      <c r="W4" s="58" t="s">
        <v>232</v>
      </c>
      <c r="X4" s="58" t="s">
        <v>233</v>
      </c>
      <c r="Y4" s="58" t="s">
        <v>234</v>
      </c>
      <c r="Z4" s="58" t="s">
        <v>235</v>
      </c>
      <c r="AA4" s="58" t="s">
        <v>236</v>
      </c>
      <c r="AB4" s="58" t="s">
        <v>237</v>
      </c>
      <c r="AC4" s="58" t="s">
        <v>238</v>
      </c>
      <c r="AD4" s="58" t="s">
        <v>239</v>
      </c>
      <c r="AE4" s="58" t="s">
        <v>240</v>
      </c>
      <c r="AF4" s="58" t="s">
        <v>241</v>
      </c>
      <c r="AG4" s="58" t="s">
        <v>242</v>
      </c>
      <c r="AH4" s="58" t="s">
        <v>243</v>
      </c>
      <c r="AI4" s="58" t="s">
        <v>244</v>
      </c>
      <c r="AJ4" s="58" t="s">
        <v>245</v>
      </c>
      <c r="AK4" s="58" t="s">
        <v>246</v>
      </c>
      <c r="AL4" s="58" t="s">
        <v>247</v>
      </c>
      <c r="AM4" s="58" t="s">
        <v>248</v>
      </c>
      <c r="AN4" s="58" t="s">
        <v>249</v>
      </c>
      <c r="AO4" s="58" t="s">
        <v>250</v>
      </c>
      <c r="AP4" s="58" t="s">
        <v>251</v>
      </c>
      <c r="AQ4" s="61" t="s">
        <v>252</v>
      </c>
      <c r="AR4" s="207"/>
      <c r="AS4" s="210"/>
      <c r="AT4" s="210"/>
      <c r="AU4" s="204"/>
      <c r="AV4" s="202"/>
    </row>
    <row r="5" spans="1:57" s="3" customFormat="1" ht="36" customHeight="1" x14ac:dyDescent="0.3">
      <c r="A5" s="228" t="s">
        <v>253</v>
      </c>
      <c r="B5" s="229"/>
      <c r="C5" s="229"/>
      <c r="D5" s="229"/>
      <c r="E5" s="229"/>
      <c r="F5" s="229"/>
      <c r="G5" s="109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67" t="s">
        <v>254</v>
      </c>
      <c r="AS5" s="167"/>
      <c r="AT5" s="34"/>
      <c r="AU5" s="167"/>
      <c r="AV5" s="36"/>
    </row>
    <row r="6" spans="1:57" s="5" customFormat="1" ht="142.5" customHeight="1" x14ac:dyDescent="0.3">
      <c r="A6" s="111">
        <v>1</v>
      </c>
      <c r="B6" s="157" t="s">
        <v>36</v>
      </c>
      <c r="C6" s="112"/>
      <c r="D6" s="113">
        <v>3.6</v>
      </c>
      <c r="E6" s="158"/>
      <c r="F6" s="114" t="s">
        <v>174</v>
      </c>
      <c r="G6" s="115" t="s">
        <v>255</v>
      </c>
      <c r="H6" s="116" t="s">
        <v>256</v>
      </c>
      <c r="I6" s="116" t="s">
        <v>256</v>
      </c>
      <c r="J6" s="116" t="s">
        <v>256</v>
      </c>
      <c r="K6" s="116" t="s">
        <v>257</v>
      </c>
      <c r="L6" s="116" t="s">
        <v>256</v>
      </c>
      <c r="M6" s="116" t="s">
        <v>256</v>
      </c>
      <c r="N6" s="116" t="s">
        <v>256</v>
      </c>
      <c r="O6" s="116" t="s">
        <v>256</v>
      </c>
      <c r="P6" s="117" t="s">
        <v>258</v>
      </c>
      <c r="Q6" s="159" t="s">
        <v>259</v>
      </c>
      <c r="R6" s="117" t="s">
        <v>258</v>
      </c>
      <c r="S6" s="117" t="s">
        <v>258</v>
      </c>
      <c r="T6" s="116" t="s">
        <v>260</v>
      </c>
      <c r="U6" s="116" t="s">
        <v>261</v>
      </c>
      <c r="V6" s="115" t="s">
        <v>262</v>
      </c>
      <c r="W6" s="159" t="s">
        <v>263</v>
      </c>
      <c r="X6" s="116" t="s">
        <v>261</v>
      </c>
      <c r="Y6" s="117" t="s">
        <v>258</v>
      </c>
      <c r="Z6" s="116" t="s">
        <v>256</v>
      </c>
      <c r="AA6" s="116" t="s">
        <v>256</v>
      </c>
      <c r="AB6" s="159" t="s">
        <v>263</v>
      </c>
      <c r="AC6" s="116" t="s">
        <v>264</v>
      </c>
      <c r="AD6" s="116" t="s">
        <v>264</v>
      </c>
      <c r="AE6" s="116" t="s">
        <v>261</v>
      </c>
      <c r="AF6" s="116" t="s">
        <v>256</v>
      </c>
      <c r="AG6" s="116" t="s">
        <v>256</v>
      </c>
      <c r="AH6" s="116" t="s">
        <v>256</v>
      </c>
      <c r="AI6" s="116" t="s">
        <v>256</v>
      </c>
      <c r="AJ6" s="116" t="s">
        <v>256</v>
      </c>
      <c r="AK6" s="116" t="s">
        <v>256</v>
      </c>
      <c r="AL6" s="116" t="s">
        <v>256</v>
      </c>
      <c r="AM6" s="116" t="s">
        <v>256</v>
      </c>
      <c r="AN6" s="116" t="s">
        <v>256</v>
      </c>
      <c r="AO6" s="116" t="s">
        <v>256</v>
      </c>
      <c r="AP6" s="116" t="s">
        <v>256</v>
      </c>
      <c r="AQ6" s="118" t="s">
        <v>265</v>
      </c>
      <c r="AR6" s="63" t="s">
        <v>266</v>
      </c>
      <c r="AS6" s="44" t="s">
        <v>267</v>
      </c>
      <c r="AT6" s="211" t="s">
        <v>268</v>
      </c>
      <c r="AU6" s="119" t="s">
        <v>269</v>
      </c>
      <c r="AV6" s="120"/>
    </row>
    <row r="7" spans="1:57" s="5" customFormat="1" ht="84.75" customHeight="1" x14ac:dyDescent="0.3">
      <c r="A7" s="111">
        <f>A6+1</f>
        <v>2</v>
      </c>
      <c r="B7" s="157" t="s">
        <v>46</v>
      </c>
      <c r="C7" s="121"/>
      <c r="D7" s="122">
        <v>3</v>
      </c>
      <c r="E7" s="123"/>
      <c r="F7" s="114" t="s">
        <v>174</v>
      </c>
      <c r="G7" s="115" t="s">
        <v>255</v>
      </c>
      <c r="H7" s="116" t="s">
        <v>256</v>
      </c>
      <c r="I7" s="116" t="s">
        <v>256</v>
      </c>
      <c r="J7" s="116" t="s">
        <v>256</v>
      </c>
      <c r="K7" s="116" t="s">
        <v>257</v>
      </c>
      <c r="L7" s="116" t="s">
        <v>256</v>
      </c>
      <c r="M7" s="116" t="s">
        <v>256</v>
      </c>
      <c r="N7" s="116" t="s">
        <v>256</v>
      </c>
      <c r="O7" s="116" t="s">
        <v>256</v>
      </c>
      <c r="P7" s="117" t="s">
        <v>258</v>
      </c>
      <c r="Q7" s="159" t="s">
        <v>259</v>
      </c>
      <c r="R7" s="117" t="s">
        <v>258</v>
      </c>
      <c r="S7" s="117" t="s">
        <v>258</v>
      </c>
      <c r="T7" s="116" t="s">
        <v>260</v>
      </c>
      <c r="U7" s="116" t="s">
        <v>261</v>
      </c>
      <c r="V7" s="115" t="s">
        <v>262</v>
      </c>
      <c r="W7" s="159" t="s">
        <v>263</v>
      </c>
      <c r="X7" s="116" t="s">
        <v>261</v>
      </c>
      <c r="Y7" s="117" t="s">
        <v>258</v>
      </c>
      <c r="Z7" s="116" t="s">
        <v>256</v>
      </c>
      <c r="AA7" s="116" t="s">
        <v>270</v>
      </c>
      <c r="AB7" s="159" t="s">
        <v>263</v>
      </c>
      <c r="AC7" s="116" t="s">
        <v>264</v>
      </c>
      <c r="AD7" s="116" t="s">
        <v>264</v>
      </c>
      <c r="AE7" s="116" t="s">
        <v>261</v>
      </c>
      <c r="AF7" s="116" t="s">
        <v>256</v>
      </c>
      <c r="AG7" s="116" t="s">
        <v>256</v>
      </c>
      <c r="AH7" s="116" t="s">
        <v>256</v>
      </c>
      <c r="AI7" s="116" t="s">
        <v>256</v>
      </c>
      <c r="AJ7" s="116" t="s">
        <v>256</v>
      </c>
      <c r="AK7" s="116" t="s">
        <v>256</v>
      </c>
      <c r="AL7" s="116" t="s">
        <v>256</v>
      </c>
      <c r="AM7" s="116" t="s">
        <v>256</v>
      </c>
      <c r="AN7" s="116" t="s">
        <v>256</v>
      </c>
      <c r="AO7" s="116" t="s">
        <v>256</v>
      </c>
      <c r="AP7" s="116" t="s">
        <v>256</v>
      </c>
      <c r="AQ7" s="118" t="s">
        <v>265</v>
      </c>
      <c r="AR7" s="62" t="s">
        <v>271</v>
      </c>
      <c r="AS7" s="169" t="s">
        <v>267</v>
      </c>
      <c r="AT7" s="200"/>
      <c r="AU7" s="119" t="s">
        <v>269</v>
      </c>
      <c r="AV7" s="120"/>
    </row>
    <row r="8" spans="1:57" s="5" customFormat="1" ht="99" customHeight="1" x14ac:dyDescent="0.3">
      <c r="A8" s="111">
        <f t="shared" ref="A8" si="0">A7+1</f>
        <v>3</v>
      </c>
      <c r="B8" s="157" t="s">
        <v>272</v>
      </c>
      <c r="C8" s="112"/>
      <c r="D8" s="113" t="s">
        <v>273</v>
      </c>
      <c r="E8" s="158"/>
      <c r="F8" s="114" t="s">
        <v>174</v>
      </c>
      <c r="G8" s="115" t="s">
        <v>255</v>
      </c>
      <c r="H8" s="116" t="s">
        <v>256</v>
      </c>
      <c r="I8" s="116" t="s">
        <v>256</v>
      </c>
      <c r="J8" s="116" t="s">
        <v>256</v>
      </c>
      <c r="K8" s="116" t="s">
        <v>257</v>
      </c>
      <c r="L8" s="116" t="s">
        <v>256</v>
      </c>
      <c r="M8" s="116" t="s">
        <v>256</v>
      </c>
      <c r="N8" s="116" t="s">
        <v>256</v>
      </c>
      <c r="O8" s="116" t="s">
        <v>256</v>
      </c>
      <c r="P8" s="117" t="s">
        <v>258</v>
      </c>
      <c r="Q8" s="159" t="s">
        <v>259</v>
      </c>
      <c r="R8" s="117" t="s">
        <v>258</v>
      </c>
      <c r="S8" s="117" t="s">
        <v>258</v>
      </c>
      <c r="T8" s="116" t="s">
        <v>260</v>
      </c>
      <c r="U8" s="116" t="s">
        <v>261</v>
      </c>
      <c r="V8" s="115" t="s">
        <v>262</v>
      </c>
      <c r="W8" s="159" t="s">
        <v>263</v>
      </c>
      <c r="X8" s="116" t="s">
        <v>261</v>
      </c>
      <c r="Y8" s="117" t="s">
        <v>258</v>
      </c>
      <c r="Z8" s="116" t="s">
        <v>256</v>
      </c>
      <c r="AA8" s="116" t="s">
        <v>270</v>
      </c>
      <c r="AB8" s="159" t="s">
        <v>263</v>
      </c>
      <c r="AC8" s="116" t="s">
        <v>264</v>
      </c>
      <c r="AD8" s="116" t="s">
        <v>264</v>
      </c>
      <c r="AE8" s="116" t="s">
        <v>261</v>
      </c>
      <c r="AF8" s="116" t="s">
        <v>256</v>
      </c>
      <c r="AG8" s="116" t="s">
        <v>256</v>
      </c>
      <c r="AH8" s="116" t="s">
        <v>256</v>
      </c>
      <c r="AI8" s="116" t="s">
        <v>256</v>
      </c>
      <c r="AJ8" s="116" t="s">
        <v>256</v>
      </c>
      <c r="AK8" s="116" t="s">
        <v>256</v>
      </c>
      <c r="AL8" s="116" t="s">
        <v>256</v>
      </c>
      <c r="AM8" s="116" t="s">
        <v>256</v>
      </c>
      <c r="AN8" s="116" t="s">
        <v>256</v>
      </c>
      <c r="AO8" s="116" t="s">
        <v>256</v>
      </c>
      <c r="AP8" s="116" t="s">
        <v>256</v>
      </c>
      <c r="AQ8" s="118" t="s">
        <v>265</v>
      </c>
      <c r="AR8" s="62" t="s">
        <v>274</v>
      </c>
      <c r="AS8" s="169" t="s">
        <v>275</v>
      </c>
      <c r="AT8" s="212"/>
      <c r="AU8" s="119" t="s">
        <v>269</v>
      </c>
      <c r="AV8" s="47"/>
    </row>
    <row r="9" spans="1:57" s="5" customFormat="1" ht="30.75" customHeight="1" x14ac:dyDescent="0.3">
      <c r="A9" s="111">
        <f>A8+1</f>
        <v>4</v>
      </c>
      <c r="B9" s="157" t="s">
        <v>173</v>
      </c>
      <c r="C9" s="112"/>
      <c r="D9" s="122">
        <v>1.206</v>
      </c>
      <c r="E9" s="158"/>
      <c r="F9" s="114" t="s">
        <v>174</v>
      </c>
      <c r="G9" s="115" t="s">
        <v>255</v>
      </c>
      <c r="H9" s="116" t="s">
        <v>256</v>
      </c>
      <c r="I9" s="116" t="s">
        <v>256</v>
      </c>
      <c r="J9" s="116" t="s">
        <v>256</v>
      </c>
      <c r="K9" s="116" t="s">
        <v>257</v>
      </c>
      <c r="L9" s="116" t="s">
        <v>256</v>
      </c>
      <c r="M9" s="116" t="s">
        <v>256</v>
      </c>
      <c r="N9" s="116" t="s">
        <v>256</v>
      </c>
      <c r="O9" s="116" t="s">
        <v>256</v>
      </c>
      <c r="P9" s="117" t="s">
        <v>258</v>
      </c>
      <c r="Q9" s="159" t="s">
        <v>259</v>
      </c>
      <c r="R9" s="117" t="s">
        <v>258</v>
      </c>
      <c r="S9" s="117" t="s">
        <v>258</v>
      </c>
      <c r="T9" s="116" t="s">
        <v>260</v>
      </c>
      <c r="U9" s="116" t="s">
        <v>261</v>
      </c>
      <c r="V9" s="115" t="s">
        <v>262</v>
      </c>
      <c r="W9" s="159" t="s">
        <v>263</v>
      </c>
      <c r="X9" s="116" t="s">
        <v>261</v>
      </c>
      <c r="Y9" s="117" t="s">
        <v>258</v>
      </c>
      <c r="Z9" s="116" t="s">
        <v>256</v>
      </c>
      <c r="AA9" s="116" t="s">
        <v>270</v>
      </c>
      <c r="AB9" s="159" t="s">
        <v>263</v>
      </c>
      <c r="AC9" s="116" t="s">
        <v>264</v>
      </c>
      <c r="AD9" s="116" t="s">
        <v>264</v>
      </c>
      <c r="AE9" s="116" t="s">
        <v>261</v>
      </c>
      <c r="AF9" s="116" t="s">
        <v>256</v>
      </c>
      <c r="AG9" s="116" t="s">
        <v>256</v>
      </c>
      <c r="AH9" s="116" t="s">
        <v>256</v>
      </c>
      <c r="AI9" s="116" t="s">
        <v>256</v>
      </c>
      <c r="AJ9" s="116" t="s">
        <v>256</v>
      </c>
      <c r="AK9" s="116" t="s">
        <v>256</v>
      </c>
      <c r="AL9" s="116" t="s">
        <v>256</v>
      </c>
      <c r="AM9" s="116" t="s">
        <v>256</v>
      </c>
      <c r="AN9" s="116" t="s">
        <v>256</v>
      </c>
      <c r="AO9" s="116" t="s">
        <v>256</v>
      </c>
      <c r="AP9" s="116" t="s">
        <v>256</v>
      </c>
      <c r="AQ9" s="118" t="s">
        <v>265</v>
      </c>
      <c r="AR9" s="48" t="s">
        <v>276</v>
      </c>
      <c r="AS9" s="57" t="s">
        <v>277</v>
      </c>
      <c r="AT9" s="124" t="s">
        <v>278</v>
      </c>
      <c r="AU9" s="119" t="s">
        <v>269</v>
      </c>
      <c r="AV9" s="120"/>
    </row>
    <row r="10" spans="1:57" s="5" customFormat="1" ht="204" customHeight="1" x14ac:dyDescent="0.3">
      <c r="A10" s="111">
        <v>5</v>
      </c>
      <c r="B10" s="157" t="s">
        <v>187</v>
      </c>
      <c r="C10" s="112"/>
      <c r="D10" s="122">
        <v>0</v>
      </c>
      <c r="E10" s="158">
        <v>0.5</v>
      </c>
      <c r="F10" s="114" t="s">
        <v>189</v>
      </c>
      <c r="G10" s="115" t="s">
        <v>255</v>
      </c>
      <c r="H10" s="116" t="s">
        <v>256</v>
      </c>
      <c r="I10" s="116" t="s">
        <v>256</v>
      </c>
      <c r="J10" s="116" t="s">
        <v>256</v>
      </c>
      <c r="K10" s="116" t="s">
        <v>257</v>
      </c>
      <c r="L10" s="116" t="s">
        <v>256</v>
      </c>
      <c r="M10" s="116" t="s">
        <v>256</v>
      </c>
      <c r="N10" s="116" t="s">
        <v>256</v>
      </c>
      <c r="O10" s="116" t="s">
        <v>256</v>
      </c>
      <c r="P10" s="117" t="s">
        <v>258</v>
      </c>
      <c r="Q10" s="159" t="s">
        <v>259</v>
      </c>
      <c r="R10" s="117" t="s">
        <v>258</v>
      </c>
      <c r="S10" s="117" t="s">
        <v>258</v>
      </c>
      <c r="T10" s="116" t="s">
        <v>260</v>
      </c>
      <c r="U10" s="116" t="s">
        <v>261</v>
      </c>
      <c r="V10" s="115" t="s">
        <v>262</v>
      </c>
      <c r="W10" s="159" t="s">
        <v>263</v>
      </c>
      <c r="X10" s="116" t="s">
        <v>261</v>
      </c>
      <c r="Y10" s="117" t="s">
        <v>258</v>
      </c>
      <c r="Z10" s="116" t="s">
        <v>256</v>
      </c>
      <c r="AA10" s="116" t="s">
        <v>270</v>
      </c>
      <c r="AB10" s="159" t="s">
        <v>263</v>
      </c>
      <c r="AC10" s="116" t="s">
        <v>264</v>
      </c>
      <c r="AD10" s="116" t="s">
        <v>264</v>
      </c>
      <c r="AE10" s="116" t="s">
        <v>261</v>
      </c>
      <c r="AF10" s="116" t="s">
        <v>256</v>
      </c>
      <c r="AG10" s="116" t="s">
        <v>256</v>
      </c>
      <c r="AH10" s="116" t="s">
        <v>256</v>
      </c>
      <c r="AI10" s="116" t="s">
        <v>256</v>
      </c>
      <c r="AJ10" s="116" t="s">
        <v>256</v>
      </c>
      <c r="AK10" s="116" t="s">
        <v>256</v>
      </c>
      <c r="AL10" s="116" t="s">
        <v>256</v>
      </c>
      <c r="AM10" s="116" t="s">
        <v>256</v>
      </c>
      <c r="AN10" s="116" t="s">
        <v>256</v>
      </c>
      <c r="AO10" s="116" t="s">
        <v>256</v>
      </c>
      <c r="AP10" s="116" t="s">
        <v>256</v>
      </c>
      <c r="AQ10" s="118" t="s">
        <v>265</v>
      </c>
      <c r="AR10" s="48" t="s">
        <v>279</v>
      </c>
      <c r="AS10" s="57" t="s">
        <v>280</v>
      </c>
      <c r="AT10" s="64"/>
      <c r="AU10" s="119" t="s">
        <v>269</v>
      </c>
      <c r="AV10" s="120"/>
    </row>
    <row r="11" spans="1:57" s="5" customFormat="1" ht="173.25" customHeight="1" x14ac:dyDescent="0.3">
      <c r="A11" s="111">
        <v>6</v>
      </c>
      <c r="B11" s="157" t="s">
        <v>281</v>
      </c>
      <c r="C11" s="121"/>
      <c r="D11" s="122">
        <v>1.2</v>
      </c>
      <c r="E11" s="123"/>
      <c r="F11" s="114" t="s">
        <v>174</v>
      </c>
      <c r="G11" s="115" t="s">
        <v>255</v>
      </c>
      <c r="H11" s="116" t="s">
        <v>256</v>
      </c>
      <c r="I11" s="116" t="s">
        <v>256</v>
      </c>
      <c r="J11" s="116" t="s">
        <v>256</v>
      </c>
      <c r="K11" s="116" t="s">
        <v>257</v>
      </c>
      <c r="L11" s="116" t="s">
        <v>256</v>
      </c>
      <c r="M11" s="116" t="s">
        <v>256</v>
      </c>
      <c r="N11" s="116" t="s">
        <v>256</v>
      </c>
      <c r="O11" s="116" t="s">
        <v>256</v>
      </c>
      <c r="P11" s="117" t="s">
        <v>258</v>
      </c>
      <c r="Q11" s="159" t="s">
        <v>259</v>
      </c>
      <c r="R11" s="117" t="s">
        <v>258</v>
      </c>
      <c r="S11" s="117" t="s">
        <v>258</v>
      </c>
      <c r="T11" s="116" t="s">
        <v>260</v>
      </c>
      <c r="U11" s="116" t="s">
        <v>261</v>
      </c>
      <c r="V11" s="115" t="s">
        <v>262</v>
      </c>
      <c r="W11" s="159" t="s">
        <v>263</v>
      </c>
      <c r="X11" s="116" t="s">
        <v>261</v>
      </c>
      <c r="Y11" s="117" t="s">
        <v>258</v>
      </c>
      <c r="Z11" s="116" t="s">
        <v>256</v>
      </c>
      <c r="AA11" s="116" t="s">
        <v>270</v>
      </c>
      <c r="AB11" s="159" t="s">
        <v>263</v>
      </c>
      <c r="AC11" s="116" t="s">
        <v>264</v>
      </c>
      <c r="AD11" s="116" t="s">
        <v>264</v>
      </c>
      <c r="AE11" s="116" t="s">
        <v>261</v>
      </c>
      <c r="AF11" s="116" t="s">
        <v>256</v>
      </c>
      <c r="AG11" s="116" t="s">
        <v>256</v>
      </c>
      <c r="AH11" s="116" t="s">
        <v>256</v>
      </c>
      <c r="AI11" s="116" t="s">
        <v>256</v>
      </c>
      <c r="AJ11" s="116" t="s">
        <v>256</v>
      </c>
      <c r="AK11" s="116" t="s">
        <v>256</v>
      </c>
      <c r="AL11" s="116" t="s">
        <v>256</v>
      </c>
      <c r="AM11" s="116" t="s">
        <v>256</v>
      </c>
      <c r="AN11" s="116" t="s">
        <v>256</v>
      </c>
      <c r="AO11" s="116" t="s">
        <v>256</v>
      </c>
      <c r="AP11" s="116" t="s">
        <v>256</v>
      </c>
      <c r="AQ11" s="118" t="s">
        <v>265</v>
      </c>
      <c r="AR11" s="48" t="s">
        <v>282</v>
      </c>
      <c r="AS11" s="48" t="s">
        <v>283</v>
      </c>
      <c r="AT11" s="48" t="s">
        <v>284</v>
      </c>
      <c r="AU11" s="119" t="s">
        <v>269</v>
      </c>
      <c r="AV11" s="120"/>
    </row>
    <row r="12" spans="1:57" x14ac:dyDescent="0.3">
      <c r="H12" s="4"/>
      <c r="I12" s="5"/>
      <c r="P12" s="4"/>
      <c r="Q12" s="5"/>
      <c r="X12" s="4"/>
      <c r="Y12" s="5"/>
      <c r="AF12" s="4"/>
      <c r="AG12" s="5"/>
      <c r="AN12" s="4"/>
      <c r="AO12" s="5"/>
      <c r="AR12"/>
      <c r="AS12"/>
      <c r="AV12" s="4"/>
      <c r="AW12" s="5"/>
      <c r="BD12" s="4"/>
      <c r="BE12" s="5"/>
    </row>
    <row r="13" spans="1:57" x14ac:dyDescent="0.3">
      <c r="H13" s="4"/>
      <c r="I13" s="5"/>
      <c r="P13" s="4"/>
      <c r="Q13" s="5"/>
      <c r="X13" s="4"/>
      <c r="Y13" s="5"/>
      <c r="AF13" s="4"/>
      <c r="AG13" s="5"/>
      <c r="AN13" s="4"/>
      <c r="AO13" s="5"/>
      <c r="AR13"/>
      <c r="AS13"/>
      <c r="AV13" s="4"/>
      <c r="AW13" s="5"/>
      <c r="BD13" s="4"/>
      <c r="BE13" s="5"/>
    </row>
    <row r="14" spans="1:57" x14ac:dyDescent="0.3">
      <c r="H14" s="4"/>
      <c r="I14" s="5"/>
      <c r="P14" s="4"/>
      <c r="Q14" s="5"/>
      <c r="X14" s="4"/>
      <c r="Y14" s="5"/>
      <c r="AF14" s="4"/>
      <c r="AG14" s="5"/>
      <c r="AN14" s="4"/>
      <c r="AO14" s="5"/>
      <c r="AR14"/>
      <c r="AS14"/>
      <c r="AV14" s="4"/>
      <c r="AW14" s="5"/>
      <c r="BD14" s="4"/>
      <c r="BE14" s="5"/>
    </row>
    <row r="15" spans="1:57" x14ac:dyDescent="0.3">
      <c r="H15" s="4"/>
      <c r="I15" s="5"/>
      <c r="P15" s="4"/>
      <c r="Q15" s="5"/>
      <c r="X15" s="4"/>
      <c r="Y15" s="5"/>
      <c r="AF15" s="4"/>
      <c r="AG15" s="5"/>
      <c r="AN15" s="4"/>
      <c r="AO15" s="5"/>
      <c r="AR15"/>
      <c r="AS15"/>
      <c r="AV15" s="4"/>
      <c r="AW15" s="5"/>
      <c r="BD15" s="4"/>
      <c r="BE15" s="5"/>
    </row>
    <row r="16" spans="1:57" x14ac:dyDescent="0.3">
      <c r="H16" s="4"/>
      <c r="I16" s="5"/>
      <c r="P16" s="4"/>
      <c r="Q16" s="5"/>
      <c r="X16" s="4"/>
      <c r="Y16" s="5"/>
      <c r="AF16" s="4"/>
      <c r="AG16" s="5"/>
      <c r="AN16" s="4"/>
      <c r="AO16" s="5"/>
      <c r="AR16"/>
      <c r="AS16"/>
      <c r="AV16" s="4"/>
      <c r="AW16" s="5"/>
      <c r="BD16" s="4"/>
      <c r="BE16" s="5"/>
    </row>
    <row r="17" spans="8:57" x14ac:dyDescent="0.3">
      <c r="H17" s="4"/>
      <c r="I17" s="5"/>
      <c r="P17" s="4"/>
      <c r="Q17" s="5"/>
      <c r="X17" s="4"/>
      <c r="Y17" s="5"/>
      <c r="AF17" s="4"/>
      <c r="AG17" s="5"/>
      <c r="AN17" s="4"/>
      <c r="AO17" s="5"/>
      <c r="AR17"/>
      <c r="AS17"/>
      <c r="AV17" s="4"/>
      <c r="AW17" s="5"/>
      <c r="BD17" s="4"/>
      <c r="BE17" s="5"/>
    </row>
    <row r="18" spans="8:57" x14ac:dyDescent="0.3">
      <c r="H18" s="4"/>
      <c r="I18" s="5"/>
      <c r="P18" s="4"/>
      <c r="Q18" s="5"/>
      <c r="X18" s="4"/>
      <c r="Y18" s="5"/>
      <c r="AF18" s="4"/>
      <c r="AG18" s="5"/>
      <c r="AN18" s="4"/>
      <c r="AO18" s="5"/>
      <c r="AR18"/>
      <c r="AS18"/>
      <c r="AV18" s="4"/>
      <c r="AW18" s="5"/>
      <c r="BD18" s="4"/>
      <c r="BE18" s="5"/>
    </row>
    <row r="19" spans="8:57" x14ac:dyDescent="0.3">
      <c r="H19" s="4"/>
      <c r="I19" s="5"/>
      <c r="P19" s="4"/>
      <c r="Q19" s="5"/>
      <c r="X19" s="4"/>
      <c r="Y19" s="5"/>
      <c r="AF19" s="4"/>
      <c r="AG19" s="5"/>
      <c r="AN19" s="4"/>
      <c r="AO19" s="5"/>
      <c r="AR19"/>
      <c r="AS19"/>
      <c r="AV19" s="4"/>
      <c r="AW19" s="5"/>
      <c r="BD19" s="4"/>
      <c r="BE19" s="5"/>
    </row>
    <row r="20" spans="8:57" x14ac:dyDescent="0.3">
      <c r="H20" s="4"/>
      <c r="I20" s="5"/>
      <c r="P20" s="4"/>
      <c r="Q20" s="5"/>
      <c r="X20" s="4"/>
      <c r="Y20" s="5"/>
      <c r="AF20" s="4"/>
      <c r="AG20" s="5"/>
      <c r="AN20" s="4"/>
      <c r="AO20" s="5"/>
      <c r="AR20"/>
      <c r="AS20"/>
      <c r="AV20" s="4"/>
      <c r="AW20" s="5"/>
      <c r="BD20" s="4"/>
      <c r="BE20" s="5"/>
    </row>
    <row r="21" spans="8:57" x14ac:dyDescent="0.3">
      <c r="H21" s="4"/>
      <c r="I21" s="5"/>
      <c r="P21" s="4"/>
      <c r="Q21" s="5"/>
      <c r="X21" s="4"/>
      <c r="Y21" s="5"/>
      <c r="AF21" s="4"/>
      <c r="AG21" s="5"/>
      <c r="AN21" s="4"/>
      <c r="AO21" s="5"/>
      <c r="AR21"/>
      <c r="AS21"/>
      <c r="AV21" s="4"/>
      <c r="AW21" s="5"/>
      <c r="BD21" s="4"/>
      <c r="BE21" s="5"/>
    </row>
    <row r="22" spans="8:57" x14ac:dyDescent="0.3">
      <c r="H22" s="4"/>
      <c r="I22" s="5"/>
      <c r="P22" s="4"/>
      <c r="Q22" s="5"/>
      <c r="X22" s="4"/>
      <c r="Y22" s="5"/>
      <c r="AF22" s="4"/>
      <c r="AG22" s="5"/>
      <c r="AN22" s="4"/>
      <c r="AO22" s="5"/>
      <c r="AR22"/>
      <c r="AS22"/>
      <c r="AV22" s="4"/>
      <c r="AW22" s="5"/>
      <c r="BD22" s="4"/>
      <c r="BE22" s="5"/>
    </row>
    <row r="23" spans="8:57" x14ac:dyDescent="0.3">
      <c r="H23" s="4"/>
      <c r="I23" s="5"/>
      <c r="P23" s="4"/>
      <c r="Q23" s="5"/>
      <c r="X23" s="4"/>
      <c r="Y23" s="5"/>
      <c r="AF23" s="4"/>
      <c r="AG23" s="5"/>
      <c r="AN23" s="4"/>
      <c r="AO23" s="5"/>
      <c r="AR23"/>
      <c r="AS23"/>
      <c r="AV23" s="4"/>
      <c r="AW23" s="5"/>
      <c r="BD23" s="4"/>
      <c r="BE23" s="5"/>
    </row>
    <row r="24" spans="8:57" x14ac:dyDescent="0.3">
      <c r="H24" s="4"/>
      <c r="I24" s="5"/>
      <c r="P24" s="4"/>
      <c r="Q24" s="5"/>
      <c r="X24" s="4"/>
      <c r="Y24" s="5"/>
      <c r="AF24" s="4"/>
      <c r="AG24" s="5"/>
      <c r="AN24" s="4"/>
      <c r="AO24" s="5"/>
      <c r="AR24"/>
      <c r="AS24"/>
      <c r="AV24" s="4"/>
      <c r="AW24" s="5"/>
      <c r="BD24" s="4"/>
      <c r="BE24" s="5"/>
    </row>
    <row r="25" spans="8:57" x14ac:dyDescent="0.3">
      <c r="H25" s="4"/>
      <c r="I25" s="5"/>
      <c r="P25" s="4"/>
      <c r="Q25" s="5"/>
      <c r="X25" s="4"/>
      <c r="Y25" s="5"/>
      <c r="AF25" s="4"/>
      <c r="AG25" s="5"/>
      <c r="AN25" s="4"/>
      <c r="AO25" s="5"/>
      <c r="AR25"/>
      <c r="AS25"/>
      <c r="AV25" s="4"/>
      <c r="AW25" s="5"/>
      <c r="BD25" s="4"/>
      <c r="BE25" s="5"/>
    </row>
    <row r="26" spans="8:57" x14ac:dyDescent="0.3">
      <c r="H26" s="4"/>
      <c r="I26" s="5"/>
      <c r="P26" s="4"/>
      <c r="Q26" s="5"/>
      <c r="X26" s="4"/>
      <c r="Y26" s="5"/>
      <c r="AF26" s="4"/>
      <c r="AG26" s="5"/>
      <c r="AN26" s="4"/>
      <c r="AO26" s="5"/>
      <c r="AR26"/>
      <c r="AS26"/>
      <c r="AV26" s="4"/>
      <c r="AW26" s="5"/>
      <c r="BD26" s="4"/>
      <c r="BE26" s="5"/>
    </row>
  </sheetData>
  <mergeCells count="16">
    <mergeCell ref="G2:AQ2"/>
    <mergeCell ref="A2:A3"/>
    <mergeCell ref="A5:F5"/>
    <mergeCell ref="B1:F1"/>
    <mergeCell ref="B2:B4"/>
    <mergeCell ref="C3:C4"/>
    <mergeCell ref="D3:D4"/>
    <mergeCell ref="E3:E4"/>
    <mergeCell ref="C2:E2"/>
    <mergeCell ref="F3:F4"/>
    <mergeCell ref="AU2:AU4"/>
    <mergeCell ref="AR2:AR4"/>
    <mergeCell ref="AT2:AT4"/>
    <mergeCell ref="AS2:AS4"/>
    <mergeCell ref="AT6:AT8"/>
    <mergeCell ref="AV2:AV4"/>
  </mergeCells>
  <conditionalFormatting sqref="AR6:AS6">
    <cfRule type="containsText" dxfId="0" priority="1" operator="containsText" text="GPIO5&#10;1. Enable Factory mode&#10;2. Enable AMUX and AMUX_BUF: 0xEF[5:4]=0'b11&#10;3. Bring out VAOQ to GPIO5: 0xEE[3:0] = 0'h6&#10;4. Measure voltage at GPIO5 to GND: VAOQ_1&#10;5. Swap the buffer to cancel offset: 0xEF[6]=0'b1&#10;6. Measure voltage at G">
      <formula>NOT(ISERROR(SEARCH("GPIO5
1. Enable Factory mode
2. Enable AMUX and AMUX_BUF: 0xEF[5:4]=0'b11
3. Bring out VAOQ to GPIO5: 0xEE[3:0] = 0'h6
4. Measure voltage at GPIO5 to GND: VAOQ_1
5. Swap the buffer to cancel offset: 0xEF[6]=0'b1
6. Measure voltage at G",AR6)))</formula>
    </cfRule>
  </conditionalFormatting>
  <hyperlinks>
    <hyperlink ref="A1" location="TrimFlow!A1" display="BACK_TRIMFLOW" xr:uid="{00000000-0004-0000-0300-000000000000}"/>
    <hyperlink ref="A2" location="TRIMTABLE!A1" display="BACK_TRIMTABLE" xr:uid="{00000000-0004-0000-0300-000001000000}"/>
    <hyperlink ref="A2:A3" location="'Trim Table'!A1" display="BACK_TRIMTABLE" xr:uid="{3CDCFD23-10EC-4858-BDAE-E6D92D367EBF}"/>
  </hyperlinks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5FA-1E00-4BB1-95DA-859F33AE2ED7}">
  <sheetPr>
    <tabColor rgb="FF00B0F0"/>
    <pageSetUpPr autoPageBreaks="0"/>
  </sheetPr>
  <dimension ref="A1:AI407"/>
  <sheetViews>
    <sheetView zoomScale="60" zoomScaleNormal="60" workbookViewId="0">
      <selection activeCell="AQ39" sqref="AQ39"/>
    </sheetView>
  </sheetViews>
  <sheetFormatPr defaultRowHeight="14.4" x14ac:dyDescent="0.3"/>
  <cols>
    <col min="1" max="1" width="4.44140625" customWidth="1"/>
    <col min="2" max="2" width="18.6640625" customWidth="1"/>
    <col min="3" max="3" width="21.33203125" customWidth="1"/>
    <col min="13" max="13" width="10.6640625" customWidth="1"/>
    <col min="15" max="15" width="6.44140625" customWidth="1"/>
    <col min="16" max="16" width="4.33203125" customWidth="1"/>
  </cols>
  <sheetData>
    <row r="1" spans="1:35" x14ac:dyDescent="0.3">
      <c r="B1" s="56" t="s">
        <v>299</v>
      </c>
    </row>
    <row r="2" spans="1:35" x14ac:dyDescent="0.3">
      <c r="A2" s="37">
        <v>1</v>
      </c>
      <c r="B2" s="37" t="s">
        <v>300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</row>
    <row r="3" spans="1:35" x14ac:dyDescent="0.3">
      <c r="B3" s="35" t="s">
        <v>301</v>
      </c>
    </row>
    <row r="5" spans="1:35" s="30" customFormat="1" x14ac:dyDescent="0.3">
      <c r="B5" s="38" t="s">
        <v>302</v>
      </c>
      <c r="C5" s="125" t="s">
        <v>303</v>
      </c>
      <c r="D5" s="125">
        <v>-40</v>
      </c>
      <c r="E5" s="125">
        <v>-20</v>
      </c>
      <c r="F5" s="125">
        <v>0</v>
      </c>
      <c r="G5" s="125">
        <v>25</v>
      </c>
      <c r="H5" s="125">
        <v>50</v>
      </c>
      <c r="I5" s="125">
        <v>85</v>
      </c>
      <c r="J5" s="125">
        <v>100</v>
      </c>
      <c r="K5" s="125">
        <v>125</v>
      </c>
      <c r="L5" s="125">
        <v>150</v>
      </c>
      <c r="M5" s="125" t="s">
        <v>304</v>
      </c>
      <c r="N5" s="125" t="s">
        <v>291</v>
      </c>
      <c r="O5" s="125" t="s">
        <v>168</v>
      </c>
    </row>
    <row r="6" spans="1:35" x14ac:dyDescent="0.3">
      <c r="B6" s="49">
        <v>0</v>
      </c>
      <c r="C6" s="50" t="s">
        <v>305</v>
      </c>
      <c r="D6" s="51">
        <v>1200</v>
      </c>
      <c r="E6" s="51">
        <v>1201</v>
      </c>
      <c r="F6" s="51">
        <v>1201</v>
      </c>
      <c r="G6" s="51">
        <v>1201</v>
      </c>
      <c r="H6" s="51">
        <v>1201</v>
      </c>
      <c r="I6" s="51">
        <v>1200</v>
      </c>
      <c r="J6" s="51">
        <v>1200</v>
      </c>
      <c r="K6" s="51">
        <v>1199</v>
      </c>
      <c r="L6" s="51">
        <v>1200</v>
      </c>
      <c r="M6" s="51">
        <v>0</v>
      </c>
      <c r="N6" s="52">
        <v>0</v>
      </c>
      <c r="O6" s="53" t="s">
        <v>189</v>
      </c>
    </row>
    <row r="7" spans="1:35" x14ac:dyDescent="0.3">
      <c r="B7" s="49">
        <v>1</v>
      </c>
      <c r="C7" s="50" t="s">
        <v>306</v>
      </c>
      <c r="D7" s="51">
        <v>1202</v>
      </c>
      <c r="E7" s="51">
        <v>1203</v>
      </c>
      <c r="F7" s="51">
        <v>1203</v>
      </c>
      <c r="G7" s="51">
        <v>1204</v>
      </c>
      <c r="H7" s="51">
        <v>1204</v>
      </c>
      <c r="I7" s="51">
        <v>1203</v>
      </c>
      <c r="J7" s="51">
        <v>1203</v>
      </c>
      <c r="K7" s="51">
        <v>1203</v>
      </c>
      <c r="L7" s="51">
        <v>1203</v>
      </c>
      <c r="M7" s="51">
        <v>-1</v>
      </c>
      <c r="N7" s="52">
        <v>-0.13</v>
      </c>
      <c r="O7" s="53" t="s">
        <v>189</v>
      </c>
    </row>
    <row r="8" spans="1:35" x14ac:dyDescent="0.3">
      <c r="B8" s="49">
        <v>2</v>
      </c>
      <c r="C8" s="50" t="s">
        <v>307</v>
      </c>
      <c r="D8" s="51">
        <v>1204</v>
      </c>
      <c r="E8" s="51">
        <v>1205</v>
      </c>
      <c r="F8" s="51">
        <v>1206</v>
      </c>
      <c r="G8" s="51">
        <v>1207</v>
      </c>
      <c r="H8" s="51">
        <v>1207</v>
      </c>
      <c r="I8" s="51">
        <v>1207</v>
      </c>
      <c r="J8" s="51">
        <v>1206</v>
      </c>
      <c r="K8" s="51">
        <v>1206</v>
      </c>
      <c r="L8" s="51">
        <v>1207</v>
      </c>
      <c r="M8" s="51">
        <v>-3</v>
      </c>
      <c r="N8" s="52">
        <v>-0.38</v>
      </c>
      <c r="O8" s="53" t="s">
        <v>189</v>
      </c>
    </row>
    <row r="9" spans="1:35" x14ac:dyDescent="0.3">
      <c r="B9" s="49">
        <v>3</v>
      </c>
      <c r="C9" s="50" t="s">
        <v>308</v>
      </c>
      <c r="D9" s="51">
        <v>1206</v>
      </c>
      <c r="E9" s="51">
        <v>1207</v>
      </c>
      <c r="F9" s="51">
        <v>1208</v>
      </c>
      <c r="G9" s="51">
        <v>1209</v>
      </c>
      <c r="H9" s="51">
        <v>1209</v>
      </c>
      <c r="I9" s="51">
        <v>1209</v>
      </c>
      <c r="J9" s="51">
        <v>1209</v>
      </c>
      <c r="K9" s="51">
        <v>1210</v>
      </c>
      <c r="L9" s="51">
        <v>1210</v>
      </c>
      <c r="M9" s="51">
        <v>-4</v>
      </c>
      <c r="N9" s="52">
        <v>-0.5</v>
      </c>
      <c r="O9" s="53" t="s">
        <v>189</v>
      </c>
    </row>
    <row r="10" spans="1:35" x14ac:dyDescent="0.3">
      <c r="B10" s="49">
        <v>4</v>
      </c>
      <c r="C10" s="50" t="s">
        <v>309</v>
      </c>
      <c r="D10" s="51">
        <v>1209</v>
      </c>
      <c r="E10" s="51">
        <v>1210</v>
      </c>
      <c r="F10" s="51">
        <v>1211</v>
      </c>
      <c r="G10" s="51">
        <v>1212</v>
      </c>
      <c r="H10" s="51">
        <v>1213</v>
      </c>
      <c r="I10" s="51">
        <v>1213</v>
      </c>
      <c r="J10" s="51">
        <v>1214</v>
      </c>
      <c r="K10" s="51">
        <v>1214</v>
      </c>
      <c r="L10" s="51">
        <v>1215</v>
      </c>
      <c r="M10" s="51">
        <v>-6</v>
      </c>
      <c r="N10" s="52">
        <v>-0.75</v>
      </c>
      <c r="O10" s="53" t="s">
        <v>189</v>
      </c>
    </row>
    <row r="11" spans="1:35" x14ac:dyDescent="0.3">
      <c r="B11" s="49">
        <v>5</v>
      </c>
      <c r="C11" s="50" t="s">
        <v>310</v>
      </c>
      <c r="D11" s="51">
        <v>1211</v>
      </c>
      <c r="E11" s="51">
        <v>1212</v>
      </c>
      <c r="F11" s="51">
        <v>1214</v>
      </c>
      <c r="G11" s="51">
        <v>1215</v>
      </c>
      <c r="H11" s="51">
        <v>1216</v>
      </c>
      <c r="I11" s="51">
        <v>1216</v>
      </c>
      <c r="J11" s="51">
        <v>1217</v>
      </c>
      <c r="K11" s="51">
        <v>1217</v>
      </c>
      <c r="L11" s="51">
        <v>1219</v>
      </c>
      <c r="M11" s="51">
        <v>-8</v>
      </c>
      <c r="N11" s="52">
        <v>-1</v>
      </c>
      <c r="O11" s="53" t="s">
        <v>189</v>
      </c>
    </row>
    <row r="12" spans="1:35" x14ac:dyDescent="0.3">
      <c r="B12" s="49">
        <v>6</v>
      </c>
      <c r="C12" s="50" t="s">
        <v>311</v>
      </c>
      <c r="D12" s="51">
        <v>1213</v>
      </c>
      <c r="E12" s="51">
        <v>1215</v>
      </c>
      <c r="F12" s="51">
        <v>1216</v>
      </c>
      <c r="G12" s="51">
        <v>1218</v>
      </c>
      <c r="H12" s="51">
        <v>1219</v>
      </c>
      <c r="I12" s="51">
        <v>1220</v>
      </c>
      <c r="J12" s="51">
        <v>1220</v>
      </c>
      <c r="K12" s="51">
        <v>1221</v>
      </c>
      <c r="L12" s="51">
        <v>1223</v>
      </c>
      <c r="M12" s="51">
        <v>-10</v>
      </c>
      <c r="N12" s="52">
        <v>-1.25</v>
      </c>
      <c r="O12" s="53" t="s">
        <v>189</v>
      </c>
    </row>
    <row r="13" spans="1:35" x14ac:dyDescent="0.3">
      <c r="B13" s="49">
        <v>7</v>
      </c>
      <c r="C13" s="50" t="s">
        <v>312</v>
      </c>
      <c r="D13" s="51">
        <v>1215</v>
      </c>
      <c r="E13" s="51">
        <v>1217</v>
      </c>
      <c r="F13" s="51">
        <v>1219</v>
      </c>
      <c r="G13" s="51">
        <v>1220</v>
      </c>
      <c r="H13" s="51">
        <v>1221</v>
      </c>
      <c r="I13" s="51">
        <v>1223</v>
      </c>
      <c r="J13" s="51">
        <v>1223</v>
      </c>
      <c r="K13" s="51">
        <v>1224</v>
      </c>
      <c r="L13" s="51">
        <v>1226</v>
      </c>
      <c r="M13" s="51">
        <v>-11</v>
      </c>
      <c r="N13" s="52">
        <v>-1.38</v>
      </c>
      <c r="O13" s="53" t="s">
        <v>189</v>
      </c>
    </row>
    <row r="14" spans="1:35" x14ac:dyDescent="0.3">
      <c r="B14" s="54">
        <v>8</v>
      </c>
      <c r="C14" s="50" t="s">
        <v>313</v>
      </c>
      <c r="D14" s="51">
        <v>1218</v>
      </c>
      <c r="E14" s="51">
        <v>1220</v>
      </c>
      <c r="F14" s="51">
        <v>1222</v>
      </c>
      <c r="G14" s="51">
        <v>1224</v>
      </c>
      <c r="H14" s="51">
        <v>1226</v>
      </c>
      <c r="I14" s="51">
        <v>1227</v>
      </c>
      <c r="J14" s="51">
        <v>1228</v>
      </c>
      <c r="K14" s="51">
        <v>1230</v>
      </c>
      <c r="L14" s="51">
        <v>1232</v>
      </c>
      <c r="M14" s="51">
        <v>-14</v>
      </c>
      <c r="N14" s="52">
        <v>-1.75</v>
      </c>
      <c r="O14" s="53" t="s">
        <v>189</v>
      </c>
    </row>
    <row r="15" spans="1:35" x14ac:dyDescent="0.3">
      <c r="B15" s="49">
        <v>9</v>
      </c>
      <c r="C15" s="50" t="s">
        <v>314</v>
      </c>
      <c r="D15" s="51">
        <v>1220</v>
      </c>
      <c r="E15" s="51">
        <v>1222</v>
      </c>
      <c r="F15" s="51">
        <v>1224</v>
      </c>
      <c r="G15" s="51">
        <v>1226</v>
      </c>
      <c r="H15" s="51">
        <v>1228</v>
      </c>
      <c r="I15" s="51">
        <v>1230</v>
      </c>
      <c r="J15" s="51">
        <v>1231</v>
      </c>
      <c r="K15" s="51">
        <v>1233</v>
      </c>
      <c r="L15" s="51">
        <v>1235</v>
      </c>
      <c r="M15" s="51">
        <v>-15</v>
      </c>
      <c r="N15" s="52">
        <v>-1.88</v>
      </c>
      <c r="O15" s="53" t="s">
        <v>189</v>
      </c>
    </row>
    <row r="16" spans="1:35" x14ac:dyDescent="0.3">
      <c r="B16" s="49">
        <v>10</v>
      </c>
      <c r="C16" s="50" t="s">
        <v>315</v>
      </c>
      <c r="D16" s="51">
        <v>1222</v>
      </c>
      <c r="E16" s="51">
        <v>1225</v>
      </c>
      <c r="F16" s="51">
        <v>1227</v>
      </c>
      <c r="G16" s="51">
        <v>1229</v>
      </c>
      <c r="H16" s="51">
        <v>1231</v>
      </c>
      <c r="I16" s="51">
        <v>1234</v>
      </c>
      <c r="J16" s="51">
        <v>1235</v>
      </c>
      <c r="K16" s="51">
        <v>1237</v>
      </c>
      <c r="L16" s="51">
        <v>1239</v>
      </c>
      <c r="M16" s="51">
        <v>-17</v>
      </c>
      <c r="N16" s="52">
        <v>-2.13</v>
      </c>
      <c r="O16" s="53" t="s">
        <v>189</v>
      </c>
    </row>
    <row r="17" spans="2:15" x14ac:dyDescent="0.3">
      <c r="B17" s="49">
        <v>11</v>
      </c>
      <c r="C17" s="50" t="s">
        <v>316</v>
      </c>
      <c r="D17" s="51">
        <v>1224</v>
      </c>
      <c r="E17" s="51">
        <v>1227</v>
      </c>
      <c r="F17" s="51">
        <v>1229</v>
      </c>
      <c r="G17" s="51">
        <v>1232</v>
      </c>
      <c r="H17" s="51">
        <v>1234</v>
      </c>
      <c r="I17" s="51">
        <v>1237</v>
      </c>
      <c r="J17" s="51">
        <v>1238</v>
      </c>
      <c r="K17" s="51">
        <v>1240</v>
      </c>
      <c r="L17" s="51">
        <v>1242</v>
      </c>
      <c r="M17" s="51">
        <v>-18</v>
      </c>
      <c r="N17" s="52">
        <v>-2.25</v>
      </c>
      <c r="O17" s="53" t="s">
        <v>189</v>
      </c>
    </row>
    <row r="18" spans="2:15" x14ac:dyDescent="0.3">
      <c r="B18" s="49">
        <v>12</v>
      </c>
      <c r="C18" s="50" t="s">
        <v>317</v>
      </c>
      <c r="D18" s="51">
        <v>1227</v>
      </c>
      <c r="E18" s="51">
        <v>1230</v>
      </c>
      <c r="F18" s="51">
        <v>1232</v>
      </c>
      <c r="G18" s="51">
        <v>1235</v>
      </c>
      <c r="H18" s="51">
        <v>1238</v>
      </c>
      <c r="I18" s="51">
        <v>1241</v>
      </c>
      <c r="J18" s="51">
        <v>1242</v>
      </c>
      <c r="K18" s="51">
        <v>1244</v>
      </c>
      <c r="L18" s="51">
        <v>1247</v>
      </c>
      <c r="M18" s="51">
        <v>-20</v>
      </c>
      <c r="N18" s="52">
        <v>-2.5</v>
      </c>
      <c r="O18" s="53" t="s">
        <v>189</v>
      </c>
    </row>
    <row r="19" spans="2:15" x14ac:dyDescent="0.3">
      <c r="B19" s="49">
        <v>13</v>
      </c>
      <c r="C19" s="50" t="s">
        <v>318</v>
      </c>
      <c r="D19" s="51">
        <v>1229</v>
      </c>
      <c r="E19" s="51">
        <v>1232</v>
      </c>
      <c r="F19" s="51">
        <v>1235</v>
      </c>
      <c r="G19" s="51">
        <v>1238</v>
      </c>
      <c r="H19" s="51">
        <v>1240</v>
      </c>
      <c r="I19" s="51">
        <v>1244</v>
      </c>
      <c r="J19" s="51">
        <v>1245</v>
      </c>
      <c r="K19" s="51">
        <v>1247</v>
      </c>
      <c r="L19" s="51">
        <v>1251</v>
      </c>
      <c r="M19" s="51">
        <v>-22</v>
      </c>
      <c r="N19" s="52">
        <v>-2.75</v>
      </c>
      <c r="O19" s="53" t="s">
        <v>189</v>
      </c>
    </row>
    <row r="20" spans="2:15" x14ac:dyDescent="0.3">
      <c r="B20" s="49">
        <v>14</v>
      </c>
      <c r="C20" s="50" t="s">
        <v>319</v>
      </c>
      <c r="D20" s="51">
        <v>1231</v>
      </c>
      <c r="E20" s="51">
        <v>1234</v>
      </c>
      <c r="F20" s="51">
        <v>1237</v>
      </c>
      <c r="G20" s="51">
        <v>1240</v>
      </c>
      <c r="H20" s="51">
        <v>1243</v>
      </c>
      <c r="I20" s="51">
        <v>1247</v>
      </c>
      <c r="J20" s="51">
        <v>1249</v>
      </c>
      <c r="K20" s="51">
        <v>1251</v>
      </c>
      <c r="L20" s="51">
        <v>1255</v>
      </c>
      <c r="M20" s="51">
        <v>-24</v>
      </c>
      <c r="N20" s="52">
        <v>-3</v>
      </c>
      <c r="O20" s="53" t="s">
        <v>189</v>
      </c>
    </row>
    <row r="21" spans="2:15" x14ac:dyDescent="0.3">
      <c r="B21" s="49">
        <v>15</v>
      </c>
      <c r="C21" s="50" t="s">
        <v>320</v>
      </c>
      <c r="D21" s="51">
        <v>1233</v>
      </c>
      <c r="E21" s="51">
        <v>1236</v>
      </c>
      <c r="F21" s="51">
        <v>1239</v>
      </c>
      <c r="G21" s="51">
        <v>1243</v>
      </c>
      <c r="H21" s="51">
        <v>1246</v>
      </c>
      <c r="I21" s="51">
        <v>1250</v>
      </c>
      <c r="J21" s="51">
        <v>1251</v>
      </c>
      <c r="K21" s="51">
        <v>1254</v>
      </c>
      <c r="L21" s="51">
        <v>1258</v>
      </c>
      <c r="M21" s="51">
        <v>-25</v>
      </c>
      <c r="N21" s="52">
        <v>-3.13</v>
      </c>
      <c r="O21" s="53" t="s">
        <v>189</v>
      </c>
    </row>
    <row r="22" spans="2:15" x14ac:dyDescent="0.3">
      <c r="B22" s="49">
        <v>16</v>
      </c>
      <c r="C22" s="55">
        <v>10000</v>
      </c>
      <c r="D22" s="51">
        <v>1164</v>
      </c>
      <c r="E22" s="51">
        <v>1162</v>
      </c>
      <c r="F22" s="51">
        <v>1159</v>
      </c>
      <c r="G22" s="51">
        <v>1155</v>
      </c>
      <c r="H22" s="51">
        <v>1151</v>
      </c>
      <c r="I22" s="51">
        <v>1145</v>
      </c>
      <c r="J22" s="51">
        <v>1143</v>
      </c>
      <c r="K22" s="51">
        <v>1138</v>
      </c>
      <c r="L22" s="51">
        <v>1135</v>
      </c>
      <c r="M22" s="51">
        <v>29</v>
      </c>
      <c r="N22" s="52">
        <v>3.63</v>
      </c>
      <c r="O22" s="53" t="s">
        <v>189</v>
      </c>
    </row>
    <row r="23" spans="2:15" x14ac:dyDescent="0.3">
      <c r="B23" s="49">
        <v>17</v>
      </c>
      <c r="C23" s="55">
        <v>10001</v>
      </c>
      <c r="D23" s="51">
        <v>1166</v>
      </c>
      <c r="E23" s="51">
        <v>1164</v>
      </c>
      <c r="F23" s="51">
        <v>1161</v>
      </c>
      <c r="G23" s="51">
        <v>1158</v>
      </c>
      <c r="H23" s="51">
        <v>1154</v>
      </c>
      <c r="I23" s="51">
        <v>1148</v>
      </c>
      <c r="J23" s="51">
        <v>1145</v>
      </c>
      <c r="K23" s="51">
        <v>1141</v>
      </c>
      <c r="L23" s="51">
        <v>1138</v>
      </c>
      <c r="M23" s="51">
        <v>28</v>
      </c>
      <c r="N23" s="52">
        <v>3.5</v>
      </c>
      <c r="O23" s="53" t="s">
        <v>189</v>
      </c>
    </row>
    <row r="24" spans="2:15" x14ac:dyDescent="0.3">
      <c r="B24" s="49">
        <v>18</v>
      </c>
      <c r="C24" s="55">
        <v>10010</v>
      </c>
      <c r="D24" s="51">
        <v>1168</v>
      </c>
      <c r="E24" s="51">
        <v>1166</v>
      </c>
      <c r="F24" s="51">
        <v>1164</v>
      </c>
      <c r="G24" s="51">
        <v>1161</v>
      </c>
      <c r="H24" s="51">
        <v>1157</v>
      </c>
      <c r="I24" s="51">
        <v>1151</v>
      </c>
      <c r="J24" s="51">
        <v>1149</v>
      </c>
      <c r="K24" s="51">
        <v>1145</v>
      </c>
      <c r="L24" s="51">
        <v>1142</v>
      </c>
      <c r="M24" s="51">
        <v>26</v>
      </c>
      <c r="N24" s="52">
        <v>3.25</v>
      </c>
      <c r="O24" s="53" t="s">
        <v>189</v>
      </c>
    </row>
    <row r="25" spans="2:15" x14ac:dyDescent="0.3">
      <c r="B25" s="49">
        <v>19</v>
      </c>
      <c r="C25" s="55">
        <v>10011</v>
      </c>
      <c r="D25" s="51">
        <v>1170</v>
      </c>
      <c r="E25" s="51">
        <v>1168</v>
      </c>
      <c r="F25" s="51">
        <v>1166</v>
      </c>
      <c r="G25" s="51">
        <v>1163</v>
      </c>
      <c r="H25" s="51">
        <v>1160</v>
      </c>
      <c r="I25" s="51">
        <v>1154</v>
      </c>
      <c r="J25" s="51">
        <v>1152</v>
      </c>
      <c r="K25" s="51">
        <v>1148</v>
      </c>
      <c r="L25" s="51">
        <v>1145</v>
      </c>
      <c r="M25" s="51">
        <v>25</v>
      </c>
      <c r="N25" s="52">
        <v>3.13</v>
      </c>
      <c r="O25" s="53" t="s">
        <v>189</v>
      </c>
    </row>
    <row r="26" spans="2:15" x14ac:dyDescent="0.3">
      <c r="B26" s="49">
        <v>20</v>
      </c>
      <c r="C26" s="55">
        <v>10100</v>
      </c>
      <c r="D26" s="51">
        <v>1173</v>
      </c>
      <c r="E26" s="51">
        <v>1171</v>
      </c>
      <c r="F26" s="51">
        <v>1169</v>
      </c>
      <c r="G26" s="51">
        <v>1166</v>
      </c>
      <c r="H26" s="51">
        <v>1163</v>
      </c>
      <c r="I26" s="51">
        <v>1158</v>
      </c>
      <c r="J26" s="51">
        <v>1156</v>
      </c>
      <c r="K26" s="51">
        <v>1153</v>
      </c>
      <c r="L26" s="51">
        <v>1150</v>
      </c>
      <c r="M26" s="51">
        <v>23</v>
      </c>
      <c r="N26" s="52">
        <v>2.88</v>
      </c>
      <c r="O26" s="53" t="s">
        <v>189</v>
      </c>
    </row>
    <row r="27" spans="2:15" x14ac:dyDescent="0.3">
      <c r="B27" s="49">
        <v>21</v>
      </c>
      <c r="C27" s="55">
        <v>10101</v>
      </c>
      <c r="D27" s="51">
        <v>1175</v>
      </c>
      <c r="E27" s="51">
        <v>1173</v>
      </c>
      <c r="F27" s="51">
        <v>1172</v>
      </c>
      <c r="G27" s="51">
        <v>1169</v>
      </c>
      <c r="H27" s="51">
        <v>1166</v>
      </c>
      <c r="I27" s="51">
        <v>1161</v>
      </c>
      <c r="J27" s="51">
        <v>1159</v>
      </c>
      <c r="K27" s="51">
        <v>1156</v>
      </c>
      <c r="L27" s="51">
        <v>1153</v>
      </c>
      <c r="M27" s="51">
        <v>22</v>
      </c>
      <c r="N27" s="52">
        <v>2.75</v>
      </c>
      <c r="O27" s="53" t="s">
        <v>189</v>
      </c>
    </row>
    <row r="28" spans="2:15" x14ac:dyDescent="0.3">
      <c r="B28" s="49">
        <v>22</v>
      </c>
      <c r="C28" s="55">
        <v>10110</v>
      </c>
      <c r="D28" s="51">
        <v>1177</v>
      </c>
      <c r="E28" s="51">
        <v>1176</v>
      </c>
      <c r="F28" s="51">
        <v>1174</v>
      </c>
      <c r="G28" s="51">
        <v>1172</v>
      </c>
      <c r="H28" s="51">
        <v>1169</v>
      </c>
      <c r="I28" s="51">
        <v>1165</v>
      </c>
      <c r="J28" s="51">
        <v>1163</v>
      </c>
      <c r="K28" s="51">
        <v>1160</v>
      </c>
      <c r="L28" s="51">
        <v>1157</v>
      </c>
      <c r="M28" s="51">
        <v>20</v>
      </c>
      <c r="N28" s="52">
        <v>2.5</v>
      </c>
      <c r="O28" s="53" t="s">
        <v>189</v>
      </c>
    </row>
    <row r="29" spans="2:15" x14ac:dyDescent="0.3">
      <c r="B29" s="49">
        <v>23</v>
      </c>
      <c r="C29" s="55">
        <v>10111</v>
      </c>
      <c r="D29" s="51">
        <v>1179</v>
      </c>
      <c r="E29" s="51">
        <v>1178</v>
      </c>
      <c r="F29" s="51">
        <v>1176</v>
      </c>
      <c r="G29" s="51">
        <v>1174</v>
      </c>
      <c r="H29" s="51">
        <v>1172</v>
      </c>
      <c r="I29" s="51">
        <v>1168</v>
      </c>
      <c r="J29" s="51">
        <v>1166</v>
      </c>
      <c r="K29" s="51">
        <v>1163</v>
      </c>
      <c r="L29" s="51">
        <v>1161</v>
      </c>
      <c r="M29" s="51">
        <v>18</v>
      </c>
      <c r="N29" s="52">
        <v>2.25</v>
      </c>
      <c r="O29" s="53" t="s">
        <v>189</v>
      </c>
    </row>
    <row r="30" spans="2:15" x14ac:dyDescent="0.3">
      <c r="B30" s="49">
        <v>24</v>
      </c>
      <c r="C30" s="55">
        <v>11000</v>
      </c>
      <c r="D30" s="51">
        <v>1182</v>
      </c>
      <c r="E30" s="51">
        <v>1181</v>
      </c>
      <c r="F30" s="51">
        <v>1180</v>
      </c>
      <c r="G30" s="51">
        <v>1178</v>
      </c>
      <c r="H30" s="51">
        <v>1176</v>
      </c>
      <c r="I30" s="51">
        <v>1172</v>
      </c>
      <c r="J30" s="51">
        <v>1171</v>
      </c>
      <c r="K30" s="51">
        <v>1168</v>
      </c>
      <c r="L30" s="51">
        <v>1167</v>
      </c>
      <c r="M30" s="51">
        <v>15</v>
      </c>
      <c r="N30" s="52">
        <v>1.88</v>
      </c>
      <c r="O30" s="53" t="s">
        <v>189</v>
      </c>
    </row>
    <row r="31" spans="2:15" x14ac:dyDescent="0.3">
      <c r="B31" s="49">
        <v>25</v>
      </c>
      <c r="C31" s="55">
        <v>11001</v>
      </c>
      <c r="D31" s="51">
        <v>1184</v>
      </c>
      <c r="E31" s="51">
        <v>1183</v>
      </c>
      <c r="F31" s="51">
        <v>1182</v>
      </c>
      <c r="G31" s="51">
        <v>1180</v>
      </c>
      <c r="H31" s="51">
        <v>1178</v>
      </c>
      <c r="I31" s="51">
        <v>1175</v>
      </c>
      <c r="J31" s="51">
        <v>1174</v>
      </c>
      <c r="K31" s="51">
        <v>1172</v>
      </c>
      <c r="L31" s="51">
        <v>1170</v>
      </c>
      <c r="M31" s="51">
        <v>14</v>
      </c>
      <c r="N31" s="52">
        <v>1.75</v>
      </c>
      <c r="O31" s="53" t="s">
        <v>189</v>
      </c>
    </row>
    <row r="32" spans="2:15" x14ac:dyDescent="0.3">
      <c r="B32" s="49">
        <v>26</v>
      </c>
      <c r="C32" s="55">
        <v>11010</v>
      </c>
      <c r="D32" s="51">
        <v>1186</v>
      </c>
      <c r="E32" s="51">
        <v>1186</v>
      </c>
      <c r="F32" s="51">
        <v>1185</v>
      </c>
      <c r="G32" s="51">
        <v>1183</v>
      </c>
      <c r="H32" s="51">
        <v>1182</v>
      </c>
      <c r="I32" s="51">
        <v>1179</v>
      </c>
      <c r="J32" s="51">
        <v>1177</v>
      </c>
      <c r="K32" s="51">
        <v>1175</v>
      </c>
      <c r="L32" s="51">
        <v>1174</v>
      </c>
      <c r="M32" s="51">
        <v>12</v>
      </c>
      <c r="N32" s="52">
        <v>1.5</v>
      </c>
      <c r="O32" s="53" t="s">
        <v>189</v>
      </c>
    </row>
    <row r="33" spans="1:35" x14ac:dyDescent="0.3">
      <c r="B33" s="49">
        <v>27</v>
      </c>
      <c r="C33" s="55">
        <v>11011</v>
      </c>
      <c r="D33" s="51">
        <v>1188</v>
      </c>
      <c r="E33" s="51">
        <v>1188</v>
      </c>
      <c r="F33" s="51">
        <v>1187</v>
      </c>
      <c r="G33" s="51">
        <v>1186</v>
      </c>
      <c r="H33" s="51">
        <v>1184</v>
      </c>
      <c r="I33" s="51">
        <v>1182</v>
      </c>
      <c r="J33" s="51">
        <v>1180</v>
      </c>
      <c r="K33" s="51">
        <v>1178</v>
      </c>
      <c r="L33" s="51">
        <v>1177</v>
      </c>
      <c r="M33" s="51">
        <v>11</v>
      </c>
      <c r="N33" s="52">
        <v>1.38</v>
      </c>
      <c r="O33" s="53" t="s">
        <v>189</v>
      </c>
    </row>
    <row r="34" spans="1:35" x14ac:dyDescent="0.3">
      <c r="B34" s="49">
        <v>28</v>
      </c>
      <c r="C34" s="55">
        <v>11100</v>
      </c>
      <c r="D34" s="51">
        <v>1190</v>
      </c>
      <c r="E34" s="51">
        <v>1191</v>
      </c>
      <c r="F34" s="51">
        <v>1190</v>
      </c>
      <c r="G34" s="51">
        <v>1189</v>
      </c>
      <c r="H34" s="51">
        <v>1188</v>
      </c>
      <c r="I34" s="51">
        <v>1186</v>
      </c>
      <c r="J34" s="51">
        <v>1185</v>
      </c>
      <c r="K34" s="51">
        <v>1183</v>
      </c>
      <c r="L34" s="51">
        <v>1182</v>
      </c>
      <c r="M34" s="51">
        <v>8</v>
      </c>
      <c r="N34" s="52">
        <v>1</v>
      </c>
      <c r="O34" s="53" t="s">
        <v>189</v>
      </c>
    </row>
    <row r="35" spans="1:35" x14ac:dyDescent="0.3">
      <c r="B35" s="49">
        <v>29</v>
      </c>
      <c r="C35" s="55">
        <v>11101</v>
      </c>
      <c r="D35" s="51">
        <v>1192</v>
      </c>
      <c r="E35" s="51">
        <v>1193</v>
      </c>
      <c r="F35" s="51">
        <v>1192</v>
      </c>
      <c r="G35" s="51">
        <v>1192</v>
      </c>
      <c r="H35" s="51">
        <v>1190</v>
      </c>
      <c r="I35" s="51">
        <v>1188</v>
      </c>
      <c r="J35" s="51">
        <v>1188</v>
      </c>
      <c r="K35" s="51">
        <v>1186</v>
      </c>
      <c r="L35" s="51">
        <v>1185</v>
      </c>
      <c r="M35" s="51">
        <v>7</v>
      </c>
      <c r="N35" s="52">
        <v>0.88</v>
      </c>
      <c r="O35" s="53" t="s">
        <v>189</v>
      </c>
    </row>
    <row r="36" spans="1:35" x14ac:dyDescent="0.3">
      <c r="B36" s="49">
        <v>30</v>
      </c>
      <c r="C36" s="55">
        <v>11110</v>
      </c>
      <c r="D36" s="51">
        <v>1195</v>
      </c>
      <c r="E36" s="51">
        <v>1195</v>
      </c>
      <c r="F36" s="51">
        <v>1195</v>
      </c>
      <c r="G36" s="51">
        <v>1194</v>
      </c>
      <c r="H36" s="51">
        <v>1194</v>
      </c>
      <c r="I36" s="51">
        <v>1192</v>
      </c>
      <c r="J36" s="51">
        <v>1191</v>
      </c>
      <c r="K36" s="51">
        <v>1190</v>
      </c>
      <c r="L36" s="51">
        <v>1190</v>
      </c>
      <c r="M36" s="51">
        <v>5</v>
      </c>
      <c r="N36" s="52">
        <v>0.63</v>
      </c>
      <c r="O36" s="53" t="s">
        <v>189</v>
      </c>
    </row>
    <row r="37" spans="1:35" x14ac:dyDescent="0.3">
      <c r="B37" s="49">
        <v>31</v>
      </c>
      <c r="C37" s="55">
        <v>11111</v>
      </c>
      <c r="D37" s="51">
        <v>1197</v>
      </c>
      <c r="E37" s="51">
        <v>1197</v>
      </c>
      <c r="F37" s="51">
        <v>1197</v>
      </c>
      <c r="G37" s="51">
        <v>1197</v>
      </c>
      <c r="H37" s="51">
        <v>1196</v>
      </c>
      <c r="I37" s="51">
        <v>1195</v>
      </c>
      <c r="J37" s="51">
        <v>1194</v>
      </c>
      <c r="K37" s="51">
        <v>1193</v>
      </c>
      <c r="L37" s="51">
        <v>1193</v>
      </c>
      <c r="M37" s="51">
        <v>4</v>
      </c>
      <c r="N37" s="52">
        <v>0.5</v>
      </c>
      <c r="O37" s="53" t="s">
        <v>189</v>
      </c>
    </row>
    <row r="39" spans="1:35" x14ac:dyDescent="0.3">
      <c r="A39" s="37">
        <v>2</v>
      </c>
      <c r="B39" s="37" t="s">
        <v>321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0" spans="1:35" x14ac:dyDescent="0.3">
      <c r="B40" s="35" t="s">
        <v>322</v>
      </c>
    </row>
    <row r="42" spans="1:35" x14ac:dyDescent="0.3">
      <c r="B42" s="126" t="s">
        <v>302</v>
      </c>
      <c r="C42" s="127" t="s">
        <v>323</v>
      </c>
      <c r="D42" s="127">
        <v>-40</v>
      </c>
      <c r="E42" s="127">
        <v>-20</v>
      </c>
      <c r="F42" s="127">
        <v>0</v>
      </c>
      <c r="G42" s="127">
        <v>25</v>
      </c>
      <c r="H42" s="127">
        <v>50</v>
      </c>
      <c r="I42" s="127">
        <v>85</v>
      </c>
      <c r="J42" s="127">
        <v>100</v>
      </c>
      <c r="K42" s="127">
        <v>125</v>
      </c>
      <c r="L42" s="127">
        <v>150</v>
      </c>
      <c r="M42" s="127" t="s">
        <v>304</v>
      </c>
      <c r="N42" s="127" t="s">
        <v>291</v>
      </c>
      <c r="O42" s="127" t="s">
        <v>168</v>
      </c>
    </row>
    <row r="43" spans="1:35" x14ac:dyDescent="0.3">
      <c r="B43" s="128">
        <v>0</v>
      </c>
      <c r="C43" s="129" t="s">
        <v>305</v>
      </c>
      <c r="D43" s="130">
        <v>799.2</v>
      </c>
      <c r="E43" s="130">
        <v>799.8</v>
      </c>
      <c r="F43" s="130">
        <v>800.1</v>
      </c>
      <c r="G43" s="130">
        <v>800.1</v>
      </c>
      <c r="H43" s="130">
        <v>800</v>
      </c>
      <c r="I43" s="130">
        <v>799.6</v>
      </c>
      <c r="J43" s="130">
        <v>799.4</v>
      </c>
      <c r="K43" s="130">
        <v>799.1</v>
      </c>
      <c r="L43" s="130">
        <v>799.2</v>
      </c>
      <c r="M43" s="130">
        <f>G43-800</f>
        <v>0.10000000000002274</v>
      </c>
      <c r="N43" s="131">
        <f>M43/800</f>
        <v>1.2500000000002841E-4</v>
      </c>
      <c r="O43" s="128" t="s">
        <v>189</v>
      </c>
    </row>
    <row r="44" spans="1:35" x14ac:dyDescent="0.3">
      <c r="B44" s="128">
        <v>1</v>
      </c>
      <c r="C44" s="129" t="s">
        <v>306</v>
      </c>
      <c r="D44" s="130">
        <v>801.7</v>
      </c>
      <c r="E44" s="130">
        <v>802.2</v>
      </c>
      <c r="F44" s="130">
        <v>802.6</v>
      </c>
      <c r="G44" s="130">
        <v>802.6</v>
      </c>
      <c r="H44" s="130">
        <v>802.5</v>
      </c>
      <c r="I44" s="130">
        <v>802.1</v>
      </c>
      <c r="J44" s="130">
        <v>801.9</v>
      </c>
      <c r="K44" s="130">
        <v>801.6</v>
      </c>
      <c r="L44" s="130">
        <v>801.7</v>
      </c>
      <c r="M44" s="130">
        <f t="shared" ref="M44:M74" si="0">G44-800</f>
        <v>2.6000000000000227</v>
      </c>
      <c r="N44" s="131">
        <f t="shared" ref="N44:N74" si="1">M44/800</f>
        <v>3.2500000000000285E-3</v>
      </c>
      <c r="O44" s="128" t="s">
        <v>189</v>
      </c>
    </row>
    <row r="45" spans="1:35" x14ac:dyDescent="0.3">
      <c r="B45" s="128">
        <v>2</v>
      </c>
      <c r="C45" s="129" t="s">
        <v>307</v>
      </c>
      <c r="D45" s="130">
        <v>804.2</v>
      </c>
      <c r="E45" s="130">
        <v>804.7</v>
      </c>
      <c r="F45" s="130">
        <v>805.1</v>
      </c>
      <c r="G45" s="130">
        <v>805.1</v>
      </c>
      <c r="H45" s="130">
        <v>805</v>
      </c>
      <c r="I45" s="130">
        <v>804.6</v>
      </c>
      <c r="J45" s="130">
        <v>804.4</v>
      </c>
      <c r="K45" s="130">
        <v>804.1</v>
      </c>
      <c r="L45" s="130">
        <v>804.2</v>
      </c>
      <c r="M45" s="130">
        <f t="shared" si="0"/>
        <v>5.1000000000000227</v>
      </c>
      <c r="N45" s="131">
        <f t="shared" si="1"/>
        <v>6.3750000000000282E-3</v>
      </c>
      <c r="O45" s="128" t="s">
        <v>189</v>
      </c>
    </row>
    <row r="46" spans="1:35" x14ac:dyDescent="0.3">
      <c r="B46" s="128">
        <v>3</v>
      </c>
      <c r="C46" s="129" t="s">
        <v>308</v>
      </c>
      <c r="D46" s="130">
        <v>806.7</v>
      </c>
      <c r="E46" s="130">
        <v>807.2</v>
      </c>
      <c r="F46" s="130">
        <v>807.6</v>
      </c>
      <c r="G46" s="130">
        <v>807.6</v>
      </c>
      <c r="H46" s="130">
        <v>807.5</v>
      </c>
      <c r="I46" s="130">
        <v>807.1</v>
      </c>
      <c r="J46" s="130">
        <v>806.8</v>
      </c>
      <c r="K46" s="130">
        <v>806.6</v>
      </c>
      <c r="L46" s="130">
        <v>806.7</v>
      </c>
      <c r="M46" s="130">
        <f t="shared" si="0"/>
        <v>7.6000000000000227</v>
      </c>
      <c r="N46" s="131">
        <f t="shared" si="1"/>
        <v>9.5000000000000293E-3</v>
      </c>
      <c r="O46" s="128" t="s">
        <v>189</v>
      </c>
    </row>
    <row r="47" spans="1:35" x14ac:dyDescent="0.3">
      <c r="B47" s="128">
        <v>4</v>
      </c>
      <c r="C47" s="129" t="s">
        <v>309</v>
      </c>
      <c r="D47" s="130">
        <v>809.2</v>
      </c>
      <c r="E47" s="130">
        <v>809.7</v>
      </c>
      <c r="F47" s="130">
        <v>810.1</v>
      </c>
      <c r="G47" s="130">
        <v>810.1</v>
      </c>
      <c r="H47" s="130">
        <v>810</v>
      </c>
      <c r="I47" s="130">
        <v>809.6</v>
      </c>
      <c r="J47" s="130">
        <v>809.3</v>
      </c>
      <c r="K47" s="130">
        <v>809.1</v>
      </c>
      <c r="L47" s="130">
        <v>809.2</v>
      </c>
      <c r="M47" s="130">
        <f t="shared" si="0"/>
        <v>10.100000000000023</v>
      </c>
      <c r="N47" s="131">
        <f t="shared" si="1"/>
        <v>1.2625000000000029E-2</v>
      </c>
      <c r="O47" s="128" t="s">
        <v>189</v>
      </c>
    </row>
    <row r="48" spans="1:35" x14ac:dyDescent="0.3">
      <c r="B48" s="128">
        <v>5</v>
      </c>
      <c r="C48" s="129" t="s">
        <v>310</v>
      </c>
      <c r="D48" s="130">
        <v>811.6</v>
      </c>
      <c r="E48" s="130">
        <v>812.2</v>
      </c>
      <c r="F48" s="130">
        <v>812.6</v>
      </c>
      <c r="G48" s="130">
        <v>812.6</v>
      </c>
      <c r="H48" s="130">
        <v>812.5</v>
      </c>
      <c r="I48" s="130">
        <v>812.1</v>
      </c>
      <c r="J48" s="130">
        <v>811.8</v>
      </c>
      <c r="K48" s="130">
        <v>811.6</v>
      </c>
      <c r="L48" s="130">
        <v>811.7</v>
      </c>
      <c r="M48" s="130">
        <f t="shared" si="0"/>
        <v>12.600000000000023</v>
      </c>
      <c r="N48" s="131">
        <f t="shared" si="1"/>
        <v>1.5750000000000028E-2</v>
      </c>
      <c r="O48" s="128" t="s">
        <v>189</v>
      </c>
    </row>
    <row r="49" spans="2:15" x14ac:dyDescent="0.3">
      <c r="B49" s="128">
        <v>6</v>
      </c>
      <c r="C49" s="129" t="s">
        <v>311</v>
      </c>
      <c r="D49" s="130">
        <v>814.1</v>
      </c>
      <c r="E49" s="130">
        <v>814.7</v>
      </c>
      <c r="F49" s="130">
        <v>815.1</v>
      </c>
      <c r="G49" s="130">
        <v>815.1</v>
      </c>
      <c r="H49" s="130">
        <v>815</v>
      </c>
      <c r="I49" s="130">
        <v>814.6</v>
      </c>
      <c r="J49" s="130">
        <v>814.3</v>
      </c>
      <c r="K49" s="130">
        <v>814.1</v>
      </c>
      <c r="L49" s="130">
        <v>814.1</v>
      </c>
      <c r="M49" s="130">
        <f t="shared" si="0"/>
        <v>15.100000000000023</v>
      </c>
      <c r="N49" s="131">
        <f t="shared" si="1"/>
        <v>1.8875000000000027E-2</v>
      </c>
      <c r="O49" s="128" t="s">
        <v>189</v>
      </c>
    </row>
    <row r="50" spans="2:15" x14ac:dyDescent="0.3">
      <c r="B50" s="128">
        <v>7</v>
      </c>
      <c r="C50" s="129" t="s">
        <v>312</v>
      </c>
      <c r="D50" s="130">
        <v>816.6</v>
      </c>
      <c r="E50" s="130">
        <v>817.2</v>
      </c>
      <c r="F50" s="130">
        <v>817.6</v>
      </c>
      <c r="G50" s="130">
        <v>817.6</v>
      </c>
      <c r="H50" s="130">
        <v>817.5</v>
      </c>
      <c r="I50" s="130">
        <v>817</v>
      </c>
      <c r="J50" s="130">
        <v>816.8</v>
      </c>
      <c r="K50" s="130">
        <v>816.6</v>
      </c>
      <c r="L50" s="130">
        <v>816.6</v>
      </c>
      <c r="M50" s="130">
        <f t="shared" si="0"/>
        <v>17.600000000000023</v>
      </c>
      <c r="N50" s="131">
        <f t="shared" si="1"/>
        <v>2.200000000000003E-2</v>
      </c>
      <c r="O50" s="128" t="s">
        <v>189</v>
      </c>
    </row>
    <row r="51" spans="2:15" x14ac:dyDescent="0.3">
      <c r="B51" s="132">
        <v>8</v>
      </c>
      <c r="C51" s="129" t="s">
        <v>313</v>
      </c>
      <c r="D51" s="130">
        <v>819.1</v>
      </c>
      <c r="E51" s="130">
        <v>819.7</v>
      </c>
      <c r="F51" s="130">
        <v>820.1</v>
      </c>
      <c r="G51" s="130">
        <v>820.1</v>
      </c>
      <c r="H51" s="130">
        <v>820</v>
      </c>
      <c r="I51" s="130">
        <v>819.5</v>
      </c>
      <c r="J51" s="130">
        <v>819.3</v>
      </c>
      <c r="K51" s="130">
        <v>819</v>
      </c>
      <c r="L51" s="130">
        <v>819.1</v>
      </c>
      <c r="M51" s="130">
        <f t="shared" si="0"/>
        <v>20.100000000000023</v>
      </c>
      <c r="N51" s="131">
        <f t="shared" si="1"/>
        <v>2.5125000000000029E-2</v>
      </c>
      <c r="O51" s="128" t="s">
        <v>189</v>
      </c>
    </row>
    <row r="52" spans="2:15" x14ac:dyDescent="0.3">
      <c r="B52" s="128">
        <v>9</v>
      </c>
      <c r="C52" s="129" t="s">
        <v>314</v>
      </c>
      <c r="D52" s="130">
        <v>821.6</v>
      </c>
      <c r="E52" s="130">
        <v>822.2</v>
      </c>
      <c r="F52" s="130">
        <v>822.6</v>
      </c>
      <c r="G52" s="130">
        <v>822.6</v>
      </c>
      <c r="H52" s="130">
        <v>822.5</v>
      </c>
      <c r="I52" s="130">
        <v>822</v>
      </c>
      <c r="J52" s="130">
        <v>821.8</v>
      </c>
      <c r="K52" s="130">
        <v>821.5</v>
      </c>
      <c r="L52" s="130">
        <v>821.6</v>
      </c>
      <c r="M52" s="130">
        <f t="shared" si="0"/>
        <v>22.600000000000023</v>
      </c>
      <c r="N52" s="131">
        <f t="shared" si="1"/>
        <v>2.8250000000000029E-2</v>
      </c>
      <c r="O52" s="128" t="s">
        <v>189</v>
      </c>
    </row>
    <row r="53" spans="2:15" x14ac:dyDescent="0.3">
      <c r="B53" s="128">
        <v>10</v>
      </c>
      <c r="C53" s="129" t="s">
        <v>315</v>
      </c>
      <c r="D53" s="130">
        <v>824.1</v>
      </c>
      <c r="E53" s="130">
        <v>824.7</v>
      </c>
      <c r="F53" s="130">
        <v>825.1</v>
      </c>
      <c r="G53" s="130">
        <v>825.1</v>
      </c>
      <c r="H53" s="130">
        <v>825</v>
      </c>
      <c r="I53" s="130">
        <v>824.5</v>
      </c>
      <c r="J53" s="130">
        <v>824.3</v>
      </c>
      <c r="K53" s="130">
        <v>824</v>
      </c>
      <c r="L53" s="130">
        <v>824.1</v>
      </c>
      <c r="M53" s="130">
        <f t="shared" si="0"/>
        <v>25.100000000000023</v>
      </c>
      <c r="N53" s="131">
        <f t="shared" si="1"/>
        <v>3.1375000000000028E-2</v>
      </c>
      <c r="O53" s="128" t="s">
        <v>189</v>
      </c>
    </row>
    <row r="54" spans="2:15" x14ac:dyDescent="0.3">
      <c r="B54" s="128">
        <v>11</v>
      </c>
      <c r="C54" s="129" t="s">
        <v>316</v>
      </c>
      <c r="D54" s="130">
        <v>826.6</v>
      </c>
      <c r="E54" s="130">
        <v>827.2</v>
      </c>
      <c r="F54" s="130">
        <v>827.6</v>
      </c>
      <c r="G54" s="130">
        <v>827.6</v>
      </c>
      <c r="H54" s="130">
        <v>827.5</v>
      </c>
      <c r="I54" s="130">
        <v>827</v>
      </c>
      <c r="J54" s="130">
        <v>826.8</v>
      </c>
      <c r="K54" s="130">
        <v>826.5</v>
      </c>
      <c r="L54" s="130">
        <v>826.6</v>
      </c>
      <c r="M54" s="130">
        <f t="shared" si="0"/>
        <v>27.600000000000023</v>
      </c>
      <c r="N54" s="131">
        <f t="shared" si="1"/>
        <v>3.4500000000000031E-2</v>
      </c>
      <c r="O54" s="128" t="s">
        <v>189</v>
      </c>
    </row>
    <row r="55" spans="2:15" x14ac:dyDescent="0.3">
      <c r="B55" s="128">
        <v>12</v>
      </c>
      <c r="C55" s="129" t="s">
        <v>317</v>
      </c>
      <c r="D55" s="130">
        <v>829.1</v>
      </c>
      <c r="E55" s="130">
        <v>829.7</v>
      </c>
      <c r="F55" s="130">
        <v>830.1</v>
      </c>
      <c r="G55" s="130">
        <v>830.1</v>
      </c>
      <c r="H55" s="130">
        <v>830</v>
      </c>
      <c r="I55" s="130">
        <v>829.5</v>
      </c>
      <c r="J55" s="130">
        <v>829.3</v>
      </c>
      <c r="K55" s="130">
        <v>829</v>
      </c>
      <c r="L55" s="130">
        <v>829.1</v>
      </c>
      <c r="M55" s="130">
        <f t="shared" si="0"/>
        <v>30.100000000000023</v>
      </c>
      <c r="N55" s="131">
        <f t="shared" si="1"/>
        <v>3.7625000000000026E-2</v>
      </c>
      <c r="O55" s="128" t="s">
        <v>189</v>
      </c>
    </row>
    <row r="56" spans="2:15" x14ac:dyDescent="0.3">
      <c r="B56" s="128">
        <v>13</v>
      </c>
      <c r="C56" s="129" t="s">
        <v>318</v>
      </c>
      <c r="D56" s="130">
        <v>831.6</v>
      </c>
      <c r="E56" s="130">
        <v>832.2</v>
      </c>
      <c r="F56" s="130">
        <v>832.6</v>
      </c>
      <c r="G56" s="130">
        <v>832.6</v>
      </c>
      <c r="H56" s="130">
        <v>832.4</v>
      </c>
      <c r="I56" s="130">
        <v>832</v>
      </c>
      <c r="J56" s="130">
        <v>831.8</v>
      </c>
      <c r="K56" s="130">
        <v>831.5</v>
      </c>
      <c r="L56" s="130">
        <v>831.6</v>
      </c>
      <c r="M56" s="130">
        <f t="shared" si="0"/>
        <v>32.600000000000023</v>
      </c>
      <c r="N56" s="131">
        <f t="shared" si="1"/>
        <v>4.0750000000000029E-2</v>
      </c>
      <c r="O56" s="128" t="s">
        <v>189</v>
      </c>
    </row>
    <row r="57" spans="2:15" x14ac:dyDescent="0.3">
      <c r="B57" s="128">
        <v>14</v>
      </c>
      <c r="C57" s="129" t="s">
        <v>319</v>
      </c>
      <c r="D57" s="130">
        <v>834.1</v>
      </c>
      <c r="E57" s="130">
        <v>834.7</v>
      </c>
      <c r="F57" s="130">
        <v>835.1</v>
      </c>
      <c r="G57" s="130">
        <v>835.1</v>
      </c>
      <c r="H57" s="130">
        <v>834.9</v>
      </c>
      <c r="I57" s="130">
        <v>834.5</v>
      </c>
      <c r="J57" s="130">
        <v>834.2</v>
      </c>
      <c r="K57" s="130">
        <v>834</v>
      </c>
      <c r="L57" s="130">
        <v>834</v>
      </c>
      <c r="M57" s="130">
        <f t="shared" si="0"/>
        <v>35.100000000000023</v>
      </c>
      <c r="N57" s="131">
        <f t="shared" si="1"/>
        <v>4.3875000000000025E-2</v>
      </c>
      <c r="O57" s="128" t="s">
        <v>189</v>
      </c>
    </row>
    <row r="58" spans="2:15" x14ac:dyDescent="0.3">
      <c r="B58" s="128">
        <v>15</v>
      </c>
      <c r="C58" s="129" t="s">
        <v>320</v>
      </c>
      <c r="D58" s="130">
        <v>836.6</v>
      </c>
      <c r="E58" s="130">
        <v>837.2</v>
      </c>
      <c r="F58" s="130">
        <v>837.6</v>
      </c>
      <c r="G58" s="130">
        <v>837.6</v>
      </c>
      <c r="H58" s="130">
        <v>837.4</v>
      </c>
      <c r="I58" s="130">
        <v>837</v>
      </c>
      <c r="J58" s="130">
        <v>836.7</v>
      </c>
      <c r="K58" s="130">
        <v>836.5</v>
      </c>
      <c r="L58" s="130">
        <v>836.5</v>
      </c>
      <c r="M58" s="130">
        <f t="shared" si="0"/>
        <v>37.600000000000023</v>
      </c>
      <c r="N58" s="131">
        <f t="shared" si="1"/>
        <v>4.7000000000000028E-2</v>
      </c>
      <c r="O58" s="128" t="s">
        <v>189</v>
      </c>
    </row>
    <row r="59" spans="2:15" x14ac:dyDescent="0.3">
      <c r="B59" s="128">
        <v>16</v>
      </c>
      <c r="C59" s="129" t="s">
        <v>324</v>
      </c>
      <c r="D59" s="130">
        <v>759.1</v>
      </c>
      <c r="E59" s="130">
        <v>759.7</v>
      </c>
      <c r="F59" s="130">
        <v>760</v>
      </c>
      <c r="G59" s="130">
        <v>760.1</v>
      </c>
      <c r="H59" s="130">
        <v>760</v>
      </c>
      <c r="I59" s="130">
        <v>759.6</v>
      </c>
      <c r="J59" s="130">
        <v>759.4</v>
      </c>
      <c r="K59" s="130">
        <v>759.2</v>
      </c>
      <c r="L59" s="130">
        <v>759.3</v>
      </c>
      <c r="M59" s="130">
        <f t="shared" si="0"/>
        <v>-39.899999999999977</v>
      </c>
      <c r="N59" s="131">
        <f t="shared" si="1"/>
        <v>-4.9874999999999975E-2</v>
      </c>
      <c r="O59" s="128" t="s">
        <v>189</v>
      </c>
    </row>
    <row r="60" spans="2:15" x14ac:dyDescent="0.3">
      <c r="B60" s="128">
        <v>17</v>
      </c>
      <c r="C60" s="129" t="s">
        <v>325</v>
      </c>
      <c r="D60" s="130">
        <v>761.6</v>
      </c>
      <c r="E60" s="130">
        <v>762.2</v>
      </c>
      <c r="F60" s="130">
        <v>762.5</v>
      </c>
      <c r="G60" s="130">
        <v>762.6</v>
      </c>
      <c r="H60" s="130">
        <v>762.4</v>
      </c>
      <c r="I60" s="130">
        <v>762.1</v>
      </c>
      <c r="J60" s="130">
        <v>761.9</v>
      </c>
      <c r="K60" s="130">
        <v>761.7</v>
      </c>
      <c r="L60" s="130">
        <v>761.8</v>
      </c>
      <c r="M60" s="130">
        <f t="shared" si="0"/>
        <v>-37.399999999999977</v>
      </c>
      <c r="N60" s="131">
        <f t="shared" si="1"/>
        <v>-4.6749999999999972E-2</v>
      </c>
      <c r="O60" s="128" t="s">
        <v>189</v>
      </c>
    </row>
    <row r="61" spans="2:15" x14ac:dyDescent="0.3">
      <c r="B61" s="128">
        <v>18</v>
      </c>
      <c r="C61" s="129" t="s">
        <v>326</v>
      </c>
      <c r="D61" s="130">
        <v>764.1</v>
      </c>
      <c r="E61" s="130">
        <v>764.7</v>
      </c>
      <c r="F61" s="130">
        <v>765</v>
      </c>
      <c r="G61" s="130">
        <v>765.1</v>
      </c>
      <c r="H61" s="130">
        <v>764.9</v>
      </c>
      <c r="I61" s="130">
        <v>764.6</v>
      </c>
      <c r="J61" s="130">
        <v>764.4</v>
      </c>
      <c r="K61" s="130">
        <v>764.1</v>
      </c>
      <c r="L61" s="130">
        <v>764.2</v>
      </c>
      <c r="M61" s="130">
        <f t="shared" si="0"/>
        <v>-34.899999999999977</v>
      </c>
      <c r="N61" s="131">
        <f t="shared" si="1"/>
        <v>-4.3624999999999969E-2</v>
      </c>
      <c r="O61" s="128" t="s">
        <v>189</v>
      </c>
    </row>
    <row r="62" spans="2:15" x14ac:dyDescent="0.3">
      <c r="B62" s="128">
        <v>19</v>
      </c>
      <c r="C62" s="129" t="s">
        <v>327</v>
      </c>
      <c r="D62" s="130">
        <v>766.6</v>
      </c>
      <c r="E62" s="130">
        <v>767.2</v>
      </c>
      <c r="F62" s="130">
        <v>767.5</v>
      </c>
      <c r="G62" s="130">
        <v>767.6</v>
      </c>
      <c r="H62" s="130">
        <v>767.4</v>
      </c>
      <c r="I62" s="130">
        <v>767.1</v>
      </c>
      <c r="J62" s="130">
        <v>766.9</v>
      </c>
      <c r="K62" s="130">
        <v>766.6</v>
      </c>
      <c r="L62" s="130">
        <v>766.7</v>
      </c>
      <c r="M62" s="130">
        <f t="shared" si="0"/>
        <v>-32.399999999999977</v>
      </c>
      <c r="N62" s="131">
        <f t="shared" si="1"/>
        <v>-4.0499999999999974E-2</v>
      </c>
      <c r="O62" s="128" t="s">
        <v>189</v>
      </c>
    </row>
    <row r="63" spans="2:15" x14ac:dyDescent="0.3">
      <c r="B63" s="128">
        <v>20</v>
      </c>
      <c r="C63" s="129" t="s">
        <v>328</v>
      </c>
      <c r="D63" s="130">
        <v>769.1</v>
      </c>
      <c r="E63" s="130">
        <v>769.7</v>
      </c>
      <c r="F63" s="130">
        <v>770</v>
      </c>
      <c r="G63" s="130">
        <v>770.1</v>
      </c>
      <c r="H63" s="130">
        <v>769.9</v>
      </c>
      <c r="I63" s="130">
        <v>769.6</v>
      </c>
      <c r="J63" s="130">
        <v>769.3</v>
      </c>
      <c r="K63" s="130">
        <v>769.1</v>
      </c>
      <c r="L63" s="130">
        <v>769.1</v>
      </c>
      <c r="M63" s="130">
        <f t="shared" si="0"/>
        <v>-29.899999999999977</v>
      </c>
      <c r="N63" s="131">
        <f t="shared" si="1"/>
        <v>-3.7374999999999971E-2</v>
      </c>
      <c r="O63" s="128" t="s">
        <v>189</v>
      </c>
    </row>
    <row r="64" spans="2:15" x14ac:dyDescent="0.3">
      <c r="B64" s="128">
        <v>21</v>
      </c>
      <c r="C64" s="129" t="s">
        <v>329</v>
      </c>
      <c r="D64" s="130">
        <v>771.6</v>
      </c>
      <c r="E64" s="130">
        <v>772.2</v>
      </c>
      <c r="F64" s="130">
        <v>772.5</v>
      </c>
      <c r="G64" s="130">
        <v>772.6</v>
      </c>
      <c r="H64" s="130">
        <v>772.4</v>
      </c>
      <c r="I64" s="130">
        <v>772</v>
      </c>
      <c r="J64" s="130">
        <v>771.8</v>
      </c>
      <c r="K64" s="130">
        <v>771.6</v>
      </c>
      <c r="L64" s="130">
        <v>771.7</v>
      </c>
      <c r="M64" s="130">
        <f t="shared" si="0"/>
        <v>-27.399999999999977</v>
      </c>
      <c r="N64" s="131">
        <f t="shared" si="1"/>
        <v>-3.4249999999999975E-2</v>
      </c>
      <c r="O64" s="128" t="s">
        <v>189</v>
      </c>
    </row>
    <row r="65" spans="1:35" x14ac:dyDescent="0.3">
      <c r="B65" s="128">
        <v>22</v>
      </c>
      <c r="C65" s="129" t="s">
        <v>330</v>
      </c>
      <c r="D65" s="130">
        <v>774.1</v>
      </c>
      <c r="E65" s="130">
        <v>774.7</v>
      </c>
      <c r="F65" s="130">
        <v>775</v>
      </c>
      <c r="G65" s="130">
        <v>775.1</v>
      </c>
      <c r="H65" s="130">
        <v>774.9</v>
      </c>
      <c r="I65" s="130">
        <v>774.5</v>
      </c>
      <c r="J65" s="130">
        <v>774.3</v>
      </c>
      <c r="K65" s="130">
        <v>774.1</v>
      </c>
      <c r="L65" s="130">
        <v>774.2</v>
      </c>
      <c r="M65" s="130">
        <f t="shared" si="0"/>
        <v>-24.899999999999977</v>
      </c>
      <c r="N65" s="131">
        <f t="shared" si="1"/>
        <v>-3.1124999999999972E-2</v>
      </c>
      <c r="O65" s="128" t="s">
        <v>189</v>
      </c>
    </row>
    <row r="66" spans="1:35" x14ac:dyDescent="0.3">
      <c r="B66" s="128">
        <v>23</v>
      </c>
      <c r="C66" s="129" t="s">
        <v>331</v>
      </c>
      <c r="D66" s="130">
        <v>776.6</v>
      </c>
      <c r="E66" s="130">
        <v>777.2</v>
      </c>
      <c r="F66" s="130">
        <v>777.5</v>
      </c>
      <c r="G66" s="130">
        <v>777.6</v>
      </c>
      <c r="H66" s="130">
        <v>777.4</v>
      </c>
      <c r="I66" s="130">
        <v>777</v>
      </c>
      <c r="J66" s="130">
        <v>776.8</v>
      </c>
      <c r="K66" s="130">
        <v>776.6</v>
      </c>
      <c r="L66" s="130">
        <v>776.7</v>
      </c>
      <c r="M66" s="130">
        <f t="shared" si="0"/>
        <v>-22.399999999999977</v>
      </c>
      <c r="N66" s="131">
        <f t="shared" si="1"/>
        <v>-2.7999999999999973E-2</v>
      </c>
      <c r="O66" s="128" t="s">
        <v>189</v>
      </c>
    </row>
    <row r="67" spans="1:35" x14ac:dyDescent="0.3">
      <c r="B67" s="128">
        <v>24</v>
      </c>
      <c r="C67" s="129" t="s">
        <v>332</v>
      </c>
      <c r="D67" s="130">
        <v>779.1</v>
      </c>
      <c r="E67" s="130">
        <v>779.7</v>
      </c>
      <c r="F67" s="130">
        <v>780</v>
      </c>
      <c r="G67" s="130">
        <v>780.1</v>
      </c>
      <c r="H67" s="130">
        <v>779.9</v>
      </c>
      <c r="I67" s="130">
        <v>779.5</v>
      </c>
      <c r="J67" s="130">
        <v>779.3</v>
      </c>
      <c r="K67" s="130">
        <v>779.1</v>
      </c>
      <c r="L67" s="130">
        <v>779.2</v>
      </c>
      <c r="M67" s="130">
        <f t="shared" si="0"/>
        <v>-19.899999999999977</v>
      </c>
      <c r="N67" s="131">
        <f t="shared" si="1"/>
        <v>-2.487499999999997E-2</v>
      </c>
      <c r="O67" s="128" t="s">
        <v>189</v>
      </c>
    </row>
    <row r="68" spans="1:35" x14ac:dyDescent="0.3">
      <c r="B68" s="128">
        <v>25</v>
      </c>
      <c r="C68" s="129" t="s">
        <v>333</v>
      </c>
      <c r="D68" s="130">
        <v>781.6</v>
      </c>
      <c r="E68" s="130">
        <v>782.2</v>
      </c>
      <c r="F68" s="130">
        <v>782.5</v>
      </c>
      <c r="G68" s="130">
        <v>782.6</v>
      </c>
      <c r="H68" s="130">
        <v>782.4</v>
      </c>
      <c r="I68" s="130">
        <v>782</v>
      </c>
      <c r="J68" s="130">
        <v>781.8</v>
      </c>
      <c r="K68" s="130">
        <v>781.6</v>
      </c>
      <c r="L68" s="130">
        <v>781.7</v>
      </c>
      <c r="M68" s="130">
        <f t="shared" si="0"/>
        <v>-17.399999999999977</v>
      </c>
      <c r="N68" s="131">
        <f t="shared" si="1"/>
        <v>-2.1749999999999971E-2</v>
      </c>
      <c r="O68" s="128" t="s">
        <v>189</v>
      </c>
    </row>
    <row r="69" spans="1:35" x14ac:dyDescent="0.3">
      <c r="B69" s="128">
        <v>26</v>
      </c>
      <c r="C69" s="129" t="s">
        <v>334</v>
      </c>
      <c r="D69" s="130">
        <v>784.1</v>
      </c>
      <c r="E69" s="130">
        <v>784.7</v>
      </c>
      <c r="F69" s="130">
        <v>785</v>
      </c>
      <c r="G69" s="130">
        <v>785.1</v>
      </c>
      <c r="H69" s="130">
        <v>784.9</v>
      </c>
      <c r="I69" s="130">
        <v>784.5</v>
      </c>
      <c r="J69" s="130">
        <v>784.3</v>
      </c>
      <c r="K69" s="130">
        <v>784.1</v>
      </c>
      <c r="L69" s="130">
        <v>784.1</v>
      </c>
      <c r="M69" s="130">
        <f t="shared" si="0"/>
        <v>-14.899999999999977</v>
      </c>
      <c r="N69" s="131">
        <f t="shared" si="1"/>
        <v>-1.8624999999999971E-2</v>
      </c>
      <c r="O69" s="128" t="s">
        <v>189</v>
      </c>
    </row>
    <row r="70" spans="1:35" x14ac:dyDescent="0.3">
      <c r="B70" s="128">
        <v>27</v>
      </c>
      <c r="C70" s="129" t="s">
        <v>335</v>
      </c>
      <c r="D70" s="130">
        <v>786.6</v>
      </c>
      <c r="E70" s="130">
        <v>787.2</v>
      </c>
      <c r="F70" s="130">
        <v>787.5</v>
      </c>
      <c r="G70" s="130">
        <v>787.6</v>
      </c>
      <c r="H70" s="130">
        <v>787.4</v>
      </c>
      <c r="I70" s="130">
        <v>787</v>
      </c>
      <c r="J70" s="130">
        <v>786.8</v>
      </c>
      <c r="K70" s="130">
        <v>786.5</v>
      </c>
      <c r="L70" s="130">
        <v>786.6</v>
      </c>
      <c r="M70" s="130">
        <f t="shared" si="0"/>
        <v>-12.399999999999977</v>
      </c>
      <c r="N70" s="131">
        <f t="shared" si="1"/>
        <v>-1.5499999999999972E-2</v>
      </c>
      <c r="O70" s="128" t="s">
        <v>189</v>
      </c>
    </row>
    <row r="71" spans="1:35" x14ac:dyDescent="0.3">
      <c r="B71" s="128">
        <v>28</v>
      </c>
      <c r="C71" s="129" t="s">
        <v>336</v>
      </c>
      <c r="D71" s="130">
        <v>789.1</v>
      </c>
      <c r="E71" s="130">
        <v>789.7</v>
      </c>
      <c r="F71" s="130">
        <v>790</v>
      </c>
      <c r="G71" s="130">
        <v>790.1</v>
      </c>
      <c r="H71" s="130">
        <v>789.9</v>
      </c>
      <c r="I71" s="130">
        <v>789.5</v>
      </c>
      <c r="J71" s="130">
        <v>789.3</v>
      </c>
      <c r="K71" s="130">
        <v>789</v>
      </c>
      <c r="L71" s="130">
        <v>789.1</v>
      </c>
      <c r="M71" s="130">
        <f t="shared" si="0"/>
        <v>-9.8999999999999773</v>
      </c>
      <c r="N71" s="131">
        <f t="shared" si="1"/>
        <v>-1.2374999999999971E-2</v>
      </c>
      <c r="O71" s="128" t="s">
        <v>189</v>
      </c>
    </row>
    <row r="72" spans="1:35" x14ac:dyDescent="0.3">
      <c r="B72" s="128">
        <v>29</v>
      </c>
      <c r="C72" s="129" t="s">
        <v>337</v>
      </c>
      <c r="D72" s="130">
        <v>791.6</v>
      </c>
      <c r="E72" s="130">
        <v>792.2</v>
      </c>
      <c r="F72" s="130">
        <v>792.5</v>
      </c>
      <c r="G72" s="130">
        <v>792.6</v>
      </c>
      <c r="H72" s="130">
        <v>792.4</v>
      </c>
      <c r="I72" s="130">
        <v>792</v>
      </c>
      <c r="J72" s="130">
        <v>791.8</v>
      </c>
      <c r="K72" s="130">
        <v>791.5</v>
      </c>
      <c r="L72" s="130">
        <v>791.6</v>
      </c>
      <c r="M72" s="130">
        <f t="shared" si="0"/>
        <v>-7.3999999999999773</v>
      </c>
      <c r="N72" s="131">
        <f t="shared" si="1"/>
        <v>-9.2499999999999718E-3</v>
      </c>
      <c r="O72" s="128" t="s">
        <v>189</v>
      </c>
    </row>
    <row r="73" spans="1:35" x14ac:dyDescent="0.3">
      <c r="B73" s="128">
        <v>30</v>
      </c>
      <c r="C73" s="129" t="s">
        <v>338</v>
      </c>
      <c r="D73" s="130">
        <v>794.1</v>
      </c>
      <c r="E73" s="130">
        <v>794.7</v>
      </c>
      <c r="F73" s="130">
        <v>795</v>
      </c>
      <c r="G73" s="130">
        <v>795.1</v>
      </c>
      <c r="H73" s="130">
        <v>794.9</v>
      </c>
      <c r="I73" s="130">
        <v>794.5</v>
      </c>
      <c r="J73" s="130">
        <v>794.3</v>
      </c>
      <c r="K73" s="130">
        <v>794</v>
      </c>
      <c r="L73" s="130">
        <v>794.1</v>
      </c>
      <c r="M73" s="130">
        <f t="shared" si="0"/>
        <v>-4.8999999999999773</v>
      </c>
      <c r="N73" s="131">
        <f t="shared" si="1"/>
        <v>-6.1249999999999716E-3</v>
      </c>
      <c r="O73" s="128" t="s">
        <v>189</v>
      </c>
    </row>
    <row r="74" spans="1:35" x14ac:dyDescent="0.3">
      <c r="B74" s="128">
        <v>31</v>
      </c>
      <c r="C74" s="129" t="s">
        <v>339</v>
      </c>
      <c r="D74" s="130">
        <v>796.6</v>
      </c>
      <c r="E74" s="130">
        <v>797.2</v>
      </c>
      <c r="F74" s="130">
        <v>797.5</v>
      </c>
      <c r="G74" s="130">
        <v>797.5</v>
      </c>
      <c r="H74" s="130">
        <v>797.4</v>
      </c>
      <c r="I74" s="130">
        <v>797</v>
      </c>
      <c r="J74" s="130">
        <v>796.7</v>
      </c>
      <c r="K74" s="130">
        <v>796.5</v>
      </c>
      <c r="L74" s="130">
        <v>796.6</v>
      </c>
      <c r="M74" s="130">
        <f t="shared" si="0"/>
        <v>-2.5</v>
      </c>
      <c r="N74" s="131">
        <f t="shared" si="1"/>
        <v>-3.1250000000000002E-3</v>
      </c>
      <c r="O74" s="128" t="s">
        <v>189</v>
      </c>
    </row>
    <row r="76" spans="1:35" x14ac:dyDescent="0.3">
      <c r="A76" s="37">
        <v>3</v>
      </c>
      <c r="B76" s="37" t="s">
        <v>340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</row>
    <row r="77" spans="1:35" x14ac:dyDescent="0.3">
      <c r="B77" s="35"/>
    </row>
    <row r="79" spans="1:35" x14ac:dyDescent="0.3">
      <c r="B79" s="35" t="s">
        <v>556</v>
      </c>
    </row>
    <row r="81" spans="2:15" x14ac:dyDescent="0.3">
      <c r="B81" s="126" t="s">
        <v>184</v>
      </c>
      <c r="C81" s="127" t="s">
        <v>557</v>
      </c>
      <c r="D81" s="127">
        <v>-40</v>
      </c>
      <c r="E81" s="127">
        <v>-20</v>
      </c>
      <c r="F81" s="127">
        <v>0</v>
      </c>
      <c r="G81" s="127">
        <v>25</v>
      </c>
      <c r="H81" s="127">
        <v>50</v>
      </c>
      <c r="I81" s="127">
        <v>85</v>
      </c>
      <c r="J81" s="127">
        <v>100</v>
      </c>
      <c r="K81" s="127">
        <v>125</v>
      </c>
      <c r="L81" s="127">
        <v>150</v>
      </c>
      <c r="M81" s="127" t="s">
        <v>304</v>
      </c>
      <c r="N81" s="127" t="s">
        <v>291</v>
      </c>
      <c r="O81" s="127" t="s">
        <v>168</v>
      </c>
    </row>
    <row r="82" spans="2:15" x14ac:dyDescent="0.3">
      <c r="B82" s="128">
        <v>16</v>
      </c>
      <c r="C82" s="129">
        <v>10000</v>
      </c>
      <c r="D82" s="130">
        <v>7743</v>
      </c>
      <c r="E82" s="130">
        <v>7795</v>
      </c>
      <c r="F82" s="130">
        <v>7843</v>
      </c>
      <c r="G82" s="130">
        <v>7897</v>
      </c>
      <c r="H82" s="130">
        <v>7944</v>
      </c>
      <c r="I82" s="130">
        <v>7998</v>
      </c>
      <c r="J82" s="130">
        <v>8016</v>
      </c>
      <c r="K82" s="130">
        <v>8041</v>
      </c>
      <c r="L82" s="130">
        <v>8058</v>
      </c>
      <c r="M82" s="133">
        <f>G82-5082</f>
        <v>2815</v>
      </c>
      <c r="N82" s="134">
        <f>M82/5082*100</f>
        <v>55.391578118850845</v>
      </c>
      <c r="O82" s="128" t="s">
        <v>341</v>
      </c>
    </row>
    <row r="83" spans="2:15" x14ac:dyDescent="0.3">
      <c r="B83" s="128">
        <v>17</v>
      </c>
      <c r="C83" s="129">
        <v>10001</v>
      </c>
      <c r="D83" s="130"/>
      <c r="E83" s="130"/>
      <c r="F83" s="130"/>
      <c r="G83" s="130">
        <f>(G82+G84)/2</f>
        <v>7641.5</v>
      </c>
      <c r="H83" s="130"/>
      <c r="I83" s="130"/>
      <c r="J83" s="130"/>
      <c r="K83" s="130"/>
      <c r="L83" s="130"/>
      <c r="M83" s="133">
        <f>G83-5082</f>
        <v>2559.5</v>
      </c>
      <c r="N83" s="134">
        <f t="shared" ref="N83:N113" si="2">M83/5082*100</f>
        <v>50.364029909484451</v>
      </c>
      <c r="O83" s="128"/>
    </row>
    <row r="84" spans="2:15" x14ac:dyDescent="0.3">
      <c r="B84" s="128">
        <v>18</v>
      </c>
      <c r="C84" s="129">
        <v>10010</v>
      </c>
      <c r="D84" s="130">
        <v>7242</v>
      </c>
      <c r="E84" s="130">
        <v>7290</v>
      </c>
      <c r="F84" s="130">
        <v>7335</v>
      </c>
      <c r="G84" s="130">
        <v>7386</v>
      </c>
      <c r="H84" s="130">
        <v>7429</v>
      </c>
      <c r="I84" s="130">
        <v>7480</v>
      </c>
      <c r="J84" s="130">
        <v>7497</v>
      </c>
      <c r="K84" s="130">
        <v>7521</v>
      </c>
      <c r="L84" s="130">
        <v>7537</v>
      </c>
      <c r="M84" s="133">
        <f t="shared" ref="M84:M113" si="3">G84-5082</f>
        <v>2304</v>
      </c>
      <c r="N84" s="134">
        <f t="shared" si="2"/>
        <v>45.336481700118064</v>
      </c>
      <c r="O84" s="128" t="str">
        <f>O82</f>
        <v>nA</v>
      </c>
    </row>
    <row r="85" spans="2:15" x14ac:dyDescent="0.3">
      <c r="B85" s="128">
        <v>19</v>
      </c>
      <c r="C85" s="129">
        <v>10011</v>
      </c>
      <c r="D85" s="130"/>
      <c r="E85" s="130"/>
      <c r="F85" s="130"/>
      <c r="G85" s="130">
        <f>(G84+G86)/2</f>
        <v>7161</v>
      </c>
      <c r="H85" s="130"/>
      <c r="I85" s="130"/>
      <c r="J85" s="130"/>
      <c r="K85" s="130"/>
      <c r="L85" s="130"/>
      <c r="M85" s="133">
        <f t="shared" si="3"/>
        <v>2079</v>
      </c>
      <c r="N85" s="134">
        <f t="shared" si="2"/>
        <v>40.909090909090914</v>
      </c>
      <c r="O85" s="128"/>
    </row>
    <row r="86" spans="2:15" x14ac:dyDescent="0.3">
      <c r="B86" s="128">
        <v>20</v>
      </c>
      <c r="C86" s="129">
        <v>10100</v>
      </c>
      <c r="D86" s="130">
        <v>6801</v>
      </c>
      <c r="E86" s="130">
        <v>6847</v>
      </c>
      <c r="F86" s="130">
        <v>6889</v>
      </c>
      <c r="G86" s="130">
        <v>6936</v>
      </c>
      <c r="H86" s="130">
        <v>6978</v>
      </c>
      <c r="I86" s="130">
        <v>7025</v>
      </c>
      <c r="J86" s="130">
        <v>7042</v>
      </c>
      <c r="K86" s="130">
        <v>7064</v>
      </c>
      <c r="L86" s="130">
        <v>7079</v>
      </c>
      <c r="M86" s="133">
        <f t="shared" si="3"/>
        <v>1854</v>
      </c>
      <c r="N86" s="134">
        <f t="shared" si="2"/>
        <v>36.481700118063756</v>
      </c>
      <c r="O86" s="128" t="str">
        <f>O84</f>
        <v>nA</v>
      </c>
    </row>
    <row r="87" spans="2:15" x14ac:dyDescent="0.3">
      <c r="B87" s="128">
        <v>21</v>
      </c>
      <c r="C87" s="129">
        <v>10101</v>
      </c>
      <c r="D87" s="130"/>
      <c r="E87" s="130"/>
      <c r="F87" s="130"/>
      <c r="G87" s="130">
        <f>(G86+G88)/2</f>
        <v>6736</v>
      </c>
      <c r="H87" s="130"/>
      <c r="I87" s="130"/>
      <c r="J87" s="130"/>
      <c r="K87" s="130"/>
      <c r="L87" s="130"/>
      <c r="M87" s="133">
        <f t="shared" si="3"/>
        <v>1654</v>
      </c>
      <c r="N87" s="134">
        <f t="shared" si="2"/>
        <v>32.546241637150729</v>
      </c>
      <c r="O87" s="128"/>
    </row>
    <row r="88" spans="2:15" x14ac:dyDescent="0.3">
      <c r="B88" s="128">
        <v>22</v>
      </c>
      <c r="C88" s="129">
        <v>10110</v>
      </c>
      <c r="D88" s="130">
        <v>6411</v>
      </c>
      <c r="E88" s="130">
        <v>6454</v>
      </c>
      <c r="F88" s="130">
        <v>6494</v>
      </c>
      <c r="G88" s="130">
        <v>6536</v>
      </c>
      <c r="H88" s="130">
        <v>6578</v>
      </c>
      <c r="I88" s="130">
        <v>6622</v>
      </c>
      <c r="J88" s="130">
        <v>6638</v>
      </c>
      <c r="K88" s="130">
        <v>6659</v>
      </c>
      <c r="L88" s="130">
        <v>6674</v>
      </c>
      <c r="M88" s="133">
        <f t="shared" si="3"/>
        <v>1454</v>
      </c>
      <c r="N88" s="134">
        <f t="shared" si="2"/>
        <v>28.610783156237702</v>
      </c>
      <c r="O88" s="128" t="str">
        <f>O86</f>
        <v>nA</v>
      </c>
    </row>
    <row r="89" spans="2:15" x14ac:dyDescent="0.3">
      <c r="B89" s="128">
        <v>23</v>
      </c>
      <c r="C89" s="129">
        <v>10111</v>
      </c>
      <c r="D89" s="130"/>
      <c r="E89" s="130"/>
      <c r="F89" s="130"/>
      <c r="G89" s="130">
        <f>(G88+G90)/2</f>
        <v>6360</v>
      </c>
      <c r="H89" s="130"/>
      <c r="I89" s="130"/>
      <c r="J89" s="130"/>
      <c r="K89" s="130"/>
      <c r="L89" s="130"/>
      <c r="M89" s="133">
        <f t="shared" si="3"/>
        <v>1278</v>
      </c>
      <c r="N89" s="134">
        <f t="shared" si="2"/>
        <v>25.147579693034238</v>
      </c>
      <c r="O89" s="128"/>
    </row>
    <row r="90" spans="2:15" x14ac:dyDescent="0.3">
      <c r="B90" s="128">
        <v>24</v>
      </c>
      <c r="C90" s="129">
        <v>11000</v>
      </c>
      <c r="D90" s="130">
        <v>6064</v>
      </c>
      <c r="E90" s="130">
        <v>6104</v>
      </c>
      <c r="F90" s="130">
        <v>6142</v>
      </c>
      <c r="G90" s="130">
        <v>6184</v>
      </c>
      <c r="H90" s="130">
        <v>6221</v>
      </c>
      <c r="I90" s="130">
        <v>6264</v>
      </c>
      <c r="J90" s="130">
        <v>6278</v>
      </c>
      <c r="K90" s="130">
        <v>6298</v>
      </c>
      <c r="L90" s="130">
        <v>6312</v>
      </c>
      <c r="M90" s="133">
        <f t="shared" si="3"/>
        <v>1102</v>
      </c>
      <c r="N90" s="134">
        <f t="shared" si="2"/>
        <v>21.684376229830775</v>
      </c>
      <c r="O90" s="128" t="str">
        <f>O88</f>
        <v>nA</v>
      </c>
    </row>
    <row r="91" spans="2:15" x14ac:dyDescent="0.3">
      <c r="B91" s="128">
        <v>25</v>
      </c>
      <c r="C91" s="129">
        <v>11001</v>
      </c>
      <c r="D91" s="130"/>
      <c r="E91" s="130"/>
      <c r="F91" s="130"/>
      <c r="G91" s="130">
        <f>(G90+G92)/2</f>
        <v>6025</v>
      </c>
      <c r="H91" s="130"/>
      <c r="I91" s="130"/>
      <c r="J91" s="130"/>
      <c r="K91" s="130"/>
      <c r="L91" s="130"/>
      <c r="M91" s="133">
        <f t="shared" si="3"/>
        <v>943</v>
      </c>
      <c r="N91" s="134">
        <f t="shared" si="2"/>
        <v>18.555686737504921</v>
      </c>
      <c r="O91" s="128"/>
    </row>
    <row r="92" spans="2:15" x14ac:dyDescent="0.3">
      <c r="B92" s="128">
        <v>26</v>
      </c>
      <c r="C92" s="129">
        <v>11010</v>
      </c>
      <c r="D92" s="130">
        <v>5752</v>
      </c>
      <c r="E92" s="130">
        <v>5790</v>
      </c>
      <c r="F92" s="130">
        <v>5826</v>
      </c>
      <c r="G92" s="130">
        <v>5866</v>
      </c>
      <c r="H92" s="130">
        <v>5901</v>
      </c>
      <c r="I92" s="130">
        <v>5942</v>
      </c>
      <c r="J92" s="130">
        <v>5956</v>
      </c>
      <c r="K92" s="130">
        <v>5975</v>
      </c>
      <c r="L92" s="130">
        <v>5988</v>
      </c>
      <c r="M92" s="133">
        <f t="shared" si="3"/>
        <v>784</v>
      </c>
      <c r="N92" s="134">
        <f t="shared" si="2"/>
        <v>15.426997245179063</v>
      </c>
      <c r="O92" s="128" t="str">
        <f>O90</f>
        <v>nA</v>
      </c>
    </row>
    <row r="93" spans="2:15" x14ac:dyDescent="0.3">
      <c r="B93" s="128">
        <v>27</v>
      </c>
      <c r="C93" s="129">
        <v>11011</v>
      </c>
      <c r="D93" s="130"/>
      <c r="E93" s="130"/>
      <c r="F93" s="130"/>
      <c r="G93" s="130">
        <f>(G92+G94)/2</f>
        <v>5722.5</v>
      </c>
      <c r="H93" s="130"/>
      <c r="I93" s="130"/>
      <c r="J93" s="130"/>
      <c r="K93" s="130"/>
      <c r="L93" s="130"/>
      <c r="M93" s="133">
        <f t="shared" si="3"/>
        <v>640.5</v>
      </c>
      <c r="N93" s="134">
        <f t="shared" si="2"/>
        <v>12.603305785123966</v>
      </c>
      <c r="O93" s="128"/>
    </row>
    <row r="94" spans="2:15" x14ac:dyDescent="0.3">
      <c r="B94" s="128">
        <v>28</v>
      </c>
      <c r="C94" s="129">
        <v>11100</v>
      </c>
      <c r="D94" s="130">
        <v>5470</v>
      </c>
      <c r="E94" s="130">
        <v>5507</v>
      </c>
      <c r="F94" s="130">
        <v>5541</v>
      </c>
      <c r="G94" s="130">
        <v>5579</v>
      </c>
      <c r="H94" s="130">
        <v>5613</v>
      </c>
      <c r="I94" s="130">
        <v>5651</v>
      </c>
      <c r="J94" s="130">
        <v>5665</v>
      </c>
      <c r="K94" s="130">
        <v>5683</v>
      </c>
      <c r="L94" s="130">
        <v>5695</v>
      </c>
      <c r="M94" s="133">
        <f t="shared" si="3"/>
        <v>497</v>
      </c>
      <c r="N94" s="134">
        <f t="shared" si="2"/>
        <v>9.7796143250688701</v>
      </c>
      <c r="O94" s="128" t="str">
        <f>O92</f>
        <v>nA</v>
      </c>
    </row>
    <row r="95" spans="2:15" x14ac:dyDescent="0.3">
      <c r="B95" s="128">
        <v>29</v>
      </c>
      <c r="C95" s="129">
        <v>11101</v>
      </c>
      <c r="D95" s="130"/>
      <c r="E95" s="130"/>
      <c r="F95" s="130"/>
      <c r="G95" s="130">
        <f>(G94+G96)/2</f>
        <v>5449</v>
      </c>
      <c r="H95" s="130"/>
      <c r="I95" s="130"/>
      <c r="J95" s="130"/>
      <c r="K95" s="130"/>
      <c r="L95" s="130"/>
      <c r="M95" s="133">
        <f t="shared" si="3"/>
        <v>367</v>
      </c>
      <c r="N95" s="134">
        <f t="shared" si="2"/>
        <v>7.2215663124754039</v>
      </c>
      <c r="O95" s="128"/>
    </row>
    <row r="96" spans="2:15" x14ac:dyDescent="0.3">
      <c r="B96" s="128">
        <v>30</v>
      </c>
      <c r="C96" s="129">
        <v>11110</v>
      </c>
      <c r="D96" s="130">
        <v>5215</v>
      </c>
      <c r="E96" s="130">
        <v>5251</v>
      </c>
      <c r="F96" s="130">
        <v>5283</v>
      </c>
      <c r="G96" s="130">
        <v>5319</v>
      </c>
      <c r="H96" s="130">
        <v>5351</v>
      </c>
      <c r="I96" s="130">
        <v>5388</v>
      </c>
      <c r="J96" s="130">
        <v>5401</v>
      </c>
      <c r="K96" s="130">
        <v>5418</v>
      </c>
      <c r="L96" s="130">
        <v>5430</v>
      </c>
      <c r="M96" s="133">
        <f t="shared" si="3"/>
        <v>237</v>
      </c>
      <c r="N96" s="134">
        <f t="shared" si="2"/>
        <v>4.6635182998819369</v>
      </c>
      <c r="O96" s="128" t="str">
        <f>O94</f>
        <v>nA</v>
      </c>
    </row>
    <row r="97" spans="2:17" x14ac:dyDescent="0.3">
      <c r="B97" s="128">
        <v>31</v>
      </c>
      <c r="C97" s="129">
        <v>11111</v>
      </c>
      <c r="D97" s="130"/>
      <c r="E97" s="130"/>
      <c r="F97" s="130"/>
      <c r="G97" s="130">
        <f>(G96+G98)/2</f>
        <v>5200.5</v>
      </c>
      <c r="H97" s="130"/>
      <c r="I97" s="130"/>
      <c r="J97" s="130"/>
      <c r="K97" s="130"/>
      <c r="L97" s="130"/>
      <c r="M97" s="133">
        <f t="shared" si="3"/>
        <v>118.5</v>
      </c>
      <c r="N97" s="134">
        <f t="shared" si="2"/>
        <v>2.3317591499409684</v>
      </c>
      <c r="O97" s="128"/>
      <c r="Q97" t="s">
        <v>558</v>
      </c>
    </row>
    <row r="98" spans="2:17" x14ac:dyDescent="0.3">
      <c r="B98" s="132">
        <v>0</v>
      </c>
      <c r="C98" s="129" t="s">
        <v>305</v>
      </c>
      <c r="D98" s="130">
        <v>4983</v>
      </c>
      <c r="E98" s="130">
        <v>5016</v>
      </c>
      <c r="F98" s="130">
        <v>5047</v>
      </c>
      <c r="G98" s="130">
        <v>5082</v>
      </c>
      <c r="H98" s="130">
        <v>5113</v>
      </c>
      <c r="I98" s="130">
        <v>5148</v>
      </c>
      <c r="J98" s="130">
        <v>5160</v>
      </c>
      <c r="K98" s="130">
        <v>5177</v>
      </c>
      <c r="L98" s="130">
        <v>5189</v>
      </c>
      <c r="M98" s="133">
        <f t="shared" si="3"/>
        <v>0</v>
      </c>
      <c r="N98" s="134">
        <f t="shared" si="2"/>
        <v>0</v>
      </c>
      <c r="O98" s="128" t="str">
        <f>O96</f>
        <v>nA</v>
      </c>
    </row>
    <row r="99" spans="2:17" x14ac:dyDescent="0.3">
      <c r="B99" s="132">
        <v>1</v>
      </c>
      <c r="C99" s="129" t="s">
        <v>306</v>
      </c>
      <c r="D99" s="130"/>
      <c r="E99" s="130"/>
      <c r="F99" s="130"/>
      <c r="G99" s="130">
        <f>(G98+G100)/2</f>
        <v>4974</v>
      </c>
      <c r="H99" s="130"/>
      <c r="I99" s="130"/>
      <c r="J99" s="130"/>
      <c r="K99" s="130"/>
      <c r="L99" s="130"/>
      <c r="M99" s="133">
        <f t="shared" si="3"/>
        <v>-108</v>
      </c>
      <c r="N99" s="134">
        <f t="shared" si="2"/>
        <v>-2.1251475796930341</v>
      </c>
      <c r="O99" s="128"/>
    </row>
    <row r="100" spans="2:17" x14ac:dyDescent="0.3">
      <c r="B100" s="128">
        <v>2</v>
      </c>
      <c r="C100" s="129" t="s">
        <v>307</v>
      </c>
      <c r="D100" s="130">
        <v>4770</v>
      </c>
      <c r="E100" s="130">
        <v>4803</v>
      </c>
      <c r="F100" s="130">
        <v>4832</v>
      </c>
      <c r="G100" s="130">
        <v>4866</v>
      </c>
      <c r="H100" s="130">
        <v>4895</v>
      </c>
      <c r="I100" s="130">
        <v>4928</v>
      </c>
      <c r="J100" s="130">
        <v>4940</v>
      </c>
      <c r="K100" s="130">
        <v>4956</v>
      </c>
      <c r="L100" s="130">
        <v>4967</v>
      </c>
      <c r="M100" s="133">
        <f t="shared" si="3"/>
        <v>-216</v>
      </c>
      <c r="N100" s="134">
        <f t="shared" si="2"/>
        <v>-4.2502951593860683</v>
      </c>
      <c r="O100" s="128" t="str">
        <f>O98</f>
        <v>nA</v>
      </c>
    </row>
    <row r="101" spans="2:17" x14ac:dyDescent="0.3">
      <c r="B101" s="128">
        <v>3</v>
      </c>
      <c r="C101" s="129" t="s">
        <v>308</v>
      </c>
      <c r="D101" s="130"/>
      <c r="E101" s="130"/>
      <c r="F101" s="130"/>
      <c r="G101" s="130">
        <f>(G100+G102)/2</f>
        <v>4766.5</v>
      </c>
      <c r="H101" s="130"/>
      <c r="I101" s="130"/>
      <c r="J101" s="130"/>
      <c r="K101" s="130"/>
      <c r="L101" s="130"/>
      <c r="M101" s="133">
        <f t="shared" si="3"/>
        <v>-315.5</v>
      </c>
      <c r="N101" s="134">
        <f t="shared" si="2"/>
        <v>-6.2081857536402989</v>
      </c>
      <c r="O101" s="128"/>
    </row>
    <row r="102" spans="2:17" x14ac:dyDescent="0.3">
      <c r="B102" s="128">
        <v>4</v>
      </c>
      <c r="C102" s="129" t="s">
        <v>309</v>
      </c>
      <c r="D102" s="130">
        <v>4575</v>
      </c>
      <c r="E102" s="130">
        <v>4606</v>
      </c>
      <c r="F102" s="130">
        <v>4635</v>
      </c>
      <c r="G102" s="130">
        <v>4667</v>
      </c>
      <c r="H102" s="130">
        <v>4695</v>
      </c>
      <c r="I102" s="130">
        <v>4727</v>
      </c>
      <c r="J102" s="130">
        <v>4738</v>
      </c>
      <c r="K102" s="130">
        <v>4753</v>
      </c>
      <c r="L102" s="130">
        <v>4763</v>
      </c>
      <c r="M102" s="133">
        <f t="shared" si="3"/>
        <v>-415</v>
      </c>
      <c r="N102" s="134">
        <f t="shared" si="2"/>
        <v>-8.1660763478945295</v>
      </c>
      <c r="O102" s="128" t="str">
        <f>O100</f>
        <v>nA</v>
      </c>
    </row>
    <row r="103" spans="2:17" x14ac:dyDescent="0.3">
      <c r="B103" s="128">
        <v>5</v>
      </c>
      <c r="C103" s="129" t="s">
        <v>310</v>
      </c>
      <c r="D103" s="130"/>
      <c r="E103" s="130"/>
      <c r="F103" s="130"/>
      <c r="G103" s="130">
        <f>(G102+G104)/2</f>
        <v>4575</v>
      </c>
      <c r="H103" s="130"/>
      <c r="I103" s="130"/>
      <c r="J103" s="130"/>
      <c r="K103" s="130"/>
      <c r="L103" s="130"/>
      <c r="M103" s="133">
        <f t="shared" si="3"/>
        <v>-507</v>
      </c>
      <c r="N103" s="134">
        <f t="shared" si="2"/>
        <v>-9.9763872491145218</v>
      </c>
      <c r="O103" s="128"/>
    </row>
    <row r="104" spans="2:17" x14ac:dyDescent="0.3">
      <c r="B104" s="128">
        <v>6</v>
      </c>
      <c r="C104" s="129" t="s">
        <v>311</v>
      </c>
      <c r="D104" s="130">
        <v>4396</v>
      </c>
      <c r="E104" s="130">
        <v>4425</v>
      </c>
      <c r="F104" s="130">
        <v>4453</v>
      </c>
      <c r="G104" s="130">
        <v>4483</v>
      </c>
      <c r="H104" s="130">
        <v>4510</v>
      </c>
      <c r="I104" s="130">
        <v>4541</v>
      </c>
      <c r="J104" s="130">
        <v>4552</v>
      </c>
      <c r="K104" s="130">
        <v>4566</v>
      </c>
      <c r="L104" s="130">
        <v>4576</v>
      </c>
      <c r="M104" s="133">
        <f t="shared" si="3"/>
        <v>-599</v>
      </c>
      <c r="N104" s="134">
        <f t="shared" si="2"/>
        <v>-11.786698150334514</v>
      </c>
      <c r="O104" s="128" t="str">
        <f>O102</f>
        <v>nA</v>
      </c>
    </row>
    <row r="105" spans="2:17" x14ac:dyDescent="0.3">
      <c r="B105" s="128">
        <v>7</v>
      </c>
      <c r="C105" s="129" t="s">
        <v>312</v>
      </c>
      <c r="D105" s="130"/>
      <c r="E105" s="130"/>
      <c r="F105" s="130"/>
      <c r="G105" s="130">
        <f>(G104+G106)/2</f>
        <v>4398.5</v>
      </c>
      <c r="H105" s="130"/>
      <c r="I105" s="130"/>
      <c r="J105" s="130"/>
      <c r="K105" s="130"/>
      <c r="L105" s="130"/>
      <c r="M105" s="133">
        <f t="shared" si="3"/>
        <v>-683.5</v>
      </c>
      <c r="N105" s="134">
        <f t="shared" si="2"/>
        <v>-13.449429358520268</v>
      </c>
      <c r="O105" s="128"/>
    </row>
    <row r="106" spans="2:17" x14ac:dyDescent="0.3">
      <c r="B106" s="128">
        <v>8</v>
      </c>
      <c r="C106" s="129" t="s">
        <v>313</v>
      </c>
      <c r="D106" s="130">
        <v>4230</v>
      </c>
      <c r="E106" s="130">
        <v>4258</v>
      </c>
      <c r="F106" s="130">
        <v>4284</v>
      </c>
      <c r="G106" s="130">
        <v>4314</v>
      </c>
      <c r="H106" s="130">
        <v>4340</v>
      </c>
      <c r="I106" s="130">
        <v>4370</v>
      </c>
      <c r="J106" s="130">
        <v>4380</v>
      </c>
      <c r="K106" s="130">
        <v>4394</v>
      </c>
      <c r="L106" s="130">
        <v>4404</v>
      </c>
      <c r="M106" s="133">
        <f t="shared" si="3"/>
        <v>-768</v>
      </c>
      <c r="N106" s="134">
        <f t="shared" si="2"/>
        <v>-15.11216056670602</v>
      </c>
      <c r="O106" s="128" t="str">
        <f>O104</f>
        <v>nA</v>
      </c>
    </row>
    <row r="107" spans="2:17" x14ac:dyDescent="0.3">
      <c r="B107" s="128">
        <v>9</v>
      </c>
      <c r="C107" s="129" t="s">
        <v>314</v>
      </c>
      <c r="D107" s="130"/>
      <c r="E107" s="130"/>
      <c r="F107" s="130"/>
      <c r="G107" s="130">
        <f>(G106+G108)/2</f>
        <v>4235.5</v>
      </c>
      <c r="H107" s="130"/>
      <c r="I107" s="130"/>
      <c r="J107" s="130"/>
      <c r="K107" s="130"/>
      <c r="L107" s="130"/>
      <c r="M107" s="133">
        <f t="shared" si="3"/>
        <v>-846.5</v>
      </c>
      <c r="N107" s="134">
        <f t="shared" si="2"/>
        <v>-16.656828020464385</v>
      </c>
      <c r="O107" s="128"/>
    </row>
    <row r="108" spans="2:17" x14ac:dyDescent="0.3">
      <c r="B108" s="128">
        <v>10</v>
      </c>
      <c r="C108" s="129" t="s">
        <v>315</v>
      </c>
      <c r="D108" s="130">
        <v>4076</v>
      </c>
      <c r="E108" s="130">
        <v>4103</v>
      </c>
      <c r="F108" s="130">
        <v>4129</v>
      </c>
      <c r="G108" s="130">
        <v>4157</v>
      </c>
      <c r="H108" s="130">
        <v>4183</v>
      </c>
      <c r="I108" s="130">
        <v>4211</v>
      </c>
      <c r="J108" s="130">
        <v>4221</v>
      </c>
      <c r="K108" s="130">
        <v>4234</v>
      </c>
      <c r="L108" s="130">
        <v>4243</v>
      </c>
      <c r="M108" s="133">
        <f t="shared" si="3"/>
        <v>-925</v>
      </c>
      <c r="N108" s="134">
        <f t="shared" si="2"/>
        <v>-18.201495474222749</v>
      </c>
      <c r="O108" s="128" t="str">
        <f>O106</f>
        <v>nA</v>
      </c>
    </row>
    <row r="109" spans="2:17" x14ac:dyDescent="0.3">
      <c r="B109" s="128">
        <v>11</v>
      </c>
      <c r="C109" s="129" t="s">
        <v>316</v>
      </c>
      <c r="D109" s="130"/>
      <c r="E109" s="130"/>
      <c r="F109" s="130"/>
      <c r="G109" s="130">
        <f>(G108+G110)/2</f>
        <v>4084</v>
      </c>
      <c r="H109" s="130"/>
      <c r="I109" s="130"/>
      <c r="J109" s="130"/>
      <c r="K109" s="130"/>
      <c r="L109" s="130"/>
      <c r="M109" s="133">
        <f t="shared" si="3"/>
        <v>-998</v>
      </c>
      <c r="N109" s="134">
        <f t="shared" si="2"/>
        <v>-19.637937819756001</v>
      </c>
      <c r="O109" s="128"/>
    </row>
    <row r="110" spans="2:17" x14ac:dyDescent="0.3">
      <c r="B110" s="128">
        <v>12</v>
      </c>
      <c r="C110" s="129" t="s">
        <v>317</v>
      </c>
      <c r="D110" s="130">
        <v>3932</v>
      </c>
      <c r="E110" s="130">
        <v>3959</v>
      </c>
      <c r="F110" s="130">
        <v>3984</v>
      </c>
      <c r="G110" s="130">
        <v>4011</v>
      </c>
      <c r="H110" s="130">
        <v>4035</v>
      </c>
      <c r="I110" s="130">
        <v>4063</v>
      </c>
      <c r="J110" s="130">
        <v>4072</v>
      </c>
      <c r="K110" s="130">
        <v>4085</v>
      </c>
      <c r="L110" s="130">
        <v>4094</v>
      </c>
      <c r="M110" s="133">
        <f t="shared" si="3"/>
        <v>-1071</v>
      </c>
      <c r="N110" s="134">
        <f t="shared" si="2"/>
        <v>-21.074380165289256</v>
      </c>
      <c r="O110" s="128" t="str">
        <f>O108</f>
        <v>nA</v>
      </c>
    </row>
    <row r="111" spans="2:17" x14ac:dyDescent="0.3">
      <c r="B111" s="128">
        <v>13</v>
      </c>
      <c r="C111" s="129" t="s">
        <v>318</v>
      </c>
      <c r="D111" s="130"/>
      <c r="E111" s="130"/>
      <c r="F111" s="130"/>
      <c r="G111" s="130">
        <f>(G110+G112)/2</f>
        <v>3943</v>
      </c>
      <c r="H111" s="130"/>
      <c r="I111" s="130"/>
      <c r="J111" s="130"/>
      <c r="K111" s="130"/>
      <c r="L111" s="130"/>
      <c r="M111" s="133">
        <f t="shared" si="3"/>
        <v>-1139</v>
      </c>
      <c r="N111" s="134">
        <f t="shared" si="2"/>
        <v>-22.412436048799687</v>
      </c>
      <c r="O111" s="128"/>
    </row>
    <row r="112" spans="2:17" x14ac:dyDescent="0.3">
      <c r="B112" s="128">
        <v>14</v>
      </c>
      <c r="C112" s="129" t="s">
        <v>319</v>
      </c>
      <c r="D112" s="130">
        <v>3799</v>
      </c>
      <c r="E112" s="130">
        <v>3825</v>
      </c>
      <c r="F112" s="130">
        <v>3848</v>
      </c>
      <c r="G112" s="130">
        <v>3875</v>
      </c>
      <c r="H112" s="130">
        <v>3898</v>
      </c>
      <c r="I112" s="130">
        <v>3925</v>
      </c>
      <c r="J112" s="130">
        <v>3934</v>
      </c>
      <c r="K112" s="130">
        <v>3947</v>
      </c>
      <c r="L112" s="130">
        <v>3955</v>
      </c>
      <c r="M112" s="133">
        <f t="shared" si="3"/>
        <v>-1207</v>
      </c>
      <c r="N112" s="134">
        <f t="shared" si="2"/>
        <v>-23.750491932310112</v>
      </c>
      <c r="O112" s="128" t="str">
        <f t="shared" ref="O112" si="4">O110</f>
        <v>nA</v>
      </c>
    </row>
    <row r="113" spans="1:35" x14ac:dyDescent="0.3">
      <c r="B113" s="128">
        <v>15</v>
      </c>
      <c r="C113" s="129" t="s">
        <v>320</v>
      </c>
      <c r="D113" s="130"/>
      <c r="E113" s="130"/>
      <c r="F113" s="130"/>
      <c r="G113" s="130">
        <f>G112-(G111-G112)</f>
        <v>3807</v>
      </c>
      <c r="H113" s="130"/>
      <c r="I113" s="130"/>
      <c r="J113" s="130"/>
      <c r="K113" s="130"/>
      <c r="L113" s="130"/>
      <c r="M113" s="133">
        <f t="shared" si="3"/>
        <v>-1275</v>
      </c>
      <c r="N113" s="134">
        <f t="shared" si="2"/>
        <v>-25.088547815820544</v>
      </c>
      <c r="O113" s="128"/>
    </row>
    <row r="118" spans="1:35" x14ac:dyDescent="0.3"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</row>
    <row r="122" spans="1:35" x14ac:dyDescent="0.3">
      <c r="A122" s="37">
        <v>4</v>
      </c>
      <c r="B122" s="37" t="s">
        <v>342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</row>
    <row r="123" spans="1:35" x14ac:dyDescent="0.3">
      <c r="B123" s="35" t="s">
        <v>343</v>
      </c>
    </row>
    <row r="125" spans="1:35" x14ac:dyDescent="0.3">
      <c r="B125" s="235" t="s">
        <v>344</v>
      </c>
      <c r="C125" s="233" t="s">
        <v>345</v>
      </c>
      <c r="D125" s="237" t="s">
        <v>344</v>
      </c>
      <c r="E125" s="238"/>
      <c r="F125" s="239"/>
      <c r="G125" s="233" t="s">
        <v>168</v>
      </c>
    </row>
    <row r="126" spans="1:35" x14ac:dyDescent="0.3">
      <c r="B126" s="236"/>
      <c r="C126" s="234"/>
      <c r="D126" s="127" t="s">
        <v>346</v>
      </c>
      <c r="E126" s="127" t="s">
        <v>347</v>
      </c>
      <c r="F126" s="127" t="s">
        <v>348</v>
      </c>
      <c r="G126" s="234"/>
    </row>
    <row r="127" spans="1:35" x14ac:dyDescent="0.3">
      <c r="B127" s="128">
        <v>0</v>
      </c>
      <c r="C127" s="129" t="s">
        <v>349</v>
      </c>
      <c r="D127" s="70">
        <v>0</v>
      </c>
      <c r="E127" s="70">
        <v>0</v>
      </c>
      <c r="F127" s="70">
        <v>0</v>
      </c>
      <c r="G127" s="128" t="s">
        <v>189</v>
      </c>
    </row>
    <row r="128" spans="1:35" x14ac:dyDescent="0.3">
      <c r="B128" s="128">
        <v>1</v>
      </c>
      <c r="C128" s="129" t="s">
        <v>350</v>
      </c>
      <c r="D128" s="70">
        <v>1.0669999999999999</v>
      </c>
      <c r="E128" s="70">
        <v>1.0029999999999999</v>
      </c>
      <c r="F128" s="70">
        <v>0.97399999999999998</v>
      </c>
      <c r="G128" s="128" t="s">
        <v>189</v>
      </c>
    </row>
    <row r="129" spans="2:7" x14ac:dyDescent="0.3">
      <c r="B129" s="128">
        <v>2</v>
      </c>
      <c r="C129" s="129" t="s">
        <v>351</v>
      </c>
      <c r="D129" s="70">
        <v>2.1309999999999998</v>
      </c>
      <c r="E129" s="70">
        <v>2.0030000000000001</v>
      </c>
      <c r="F129" s="70">
        <v>1.946</v>
      </c>
      <c r="G129" s="128" t="s">
        <v>189</v>
      </c>
    </row>
    <row r="130" spans="2:7" x14ac:dyDescent="0.3">
      <c r="B130" s="128">
        <v>3</v>
      </c>
      <c r="C130" s="129" t="s">
        <v>352</v>
      </c>
      <c r="D130" s="70">
        <v>3.1949999999999998</v>
      </c>
      <c r="E130" s="70">
        <v>3.0030000000000001</v>
      </c>
      <c r="F130" s="70">
        <v>2.9169999999999998</v>
      </c>
      <c r="G130" s="128" t="s">
        <v>189</v>
      </c>
    </row>
    <row r="131" spans="2:7" x14ac:dyDescent="0.3">
      <c r="B131" s="128">
        <v>4</v>
      </c>
      <c r="C131" s="129" t="s">
        <v>353</v>
      </c>
      <c r="D131" s="70">
        <v>4.2590000000000003</v>
      </c>
      <c r="E131" s="70">
        <v>4.0030000000000001</v>
      </c>
      <c r="F131" s="70">
        <v>3.8889999999999998</v>
      </c>
      <c r="G131" s="128" t="s">
        <v>189</v>
      </c>
    </row>
    <row r="132" spans="2:7" x14ac:dyDescent="0.3">
      <c r="B132" s="128">
        <v>5</v>
      </c>
      <c r="C132" s="129" t="s">
        <v>354</v>
      </c>
      <c r="D132" s="70">
        <v>5.3230000000000004</v>
      </c>
      <c r="E132" s="70">
        <v>5.0039999999999996</v>
      </c>
      <c r="F132" s="70">
        <v>4.8609999999999998</v>
      </c>
      <c r="G132" s="128" t="s">
        <v>189</v>
      </c>
    </row>
    <row r="133" spans="2:7" x14ac:dyDescent="0.3">
      <c r="B133" s="128">
        <v>6</v>
      </c>
      <c r="C133" s="129" t="s">
        <v>355</v>
      </c>
      <c r="D133" s="70">
        <v>6.3869999999999996</v>
      </c>
      <c r="E133" s="70">
        <v>6.0049999999999999</v>
      </c>
      <c r="F133" s="70">
        <v>5.8330000000000002</v>
      </c>
      <c r="G133" s="128" t="s">
        <v>189</v>
      </c>
    </row>
    <row r="134" spans="2:7" x14ac:dyDescent="0.3">
      <c r="B134" s="128">
        <v>7</v>
      </c>
      <c r="C134" s="129" t="s">
        <v>356</v>
      </c>
      <c r="D134" s="70">
        <v>7.452</v>
      </c>
      <c r="E134" s="70">
        <v>7.0060000000000002</v>
      </c>
      <c r="F134" s="70">
        <v>6.806</v>
      </c>
      <c r="G134" s="128" t="s">
        <v>189</v>
      </c>
    </row>
    <row r="135" spans="2:7" x14ac:dyDescent="0.3">
      <c r="B135" s="128">
        <v>8</v>
      </c>
      <c r="C135" s="129" t="s">
        <v>357</v>
      </c>
      <c r="D135" s="70">
        <v>8.516</v>
      </c>
      <c r="E135" s="70">
        <v>8.0060000000000002</v>
      </c>
      <c r="F135" s="70">
        <v>7.7779999999999996</v>
      </c>
      <c r="G135" s="128" t="s">
        <v>189</v>
      </c>
    </row>
    <row r="136" spans="2:7" x14ac:dyDescent="0.3">
      <c r="B136" s="128">
        <v>9</v>
      </c>
      <c r="C136" s="129" t="s">
        <v>358</v>
      </c>
      <c r="D136" s="70">
        <v>9.5809999999999995</v>
      </c>
      <c r="E136" s="70">
        <v>9.0069999999999997</v>
      </c>
      <c r="F136" s="70">
        <v>8.75</v>
      </c>
      <c r="G136" s="128" t="s">
        <v>189</v>
      </c>
    </row>
    <row r="137" spans="2:7" x14ac:dyDescent="0.3">
      <c r="B137" s="128">
        <v>10</v>
      </c>
      <c r="C137" s="129" t="s">
        <v>359</v>
      </c>
      <c r="D137" s="70">
        <v>10.65</v>
      </c>
      <c r="E137" s="70">
        <v>10.01</v>
      </c>
      <c r="F137" s="70">
        <v>9.7219999999999995</v>
      </c>
      <c r="G137" s="128" t="s">
        <v>189</v>
      </c>
    </row>
    <row r="138" spans="2:7" x14ac:dyDescent="0.3">
      <c r="B138" s="128">
        <v>11</v>
      </c>
      <c r="C138" s="129" t="s">
        <v>360</v>
      </c>
      <c r="D138" s="70">
        <v>11.71</v>
      </c>
      <c r="E138" s="70">
        <v>11.01</v>
      </c>
      <c r="F138" s="70">
        <v>10.69</v>
      </c>
      <c r="G138" s="128" t="s">
        <v>189</v>
      </c>
    </row>
    <row r="139" spans="2:7" x14ac:dyDescent="0.3">
      <c r="B139" s="128">
        <v>12</v>
      </c>
      <c r="C139" s="129" t="s">
        <v>361</v>
      </c>
      <c r="D139" s="70">
        <v>12.78</v>
      </c>
      <c r="E139" s="70">
        <v>12.01</v>
      </c>
      <c r="F139" s="70">
        <v>11.67</v>
      </c>
      <c r="G139" s="128" t="s">
        <v>189</v>
      </c>
    </row>
    <row r="140" spans="2:7" x14ac:dyDescent="0.3">
      <c r="B140" s="128">
        <v>13</v>
      </c>
      <c r="C140" s="129" t="s">
        <v>362</v>
      </c>
      <c r="D140" s="70">
        <v>13.84</v>
      </c>
      <c r="E140" s="70">
        <v>13.01</v>
      </c>
      <c r="F140" s="70">
        <v>12.64</v>
      </c>
      <c r="G140" s="128" t="s">
        <v>189</v>
      </c>
    </row>
    <row r="141" spans="2:7" x14ac:dyDescent="0.3">
      <c r="B141" s="128">
        <v>14</v>
      </c>
      <c r="C141" s="129" t="s">
        <v>363</v>
      </c>
      <c r="D141" s="70">
        <v>14.91</v>
      </c>
      <c r="E141" s="70">
        <v>14.02</v>
      </c>
      <c r="F141" s="70">
        <v>13.61</v>
      </c>
      <c r="G141" s="128" t="s">
        <v>189</v>
      </c>
    </row>
    <row r="142" spans="2:7" x14ac:dyDescent="0.3">
      <c r="B142" s="128">
        <v>15</v>
      </c>
      <c r="C142" s="129" t="s">
        <v>364</v>
      </c>
      <c r="D142" s="70">
        <v>15.97</v>
      </c>
      <c r="E142" s="70">
        <v>15.02</v>
      </c>
      <c r="F142" s="70">
        <v>14.59</v>
      </c>
      <c r="G142" s="128" t="s">
        <v>189</v>
      </c>
    </row>
    <row r="143" spans="2:7" x14ac:dyDescent="0.3">
      <c r="B143" s="128">
        <v>16</v>
      </c>
      <c r="C143" s="129" t="s">
        <v>365</v>
      </c>
      <c r="D143" s="70">
        <v>17.04</v>
      </c>
      <c r="E143" s="70">
        <v>16.02</v>
      </c>
      <c r="F143" s="70">
        <v>15.56</v>
      </c>
      <c r="G143" s="128" t="s">
        <v>189</v>
      </c>
    </row>
    <row r="144" spans="2:7" x14ac:dyDescent="0.3">
      <c r="B144" s="128">
        <v>17</v>
      </c>
      <c r="C144" s="129" t="s">
        <v>366</v>
      </c>
      <c r="D144" s="70">
        <v>18.11</v>
      </c>
      <c r="E144" s="70">
        <v>17.02</v>
      </c>
      <c r="F144" s="70">
        <v>16.53</v>
      </c>
      <c r="G144" s="128" t="s">
        <v>189</v>
      </c>
    </row>
    <row r="145" spans="2:7" x14ac:dyDescent="0.3">
      <c r="B145" s="128">
        <v>18</v>
      </c>
      <c r="C145" s="129" t="s">
        <v>367</v>
      </c>
      <c r="D145" s="70">
        <v>19.170000000000002</v>
      </c>
      <c r="E145" s="70">
        <v>18.02</v>
      </c>
      <c r="F145" s="70">
        <v>17.5</v>
      </c>
      <c r="G145" s="128" t="s">
        <v>189</v>
      </c>
    </row>
    <row r="146" spans="2:7" x14ac:dyDescent="0.3">
      <c r="B146" s="128">
        <v>19</v>
      </c>
      <c r="C146" s="129" t="s">
        <v>368</v>
      </c>
      <c r="D146" s="70">
        <v>20.239999999999998</v>
      </c>
      <c r="E146" s="70">
        <v>19.03</v>
      </c>
      <c r="F146" s="70">
        <v>18.48</v>
      </c>
      <c r="G146" s="128" t="s">
        <v>189</v>
      </c>
    </row>
    <row r="147" spans="2:7" x14ac:dyDescent="0.3">
      <c r="B147" s="128">
        <v>20</v>
      </c>
      <c r="C147" s="129" t="s">
        <v>369</v>
      </c>
      <c r="D147" s="70">
        <v>21.31</v>
      </c>
      <c r="E147" s="70">
        <v>20.03</v>
      </c>
      <c r="F147" s="70">
        <v>19.45</v>
      </c>
      <c r="G147" s="128" t="s">
        <v>189</v>
      </c>
    </row>
    <row r="148" spans="2:7" x14ac:dyDescent="0.3">
      <c r="B148" s="128">
        <v>21</v>
      </c>
      <c r="C148" s="129" t="s">
        <v>370</v>
      </c>
      <c r="D148" s="70">
        <v>22.37</v>
      </c>
      <c r="E148" s="70">
        <v>21.03</v>
      </c>
      <c r="F148" s="70">
        <v>20.420000000000002</v>
      </c>
      <c r="G148" s="128" t="s">
        <v>189</v>
      </c>
    </row>
    <row r="149" spans="2:7" x14ac:dyDescent="0.3">
      <c r="B149" s="128">
        <v>22</v>
      </c>
      <c r="C149" s="129" t="s">
        <v>371</v>
      </c>
      <c r="D149" s="70">
        <v>23.44</v>
      </c>
      <c r="E149" s="70">
        <v>22.04</v>
      </c>
      <c r="F149" s="70">
        <v>21.4</v>
      </c>
      <c r="G149" s="128" t="s">
        <v>189</v>
      </c>
    </row>
    <row r="150" spans="2:7" x14ac:dyDescent="0.3">
      <c r="B150" s="128">
        <v>23</v>
      </c>
      <c r="C150" s="129" t="s">
        <v>372</v>
      </c>
      <c r="D150" s="70">
        <v>24.51</v>
      </c>
      <c r="E150" s="70">
        <v>23.04</v>
      </c>
      <c r="F150" s="70">
        <v>22.37</v>
      </c>
      <c r="G150" s="128" t="s">
        <v>189</v>
      </c>
    </row>
    <row r="151" spans="2:7" x14ac:dyDescent="0.3">
      <c r="B151" s="128">
        <v>24</v>
      </c>
      <c r="C151" s="129" t="s">
        <v>373</v>
      </c>
      <c r="D151" s="70">
        <v>25.58</v>
      </c>
      <c r="E151" s="70">
        <v>24.04</v>
      </c>
      <c r="F151" s="70">
        <v>23.34</v>
      </c>
      <c r="G151" s="128" t="s">
        <v>189</v>
      </c>
    </row>
    <row r="152" spans="2:7" x14ac:dyDescent="0.3">
      <c r="B152" s="128">
        <v>25</v>
      </c>
      <c r="C152" s="129" t="s">
        <v>374</v>
      </c>
      <c r="D152" s="70">
        <v>26.65</v>
      </c>
      <c r="E152" s="70">
        <v>25.05</v>
      </c>
      <c r="F152" s="70">
        <v>24.32</v>
      </c>
      <c r="G152" s="128" t="s">
        <v>189</v>
      </c>
    </row>
    <row r="153" spans="2:7" x14ac:dyDescent="0.3">
      <c r="B153" s="128">
        <v>26</v>
      </c>
      <c r="C153" s="129" t="s">
        <v>375</v>
      </c>
      <c r="D153" s="70">
        <v>27.72</v>
      </c>
      <c r="E153" s="70">
        <v>26.05</v>
      </c>
      <c r="F153" s="70">
        <v>25.29</v>
      </c>
      <c r="G153" s="128" t="s">
        <v>189</v>
      </c>
    </row>
    <row r="154" spans="2:7" x14ac:dyDescent="0.3">
      <c r="B154" s="128">
        <v>27</v>
      </c>
      <c r="C154" s="129" t="s">
        <v>376</v>
      </c>
      <c r="D154" s="70">
        <v>28.79</v>
      </c>
      <c r="E154" s="70">
        <v>27.06</v>
      </c>
      <c r="F154" s="70">
        <v>26.27</v>
      </c>
      <c r="G154" s="128" t="s">
        <v>189</v>
      </c>
    </row>
    <row r="155" spans="2:7" x14ac:dyDescent="0.3">
      <c r="B155" s="128">
        <v>28</v>
      </c>
      <c r="C155" s="129" t="s">
        <v>377</v>
      </c>
      <c r="D155" s="70">
        <v>29.86</v>
      </c>
      <c r="E155" s="70">
        <v>28.06</v>
      </c>
      <c r="F155" s="70">
        <v>27.24</v>
      </c>
      <c r="G155" s="128" t="s">
        <v>189</v>
      </c>
    </row>
    <row r="156" spans="2:7" x14ac:dyDescent="0.3">
      <c r="B156" s="128">
        <v>29</v>
      </c>
      <c r="C156" s="129" t="s">
        <v>378</v>
      </c>
      <c r="D156" s="70">
        <v>30.93</v>
      </c>
      <c r="E156" s="70">
        <v>29.07</v>
      </c>
      <c r="F156" s="70">
        <v>28.21</v>
      </c>
      <c r="G156" s="128" t="s">
        <v>189</v>
      </c>
    </row>
    <row r="157" spans="2:7" x14ac:dyDescent="0.3">
      <c r="B157" s="128">
        <v>30</v>
      </c>
      <c r="C157" s="129" t="s">
        <v>379</v>
      </c>
      <c r="D157" s="70">
        <v>32</v>
      </c>
      <c r="E157" s="70">
        <v>30.07</v>
      </c>
      <c r="F157" s="70">
        <v>29.19</v>
      </c>
      <c r="G157" s="128" t="s">
        <v>189</v>
      </c>
    </row>
    <row r="158" spans="2:7" x14ac:dyDescent="0.3">
      <c r="B158" s="128">
        <v>31</v>
      </c>
      <c r="C158" s="129" t="s">
        <v>380</v>
      </c>
      <c r="D158" s="70">
        <v>33.07</v>
      </c>
      <c r="E158" s="70">
        <v>31.08</v>
      </c>
      <c r="F158" s="70">
        <v>30.16</v>
      </c>
      <c r="G158" s="128" t="s">
        <v>189</v>
      </c>
    </row>
    <row r="159" spans="2:7" x14ac:dyDescent="0.3">
      <c r="B159" s="128">
        <v>32</v>
      </c>
      <c r="C159" s="129">
        <v>100000</v>
      </c>
      <c r="D159" s="70">
        <v>0</v>
      </c>
      <c r="E159" s="70">
        <v>0</v>
      </c>
      <c r="F159" s="70">
        <v>0</v>
      </c>
      <c r="G159" s="128" t="s">
        <v>189</v>
      </c>
    </row>
    <row r="160" spans="2:7" x14ac:dyDescent="0.3">
      <c r="B160" s="128">
        <v>33</v>
      </c>
      <c r="C160" s="129">
        <v>100001</v>
      </c>
      <c r="D160" s="70">
        <v>-1.06</v>
      </c>
      <c r="E160" s="70">
        <v>-0.99739999999999995</v>
      </c>
      <c r="F160" s="70">
        <v>-0.96919999999999995</v>
      </c>
      <c r="G160" s="128" t="s">
        <v>189</v>
      </c>
    </row>
    <row r="161" spans="2:7" x14ac:dyDescent="0.3">
      <c r="B161" s="128">
        <v>34</v>
      </c>
      <c r="C161" s="129">
        <v>100010</v>
      </c>
      <c r="D161" s="70">
        <v>-2.1230000000000002</v>
      </c>
      <c r="E161" s="70">
        <v>-1.9970000000000001</v>
      </c>
      <c r="F161" s="70">
        <v>-1.94</v>
      </c>
      <c r="G161" s="128" t="s">
        <v>189</v>
      </c>
    </row>
    <row r="162" spans="2:7" x14ac:dyDescent="0.3">
      <c r="B162" s="128">
        <v>35</v>
      </c>
      <c r="C162" s="129">
        <v>100011</v>
      </c>
      <c r="D162" s="70">
        <v>-3.1850000000000001</v>
      </c>
      <c r="E162" s="70">
        <v>-2.996</v>
      </c>
      <c r="F162" s="70">
        <v>-2.911</v>
      </c>
      <c r="G162" s="128" t="s">
        <v>189</v>
      </c>
    </row>
    <row r="163" spans="2:7" x14ac:dyDescent="0.3">
      <c r="B163" s="128">
        <v>36</v>
      </c>
      <c r="C163" s="129">
        <v>100100</v>
      </c>
      <c r="D163" s="70">
        <v>-4.2480000000000002</v>
      </c>
      <c r="E163" s="70">
        <v>-3.9950000000000001</v>
      </c>
      <c r="F163" s="70">
        <v>-3.8820000000000001</v>
      </c>
      <c r="G163" s="128" t="s">
        <v>189</v>
      </c>
    </row>
    <row r="164" spans="2:7" x14ac:dyDescent="0.3">
      <c r="B164" s="128">
        <v>37</v>
      </c>
      <c r="C164" s="129">
        <v>100101</v>
      </c>
      <c r="D164" s="70">
        <v>-5.3109999999999999</v>
      </c>
      <c r="E164" s="70">
        <v>-4.9950000000000001</v>
      </c>
      <c r="F164" s="70">
        <v>-4.8529999999999998</v>
      </c>
      <c r="G164" s="128" t="s">
        <v>189</v>
      </c>
    </row>
    <row r="165" spans="2:7" x14ac:dyDescent="0.3">
      <c r="B165" s="128">
        <v>38</v>
      </c>
      <c r="C165" s="129">
        <v>100110</v>
      </c>
      <c r="D165" s="70">
        <v>-6.3730000000000002</v>
      </c>
      <c r="E165" s="70">
        <v>-5.9939999999999998</v>
      </c>
      <c r="F165" s="70">
        <v>-5.8239999999999998</v>
      </c>
      <c r="G165" s="128" t="s">
        <v>189</v>
      </c>
    </row>
    <row r="166" spans="2:7" x14ac:dyDescent="0.3">
      <c r="B166" s="128">
        <v>39</v>
      </c>
      <c r="C166" s="129">
        <v>100111</v>
      </c>
      <c r="D166" s="70">
        <v>-7.4349999999999996</v>
      </c>
      <c r="E166" s="70">
        <v>-6.9930000000000003</v>
      </c>
      <c r="F166" s="70">
        <v>-6.7949999999999999</v>
      </c>
      <c r="G166" s="128" t="s">
        <v>189</v>
      </c>
    </row>
    <row r="167" spans="2:7" x14ac:dyDescent="0.3">
      <c r="B167" s="132">
        <v>40</v>
      </c>
      <c r="C167" s="129">
        <v>101000</v>
      </c>
      <c r="D167" s="70">
        <v>-8.4969999999999999</v>
      </c>
      <c r="E167" s="70">
        <v>-7.9909999999999997</v>
      </c>
      <c r="F167" s="70">
        <v>-7.766</v>
      </c>
      <c r="G167" s="128" t="s">
        <v>189</v>
      </c>
    </row>
    <row r="168" spans="2:7" x14ac:dyDescent="0.3">
      <c r="B168" s="128">
        <v>41</v>
      </c>
      <c r="C168" s="129">
        <v>101001</v>
      </c>
      <c r="D168" s="70">
        <v>-9.5589999999999993</v>
      </c>
      <c r="E168" s="70">
        <v>-8.99</v>
      </c>
      <c r="F168" s="70">
        <v>-8.7360000000000007</v>
      </c>
      <c r="G168" s="128" t="s">
        <v>189</v>
      </c>
    </row>
    <row r="169" spans="2:7" x14ac:dyDescent="0.3">
      <c r="B169" s="128">
        <v>42</v>
      </c>
      <c r="C169" s="129">
        <v>101010</v>
      </c>
      <c r="D169" s="70">
        <v>-10.62</v>
      </c>
      <c r="E169" s="70">
        <v>-9.9879999999999995</v>
      </c>
      <c r="F169" s="70">
        <v>-9.7070000000000007</v>
      </c>
      <c r="G169" s="128" t="s">
        <v>189</v>
      </c>
    </row>
    <row r="170" spans="2:7" x14ac:dyDescent="0.3">
      <c r="B170" s="128">
        <v>43</v>
      </c>
      <c r="C170" s="129">
        <v>101011</v>
      </c>
      <c r="D170" s="70">
        <v>-11.68</v>
      </c>
      <c r="E170" s="70">
        <v>-10.99</v>
      </c>
      <c r="F170" s="70">
        <v>-10.68</v>
      </c>
      <c r="G170" s="128" t="s">
        <v>189</v>
      </c>
    </row>
    <row r="171" spans="2:7" x14ac:dyDescent="0.3">
      <c r="B171" s="128">
        <v>44</v>
      </c>
      <c r="C171" s="129">
        <v>101100</v>
      </c>
      <c r="D171" s="70">
        <v>-12.74</v>
      </c>
      <c r="E171" s="70">
        <v>-11.98</v>
      </c>
      <c r="F171" s="70">
        <v>-11.65</v>
      </c>
      <c r="G171" s="128" t="s">
        <v>189</v>
      </c>
    </row>
    <row r="172" spans="2:7" x14ac:dyDescent="0.3">
      <c r="B172" s="128">
        <v>45</v>
      </c>
      <c r="C172" s="129">
        <v>101101</v>
      </c>
      <c r="D172" s="70">
        <v>-13.8</v>
      </c>
      <c r="E172" s="70">
        <v>-12.98</v>
      </c>
      <c r="F172" s="70">
        <v>-12.62</v>
      </c>
      <c r="G172" s="128" t="s">
        <v>189</v>
      </c>
    </row>
    <row r="173" spans="2:7" x14ac:dyDescent="0.3">
      <c r="B173" s="128">
        <v>46</v>
      </c>
      <c r="C173" s="129">
        <v>101110</v>
      </c>
      <c r="D173" s="70">
        <v>-14.87</v>
      </c>
      <c r="E173" s="70">
        <v>-13.98</v>
      </c>
      <c r="F173" s="70">
        <v>-13.59</v>
      </c>
      <c r="G173" s="128" t="s">
        <v>189</v>
      </c>
    </row>
    <row r="174" spans="2:7" x14ac:dyDescent="0.3">
      <c r="B174" s="128">
        <v>47</v>
      </c>
      <c r="C174" s="129">
        <v>101111</v>
      </c>
      <c r="D174" s="70">
        <v>-15.93</v>
      </c>
      <c r="E174" s="70">
        <v>-14.98</v>
      </c>
      <c r="F174" s="70">
        <v>-14.56</v>
      </c>
      <c r="G174" s="128" t="s">
        <v>189</v>
      </c>
    </row>
    <row r="175" spans="2:7" x14ac:dyDescent="0.3">
      <c r="B175" s="128">
        <v>48</v>
      </c>
      <c r="C175" s="129">
        <v>110000</v>
      </c>
      <c r="D175" s="70">
        <v>-16.989999999999998</v>
      </c>
      <c r="E175" s="70">
        <v>-15.98</v>
      </c>
      <c r="F175" s="70">
        <v>-15.53</v>
      </c>
      <c r="G175" s="128" t="s">
        <v>189</v>
      </c>
    </row>
    <row r="176" spans="2:7" x14ac:dyDescent="0.3">
      <c r="B176" s="128">
        <v>49</v>
      </c>
      <c r="C176" s="129">
        <v>110001</v>
      </c>
      <c r="D176" s="70">
        <v>-18.05</v>
      </c>
      <c r="E176" s="70">
        <v>-16.97</v>
      </c>
      <c r="F176" s="70">
        <v>-16.5</v>
      </c>
      <c r="G176" s="128" t="s">
        <v>189</v>
      </c>
    </row>
    <row r="177" spans="1:35" x14ac:dyDescent="0.3">
      <c r="B177" s="128">
        <v>50</v>
      </c>
      <c r="C177" s="129">
        <v>110010</v>
      </c>
      <c r="D177" s="70">
        <v>-19.22</v>
      </c>
      <c r="E177" s="70">
        <v>-17.97</v>
      </c>
      <c r="F177" s="70">
        <v>-17.47</v>
      </c>
      <c r="G177" s="128" t="s">
        <v>189</v>
      </c>
    </row>
    <row r="178" spans="1:35" x14ac:dyDescent="0.3">
      <c r="B178" s="128">
        <v>51</v>
      </c>
      <c r="C178" s="129">
        <v>110011</v>
      </c>
      <c r="D178" s="70">
        <v>-20.16</v>
      </c>
      <c r="E178" s="70">
        <v>-18.97</v>
      </c>
      <c r="F178" s="70">
        <v>-18.440000000000001</v>
      </c>
      <c r="G178" s="128" t="s">
        <v>189</v>
      </c>
    </row>
    <row r="179" spans="1:35" x14ac:dyDescent="0.3">
      <c r="B179" s="128">
        <v>52</v>
      </c>
      <c r="C179" s="129">
        <v>110100</v>
      </c>
      <c r="D179" s="70">
        <v>-21.22</v>
      </c>
      <c r="E179" s="70">
        <v>-19.96</v>
      </c>
      <c r="F179" s="70">
        <v>-19.41</v>
      </c>
      <c r="G179" s="128" t="s">
        <v>189</v>
      </c>
    </row>
    <row r="180" spans="1:35" x14ac:dyDescent="0.3">
      <c r="B180" s="128">
        <v>53</v>
      </c>
      <c r="C180" s="129">
        <v>110101</v>
      </c>
      <c r="D180" s="70">
        <v>-22.28</v>
      </c>
      <c r="E180" s="70">
        <v>-20.96</v>
      </c>
      <c r="F180" s="70">
        <v>-20.38</v>
      </c>
      <c r="G180" s="128" t="s">
        <v>189</v>
      </c>
    </row>
    <row r="181" spans="1:35" x14ac:dyDescent="0.3">
      <c r="B181" s="128">
        <v>54</v>
      </c>
      <c r="C181" s="129">
        <v>110110</v>
      </c>
      <c r="D181" s="70">
        <v>-23.34</v>
      </c>
      <c r="E181" s="70">
        <v>-21.95</v>
      </c>
      <c r="F181" s="70">
        <v>-21.34</v>
      </c>
      <c r="G181" s="128" t="s">
        <v>189</v>
      </c>
    </row>
    <row r="182" spans="1:35" x14ac:dyDescent="0.3">
      <c r="B182" s="128">
        <v>55</v>
      </c>
      <c r="C182" s="129">
        <v>110111</v>
      </c>
      <c r="D182" s="70">
        <v>-24.4</v>
      </c>
      <c r="E182" s="70">
        <v>-22.95</v>
      </c>
      <c r="F182" s="70">
        <v>-22.31</v>
      </c>
      <c r="G182" s="128" t="s">
        <v>189</v>
      </c>
    </row>
    <row r="183" spans="1:35" x14ac:dyDescent="0.3">
      <c r="B183" s="128">
        <v>56</v>
      </c>
      <c r="C183" s="129">
        <v>111000</v>
      </c>
      <c r="D183" s="70">
        <v>-25.45</v>
      </c>
      <c r="E183" s="70">
        <v>-23.94</v>
      </c>
      <c r="F183" s="70">
        <v>-23.28</v>
      </c>
      <c r="G183" s="128" t="s">
        <v>189</v>
      </c>
    </row>
    <row r="184" spans="1:35" x14ac:dyDescent="0.3">
      <c r="B184" s="128">
        <v>57</v>
      </c>
      <c r="C184" s="129">
        <v>111001</v>
      </c>
      <c r="D184" s="70">
        <v>-26.51</v>
      </c>
      <c r="E184" s="70">
        <v>-24.94</v>
      </c>
      <c r="F184" s="70">
        <v>-24.25</v>
      </c>
      <c r="G184" s="128" t="s">
        <v>189</v>
      </c>
    </row>
    <row r="185" spans="1:35" x14ac:dyDescent="0.3">
      <c r="B185" s="128">
        <v>58</v>
      </c>
      <c r="C185" s="129">
        <v>111010</v>
      </c>
      <c r="D185" s="70">
        <v>-27.56</v>
      </c>
      <c r="E185" s="70">
        <v>-25.93</v>
      </c>
      <c r="F185" s="70">
        <v>-25.22</v>
      </c>
      <c r="G185" s="128" t="s">
        <v>189</v>
      </c>
    </row>
    <row r="186" spans="1:35" x14ac:dyDescent="0.3">
      <c r="B186" s="128">
        <v>59</v>
      </c>
      <c r="C186" s="129">
        <v>111011</v>
      </c>
      <c r="D186" s="70">
        <v>-28.62</v>
      </c>
      <c r="E186" s="70">
        <v>-26.93</v>
      </c>
      <c r="F186" s="70">
        <v>-26.19</v>
      </c>
      <c r="G186" s="128" t="s">
        <v>189</v>
      </c>
    </row>
    <row r="187" spans="1:35" x14ac:dyDescent="0.3">
      <c r="B187" s="128">
        <v>60</v>
      </c>
      <c r="C187" s="129">
        <v>111100</v>
      </c>
      <c r="D187" s="70">
        <v>-29.67</v>
      </c>
      <c r="E187" s="70">
        <v>-27.92</v>
      </c>
      <c r="F187" s="70">
        <v>-27.16</v>
      </c>
      <c r="G187" s="128" t="s">
        <v>189</v>
      </c>
    </row>
    <row r="188" spans="1:35" x14ac:dyDescent="0.3">
      <c r="B188" s="128">
        <v>61</v>
      </c>
      <c r="C188" s="129">
        <v>111101</v>
      </c>
      <c r="D188" s="70">
        <v>-30.72</v>
      </c>
      <c r="E188" s="70">
        <v>-28.91</v>
      </c>
      <c r="F188" s="70">
        <v>-28.12</v>
      </c>
      <c r="G188" s="128" t="s">
        <v>189</v>
      </c>
    </row>
    <row r="189" spans="1:35" x14ac:dyDescent="0.3">
      <c r="B189" s="128">
        <v>62</v>
      </c>
      <c r="C189" s="129">
        <v>111110</v>
      </c>
      <c r="D189" s="70">
        <v>-31.78</v>
      </c>
      <c r="E189" s="70">
        <v>-29.91</v>
      </c>
      <c r="F189" s="70">
        <v>-29.09</v>
      </c>
      <c r="G189" s="128" t="s">
        <v>189</v>
      </c>
    </row>
    <row r="190" spans="1:35" x14ac:dyDescent="0.3">
      <c r="B190" s="128">
        <v>63</v>
      </c>
      <c r="C190" s="129">
        <v>111111</v>
      </c>
      <c r="D190" s="70">
        <v>-32.83</v>
      </c>
      <c r="E190" s="70">
        <v>-30.9</v>
      </c>
      <c r="F190" s="70">
        <v>-30.06</v>
      </c>
      <c r="G190" s="128" t="s">
        <v>189</v>
      </c>
    </row>
    <row r="192" spans="1:35" x14ac:dyDescent="0.3">
      <c r="A192" s="37">
        <v>5</v>
      </c>
      <c r="B192" s="37" t="s">
        <v>381</v>
      </c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</row>
    <row r="193" spans="2:14" x14ac:dyDescent="0.3">
      <c r="B193" s="35" t="s">
        <v>382</v>
      </c>
    </row>
    <row r="195" spans="2:14" x14ac:dyDescent="0.3">
      <c r="B195" s="40" t="s">
        <v>302</v>
      </c>
      <c r="C195" s="39" t="s">
        <v>383</v>
      </c>
      <c r="D195" s="39">
        <v>-40</v>
      </c>
      <c r="E195" s="39">
        <v>-20</v>
      </c>
      <c r="F195" s="39">
        <v>0</v>
      </c>
      <c r="G195" s="39">
        <v>25</v>
      </c>
      <c r="H195" s="39">
        <v>50</v>
      </c>
      <c r="I195" s="39">
        <v>85</v>
      </c>
      <c r="J195" s="39">
        <v>100</v>
      </c>
      <c r="K195" s="39">
        <v>125</v>
      </c>
      <c r="L195" s="39">
        <v>150</v>
      </c>
      <c r="M195" s="39" t="s">
        <v>384</v>
      </c>
      <c r="N195" s="39" t="s">
        <v>385</v>
      </c>
    </row>
    <row r="196" spans="2:14" x14ac:dyDescent="0.3">
      <c r="B196" s="128">
        <v>0</v>
      </c>
      <c r="C196" s="135" t="s">
        <v>349</v>
      </c>
      <c r="D196" s="136">
        <v>4742</v>
      </c>
      <c r="E196" s="136">
        <v>4737</v>
      </c>
      <c r="F196" s="136">
        <v>4741</v>
      </c>
      <c r="G196" s="136">
        <v>4735</v>
      </c>
      <c r="H196" s="136">
        <v>4726</v>
      </c>
      <c r="I196" s="136">
        <v>4707</v>
      </c>
      <c r="J196" s="136">
        <v>4698</v>
      </c>
      <c r="K196" s="137">
        <v>4681</v>
      </c>
      <c r="L196" s="137">
        <v>4664</v>
      </c>
      <c r="M196" s="138">
        <f>D196-L196</f>
        <v>78</v>
      </c>
      <c r="N196" s="139">
        <f>(G196-4700)/4700</f>
        <v>7.4468085106382982E-3</v>
      </c>
    </row>
    <row r="197" spans="2:14" x14ac:dyDescent="0.3">
      <c r="B197" s="128">
        <v>1</v>
      </c>
      <c r="C197" s="135" t="s">
        <v>350</v>
      </c>
      <c r="D197" s="136">
        <v>4815</v>
      </c>
      <c r="E197" s="136">
        <v>4807</v>
      </c>
      <c r="F197" s="136">
        <v>4812</v>
      </c>
      <c r="G197" s="136">
        <v>4807</v>
      </c>
      <c r="H197" s="136">
        <v>4798</v>
      </c>
      <c r="I197" s="136">
        <v>4779</v>
      </c>
      <c r="J197" s="136">
        <v>4768</v>
      </c>
      <c r="K197" s="137">
        <v>4752</v>
      </c>
      <c r="L197" s="137">
        <v>4737</v>
      </c>
      <c r="M197" s="138">
        <f t="shared" ref="M197:M259" si="5">D197-L197</f>
        <v>78</v>
      </c>
      <c r="N197" s="139">
        <f t="shared" ref="N197:N259" si="6">(G197-4700)/4700</f>
        <v>2.276595744680851E-2</v>
      </c>
    </row>
    <row r="198" spans="2:14" x14ac:dyDescent="0.3">
      <c r="B198" s="128">
        <v>2</v>
      </c>
      <c r="C198" s="135" t="s">
        <v>351</v>
      </c>
      <c r="D198" s="136">
        <v>4889</v>
      </c>
      <c r="E198" s="136">
        <v>4880</v>
      </c>
      <c r="F198" s="136">
        <v>4885</v>
      </c>
      <c r="G198" s="136">
        <v>4878</v>
      </c>
      <c r="H198" s="136">
        <v>4868</v>
      </c>
      <c r="I198" s="136">
        <v>4849</v>
      </c>
      <c r="J198" s="136">
        <v>4839</v>
      </c>
      <c r="K198" s="137">
        <v>4820</v>
      </c>
      <c r="L198" s="137">
        <v>4800</v>
      </c>
      <c r="M198" s="138">
        <f t="shared" si="5"/>
        <v>89</v>
      </c>
      <c r="N198" s="139">
        <f t="shared" si="6"/>
        <v>3.7872340425531913E-2</v>
      </c>
    </row>
    <row r="199" spans="2:14" x14ac:dyDescent="0.3">
      <c r="B199" s="128">
        <v>3</v>
      </c>
      <c r="C199" s="135" t="s">
        <v>352</v>
      </c>
      <c r="D199" s="136">
        <v>4960</v>
      </c>
      <c r="E199" s="136">
        <v>4952</v>
      </c>
      <c r="F199" s="136">
        <v>4959</v>
      </c>
      <c r="G199" s="136">
        <v>4951</v>
      </c>
      <c r="H199" s="136">
        <v>4940</v>
      </c>
      <c r="I199" s="136">
        <v>4921</v>
      </c>
      <c r="J199" s="136">
        <v>4909</v>
      </c>
      <c r="K199" s="137">
        <v>4891</v>
      </c>
      <c r="L199" s="137">
        <v>4870</v>
      </c>
      <c r="M199" s="138">
        <f t="shared" si="5"/>
        <v>90</v>
      </c>
      <c r="N199" s="139">
        <f t="shared" si="6"/>
        <v>5.3404255319148934E-2</v>
      </c>
    </row>
    <row r="200" spans="2:14" x14ac:dyDescent="0.3">
      <c r="B200" s="128">
        <v>4</v>
      </c>
      <c r="C200" s="135" t="s">
        <v>353</v>
      </c>
      <c r="D200" s="136">
        <v>5033</v>
      </c>
      <c r="E200" s="136">
        <v>5024</v>
      </c>
      <c r="F200" s="136">
        <v>5030</v>
      </c>
      <c r="G200" s="136">
        <v>5023</v>
      </c>
      <c r="H200" s="136">
        <v>5012</v>
      </c>
      <c r="I200" s="136">
        <v>4990</v>
      </c>
      <c r="J200" s="136">
        <v>4980</v>
      </c>
      <c r="K200" s="137">
        <v>4959</v>
      </c>
      <c r="L200" s="137">
        <v>4939</v>
      </c>
      <c r="M200" s="138">
        <f t="shared" si="5"/>
        <v>94</v>
      </c>
      <c r="N200" s="139">
        <f t="shared" si="6"/>
        <v>6.8723404255319143E-2</v>
      </c>
    </row>
    <row r="201" spans="2:14" x14ac:dyDescent="0.3">
      <c r="B201" s="128">
        <v>5</v>
      </c>
      <c r="C201" s="135" t="s">
        <v>354</v>
      </c>
      <c r="D201" s="136">
        <v>5106</v>
      </c>
      <c r="E201" s="136">
        <v>5095</v>
      </c>
      <c r="F201" s="136">
        <v>5101</v>
      </c>
      <c r="G201" s="136">
        <v>5094</v>
      </c>
      <c r="H201" s="136">
        <v>5082</v>
      </c>
      <c r="I201" s="136">
        <v>5061</v>
      </c>
      <c r="J201" s="136">
        <v>5049</v>
      </c>
      <c r="K201" s="137">
        <v>5028</v>
      </c>
      <c r="L201" s="137">
        <v>5006</v>
      </c>
      <c r="M201" s="138">
        <f t="shared" si="5"/>
        <v>100</v>
      </c>
      <c r="N201" s="139">
        <f t="shared" si="6"/>
        <v>8.3829787234042552E-2</v>
      </c>
    </row>
    <row r="202" spans="2:14" x14ac:dyDescent="0.3">
      <c r="B202" s="128">
        <v>6</v>
      </c>
      <c r="C202" s="135" t="s">
        <v>355</v>
      </c>
      <c r="D202" s="136">
        <v>5177</v>
      </c>
      <c r="E202" s="136">
        <v>5167</v>
      </c>
      <c r="F202" s="136">
        <v>5173</v>
      </c>
      <c r="G202" s="136">
        <v>5166</v>
      </c>
      <c r="H202" s="136">
        <v>5153</v>
      </c>
      <c r="I202" s="136">
        <v>5130</v>
      </c>
      <c r="J202" s="136">
        <v>5119</v>
      </c>
      <c r="K202" s="137">
        <v>5097</v>
      </c>
      <c r="L202" s="137">
        <v>5073</v>
      </c>
      <c r="M202" s="138">
        <f t="shared" si="5"/>
        <v>104</v>
      </c>
      <c r="N202" s="139">
        <f t="shared" si="6"/>
        <v>9.9148936170212768E-2</v>
      </c>
    </row>
    <row r="203" spans="2:14" x14ac:dyDescent="0.3">
      <c r="B203" s="128">
        <v>7</v>
      </c>
      <c r="C203" s="135" t="s">
        <v>356</v>
      </c>
      <c r="D203" s="136">
        <v>5250</v>
      </c>
      <c r="E203" s="136">
        <v>5240</v>
      </c>
      <c r="F203" s="136">
        <v>5246</v>
      </c>
      <c r="G203" s="136">
        <v>5237</v>
      </c>
      <c r="H203" s="136">
        <v>5224</v>
      </c>
      <c r="I203" s="136">
        <v>5201</v>
      </c>
      <c r="J203" s="136">
        <v>5188</v>
      </c>
      <c r="K203" s="137">
        <v>5166</v>
      </c>
      <c r="L203" s="137">
        <v>5143</v>
      </c>
      <c r="M203" s="138">
        <f t="shared" si="5"/>
        <v>107</v>
      </c>
      <c r="N203" s="139">
        <f t="shared" si="6"/>
        <v>0.11425531914893618</v>
      </c>
    </row>
    <row r="204" spans="2:14" x14ac:dyDescent="0.3">
      <c r="B204" s="128">
        <v>8</v>
      </c>
      <c r="C204" s="135" t="s">
        <v>357</v>
      </c>
      <c r="D204" s="136">
        <v>5322</v>
      </c>
      <c r="E204" s="136">
        <v>5309</v>
      </c>
      <c r="F204" s="136">
        <v>5317</v>
      </c>
      <c r="G204" s="136">
        <v>5309</v>
      </c>
      <c r="H204" s="136">
        <v>5295</v>
      </c>
      <c r="I204" s="136">
        <v>5270</v>
      </c>
      <c r="J204" s="136">
        <v>5257</v>
      </c>
      <c r="K204" s="137">
        <v>5233</v>
      </c>
      <c r="L204" s="137">
        <v>5213</v>
      </c>
      <c r="M204" s="138">
        <f t="shared" si="5"/>
        <v>109</v>
      </c>
      <c r="N204" s="139">
        <f t="shared" si="6"/>
        <v>0.12957446808510639</v>
      </c>
    </row>
    <row r="205" spans="2:14" x14ac:dyDescent="0.3">
      <c r="B205" s="128">
        <v>9</v>
      </c>
      <c r="C205" s="135" t="s">
        <v>358</v>
      </c>
      <c r="D205" s="136">
        <v>5394</v>
      </c>
      <c r="E205" s="136">
        <v>5381</v>
      </c>
      <c r="F205" s="136">
        <v>5389</v>
      </c>
      <c r="G205" s="136">
        <v>5379</v>
      </c>
      <c r="H205" s="136">
        <v>5367</v>
      </c>
      <c r="I205" s="136">
        <v>5339</v>
      </c>
      <c r="J205" s="136">
        <v>5326</v>
      </c>
      <c r="K205" s="137">
        <v>5301</v>
      </c>
      <c r="L205" s="137">
        <v>5274</v>
      </c>
      <c r="M205" s="138">
        <f t="shared" si="5"/>
        <v>120</v>
      </c>
      <c r="N205" s="139">
        <f t="shared" si="6"/>
        <v>0.14446808510638298</v>
      </c>
    </row>
    <row r="206" spans="2:14" x14ac:dyDescent="0.3">
      <c r="B206" s="128">
        <v>10</v>
      </c>
      <c r="C206" s="135" t="s">
        <v>359</v>
      </c>
      <c r="D206" s="136">
        <v>5466</v>
      </c>
      <c r="E206" s="136">
        <v>5453</v>
      </c>
      <c r="F206" s="136">
        <v>5460</v>
      </c>
      <c r="G206" s="136">
        <v>5450</v>
      </c>
      <c r="H206" s="136">
        <v>5435</v>
      </c>
      <c r="I206" s="136">
        <v>5407</v>
      </c>
      <c r="J206" s="136">
        <v>5394</v>
      </c>
      <c r="K206" s="137">
        <v>5369</v>
      </c>
      <c r="L206" s="137">
        <v>5341</v>
      </c>
      <c r="M206" s="138">
        <f t="shared" si="5"/>
        <v>125</v>
      </c>
      <c r="N206" s="139">
        <f t="shared" si="6"/>
        <v>0.15957446808510639</v>
      </c>
    </row>
    <row r="207" spans="2:14" x14ac:dyDescent="0.3">
      <c r="B207" s="128">
        <v>11</v>
      </c>
      <c r="C207" s="135" t="s">
        <v>360</v>
      </c>
      <c r="D207" s="136">
        <v>5538</v>
      </c>
      <c r="E207" s="136">
        <v>5524</v>
      </c>
      <c r="F207" s="136">
        <v>5532</v>
      </c>
      <c r="G207" s="136">
        <v>5520</v>
      </c>
      <c r="H207" s="136">
        <v>5505</v>
      </c>
      <c r="I207" s="136">
        <v>5476</v>
      </c>
      <c r="J207" s="136">
        <v>5462</v>
      </c>
      <c r="K207" s="137">
        <v>5435</v>
      </c>
      <c r="L207" s="137">
        <v>5411</v>
      </c>
      <c r="M207" s="138">
        <f t="shared" si="5"/>
        <v>127</v>
      </c>
      <c r="N207" s="139">
        <f t="shared" si="6"/>
        <v>0.17446808510638298</v>
      </c>
    </row>
    <row r="208" spans="2:14" x14ac:dyDescent="0.3">
      <c r="B208" s="128">
        <v>12</v>
      </c>
      <c r="C208" s="135" t="s">
        <v>361</v>
      </c>
      <c r="D208" s="136">
        <v>5610</v>
      </c>
      <c r="E208" s="136">
        <v>5595</v>
      </c>
      <c r="F208" s="136">
        <v>5592</v>
      </c>
      <c r="G208" s="136">
        <v>5574</v>
      </c>
      <c r="H208" s="136">
        <v>5545</v>
      </c>
      <c r="I208" s="136">
        <v>5530</v>
      </c>
      <c r="J208" s="136">
        <v>5502</v>
      </c>
      <c r="K208" s="137">
        <v>5470</v>
      </c>
      <c r="L208" s="137">
        <v>5471</v>
      </c>
      <c r="M208" s="138">
        <f t="shared" si="5"/>
        <v>139</v>
      </c>
      <c r="N208" s="139">
        <f t="shared" si="6"/>
        <v>0.18595744680851065</v>
      </c>
    </row>
    <row r="209" spans="2:14" x14ac:dyDescent="0.3">
      <c r="B209" s="128">
        <v>13</v>
      </c>
      <c r="C209" s="135" t="s">
        <v>362</v>
      </c>
      <c r="D209" s="136">
        <v>5681</v>
      </c>
      <c r="E209" s="136">
        <v>5663</v>
      </c>
      <c r="F209" s="136">
        <v>5672</v>
      </c>
      <c r="G209" s="136">
        <v>5662</v>
      </c>
      <c r="H209" s="136">
        <v>5645</v>
      </c>
      <c r="I209" s="136">
        <v>5612</v>
      </c>
      <c r="J209" s="136">
        <v>5596</v>
      </c>
      <c r="K209" s="137">
        <v>5567</v>
      </c>
      <c r="L209" s="137">
        <v>5536</v>
      </c>
      <c r="M209" s="138">
        <f t="shared" si="5"/>
        <v>145</v>
      </c>
      <c r="N209" s="139">
        <f t="shared" si="6"/>
        <v>0.2046808510638298</v>
      </c>
    </row>
    <row r="210" spans="2:14" x14ac:dyDescent="0.3">
      <c r="B210" s="128">
        <v>14</v>
      </c>
      <c r="C210" s="135" t="s">
        <v>363</v>
      </c>
      <c r="D210" s="136">
        <v>5752</v>
      </c>
      <c r="E210" s="136">
        <v>5734</v>
      </c>
      <c r="F210" s="136">
        <v>5743</v>
      </c>
      <c r="G210" s="136">
        <v>5731</v>
      </c>
      <c r="H210" s="136">
        <v>5713</v>
      </c>
      <c r="I210" s="136">
        <v>5679</v>
      </c>
      <c r="J210" s="136">
        <v>5663</v>
      </c>
      <c r="K210" s="137">
        <v>5630</v>
      </c>
      <c r="L210" s="137">
        <v>5597</v>
      </c>
      <c r="M210" s="138">
        <f t="shared" si="5"/>
        <v>155</v>
      </c>
      <c r="N210" s="139">
        <f t="shared" si="6"/>
        <v>0.21936170212765957</v>
      </c>
    </row>
    <row r="211" spans="2:14" x14ac:dyDescent="0.3">
      <c r="B211" s="128">
        <v>15</v>
      </c>
      <c r="C211" s="135" t="s">
        <v>364</v>
      </c>
      <c r="D211" s="136">
        <v>5824</v>
      </c>
      <c r="E211" s="136">
        <v>5804</v>
      </c>
      <c r="F211" s="136">
        <v>5814</v>
      </c>
      <c r="G211" s="136">
        <v>5800</v>
      </c>
      <c r="H211" s="136">
        <v>5781</v>
      </c>
      <c r="I211" s="136">
        <v>5745</v>
      </c>
      <c r="J211" s="136">
        <v>5728</v>
      </c>
      <c r="K211" s="137">
        <v>5693</v>
      </c>
      <c r="L211" s="137">
        <v>5659</v>
      </c>
      <c r="M211" s="138">
        <f t="shared" si="5"/>
        <v>165</v>
      </c>
      <c r="N211" s="139">
        <f t="shared" si="6"/>
        <v>0.23404255319148937</v>
      </c>
    </row>
    <row r="212" spans="2:14" x14ac:dyDescent="0.3">
      <c r="B212" s="128">
        <v>16</v>
      </c>
      <c r="C212" s="135" t="s">
        <v>365</v>
      </c>
      <c r="D212" s="136">
        <v>5894</v>
      </c>
      <c r="E212" s="136">
        <v>5873</v>
      </c>
      <c r="F212" s="136">
        <v>5883</v>
      </c>
      <c r="G212" s="136">
        <v>5868</v>
      </c>
      <c r="H212" s="136">
        <v>5849</v>
      </c>
      <c r="I212" s="136">
        <v>5812</v>
      </c>
      <c r="J212" s="136">
        <v>5792</v>
      </c>
      <c r="K212" s="137">
        <v>5757</v>
      </c>
      <c r="L212" s="137">
        <v>5719</v>
      </c>
      <c r="M212" s="138">
        <f t="shared" si="5"/>
        <v>175</v>
      </c>
      <c r="N212" s="139">
        <f t="shared" si="6"/>
        <v>0.24851063829787234</v>
      </c>
    </row>
    <row r="213" spans="2:14" x14ac:dyDescent="0.3">
      <c r="B213" s="128">
        <v>17</v>
      </c>
      <c r="C213" s="135" t="s">
        <v>366</v>
      </c>
      <c r="D213" s="136">
        <v>5966</v>
      </c>
      <c r="E213" s="136">
        <v>5942</v>
      </c>
      <c r="F213" s="136">
        <v>5952</v>
      </c>
      <c r="G213" s="136">
        <v>5939</v>
      </c>
      <c r="H213" s="136">
        <v>5915</v>
      </c>
      <c r="I213" s="136">
        <v>5877</v>
      </c>
      <c r="J213" s="136">
        <v>5856</v>
      </c>
      <c r="K213" s="137">
        <v>5820</v>
      </c>
      <c r="L213" s="137">
        <v>5779</v>
      </c>
      <c r="M213" s="138">
        <f t="shared" si="5"/>
        <v>187</v>
      </c>
      <c r="N213" s="139">
        <f t="shared" si="6"/>
        <v>0.26361702127659575</v>
      </c>
    </row>
    <row r="214" spans="2:14" x14ac:dyDescent="0.3">
      <c r="B214" s="128">
        <v>18</v>
      </c>
      <c r="C214" s="135" t="s">
        <v>367</v>
      </c>
      <c r="D214" s="136">
        <v>6037</v>
      </c>
      <c r="E214" s="136">
        <v>6011</v>
      </c>
      <c r="F214" s="136">
        <v>6022</v>
      </c>
      <c r="G214" s="136">
        <v>6006</v>
      </c>
      <c r="H214" s="136">
        <v>5983</v>
      </c>
      <c r="I214" s="136">
        <v>5939</v>
      </c>
      <c r="J214" s="136">
        <v>5919</v>
      </c>
      <c r="K214" s="137">
        <v>5879</v>
      </c>
      <c r="L214" s="137">
        <v>5841</v>
      </c>
      <c r="M214" s="138">
        <f t="shared" si="5"/>
        <v>196</v>
      </c>
      <c r="N214" s="139">
        <f t="shared" si="6"/>
        <v>0.27787234042553194</v>
      </c>
    </row>
    <row r="215" spans="2:14" x14ac:dyDescent="0.3">
      <c r="B215" s="128">
        <v>19</v>
      </c>
      <c r="C215" s="135" t="s">
        <v>368</v>
      </c>
      <c r="D215" s="136">
        <v>6107</v>
      </c>
      <c r="E215" s="136">
        <v>6077</v>
      </c>
      <c r="F215" s="136">
        <v>6091</v>
      </c>
      <c r="G215" s="136">
        <v>6073</v>
      </c>
      <c r="H215" s="136">
        <v>6048</v>
      </c>
      <c r="I215" s="136">
        <v>6002</v>
      </c>
      <c r="J215" s="136">
        <v>5979</v>
      </c>
      <c r="K215" s="137">
        <v>5938</v>
      </c>
      <c r="L215" s="137">
        <v>5897</v>
      </c>
      <c r="M215" s="138">
        <f t="shared" si="5"/>
        <v>210</v>
      </c>
      <c r="N215" s="139">
        <f t="shared" si="6"/>
        <v>0.29212765957446807</v>
      </c>
    </row>
    <row r="216" spans="2:14" x14ac:dyDescent="0.3">
      <c r="B216" s="128">
        <v>20</v>
      </c>
      <c r="C216" s="135" t="s">
        <v>369</v>
      </c>
      <c r="D216" s="136">
        <v>6177</v>
      </c>
      <c r="E216" s="136">
        <v>6146</v>
      </c>
      <c r="F216" s="136">
        <v>6159</v>
      </c>
      <c r="G216" s="136">
        <v>6140</v>
      </c>
      <c r="H216" s="136">
        <v>6112</v>
      </c>
      <c r="I216" s="136">
        <v>6063</v>
      </c>
      <c r="J216" s="136">
        <v>6039</v>
      </c>
      <c r="K216" s="137">
        <v>5996</v>
      </c>
      <c r="L216" s="137">
        <v>5951</v>
      </c>
      <c r="M216" s="138">
        <f t="shared" si="5"/>
        <v>226</v>
      </c>
      <c r="N216" s="139">
        <f t="shared" si="6"/>
        <v>0.30638297872340425</v>
      </c>
    </row>
    <row r="217" spans="2:14" x14ac:dyDescent="0.3">
      <c r="B217" s="128">
        <v>21</v>
      </c>
      <c r="C217" s="135" t="s">
        <v>370</v>
      </c>
      <c r="D217" s="136">
        <v>6249</v>
      </c>
      <c r="E217" s="136">
        <v>6210</v>
      </c>
      <c r="F217" s="136">
        <v>6227</v>
      </c>
      <c r="G217" s="136">
        <v>6206</v>
      </c>
      <c r="H217" s="136">
        <v>6176</v>
      </c>
      <c r="I217" s="136">
        <v>6124</v>
      </c>
      <c r="J217" s="136">
        <v>6098</v>
      </c>
      <c r="K217" s="137">
        <v>6051</v>
      </c>
      <c r="L217" s="137">
        <v>6006</v>
      </c>
      <c r="M217" s="138">
        <f t="shared" si="5"/>
        <v>243</v>
      </c>
      <c r="N217" s="139">
        <f t="shared" si="6"/>
        <v>0.32042553191489359</v>
      </c>
    </row>
    <row r="218" spans="2:14" x14ac:dyDescent="0.3">
      <c r="B218" s="128">
        <v>22</v>
      </c>
      <c r="C218" s="135" t="s">
        <v>371</v>
      </c>
      <c r="D218" s="136">
        <v>6317</v>
      </c>
      <c r="E218" s="136">
        <v>6277</v>
      </c>
      <c r="F218" s="136">
        <v>6293</v>
      </c>
      <c r="G218" s="136">
        <v>6271</v>
      </c>
      <c r="H218" s="136">
        <v>6238</v>
      </c>
      <c r="I218" s="136">
        <v>6182</v>
      </c>
      <c r="J218" s="136">
        <v>6155</v>
      </c>
      <c r="K218" s="136">
        <v>6107</v>
      </c>
      <c r="L218" s="137">
        <v>6058</v>
      </c>
      <c r="M218" s="138">
        <f t="shared" si="5"/>
        <v>259</v>
      </c>
      <c r="N218" s="139">
        <f t="shared" si="6"/>
        <v>0.33425531914893619</v>
      </c>
    </row>
    <row r="219" spans="2:14" x14ac:dyDescent="0.3">
      <c r="B219" s="128">
        <v>23</v>
      </c>
      <c r="C219" s="135" t="s">
        <v>372</v>
      </c>
      <c r="D219" s="136">
        <v>6386</v>
      </c>
      <c r="E219" s="136">
        <v>6339</v>
      </c>
      <c r="F219" s="136">
        <v>6359</v>
      </c>
      <c r="G219" s="136">
        <v>6334</v>
      </c>
      <c r="H219" s="136">
        <v>6298</v>
      </c>
      <c r="I219" s="136">
        <v>6238</v>
      </c>
      <c r="J219" s="136">
        <v>6211</v>
      </c>
      <c r="K219" s="137">
        <v>6161</v>
      </c>
      <c r="L219" s="137">
        <v>6107</v>
      </c>
      <c r="M219" s="138">
        <f t="shared" si="5"/>
        <v>279</v>
      </c>
      <c r="N219" s="139">
        <f t="shared" si="6"/>
        <v>0.3476595744680851</v>
      </c>
    </row>
    <row r="220" spans="2:14" x14ac:dyDescent="0.3">
      <c r="B220" s="128">
        <v>24</v>
      </c>
      <c r="C220" s="135" t="s">
        <v>373</v>
      </c>
      <c r="D220" s="136">
        <v>6454</v>
      </c>
      <c r="E220" s="136">
        <v>6401</v>
      </c>
      <c r="F220" s="136">
        <v>6424</v>
      </c>
      <c r="G220" s="136">
        <v>6395</v>
      </c>
      <c r="H220" s="136">
        <v>6357</v>
      </c>
      <c r="I220" s="136">
        <v>6293</v>
      </c>
      <c r="J220" s="136">
        <v>6264</v>
      </c>
      <c r="K220" s="137">
        <v>6211</v>
      </c>
      <c r="L220" s="137">
        <v>6156</v>
      </c>
      <c r="M220" s="138">
        <f t="shared" si="5"/>
        <v>298</v>
      </c>
      <c r="N220" s="139">
        <f t="shared" si="6"/>
        <v>0.36063829787234042</v>
      </c>
    </row>
    <row r="221" spans="2:14" x14ac:dyDescent="0.3">
      <c r="B221" s="128">
        <v>25</v>
      </c>
      <c r="C221" s="135" t="s">
        <v>386</v>
      </c>
      <c r="D221" s="136">
        <v>6522</v>
      </c>
      <c r="E221" s="136">
        <v>6462</v>
      </c>
      <c r="F221" s="136">
        <v>6488</v>
      </c>
      <c r="G221" s="136">
        <v>6456</v>
      </c>
      <c r="H221" s="136">
        <v>6417</v>
      </c>
      <c r="I221" s="136">
        <v>6348</v>
      </c>
      <c r="J221" s="136">
        <v>6315</v>
      </c>
      <c r="K221" s="137">
        <v>6261</v>
      </c>
      <c r="L221" s="137">
        <v>6208</v>
      </c>
      <c r="M221" s="138">
        <f t="shared" si="5"/>
        <v>314</v>
      </c>
      <c r="N221" s="139">
        <f t="shared" si="6"/>
        <v>0.37361702127659574</v>
      </c>
    </row>
    <row r="222" spans="2:14" x14ac:dyDescent="0.3">
      <c r="B222" s="128">
        <v>26</v>
      </c>
      <c r="C222" s="135" t="s">
        <v>375</v>
      </c>
      <c r="D222" s="136">
        <v>6588</v>
      </c>
      <c r="E222" s="136">
        <v>6523</v>
      </c>
      <c r="F222" s="136">
        <v>6549</v>
      </c>
      <c r="G222" s="136">
        <v>6515</v>
      </c>
      <c r="H222" s="136">
        <v>6472</v>
      </c>
      <c r="I222" s="136">
        <v>6400</v>
      </c>
      <c r="J222" s="136">
        <v>6366</v>
      </c>
      <c r="K222" s="137">
        <v>6310</v>
      </c>
      <c r="L222" s="137">
        <v>6254</v>
      </c>
      <c r="M222" s="138">
        <f t="shared" si="5"/>
        <v>334</v>
      </c>
      <c r="N222" s="139">
        <f t="shared" si="6"/>
        <v>0.38617021276595742</v>
      </c>
    </row>
    <row r="223" spans="2:14" x14ac:dyDescent="0.3">
      <c r="B223" s="128">
        <v>27</v>
      </c>
      <c r="C223" s="135" t="s">
        <v>376</v>
      </c>
      <c r="D223" s="136">
        <v>6653</v>
      </c>
      <c r="E223" s="136">
        <v>6580</v>
      </c>
      <c r="F223" s="136">
        <v>6610</v>
      </c>
      <c r="G223" s="136">
        <v>6571</v>
      </c>
      <c r="H223" s="136">
        <v>6525</v>
      </c>
      <c r="I223" s="136">
        <v>6451</v>
      </c>
      <c r="J223" s="136">
        <v>6417</v>
      </c>
      <c r="K223" s="137">
        <v>6357</v>
      </c>
      <c r="L223" s="137">
        <v>6299</v>
      </c>
      <c r="M223" s="138">
        <f t="shared" si="5"/>
        <v>354</v>
      </c>
      <c r="N223" s="139">
        <f t="shared" si="6"/>
        <v>0.39808510638297873</v>
      </c>
    </row>
    <row r="224" spans="2:14" x14ac:dyDescent="0.3">
      <c r="B224" s="128">
        <v>28</v>
      </c>
      <c r="C224" s="135" t="s">
        <v>377</v>
      </c>
      <c r="D224" s="136">
        <v>6718</v>
      </c>
      <c r="E224" s="136">
        <v>6636</v>
      </c>
      <c r="F224" s="136">
        <v>6669</v>
      </c>
      <c r="G224" s="136">
        <v>6627</v>
      </c>
      <c r="H224" s="136">
        <v>6577</v>
      </c>
      <c r="I224" s="136">
        <v>6499</v>
      </c>
      <c r="J224" s="136">
        <v>6463</v>
      </c>
      <c r="K224" s="137">
        <v>6401</v>
      </c>
      <c r="L224" s="137">
        <v>6343</v>
      </c>
      <c r="M224" s="138">
        <f t="shared" si="5"/>
        <v>375</v>
      </c>
      <c r="N224" s="139">
        <f t="shared" si="6"/>
        <v>0.41</v>
      </c>
    </row>
    <row r="225" spans="2:14" x14ac:dyDescent="0.3">
      <c r="B225" s="128">
        <v>29</v>
      </c>
      <c r="C225" s="135" t="s">
        <v>378</v>
      </c>
      <c r="D225" s="136">
        <v>6782</v>
      </c>
      <c r="E225" s="136">
        <v>6690</v>
      </c>
      <c r="F225" s="136">
        <v>6725</v>
      </c>
      <c r="G225" s="136">
        <v>6681</v>
      </c>
      <c r="H225" s="136">
        <v>6628</v>
      </c>
      <c r="I225" s="136">
        <v>6547</v>
      </c>
      <c r="J225" s="136">
        <v>6510</v>
      </c>
      <c r="K225" s="137">
        <v>6447</v>
      </c>
      <c r="L225" s="137">
        <v>6387</v>
      </c>
      <c r="M225" s="138">
        <f t="shared" si="5"/>
        <v>395</v>
      </c>
      <c r="N225" s="139">
        <f t="shared" si="6"/>
        <v>0.42148936170212764</v>
      </c>
    </row>
    <row r="226" spans="2:14" x14ac:dyDescent="0.3">
      <c r="B226" s="128">
        <v>30</v>
      </c>
      <c r="C226" s="135" t="s">
        <v>379</v>
      </c>
      <c r="D226" s="136">
        <v>6842</v>
      </c>
      <c r="E226" s="136">
        <v>6743</v>
      </c>
      <c r="F226" s="136">
        <v>6781</v>
      </c>
      <c r="G226" s="136">
        <v>6732</v>
      </c>
      <c r="H226" s="136">
        <v>6677</v>
      </c>
      <c r="I226" s="136">
        <v>6594</v>
      </c>
      <c r="J226" s="136">
        <v>6554</v>
      </c>
      <c r="K226" s="137">
        <v>6489</v>
      </c>
      <c r="L226" s="137">
        <v>6428</v>
      </c>
      <c r="M226" s="138">
        <f t="shared" si="5"/>
        <v>414</v>
      </c>
      <c r="N226" s="139">
        <f t="shared" si="6"/>
        <v>0.43234042553191487</v>
      </c>
    </row>
    <row r="227" spans="2:14" x14ac:dyDescent="0.3">
      <c r="B227" s="128">
        <v>31</v>
      </c>
      <c r="C227" s="135" t="s">
        <v>380</v>
      </c>
      <c r="D227" s="136">
        <v>6904</v>
      </c>
      <c r="E227" s="136">
        <v>6794</v>
      </c>
      <c r="F227" s="136">
        <v>6835</v>
      </c>
      <c r="G227" s="136">
        <v>6783</v>
      </c>
      <c r="H227" s="136">
        <v>6725</v>
      </c>
      <c r="I227" s="136">
        <v>6637</v>
      </c>
      <c r="J227" s="136">
        <v>6597</v>
      </c>
      <c r="K227" s="137">
        <v>6532</v>
      </c>
      <c r="L227" s="137">
        <v>6466</v>
      </c>
      <c r="M227" s="138">
        <f t="shared" si="5"/>
        <v>438</v>
      </c>
      <c r="N227" s="139">
        <f t="shared" si="6"/>
        <v>0.44319148936170211</v>
      </c>
    </row>
    <row r="228" spans="2:14" x14ac:dyDescent="0.3">
      <c r="B228" s="128">
        <v>32</v>
      </c>
      <c r="C228" s="135" t="s">
        <v>387</v>
      </c>
      <c r="D228" s="136">
        <v>4707</v>
      </c>
      <c r="E228" s="136">
        <v>4700</v>
      </c>
      <c r="F228" s="136">
        <v>4704</v>
      </c>
      <c r="G228" s="136">
        <v>4699</v>
      </c>
      <c r="H228" s="136">
        <v>4690</v>
      </c>
      <c r="I228" s="136">
        <v>4672</v>
      </c>
      <c r="J228" s="136">
        <v>4664</v>
      </c>
      <c r="K228" s="137">
        <v>4646</v>
      </c>
      <c r="L228" s="137">
        <v>4630</v>
      </c>
      <c r="M228" s="138">
        <f t="shared" si="5"/>
        <v>77</v>
      </c>
      <c r="N228" s="139">
        <f t="shared" si="6"/>
        <v>-2.1276595744680851E-4</v>
      </c>
    </row>
    <row r="229" spans="2:14" x14ac:dyDescent="0.3">
      <c r="B229" s="128">
        <v>33</v>
      </c>
      <c r="C229" s="135" t="s">
        <v>388</v>
      </c>
      <c r="D229" s="136">
        <v>4633</v>
      </c>
      <c r="E229" s="136">
        <v>4628</v>
      </c>
      <c r="F229" s="136">
        <v>4631</v>
      </c>
      <c r="G229" s="136">
        <v>4626</v>
      </c>
      <c r="H229" s="136">
        <v>4618</v>
      </c>
      <c r="I229" s="136">
        <v>4602</v>
      </c>
      <c r="J229" s="136">
        <v>4592</v>
      </c>
      <c r="K229" s="137">
        <v>4578</v>
      </c>
      <c r="L229" s="137">
        <v>4559</v>
      </c>
      <c r="M229" s="138">
        <f t="shared" si="5"/>
        <v>74</v>
      </c>
      <c r="N229" s="139">
        <f t="shared" si="6"/>
        <v>-1.5744680851063831E-2</v>
      </c>
    </row>
    <row r="230" spans="2:14" x14ac:dyDescent="0.3">
      <c r="B230" s="128">
        <v>34</v>
      </c>
      <c r="C230" s="135" t="s">
        <v>389</v>
      </c>
      <c r="D230" s="136">
        <v>4559</v>
      </c>
      <c r="E230" s="136">
        <v>4555</v>
      </c>
      <c r="F230" s="136">
        <v>4559</v>
      </c>
      <c r="G230" s="136">
        <v>4554</v>
      </c>
      <c r="H230" s="136">
        <v>4546</v>
      </c>
      <c r="I230" s="136">
        <v>4529</v>
      </c>
      <c r="J230" s="136">
        <v>4521</v>
      </c>
      <c r="K230" s="137">
        <v>4507</v>
      </c>
      <c r="L230" s="137">
        <v>4492</v>
      </c>
      <c r="M230" s="138">
        <f t="shared" si="5"/>
        <v>67</v>
      </c>
      <c r="N230" s="139">
        <f t="shared" si="6"/>
        <v>-3.1063829787234043E-2</v>
      </c>
    </row>
    <row r="231" spans="2:14" x14ac:dyDescent="0.3">
      <c r="B231" s="128">
        <v>35</v>
      </c>
      <c r="C231" s="135" t="s">
        <v>390</v>
      </c>
      <c r="D231" s="136">
        <v>4488</v>
      </c>
      <c r="E231" s="136">
        <v>4483</v>
      </c>
      <c r="F231" s="136">
        <v>4486</v>
      </c>
      <c r="G231" s="136">
        <v>4482</v>
      </c>
      <c r="H231" s="136">
        <v>4474</v>
      </c>
      <c r="I231" s="136">
        <v>4459</v>
      </c>
      <c r="J231" s="136">
        <v>4450</v>
      </c>
      <c r="K231" s="137">
        <v>4438</v>
      </c>
      <c r="L231" s="137">
        <v>4421</v>
      </c>
      <c r="M231" s="138">
        <f t="shared" si="5"/>
        <v>67</v>
      </c>
      <c r="N231" s="139">
        <f t="shared" si="6"/>
        <v>-4.6382978723404258E-2</v>
      </c>
    </row>
    <row r="232" spans="2:14" x14ac:dyDescent="0.3">
      <c r="B232" s="128">
        <v>36</v>
      </c>
      <c r="C232" s="135" t="s">
        <v>391</v>
      </c>
      <c r="D232" s="136">
        <v>4414</v>
      </c>
      <c r="E232" s="136">
        <v>4410</v>
      </c>
      <c r="F232" s="136">
        <v>4413</v>
      </c>
      <c r="G232" s="136">
        <v>4409</v>
      </c>
      <c r="H232" s="136">
        <v>4402</v>
      </c>
      <c r="I232" s="136">
        <v>4387</v>
      </c>
      <c r="J232" s="136">
        <v>4379</v>
      </c>
      <c r="K232" s="137">
        <v>4367</v>
      </c>
      <c r="L232" s="137">
        <v>4352</v>
      </c>
      <c r="M232" s="138">
        <f t="shared" si="5"/>
        <v>62</v>
      </c>
      <c r="N232" s="139">
        <f t="shared" si="6"/>
        <v>-6.191489361702128E-2</v>
      </c>
    </row>
    <row r="233" spans="2:14" x14ac:dyDescent="0.3">
      <c r="B233" s="128">
        <v>37</v>
      </c>
      <c r="C233" s="135" t="s">
        <v>392</v>
      </c>
      <c r="D233" s="136">
        <v>4340</v>
      </c>
      <c r="E233" s="136">
        <v>4338</v>
      </c>
      <c r="F233" s="136">
        <v>4340</v>
      </c>
      <c r="G233" s="136">
        <v>4336</v>
      </c>
      <c r="H233" s="136">
        <v>4329</v>
      </c>
      <c r="I233" s="136">
        <v>4315</v>
      </c>
      <c r="J233" s="136">
        <v>4307</v>
      </c>
      <c r="K233" s="137">
        <v>4295</v>
      </c>
      <c r="L233" s="137">
        <v>4282</v>
      </c>
      <c r="M233" s="138">
        <f t="shared" si="5"/>
        <v>58</v>
      </c>
      <c r="N233" s="139">
        <f t="shared" si="6"/>
        <v>-7.7446808510638301E-2</v>
      </c>
    </row>
    <row r="234" spans="2:14" x14ac:dyDescent="0.3">
      <c r="B234" s="128">
        <v>38</v>
      </c>
      <c r="C234" s="135" t="s">
        <v>393</v>
      </c>
      <c r="D234" s="136">
        <v>4268</v>
      </c>
      <c r="E234" s="136">
        <v>4265</v>
      </c>
      <c r="F234" s="136">
        <v>4267</v>
      </c>
      <c r="G234" s="136">
        <v>4264</v>
      </c>
      <c r="H234" s="136">
        <v>4257</v>
      </c>
      <c r="I234" s="136">
        <v>4244</v>
      </c>
      <c r="J234" s="136">
        <v>4236</v>
      </c>
      <c r="K234" s="137">
        <v>4225</v>
      </c>
      <c r="L234" s="137">
        <v>4209</v>
      </c>
      <c r="M234" s="138">
        <f t="shared" si="5"/>
        <v>59</v>
      </c>
      <c r="N234" s="139">
        <f t="shared" si="6"/>
        <v>-9.2765957446808517E-2</v>
      </c>
    </row>
    <row r="235" spans="2:14" x14ac:dyDescent="0.3">
      <c r="B235" s="128">
        <v>39</v>
      </c>
      <c r="C235" s="135" t="s">
        <v>394</v>
      </c>
      <c r="D235" s="136">
        <v>4194</v>
      </c>
      <c r="E235" s="136">
        <v>4192</v>
      </c>
      <c r="F235" s="136">
        <v>4195</v>
      </c>
      <c r="G235" s="136">
        <v>4191</v>
      </c>
      <c r="H235" s="136">
        <v>4185</v>
      </c>
      <c r="I235" s="136">
        <v>4171</v>
      </c>
      <c r="J235" s="136">
        <v>4164</v>
      </c>
      <c r="K235" s="137">
        <v>4153</v>
      </c>
      <c r="L235" s="137">
        <v>4142</v>
      </c>
      <c r="M235" s="138">
        <f t="shared" si="5"/>
        <v>52</v>
      </c>
      <c r="N235" s="139">
        <f t="shared" si="6"/>
        <v>-0.10829787234042554</v>
      </c>
    </row>
    <row r="236" spans="2:14" x14ac:dyDescent="0.3">
      <c r="B236" s="128">
        <v>40</v>
      </c>
      <c r="C236" s="135" t="s">
        <v>395</v>
      </c>
      <c r="D236" s="136">
        <v>4121</v>
      </c>
      <c r="E236" s="136">
        <v>4119</v>
      </c>
      <c r="F236" s="136">
        <v>4122</v>
      </c>
      <c r="G236" s="136">
        <v>4119</v>
      </c>
      <c r="H236" s="136">
        <v>4112</v>
      </c>
      <c r="I236" s="136">
        <v>4100</v>
      </c>
      <c r="J236" s="136">
        <v>4093</v>
      </c>
      <c r="K236" s="137">
        <v>4083</v>
      </c>
      <c r="L236" s="137">
        <v>4072</v>
      </c>
      <c r="M236" s="138">
        <f t="shared" si="5"/>
        <v>49</v>
      </c>
      <c r="N236" s="139">
        <f t="shared" si="6"/>
        <v>-0.12361702127659574</v>
      </c>
    </row>
    <row r="237" spans="2:14" x14ac:dyDescent="0.3">
      <c r="B237" s="128">
        <v>41</v>
      </c>
      <c r="C237" s="135" t="s">
        <v>396</v>
      </c>
      <c r="D237" s="136">
        <v>4047</v>
      </c>
      <c r="E237" s="136">
        <v>4046</v>
      </c>
      <c r="F237" s="136">
        <v>4048</v>
      </c>
      <c r="G237" s="136">
        <v>4045</v>
      </c>
      <c r="H237" s="136">
        <v>4040</v>
      </c>
      <c r="I237" s="136">
        <v>4028</v>
      </c>
      <c r="J237" s="136">
        <v>4021</v>
      </c>
      <c r="K237" s="137">
        <v>4012</v>
      </c>
      <c r="L237" s="137">
        <v>4002</v>
      </c>
      <c r="M237" s="138">
        <f t="shared" si="5"/>
        <v>45</v>
      </c>
      <c r="N237" s="139">
        <f t="shared" si="6"/>
        <v>-0.13936170212765958</v>
      </c>
    </row>
    <row r="238" spans="2:14" x14ac:dyDescent="0.3">
      <c r="B238" s="128">
        <v>42</v>
      </c>
      <c r="C238" s="135" t="s">
        <v>397</v>
      </c>
      <c r="D238" s="136">
        <v>3973</v>
      </c>
      <c r="E238" s="136">
        <v>3973</v>
      </c>
      <c r="F238" s="136">
        <v>3976</v>
      </c>
      <c r="G238" s="136">
        <v>3972</v>
      </c>
      <c r="H238" s="136">
        <v>3967</v>
      </c>
      <c r="I238" s="136">
        <v>3956</v>
      </c>
      <c r="J238" s="136">
        <v>3950</v>
      </c>
      <c r="K238" s="137">
        <v>3941</v>
      </c>
      <c r="L238" s="137">
        <v>3930</v>
      </c>
      <c r="M238" s="138">
        <f t="shared" si="5"/>
        <v>43</v>
      </c>
      <c r="N238" s="139">
        <f t="shared" si="6"/>
        <v>-0.1548936170212766</v>
      </c>
    </row>
    <row r="239" spans="2:14" x14ac:dyDescent="0.3">
      <c r="B239" s="128">
        <v>43</v>
      </c>
      <c r="C239" s="135" t="s">
        <v>398</v>
      </c>
      <c r="D239" s="136">
        <v>3899</v>
      </c>
      <c r="E239" s="136">
        <v>3900</v>
      </c>
      <c r="F239" s="136">
        <v>3901</v>
      </c>
      <c r="G239" s="136">
        <v>3899</v>
      </c>
      <c r="H239" s="136">
        <v>3895</v>
      </c>
      <c r="I239" s="136">
        <v>3883</v>
      </c>
      <c r="J239" s="136">
        <v>3877</v>
      </c>
      <c r="K239" s="137">
        <v>3872</v>
      </c>
      <c r="L239" s="137">
        <v>3860</v>
      </c>
      <c r="M239" s="138">
        <f t="shared" si="5"/>
        <v>39</v>
      </c>
      <c r="N239" s="139">
        <f t="shared" si="6"/>
        <v>-0.17042553191489362</v>
      </c>
    </row>
    <row r="240" spans="2:14" x14ac:dyDescent="0.3">
      <c r="B240" s="128">
        <v>44</v>
      </c>
      <c r="C240" s="135" t="s">
        <v>399</v>
      </c>
      <c r="D240" s="136">
        <v>3826</v>
      </c>
      <c r="E240" s="136">
        <v>3826</v>
      </c>
      <c r="F240" s="136">
        <v>3829</v>
      </c>
      <c r="G240" s="136">
        <v>3826</v>
      </c>
      <c r="H240" s="136">
        <v>3822</v>
      </c>
      <c r="I240" s="136">
        <v>3811</v>
      </c>
      <c r="J240" s="136">
        <v>3805</v>
      </c>
      <c r="K240" s="137">
        <v>3798</v>
      </c>
      <c r="L240" s="137">
        <v>3791</v>
      </c>
      <c r="M240" s="138">
        <f t="shared" si="5"/>
        <v>35</v>
      </c>
      <c r="N240" s="139">
        <f t="shared" si="6"/>
        <v>-0.18595744680851065</v>
      </c>
    </row>
    <row r="241" spans="2:14" x14ac:dyDescent="0.3">
      <c r="B241" s="128">
        <v>45</v>
      </c>
      <c r="C241" s="135" t="s">
        <v>400</v>
      </c>
      <c r="D241" s="136">
        <v>3752</v>
      </c>
      <c r="E241" s="136">
        <v>3753</v>
      </c>
      <c r="F241" s="136">
        <v>3754</v>
      </c>
      <c r="G241" s="136">
        <v>3753</v>
      </c>
      <c r="H241" s="136">
        <v>3749</v>
      </c>
      <c r="I241" s="136">
        <v>3740</v>
      </c>
      <c r="J241" s="136">
        <v>3735</v>
      </c>
      <c r="K241" s="137">
        <v>3727</v>
      </c>
      <c r="L241" s="137">
        <v>3721</v>
      </c>
      <c r="M241" s="138">
        <f t="shared" si="5"/>
        <v>31</v>
      </c>
      <c r="N241" s="139">
        <f t="shared" si="6"/>
        <v>-0.20148936170212767</v>
      </c>
    </row>
    <row r="242" spans="2:14" x14ac:dyDescent="0.3">
      <c r="B242" s="128">
        <v>46</v>
      </c>
      <c r="C242" s="135" t="s">
        <v>401</v>
      </c>
      <c r="D242" s="136">
        <v>3678</v>
      </c>
      <c r="E242" s="136">
        <v>3679</v>
      </c>
      <c r="F242" s="136">
        <v>3682</v>
      </c>
      <c r="G242" s="136">
        <v>3679</v>
      </c>
      <c r="H242" s="136">
        <v>3676</v>
      </c>
      <c r="I242" s="136">
        <v>3666</v>
      </c>
      <c r="J242" s="136">
        <v>3662</v>
      </c>
      <c r="K242" s="137">
        <v>3655</v>
      </c>
      <c r="L242" s="137">
        <v>3654</v>
      </c>
      <c r="M242" s="138">
        <f t="shared" si="5"/>
        <v>24</v>
      </c>
      <c r="N242" s="139">
        <f t="shared" si="6"/>
        <v>-0.21723404255319148</v>
      </c>
    </row>
    <row r="243" spans="2:14" x14ac:dyDescent="0.3">
      <c r="B243" s="128">
        <v>47</v>
      </c>
      <c r="C243" s="135" t="s">
        <v>402</v>
      </c>
      <c r="D243" s="136">
        <v>3604</v>
      </c>
      <c r="E243" s="136">
        <v>3606</v>
      </c>
      <c r="F243" s="136">
        <v>3607</v>
      </c>
      <c r="G243" s="136">
        <v>3606</v>
      </c>
      <c r="H243" s="136">
        <v>3602</v>
      </c>
      <c r="I243" s="136">
        <v>3595</v>
      </c>
      <c r="J243" s="136">
        <v>3591</v>
      </c>
      <c r="K243" s="137">
        <v>3585</v>
      </c>
      <c r="L243" s="137">
        <v>3585</v>
      </c>
      <c r="M243" s="138">
        <f t="shared" si="5"/>
        <v>19</v>
      </c>
      <c r="N243" s="139">
        <f t="shared" si="6"/>
        <v>-0.2327659574468085</v>
      </c>
    </row>
    <row r="244" spans="2:14" x14ac:dyDescent="0.3">
      <c r="B244" s="128">
        <v>48</v>
      </c>
      <c r="C244" s="135" t="s">
        <v>403</v>
      </c>
      <c r="D244" s="136">
        <v>3530</v>
      </c>
      <c r="E244" s="136">
        <v>3533</v>
      </c>
      <c r="F244" s="136">
        <v>3534</v>
      </c>
      <c r="G244" s="136">
        <v>3532</v>
      </c>
      <c r="H244" s="136">
        <v>3529</v>
      </c>
      <c r="I244" s="136">
        <v>3522</v>
      </c>
      <c r="J244" s="136">
        <v>3519</v>
      </c>
      <c r="K244" s="137">
        <v>3511</v>
      </c>
      <c r="L244" s="137">
        <v>3517</v>
      </c>
      <c r="M244" s="138">
        <f t="shared" si="5"/>
        <v>13</v>
      </c>
      <c r="N244" s="139">
        <f t="shared" si="6"/>
        <v>-0.24851063829787234</v>
      </c>
    </row>
    <row r="245" spans="2:14" x14ac:dyDescent="0.3">
      <c r="B245" s="128">
        <v>49</v>
      </c>
      <c r="C245" s="135" t="s">
        <v>404</v>
      </c>
      <c r="D245" s="136">
        <v>3456</v>
      </c>
      <c r="E245" s="136">
        <v>3459</v>
      </c>
      <c r="F245" s="136">
        <v>3459</v>
      </c>
      <c r="G245" s="136">
        <v>3459</v>
      </c>
      <c r="H245" s="136">
        <v>3456</v>
      </c>
      <c r="I245" s="136">
        <v>3448</v>
      </c>
      <c r="J245" s="136">
        <v>3445</v>
      </c>
      <c r="K245" s="137">
        <v>3442</v>
      </c>
      <c r="L245" s="137">
        <v>3452</v>
      </c>
      <c r="M245" s="138">
        <f t="shared" si="5"/>
        <v>4</v>
      </c>
      <c r="N245" s="139">
        <f t="shared" si="6"/>
        <v>-0.26404255319148934</v>
      </c>
    </row>
    <row r="246" spans="2:14" x14ac:dyDescent="0.3">
      <c r="B246" s="128">
        <v>50</v>
      </c>
      <c r="C246" s="135" t="s">
        <v>405</v>
      </c>
      <c r="D246" s="136">
        <v>3382</v>
      </c>
      <c r="E246" s="136">
        <v>3385</v>
      </c>
      <c r="F246" s="136">
        <v>3385</v>
      </c>
      <c r="G246" s="136">
        <v>3385</v>
      </c>
      <c r="H246" s="136">
        <v>3383</v>
      </c>
      <c r="I246" s="136">
        <v>3377</v>
      </c>
      <c r="J246" s="136">
        <v>3374</v>
      </c>
      <c r="K246" s="137">
        <v>3370</v>
      </c>
      <c r="L246" s="137">
        <v>3384</v>
      </c>
      <c r="M246" s="138">
        <f t="shared" si="5"/>
        <v>-2</v>
      </c>
      <c r="N246" s="139">
        <f t="shared" si="6"/>
        <v>-0.27978723404255318</v>
      </c>
    </row>
    <row r="247" spans="2:14" x14ac:dyDescent="0.3">
      <c r="B247" s="128">
        <v>51</v>
      </c>
      <c r="C247" s="135" t="s">
        <v>406</v>
      </c>
      <c r="D247" s="136">
        <v>3307</v>
      </c>
      <c r="E247" s="136">
        <v>3312</v>
      </c>
      <c r="F247" s="136">
        <v>3312</v>
      </c>
      <c r="G247" s="136">
        <v>3311</v>
      </c>
      <c r="H247" s="136">
        <v>3309</v>
      </c>
      <c r="I247" s="136">
        <v>3304</v>
      </c>
      <c r="J247" s="136">
        <v>3301</v>
      </c>
      <c r="K247" s="137">
        <v>3299</v>
      </c>
      <c r="L247" s="137">
        <v>3324</v>
      </c>
      <c r="M247" s="138">
        <f t="shared" si="5"/>
        <v>-17</v>
      </c>
      <c r="N247" s="139">
        <f t="shared" si="6"/>
        <v>-0.29553191489361702</v>
      </c>
    </row>
    <row r="248" spans="2:14" x14ac:dyDescent="0.3">
      <c r="B248" s="128">
        <v>52</v>
      </c>
      <c r="C248" s="135" t="s">
        <v>407</v>
      </c>
      <c r="D248" s="136">
        <v>3233</v>
      </c>
      <c r="E248" s="136">
        <v>3239</v>
      </c>
      <c r="F248" s="136">
        <v>3238</v>
      </c>
      <c r="G248" s="136">
        <v>3238</v>
      </c>
      <c r="H248" s="136">
        <v>3235</v>
      </c>
      <c r="I248" s="136">
        <v>3231</v>
      </c>
      <c r="J248" s="136">
        <v>3228</v>
      </c>
      <c r="K248" s="137">
        <v>3230</v>
      </c>
      <c r="L248" s="137">
        <v>3263</v>
      </c>
      <c r="M248" s="138">
        <f t="shared" si="5"/>
        <v>-30</v>
      </c>
      <c r="N248" s="139">
        <f t="shared" si="6"/>
        <v>-0.31106382978723407</v>
      </c>
    </row>
    <row r="249" spans="2:14" x14ac:dyDescent="0.3">
      <c r="B249" s="128">
        <v>53</v>
      </c>
      <c r="C249" s="135" t="s">
        <v>408</v>
      </c>
      <c r="D249" s="136">
        <v>3164</v>
      </c>
      <c r="E249" s="136">
        <v>3164</v>
      </c>
      <c r="F249" s="136">
        <v>3164</v>
      </c>
      <c r="G249" s="136">
        <v>3163</v>
      </c>
      <c r="H249" s="136">
        <v>3162</v>
      </c>
      <c r="I249" s="136">
        <v>3159</v>
      </c>
      <c r="J249" s="136">
        <v>3156</v>
      </c>
      <c r="K249" s="137">
        <v>3161</v>
      </c>
      <c r="L249" s="137">
        <v>3205</v>
      </c>
      <c r="M249" s="138">
        <f t="shared" si="5"/>
        <v>-41</v>
      </c>
      <c r="N249" s="139">
        <f t="shared" si="6"/>
        <v>-0.3270212765957447</v>
      </c>
    </row>
    <row r="250" spans="2:14" x14ac:dyDescent="0.3">
      <c r="B250" s="128">
        <v>54</v>
      </c>
      <c r="C250" s="135" t="s">
        <v>409</v>
      </c>
      <c r="D250" s="136">
        <v>3085</v>
      </c>
      <c r="E250" s="136">
        <v>3090</v>
      </c>
      <c r="F250" s="136">
        <v>3090</v>
      </c>
      <c r="G250" s="136">
        <v>3090</v>
      </c>
      <c r="H250" s="136">
        <v>3088</v>
      </c>
      <c r="I250" s="136">
        <v>3086</v>
      </c>
      <c r="J250" s="136">
        <v>3085</v>
      </c>
      <c r="K250" s="137">
        <v>3091</v>
      </c>
      <c r="L250" s="137">
        <v>3150</v>
      </c>
      <c r="M250" s="138">
        <f t="shared" si="5"/>
        <v>-65</v>
      </c>
      <c r="N250" s="139">
        <f t="shared" si="6"/>
        <v>-0.3425531914893617</v>
      </c>
    </row>
    <row r="251" spans="2:14" x14ac:dyDescent="0.3">
      <c r="B251" s="128">
        <v>55</v>
      </c>
      <c r="C251" s="135" t="s">
        <v>410</v>
      </c>
      <c r="D251" s="136">
        <v>3009</v>
      </c>
      <c r="E251" s="136">
        <v>3016</v>
      </c>
      <c r="F251" s="136">
        <v>3016</v>
      </c>
      <c r="G251" s="136">
        <v>3016</v>
      </c>
      <c r="H251" s="136">
        <v>3014</v>
      </c>
      <c r="I251" s="136">
        <v>3012</v>
      </c>
      <c r="J251" s="136">
        <v>3012</v>
      </c>
      <c r="K251" s="137">
        <v>3025</v>
      </c>
      <c r="L251" s="137">
        <v>3100</v>
      </c>
      <c r="M251" s="138">
        <f t="shared" si="5"/>
        <v>-91</v>
      </c>
      <c r="N251" s="139">
        <f t="shared" si="6"/>
        <v>-0.35829787234042554</v>
      </c>
    </row>
    <row r="252" spans="2:14" x14ac:dyDescent="0.3">
      <c r="B252" s="128">
        <v>56</v>
      </c>
      <c r="C252" s="135" t="s">
        <v>411</v>
      </c>
      <c r="D252" s="136">
        <v>2935</v>
      </c>
      <c r="E252" s="136">
        <v>2941</v>
      </c>
      <c r="F252" s="136">
        <v>2940</v>
      </c>
      <c r="G252" s="136">
        <v>2941</v>
      </c>
      <c r="H252" s="136">
        <v>2939</v>
      </c>
      <c r="I252" s="136">
        <v>2940</v>
      </c>
      <c r="J252" s="136">
        <v>2960</v>
      </c>
      <c r="K252" s="137">
        <v>3053</v>
      </c>
      <c r="L252" s="137">
        <v>3054</v>
      </c>
      <c r="M252" s="138">
        <f t="shared" si="5"/>
        <v>-119</v>
      </c>
      <c r="N252" s="139">
        <f t="shared" si="6"/>
        <v>-0.37425531914893617</v>
      </c>
    </row>
    <row r="253" spans="2:14" x14ac:dyDescent="0.3">
      <c r="B253" s="128">
        <v>57</v>
      </c>
      <c r="C253" s="135" t="s">
        <v>412</v>
      </c>
      <c r="D253" s="136">
        <v>2860</v>
      </c>
      <c r="E253" s="136">
        <v>2868</v>
      </c>
      <c r="F253" s="136">
        <v>2865</v>
      </c>
      <c r="G253" s="136">
        <v>2866</v>
      </c>
      <c r="H253" s="136">
        <v>2867</v>
      </c>
      <c r="I253" s="136">
        <v>2866</v>
      </c>
      <c r="J253" s="136">
        <v>2869</v>
      </c>
      <c r="K253" s="137">
        <v>2896</v>
      </c>
      <c r="L253" s="137">
        <v>3010</v>
      </c>
      <c r="M253" s="138">
        <f t="shared" si="5"/>
        <v>-150</v>
      </c>
      <c r="N253" s="139">
        <f t="shared" si="6"/>
        <v>-0.39021276595744681</v>
      </c>
    </row>
    <row r="254" spans="2:14" x14ac:dyDescent="0.3">
      <c r="B254" s="128">
        <v>58</v>
      </c>
      <c r="C254" s="135" t="s">
        <v>413</v>
      </c>
      <c r="D254" s="136">
        <v>2785</v>
      </c>
      <c r="E254" s="136">
        <v>2793</v>
      </c>
      <c r="F254" s="136">
        <v>2791</v>
      </c>
      <c r="G254" s="136">
        <v>2792</v>
      </c>
      <c r="H254" s="136">
        <v>2793</v>
      </c>
      <c r="I254" s="136">
        <v>2793</v>
      </c>
      <c r="J254" s="136">
        <v>2798</v>
      </c>
      <c r="K254" s="137">
        <v>2837</v>
      </c>
      <c r="L254" s="137">
        <v>2968</v>
      </c>
      <c r="M254" s="138">
        <f t="shared" si="5"/>
        <v>-183</v>
      </c>
      <c r="N254" s="139">
        <f t="shared" si="6"/>
        <v>-0.40595744680851065</v>
      </c>
    </row>
    <row r="255" spans="2:14" x14ac:dyDescent="0.3">
      <c r="B255" s="128">
        <v>59</v>
      </c>
      <c r="C255" s="135" t="s">
        <v>414</v>
      </c>
      <c r="D255" s="136">
        <v>2710</v>
      </c>
      <c r="E255" s="136">
        <v>2717</v>
      </c>
      <c r="F255" s="136">
        <v>2716</v>
      </c>
      <c r="G255" s="136">
        <v>2718</v>
      </c>
      <c r="H255" s="136">
        <v>2719</v>
      </c>
      <c r="I255" s="136">
        <v>2721</v>
      </c>
      <c r="J255" s="136">
        <v>2728</v>
      </c>
      <c r="K255" s="137">
        <v>2780</v>
      </c>
      <c r="L255" s="137">
        <v>2932</v>
      </c>
      <c r="M255" s="138">
        <f t="shared" si="5"/>
        <v>-222</v>
      </c>
      <c r="N255" s="139">
        <f t="shared" si="6"/>
        <v>-0.42170212765957449</v>
      </c>
    </row>
    <row r="256" spans="2:14" x14ac:dyDescent="0.3">
      <c r="B256" s="128">
        <v>60</v>
      </c>
      <c r="C256" s="135" t="s">
        <v>415</v>
      </c>
      <c r="D256" s="136">
        <v>2635</v>
      </c>
      <c r="E256" s="136">
        <v>2643</v>
      </c>
      <c r="F256" s="136">
        <v>2641</v>
      </c>
      <c r="G256" s="136">
        <v>2643</v>
      </c>
      <c r="H256" s="136">
        <v>2644</v>
      </c>
      <c r="I256" s="136">
        <v>2649</v>
      </c>
      <c r="J256" s="136">
        <v>2660</v>
      </c>
      <c r="K256" s="137">
        <v>2728</v>
      </c>
      <c r="L256" s="137">
        <v>2896</v>
      </c>
      <c r="M256" s="138">
        <f t="shared" si="5"/>
        <v>-261</v>
      </c>
      <c r="N256" s="139">
        <f t="shared" si="6"/>
        <v>-0.43765957446808512</v>
      </c>
    </row>
    <row r="257" spans="1:35" x14ac:dyDescent="0.3">
      <c r="B257" s="128">
        <v>61</v>
      </c>
      <c r="C257" s="135" t="s">
        <v>416</v>
      </c>
      <c r="D257" s="136">
        <v>2560</v>
      </c>
      <c r="E257" s="136">
        <v>2569</v>
      </c>
      <c r="F257" s="136">
        <v>2567</v>
      </c>
      <c r="G257" s="136">
        <v>2569</v>
      </c>
      <c r="H257" s="136">
        <v>2571</v>
      </c>
      <c r="I257" s="136">
        <v>2578</v>
      </c>
      <c r="J257" s="136">
        <v>2593</v>
      </c>
      <c r="K257" s="137">
        <v>2678</v>
      </c>
      <c r="L257" s="137">
        <v>2864</v>
      </c>
      <c r="M257" s="138">
        <f t="shared" si="5"/>
        <v>-304</v>
      </c>
      <c r="N257" s="139">
        <f t="shared" si="6"/>
        <v>-0.45340425531914896</v>
      </c>
    </row>
    <row r="258" spans="1:35" x14ac:dyDescent="0.3">
      <c r="B258" s="128">
        <v>62</v>
      </c>
      <c r="C258" s="135" t="s">
        <v>417</v>
      </c>
      <c r="D258" s="136">
        <v>2485</v>
      </c>
      <c r="E258" s="136">
        <v>2494</v>
      </c>
      <c r="F258" s="136">
        <v>2492</v>
      </c>
      <c r="G258" s="136">
        <v>2494</v>
      </c>
      <c r="H258" s="136">
        <v>2497</v>
      </c>
      <c r="I258" s="136">
        <v>2508</v>
      </c>
      <c r="J258" s="136">
        <v>2529</v>
      </c>
      <c r="K258" s="137">
        <v>2634</v>
      </c>
      <c r="L258" s="137">
        <v>2835</v>
      </c>
      <c r="M258" s="138">
        <f t="shared" si="5"/>
        <v>-350</v>
      </c>
      <c r="N258" s="139">
        <f t="shared" si="6"/>
        <v>-0.4693617021276596</v>
      </c>
    </row>
    <row r="259" spans="1:35" x14ac:dyDescent="0.3">
      <c r="B259" s="128">
        <v>63</v>
      </c>
      <c r="C259" s="135" t="s">
        <v>418</v>
      </c>
      <c r="D259" s="136">
        <v>2410</v>
      </c>
      <c r="E259" s="136">
        <v>2419</v>
      </c>
      <c r="F259" s="136">
        <v>2417</v>
      </c>
      <c r="G259" s="136">
        <v>2419</v>
      </c>
      <c r="H259" s="136">
        <v>2423</v>
      </c>
      <c r="I259" s="136">
        <v>2439</v>
      </c>
      <c r="J259" s="136">
        <v>2468</v>
      </c>
      <c r="K259" s="137">
        <v>2592</v>
      </c>
      <c r="L259" s="137">
        <v>2807</v>
      </c>
      <c r="M259" s="138">
        <f t="shared" si="5"/>
        <v>-397</v>
      </c>
      <c r="N259" s="139">
        <f t="shared" si="6"/>
        <v>-0.48531914893617023</v>
      </c>
    </row>
    <row r="261" spans="1:35" x14ac:dyDescent="0.3">
      <c r="A261" s="37">
        <v>6</v>
      </c>
      <c r="B261" s="37" t="s">
        <v>419</v>
      </c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</row>
    <row r="262" spans="1:35" x14ac:dyDescent="0.3">
      <c r="B262" s="140" t="s">
        <v>420</v>
      </c>
      <c r="C262" s="141" t="s">
        <v>421</v>
      </c>
      <c r="R262" s="140" t="s">
        <v>422</v>
      </c>
      <c r="S262" s="140"/>
      <c r="T262" s="240" t="s">
        <v>423</v>
      </c>
      <c r="U262" s="240"/>
    </row>
    <row r="264" spans="1:35" x14ac:dyDescent="0.3">
      <c r="B264" s="235" t="s">
        <v>302</v>
      </c>
      <c r="C264" s="233" t="s">
        <v>424</v>
      </c>
      <c r="D264" s="237" t="s">
        <v>425</v>
      </c>
      <c r="E264" s="238"/>
      <c r="F264" s="239"/>
      <c r="G264" s="233" t="s">
        <v>168</v>
      </c>
      <c r="X264" s="235" t="s">
        <v>302</v>
      </c>
      <c r="Y264" s="233" t="s">
        <v>426</v>
      </c>
      <c r="Z264" s="237" t="s">
        <v>427</v>
      </c>
      <c r="AA264" s="238"/>
      <c r="AB264" s="239"/>
      <c r="AC264" s="233" t="s">
        <v>168</v>
      </c>
    </row>
    <row r="265" spans="1:35" x14ac:dyDescent="0.3">
      <c r="B265" s="236"/>
      <c r="C265" s="234"/>
      <c r="D265" s="127"/>
      <c r="E265" s="127" t="s">
        <v>428</v>
      </c>
      <c r="F265" s="127" t="s">
        <v>429</v>
      </c>
      <c r="G265" s="234"/>
      <c r="X265" s="236"/>
      <c r="Y265" s="234"/>
      <c r="Z265" s="127"/>
      <c r="AA265" s="127" t="s">
        <v>428</v>
      </c>
      <c r="AB265" s="127" t="s">
        <v>429</v>
      </c>
      <c r="AC265" s="234"/>
    </row>
    <row r="266" spans="1:35" x14ac:dyDescent="0.3">
      <c r="B266" s="128">
        <v>0</v>
      </c>
      <c r="C266" s="129" t="s">
        <v>349</v>
      </c>
      <c r="D266" s="70"/>
      <c r="E266" s="142">
        <v>4.9649999999999999</v>
      </c>
      <c r="F266" s="133">
        <v>5.0030000000000001</v>
      </c>
      <c r="G266" s="128" t="s">
        <v>174</v>
      </c>
      <c r="X266" s="128">
        <v>0</v>
      </c>
      <c r="Y266" s="129" t="s">
        <v>430</v>
      </c>
      <c r="Z266" s="70"/>
      <c r="AA266" s="142">
        <v>5.3079999999999998</v>
      </c>
      <c r="AB266" s="70">
        <v>5.391</v>
      </c>
      <c r="AC266" s="128" t="s">
        <v>174</v>
      </c>
    </row>
    <row r="267" spans="1:35" x14ac:dyDescent="0.3">
      <c r="B267" s="128">
        <v>1</v>
      </c>
      <c r="C267" s="129" t="s">
        <v>350</v>
      </c>
      <c r="D267" s="70"/>
      <c r="E267" s="142">
        <v>5.22</v>
      </c>
      <c r="F267" s="133">
        <v>5.25</v>
      </c>
      <c r="G267" s="128" t="s">
        <v>174</v>
      </c>
      <c r="X267" s="128">
        <v>1</v>
      </c>
      <c r="Y267" s="129" t="s">
        <v>431</v>
      </c>
      <c r="Z267" s="70"/>
      <c r="AA267" s="142">
        <v>5.2169999999999996</v>
      </c>
      <c r="AB267" s="70">
        <v>5.2939999999999996</v>
      </c>
      <c r="AC267" s="128" t="s">
        <v>174</v>
      </c>
    </row>
    <row r="268" spans="1:35" x14ac:dyDescent="0.3">
      <c r="B268" s="128">
        <v>2</v>
      </c>
      <c r="C268" s="129" t="s">
        <v>351</v>
      </c>
      <c r="D268" s="70"/>
      <c r="E268" s="142">
        <v>5.4550000000000001</v>
      </c>
      <c r="F268" s="133">
        <v>5.5019999999999998</v>
      </c>
      <c r="G268" s="128" t="s">
        <v>174</v>
      </c>
      <c r="X268" s="128">
        <v>2</v>
      </c>
      <c r="Y268" s="129" t="s">
        <v>432</v>
      </c>
      <c r="Z268" s="70"/>
      <c r="AA268" s="142">
        <v>5.1210000000000004</v>
      </c>
      <c r="AB268" s="70">
        <v>5.1959999999999997</v>
      </c>
      <c r="AC268" s="128" t="s">
        <v>174</v>
      </c>
    </row>
    <row r="269" spans="1:35" x14ac:dyDescent="0.3">
      <c r="B269" s="128">
        <v>3</v>
      </c>
      <c r="C269" s="129" t="s">
        <v>352</v>
      </c>
      <c r="D269" s="70"/>
      <c r="E269" s="142">
        <v>5.7050000000000001</v>
      </c>
      <c r="F269" s="133">
        <v>5.7510000000000003</v>
      </c>
      <c r="G269" s="128" t="s">
        <v>174</v>
      </c>
      <c r="X269" s="128">
        <v>3</v>
      </c>
      <c r="Y269" s="129" t="s">
        <v>433</v>
      </c>
      <c r="Z269" s="70"/>
      <c r="AA269" s="142">
        <v>5.0330000000000004</v>
      </c>
      <c r="AB269" s="70">
        <v>5.0970000000000004</v>
      </c>
      <c r="AC269" s="128" t="s">
        <v>174</v>
      </c>
    </row>
    <row r="270" spans="1:35" x14ac:dyDescent="0.3">
      <c r="B270" s="128">
        <v>4</v>
      </c>
      <c r="C270" s="129" t="s">
        <v>353</v>
      </c>
      <c r="D270" s="70"/>
      <c r="E270" s="142">
        <v>5.9509999999999996</v>
      </c>
      <c r="F270" s="133">
        <v>6</v>
      </c>
      <c r="G270" s="128" t="s">
        <v>174</v>
      </c>
      <c r="X270" s="128">
        <v>4</v>
      </c>
      <c r="Y270" s="129" t="s">
        <v>434</v>
      </c>
      <c r="Z270" s="70"/>
      <c r="AA270" s="142">
        <v>4.9770000000000003</v>
      </c>
      <c r="AB270" s="70">
        <v>5.0019999999999998</v>
      </c>
      <c r="AC270" s="128" t="s">
        <v>174</v>
      </c>
    </row>
    <row r="271" spans="1:35" x14ac:dyDescent="0.3">
      <c r="B271" s="128">
        <v>5</v>
      </c>
      <c r="C271" s="129" t="s">
        <v>354</v>
      </c>
      <c r="D271" s="70"/>
      <c r="E271" s="142">
        <v>6.1950000000000003</v>
      </c>
      <c r="F271" s="133">
        <v>6.25</v>
      </c>
      <c r="G271" s="128" t="s">
        <v>174</v>
      </c>
      <c r="X271" s="128">
        <v>5</v>
      </c>
      <c r="Y271" s="129" t="s">
        <v>435</v>
      </c>
      <c r="Z271" s="70"/>
      <c r="AA271" s="142">
        <v>4.8899999999999997</v>
      </c>
      <c r="AB271" s="70">
        <v>4.9050000000000002</v>
      </c>
      <c r="AC271" s="128" t="s">
        <v>174</v>
      </c>
    </row>
    <row r="272" spans="1:35" x14ac:dyDescent="0.3">
      <c r="B272" s="128">
        <v>6</v>
      </c>
      <c r="C272" s="129" t="s">
        <v>355</v>
      </c>
      <c r="D272" s="70"/>
      <c r="E272" s="142">
        <v>6.4420000000000002</v>
      </c>
      <c r="F272" s="133">
        <v>6.5</v>
      </c>
      <c r="G272" s="128" t="s">
        <v>174</v>
      </c>
      <c r="X272" s="128">
        <v>6</v>
      </c>
      <c r="Y272" s="129" t="s">
        <v>436</v>
      </c>
      <c r="Z272" s="70"/>
      <c r="AA272" s="142">
        <v>4.7270000000000003</v>
      </c>
      <c r="AB272" s="70">
        <v>4.806</v>
      </c>
      <c r="AC272" s="128" t="s">
        <v>174</v>
      </c>
    </row>
    <row r="273" spans="2:29" x14ac:dyDescent="0.3">
      <c r="B273" s="128">
        <v>7</v>
      </c>
      <c r="C273" s="129" t="s">
        <v>356</v>
      </c>
      <c r="D273" s="70"/>
      <c r="E273" s="142">
        <v>6.68</v>
      </c>
      <c r="F273" s="133">
        <v>6.75</v>
      </c>
      <c r="G273" s="128" t="s">
        <v>174</v>
      </c>
      <c r="X273" s="128">
        <v>7</v>
      </c>
      <c r="Y273" s="129" t="s">
        <v>437</v>
      </c>
      <c r="Z273" s="70"/>
      <c r="AA273" s="142">
        <v>4.633</v>
      </c>
      <c r="AB273" s="70">
        <v>4.7110000000000003</v>
      </c>
      <c r="AC273" s="128" t="s">
        <v>174</v>
      </c>
    </row>
    <row r="274" spans="2:29" x14ac:dyDescent="0.3">
      <c r="B274" s="128">
        <v>8</v>
      </c>
      <c r="C274" s="129" t="s">
        <v>357</v>
      </c>
      <c r="D274" s="70"/>
      <c r="E274" s="142">
        <v>6.95</v>
      </c>
      <c r="F274" s="133">
        <v>7.0060000000000002</v>
      </c>
      <c r="G274" s="128" t="s">
        <v>174</v>
      </c>
    </row>
    <row r="275" spans="2:29" x14ac:dyDescent="0.3">
      <c r="B275" s="128">
        <v>9</v>
      </c>
      <c r="C275" s="129" t="s">
        <v>358</v>
      </c>
      <c r="D275" s="70"/>
      <c r="E275" s="142">
        <v>7.2</v>
      </c>
      <c r="F275" s="133">
        <v>7.2549999999999999</v>
      </c>
      <c r="G275" s="128" t="s">
        <v>174</v>
      </c>
    </row>
    <row r="276" spans="2:29" x14ac:dyDescent="0.3">
      <c r="B276" s="128">
        <v>10</v>
      </c>
      <c r="C276" s="129" t="s">
        <v>359</v>
      </c>
      <c r="D276" s="70"/>
      <c r="E276" s="142">
        <v>7.49</v>
      </c>
      <c r="F276" s="133">
        <v>7.5049999999999999</v>
      </c>
      <c r="G276" s="128" t="s">
        <v>174</v>
      </c>
    </row>
    <row r="277" spans="2:29" x14ac:dyDescent="0.3">
      <c r="B277" s="128">
        <v>11</v>
      </c>
      <c r="C277" s="129" t="s">
        <v>360</v>
      </c>
      <c r="D277" s="70"/>
      <c r="E277" s="142">
        <v>7.7</v>
      </c>
      <c r="F277" s="133">
        <v>7.7549999999999999</v>
      </c>
      <c r="G277" s="128" t="s">
        <v>174</v>
      </c>
    </row>
    <row r="278" spans="2:29" x14ac:dyDescent="0.3">
      <c r="B278" s="128">
        <v>12</v>
      </c>
      <c r="C278" s="129" t="s">
        <v>361</v>
      </c>
      <c r="D278" s="70"/>
      <c r="E278" s="142">
        <v>7.92</v>
      </c>
      <c r="F278" s="133">
        <v>8</v>
      </c>
      <c r="G278" s="128" t="s">
        <v>174</v>
      </c>
    </row>
    <row r="279" spans="2:29" x14ac:dyDescent="0.3">
      <c r="B279" s="128">
        <v>13</v>
      </c>
      <c r="C279" s="129" t="s">
        <v>362</v>
      </c>
      <c r="D279" s="70"/>
      <c r="E279" s="142">
        <v>8.18</v>
      </c>
      <c r="F279" s="133">
        <v>8.25</v>
      </c>
      <c r="G279" s="128" t="s">
        <v>174</v>
      </c>
    </row>
    <row r="280" spans="2:29" x14ac:dyDescent="0.3">
      <c r="B280" s="128">
        <v>14</v>
      </c>
      <c r="C280" s="129" t="s">
        <v>363</v>
      </c>
      <c r="D280" s="70"/>
      <c r="E280" s="142">
        <v>8.42</v>
      </c>
      <c r="F280" s="133">
        <v>8.5</v>
      </c>
      <c r="G280" s="128" t="s">
        <v>174</v>
      </c>
    </row>
    <row r="281" spans="2:29" x14ac:dyDescent="0.3">
      <c r="B281" s="128">
        <v>15</v>
      </c>
      <c r="C281" s="129" t="s">
        <v>364</v>
      </c>
      <c r="D281" s="70"/>
      <c r="E281" s="142">
        <v>8.66</v>
      </c>
      <c r="F281" s="133">
        <v>8.75</v>
      </c>
      <c r="G281" s="128" t="s">
        <v>174</v>
      </c>
    </row>
    <row r="282" spans="2:29" x14ac:dyDescent="0.3">
      <c r="B282" s="128">
        <v>16</v>
      </c>
      <c r="C282" s="129" t="s">
        <v>365</v>
      </c>
      <c r="D282" s="70"/>
      <c r="E282" s="142">
        <v>8.94</v>
      </c>
      <c r="F282" s="133">
        <v>9.0090000000000003</v>
      </c>
      <c r="G282" s="128" t="s">
        <v>174</v>
      </c>
    </row>
    <row r="283" spans="2:29" x14ac:dyDescent="0.3">
      <c r="B283" s="128">
        <v>17</v>
      </c>
      <c r="C283" s="129" t="s">
        <v>366</v>
      </c>
      <c r="D283" s="70"/>
      <c r="E283" s="142">
        <v>9.15</v>
      </c>
      <c r="F283" s="133">
        <v>9.2579999999999991</v>
      </c>
      <c r="G283" s="128" t="s">
        <v>174</v>
      </c>
    </row>
    <row r="284" spans="2:29" x14ac:dyDescent="0.3">
      <c r="B284" s="128">
        <v>18</v>
      </c>
      <c r="C284" s="129" t="s">
        <v>367</v>
      </c>
      <c r="D284" s="70"/>
      <c r="E284" s="142">
        <v>9.44</v>
      </c>
      <c r="F284" s="133">
        <v>9.5069999999999997</v>
      </c>
      <c r="G284" s="128" t="s">
        <v>174</v>
      </c>
    </row>
    <row r="285" spans="2:29" x14ac:dyDescent="0.3">
      <c r="B285" s="128">
        <v>19</v>
      </c>
      <c r="C285" s="129" t="s">
        <v>368</v>
      </c>
      <c r="D285" s="70"/>
      <c r="E285" s="142">
        <v>9.6999999999999993</v>
      </c>
      <c r="F285" s="133">
        <v>9.7560000000000002</v>
      </c>
      <c r="G285" s="128" t="s">
        <v>174</v>
      </c>
    </row>
    <row r="286" spans="2:29" x14ac:dyDescent="0.3">
      <c r="B286" s="128">
        <v>20</v>
      </c>
      <c r="C286" s="129" t="s">
        <v>369</v>
      </c>
      <c r="D286" s="70"/>
      <c r="E286" s="142">
        <v>9.92</v>
      </c>
      <c r="F286" s="133">
        <v>10.01</v>
      </c>
      <c r="G286" s="128" t="s">
        <v>174</v>
      </c>
    </row>
    <row r="287" spans="2:29" x14ac:dyDescent="0.3">
      <c r="B287" s="128">
        <v>21</v>
      </c>
      <c r="C287" s="129" t="s">
        <v>370</v>
      </c>
      <c r="D287" s="70"/>
      <c r="E287" s="142">
        <v>10.17</v>
      </c>
      <c r="F287" s="133">
        <v>10.26</v>
      </c>
      <c r="G287" s="128" t="s">
        <v>174</v>
      </c>
    </row>
    <row r="288" spans="2:29" x14ac:dyDescent="0.3">
      <c r="B288" s="128">
        <v>22</v>
      </c>
      <c r="C288" s="129" t="s">
        <v>371</v>
      </c>
      <c r="D288" s="70"/>
      <c r="E288" s="142">
        <v>10.42</v>
      </c>
      <c r="F288" s="133">
        <v>10.5</v>
      </c>
      <c r="G288" s="128" t="s">
        <v>174</v>
      </c>
    </row>
    <row r="289" spans="1:35" x14ac:dyDescent="0.3">
      <c r="B289" s="128">
        <v>23</v>
      </c>
      <c r="C289" s="129" t="s">
        <v>372</v>
      </c>
      <c r="D289" s="70"/>
      <c r="E289" s="142">
        <v>10.71</v>
      </c>
      <c r="F289" s="133">
        <v>10.75</v>
      </c>
      <c r="G289" s="128" t="s">
        <v>174</v>
      </c>
    </row>
    <row r="290" spans="1:35" x14ac:dyDescent="0.3">
      <c r="B290" s="128">
        <v>24</v>
      </c>
      <c r="C290" s="129" t="s">
        <v>373</v>
      </c>
      <c r="D290" s="70"/>
      <c r="E290" s="142">
        <v>10.92</v>
      </c>
      <c r="F290" s="133">
        <v>11.01</v>
      </c>
      <c r="G290" s="128" t="s">
        <v>174</v>
      </c>
    </row>
    <row r="291" spans="1:35" x14ac:dyDescent="0.3">
      <c r="B291" s="128">
        <v>25</v>
      </c>
      <c r="C291" s="129" t="s">
        <v>374</v>
      </c>
      <c r="D291" s="70"/>
      <c r="E291" s="142">
        <v>11.2</v>
      </c>
      <c r="F291" s="133">
        <v>11.26</v>
      </c>
      <c r="G291" s="128" t="s">
        <v>174</v>
      </c>
    </row>
    <row r="292" spans="1:35" x14ac:dyDescent="0.3">
      <c r="B292" s="128">
        <v>26</v>
      </c>
      <c r="C292" s="129" t="s">
        <v>375</v>
      </c>
      <c r="D292" s="70"/>
      <c r="E292" s="142">
        <v>11.47</v>
      </c>
      <c r="F292" s="133">
        <v>11.51</v>
      </c>
      <c r="G292" s="128" t="s">
        <v>174</v>
      </c>
    </row>
    <row r="293" spans="1:35" x14ac:dyDescent="0.3">
      <c r="B293" s="128">
        <v>27</v>
      </c>
      <c r="C293" s="129" t="s">
        <v>376</v>
      </c>
      <c r="D293" s="70"/>
      <c r="E293" s="142">
        <v>11.7</v>
      </c>
      <c r="F293" s="133">
        <v>11.76</v>
      </c>
      <c r="G293" s="128" t="s">
        <v>174</v>
      </c>
    </row>
    <row r="294" spans="1:35" x14ac:dyDescent="0.3">
      <c r="B294" s="128">
        <v>28</v>
      </c>
      <c r="C294" s="129" t="s">
        <v>377</v>
      </c>
      <c r="D294" s="70"/>
      <c r="E294" s="142">
        <v>11.93</v>
      </c>
      <c r="F294" s="133">
        <v>12.01</v>
      </c>
      <c r="G294" s="128" t="s">
        <v>174</v>
      </c>
    </row>
    <row r="295" spans="1:35" x14ac:dyDescent="0.3">
      <c r="B295" s="128">
        <v>29</v>
      </c>
      <c r="C295" s="129" t="s">
        <v>378</v>
      </c>
      <c r="D295" s="70"/>
      <c r="E295" s="142">
        <v>12.18</v>
      </c>
      <c r="F295" s="133">
        <v>12.25</v>
      </c>
      <c r="G295" s="128" t="s">
        <v>174</v>
      </c>
    </row>
    <row r="296" spans="1:35" x14ac:dyDescent="0.3">
      <c r="B296" s="128">
        <v>30</v>
      </c>
      <c r="C296" s="129" t="s">
        <v>379</v>
      </c>
      <c r="D296" s="70"/>
      <c r="E296" s="142">
        <v>12.44</v>
      </c>
      <c r="F296" s="133">
        <v>12.5</v>
      </c>
      <c r="G296" s="128" t="s">
        <v>174</v>
      </c>
    </row>
    <row r="297" spans="1:35" x14ac:dyDescent="0.3">
      <c r="B297" s="128">
        <v>31</v>
      </c>
      <c r="C297" s="129" t="s">
        <v>380</v>
      </c>
      <c r="D297" s="70"/>
      <c r="E297" s="142">
        <v>12.64</v>
      </c>
      <c r="F297" s="133">
        <v>12.75</v>
      </c>
      <c r="G297" s="128" t="s">
        <v>174</v>
      </c>
    </row>
    <row r="299" spans="1:35" x14ac:dyDescent="0.3">
      <c r="A299" s="37">
        <v>7</v>
      </c>
      <c r="B299" s="37" t="s">
        <v>288</v>
      </c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</row>
    <row r="300" spans="1:35" x14ac:dyDescent="0.3">
      <c r="B300" s="140" t="s">
        <v>438</v>
      </c>
      <c r="C300" s="141" t="s">
        <v>421</v>
      </c>
      <c r="R300" s="140" t="s">
        <v>439</v>
      </c>
      <c r="S300" s="140"/>
      <c r="T300" s="240" t="s">
        <v>423</v>
      </c>
      <c r="U300" s="240"/>
    </row>
    <row r="301" spans="1:35" x14ac:dyDescent="0.3">
      <c r="B301" s="35"/>
      <c r="C301" s="41"/>
      <c r="R301" s="35"/>
      <c r="S301" s="35"/>
      <c r="T301" s="42"/>
      <c r="U301" s="42"/>
    </row>
    <row r="302" spans="1:35" x14ac:dyDescent="0.3">
      <c r="B302" s="235" t="s">
        <v>302</v>
      </c>
      <c r="C302" s="233" t="s">
        <v>440</v>
      </c>
      <c r="D302" s="237" t="s">
        <v>441</v>
      </c>
      <c r="E302" s="238"/>
      <c r="F302" s="239"/>
      <c r="G302" s="233" t="s">
        <v>168</v>
      </c>
      <c r="R302" s="235" t="s">
        <v>302</v>
      </c>
      <c r="S302" s="233" t="s">
        <v>442</v>
      </c>
      <c r="T302" s="237" t="s">
        <v>443</v>
      </c>
      <c r="U302" s="238"/>
      <c r="V302" s="239"/>
      <c r="W302" s="233" t="s">
        <v>168</v>
      </c>
    </row>
    <row r="303" spans="1:35" x14ac:dyDescent="0.3">
      <c r="B303" s="236"/>
      <c r="C303" s="234"/>
      <c r="D303" s="127"/>
      <c r="E303" s="127" t="s">
        <v>428</v>
      </c>
      <c r="F303" s="127" t="s">
        <v>429</v>
      </c>
      <c r="G303" s="234"/>
      <c r="R303" s="236"/>
      <c r="S303" s="234"/>
      <c r="T303" s="127"/>
      <c r="U303" s="127" t="s">
        <v>428</v>
      </c>
      <c r="V303" s="127" t="s">
        <v>429</v>
      </c>
      <c r="W303" s="234"/>
    </row>
    <row r="304" spans="1:35" x14ac:dyDescent="0.3">
      <c r="B304" s="128">
        <v>0</v>
      </c>
      <c r="C304" s="129" t="s">
        <v>349</v>
      </c>
      <c r="D304" s="70"/>
      <c r="E304" s="142">
        <v>12.78</v>
      </c>
      <c r="F304" s="143">
        <v>12.9</v>
      </c>
      <c r="G304" s="128" t="s">
        <v>174</v>
      </c>
      <c r="R304" s="128">
        <v>0</v>
      </c>
      <c r="S304" s="129" t="s">
        <v>430</v>
      </c>
      <c r="T304" s="70"/>
      <c r="U304" s="142">
        <v>11.6</v>
      </c>
      <c r="V304" s="70">
        <v>11.9</v>
      </c>
      <c r="W304" s="128" t="s">
        <v>174</v>
      </c>
    </row>
    <row r="305" spans="2:23" x14ac:dyDescent="0.3">
      <c r="B305" s="128">
        <v>1</v>
      </c>
      <c r="C305" s="129" t="s">
        <v>350</v>
      </c>
      <c r="D305" s="70"/>
      <c r="E305" s="142">
        <v>12.88</v>
      </c>
      <c r="F305" s="81">
        <v>13</v>
      </c>
      <c r="G305" s="128" t="s">
        <v>174</v>
      </c>
      <c r="R305" s="128">
        <v>1</v>
      </c>
      <c r="S305" s="129" t="s">
        <v>431</v>
      </c>
      <c r="T305" s="70"/>
      <c r="U305" s="142">
        <v>11.84</v>
      </c>
      <c r="V305" s="70">
        <v>12.15</v>
      </c>
      <c r="W305" s="128" t="s">
        <v>174</v>
      </c>
    </row>
    <row r="306" spans="2:23" x14ac:dyDescent="0.3">
      <c r="B306" s="128">
        <v>2</v>
      </c>
      <c r="C306" s="129" t="s">
        <v>351</v>
      </c>
      <c r="D306" s="70"/>
      <c r="E306" s="142">
        <v>12.98</v>
      </c>
      <c r="F306" s="81">
        <v>13.1</v>
      </c>
      <c r="G306" s="128" t="s">
        <v>174</v>
      </c>
      <c r="R306" s="128">
        <v>2</v>
      </c>
      <c r="S306" s="129" t="s">
        <v>432</v>
      </c>
      <c r="T306" s="70"/>
      <c r="U306" s="142">
        <v>12.06</v>
      </c>
      <c r="V306" s="70">
        <v>12.4</v>
      </c>
      <c r="W306" s="128" t="s">
        <v>174</v>
      </c>
    </row>
    <row r="307" spans="2:23" x14ac:dyDescent="0.3">
      <c r="B307" s="128">
        <v>3</v>
      </c>
      <c r="C307" s="129" t="s">
        <v>352</v>
      </c>
      <c r="D307" s="70"/>
      <c r="E307" s="142">
        <v>13.09</v>
      </c>
      <c r="F307" s="81">
        <v>13.2</v>
      </c>
      <c r="G307" s="128" t="s">
        <v>174</v>
      </c>
      <c r="R307" s="128">
        <v>3</v>
      </c>
      <c r="S307" s="129" t="s">
        <v>433</v>
      </c>
      <c r="T307" s="70"/>
      <c r="U307" s="142">
        <v>12.3</v>
      </c>
      <c r="V307" s="70">
        <v>12.65</v>
      </c>
      <c r="W307" s="128" t="s">
        <v>174</v>
      </c>
    </row>
    <row r="308" spans="2:23" x14ac:dyDescent="0.3">
      <c r="B308" s="128">
        <v>4</v>
      </c>
      <c r="C308" s="129" t="s">
        <v>353</v>
      </c>
      <c r="D308" s="70"/>
      <c r="E308" s="142">
        <v>13.18</v>
      </c>
      <c r="F308" s="81">
        <v>13.3</v>
      </c>
      <c r="G308" s="128" t="s">
        <v>174</v>
      </c>
      <c r="R308" s="128">
        <v>4</v>
      </c>
      <c r="S308" s="129" t="s">
        <v>434</v>
      </c>
      <c r="T308" s="70"/>
      <c r="U308" s="142">
        <v>12.55</v>
      </c>
      <c r="V308" s="70">
        <v>12.9</v>
      </c>
      <c r="W308" s="128" t="s">
        <v>174</v>
      </c>
    </row>
    <row r="309" spans="2:23" x14ac:dyDescent="0.3">
      <c r="B309" s="128">
        <v>5</v>
      </c>
      <c r="C309" s="129" t="s">
        <v>354</v>
      </c>
      <c r="D309" s="70"/>
      <c r="E309" s="142">
        <v>13.27</v>
      </c>
      <c r="F309" s="81">
        <v>13.4</v>
      </c>
      <c r="G309" s="128" t="s">
        <v>174</v>
      </c>
      <c r="R309" s="128">
        <v>5</v>
      </c>
      <c r="S309" s="129" t="s">
        <v>435</v>
      </c>
      <c r="T309" s="70"/>
      <c r="U309" s="142">
        <v>12.78</v>
      </c>
      <c r="V309" s="70">
        <v>13.15</v>
      </c>
      <c r="W309" s="128" t="s">
        <v>174</v>
      </c>
    </row>
    <row r="310" spans="2:23" x14ac:dyDescent="0.3">
      <c r="B310" s="128">
        <v>6</v>
      </c>
      <c r="C310" s="129" t="s">
        <v>355</v>
      </c>
      <c r="D310" s="70"/>
      <c r="E310" s="142">
        <v>13.38</v>
      </c>
      <c r="F310" s="81">
        <v>13.5</v>
      </c>
      <c r="G310" s="128" t="s">
        <v>174</v>
      </c>
      <c r="R310" s="128">
        <v>6</v>
      </c>
      <c r="S310" s="129" t="s">
        <v>436</v>
      </c>
      <c r="T310" s="70"/>
      <c r="U310" s="142">
        <v>13.01</v>
      </c>
      <c r="V310" s="70">
        <v>13.4</v>
      </c>
      <c r="W310" s="128" t="s">
        <v>174</v>
      </c>
    </row>
    <row r="311" spans="2:23" x14ac:dyDescent="0.3">
      <c r="B311" s="128">
        <v>7</v>
      </c>
      <c r="C311" s="129" t="s">
        <v>356</v>
      </c>
      <c r="D311" s="70"/>
      <c r="E311" s="142">
        <v>13.47</v>
      </c>
      <c r="F311" s="81">
        <v>13.6</v>
      </c>
      <c r="G311" s="128" t="s">
        <v>174</v>
      </c>
      <c r="R311" s="128">
        <v>7</v>
      </c>
      <c r="S311" s="129" t="s">
        <v>437</v>
      </c>
      <c r="T311" s="70"/>
      <c r="U311" s="142">
        <v>13.24</v>
      </c>
      <c r="V311" s="70">
        <v>13.65</v>
      </c>
      <c r="W311" s="128" t="s">
        <v>174</v>
      </c>
    </row>
    <row r="312" spans="2:23" x14ac:dyDescent="0.3">
      <c r="B312" s="128">
        <v>8</v>
      </c>
      <c r="C312" s="129" t="s">
        <v>357</v>
      </c>
      <c r="D312" s="70"/>
      <c r="E312" s="142">
        <v>13.57</v>
      </c>
      <c r="F312" s="144">
        <v>13.7</v>
      </c>
      <c r="G312" s="128" t="s">
        <v>174</v>
      </c>
      <c r="R312" s="35"/>
      <c r="S312" s="35"/>
      <c r="T312" s="42"/>
      <c r="U312" s="42"/>
    </row>
    <row r="313" spans="2:23" x14ac:dyDescent="0.3">
      <c r="B313" s="128">
        <v>9</v>
      </c>
      <c r="C313" s="129" t="s">
        <v>358</v>
      </c>
      <c r="D313" s="70"/>
      <c r="E313" s="142">
        <v>13.67</v>
      </c>
      <c r="F313" s="70">
        <v>13.8</v>
      </c>
      <c r="G313" s="128" t="s">
        <v>174</v>
      </c>
      <c r="R313" s="35"/>
      <c r="S313" s="35"/>
      <c r="T313" s="42"/>
      <c r="U313" s="42"/>
    </row>
    <row r="314" spans="2:23" x14ac:dyDescent="0.3">
      <c r="B314" s="128">
        <v>10</v>
      </c>
      <c r="C314" s="129" t="s">
        <v>359</v>
      </c>
      <c r="D314" s="70"/>
      <c r="E314" s="142">
        <v>13.77</v>
      </c>
      <c r="F314" s="70">
        <v>13.9</v>
      </c>
      <c r="G314" s="128" t="s">
        <v>174</v>
      </c>
      <c r="R314" s="35"/>
      <c r="S314" s="35"/>
      <c r="T314" s="42"/>
      <c r="U314" s="42"/>
    </row>
    <row r="315" spans="2:23" x14ac:dyDescent="0.3">
      <c r="B315" s="128">
        <v>11</v>
      </c>
      <c r="C315" s="129" t="s">
        <v>360</v>
      </c>
      <c r="D315" s="70"/>
      <c r="E315" s="142">
        <v>13.87</v>
      </c>
      <c r="F315" s="70">
        <v>14</v>
      </c>
      <c r="G315" s="128" t="s">
        <v>174</v>
      </c>
      <c r="R315" s="35"/>
      <c r="S315" s="35"/>
      <c r="T315" s="42"/>
      <c r="U315" s="42"/>
    </row>
    <row r="316" spans="2:23" x14ac:dyDescent="0.3">
      <c r="B316" s="128">
        <v>12</v>
      </c>
      <c r="C316" s="129" t="s">
        <v>361</v>
      </c>
      <c r="D316" s="70"/>
      <c r="E316" s="142">
        <v>13.96</v>
      </c>
      <c r="F316" s="70">
        <v>14.1</v>
      </c>
      <c r="G316" s="128" t="s">
        <v>174</v>
      </c>
      <c r="R316" s="35"/>
      <c r="S316" s="35"/>
      <c r="T316" s="42"/>
      <c r="U316" s="42"/>
    </row>
    <row r="317" spans="2:23" x14ac:dyDescent="0.3">
      <c r="B317" s="128">
        <v>13</v>
      </c>
      <c r="C317" s="129" t="s">
        <v>362</v>
      </c>
      <c r="D317" s="70"/>
      <c r="E317" s="142">
        <v>14.06</v>
      </c>
      <c r="F317" s="70">
        <v>14.2</v>
      </c>
      <c r="G317" s="128" t="s">
        <v>174</v>
      </c>
      <c r="R317" s="35"/>
      <c r="S317" s="35"/>
      <c r="T317" s="42"/>
      <c r="U317" s="42"/>
    </row>
    <row r="318" spans="2:23" x14ac:dyDescent="0.3">
      <c r="B318" s="128">
        <v>14</v>
      </c>
      <c r="C318" s="129" t="s">
        <v>363</v>
      </c>
      <c r="D318" s="70"/>
      <c r="E318" s="142">
        <v>14.16</v>
      </c>
      <c r="F318" s="70">
        <v>14.29</v>
      </c>
      <c r="G318" s="128" t="s">
        <v>174</v>
      </c>
      <c r="R318" s="35"/>
      <c r="S318" s="35"/>
      <c r="T318" s="42"/>
      <c r="U318" s="42"/>
    </row>
    <row r="319" spans="2:23" x14ac:dyDescent="0.3">
      <c r="B319" s="128">
        <v>15</v>
      </c>
      <c r="C319" s="129" t="s">
        <v>364</v>
      </c>
      <c r="D319" s="70"/>
      <c r="E319" s="142">
        <v>14.26</v>
      </c>
      <c r="F319" s="70">
        <v>14.39</v>
      </c>
      <c r="G319" s="128" t="s">
        <v>174</v>
      </c>
      <c r="R319" s="35"/>
      <c r="S319" s="35"/>
      <c r="T319" s="42"/>
      <c r="U319" s="42"/>
    </row>
    <row r="320" spans="2:23" x14ac:dyDescent="0.3">
      <c r="B320" s="35"/>
      <c r="C320" s="41"/>
      <c r="R320" s="35"/>
      <c r="S320" s="35"/>
      <c r="T320" s="42"/>
      <c r="U320" s="42"/>
    </row>
    <row r="321" spans="1:35" x14ac:dyDescent="0.3">
      <c r="A321" s="37">
        <v>8</v>
      </c>
      <c r="B321" s="37" t="s">
        <v>287</v>
      </c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</row>
    <row r="322" spans="1:35" x14ac:dyDescent="0.3">
      <c r="B322" s="140" t="s">
        <v>444</v>
      </c>
      <c r="C322" s="141" t="s">
        <v>421</v>
      </c>
      <c r="R322" s="140" t="s">
        <v>445</v>
      </c>
      <c r="S322" s="140"/>
      <c r="T322" s="240" t="s">
        <v>423</v>
      </c>
      <c r="U322" s="240"/>
    </row>
    <row r="323" spans="1:35" x14ac:dyDescent="0.3">
      <c r="B323" s="35"/>
      <c r="C323" s="41"/>
      <c r="R323" s="35"/>
      <c r="S323" s="35"/>
      <c r="T323" s="42"/>
      <c r="U323" s="42"/>
    </row>
    <row r="324" spans="1:35" x14ac:dyDescent="0.3">
      <c r="B324" s="235" t="s">
        <v>302</v>
      </c>
      <c r="C324" s="233" t="s">
        <v>424</v>
      </c>
      <c r="D324" s="237" t="s">
        <v>425</v>
      </c>
      <c r="E324" s="238"/>
      <c r="F324" s="239"/>
      <c r="G324" s="233" t="s">
        <v>168</v>
      </c>
      <c r="R324" s="35"/>
      <c r="S324" s="35"/>
      <c r="T324" s="42"/>
      <c r="U324" s="42"/>
      <c r="W324" s="235" t="s">
        <v>302</v>
      </c>
      <c r="X324" s="233" t="s">
        <v>446</v>
      </c>
      <c r="Y324" s="237" t="s">
        <v>447</v>
      </c>
      <c r="Z324" s="238"/>
      <c r="AA324" s="239"/>
      <c r="AB324" s="233" t="s">
        <v>168</v>
      </c>
    </row>
    <row r="325" spans="1:35" x14ac:dyDescent="0.3">
      <c r="B325" s="236"/>
      <c r="C325" s="234"/>
      <c r="D325" s="127"/>
      <c r="E325" s="127" t="s">
        <v>428</v>
      </c>
      <c r="F325" s="127" t="s">
        <v>429</v>
      </c>
      <c r="G325" s="234"/>
      <c r="R325" s="35"/>
      <c r="S325" s="35"/>
      <c r="T325" s="42"/>
      <c r="U325" s="42"/>
      <c r="W325" s="236"/>
      <c r="X325" s="234"/>
      <c r="Y325" s="127"/>
      <c r="Z325" s="127" t="s">
        <v>428</v>
      </c>
      <c r="AA325" s="127" t="s">
        <v>429</v>
      </c>
      <c r="AB325" s="234"/>
    </row>
    <row r="326" spans="1:35" x14ac:dyDescent="0.3">
      <c r="B326" s="128">
        <v>0</v>
      </c>
      <c r="C326" s="129" t="s">
        <v>305</v>
      </c>
      <c r="D326" s="70"/>
      <c r="E326" s="142">
        <v>4.9649999999999999</v>
      </c>
      <c r="F326" s="133">
        <v>5.0030000000000001</v>
      </c>
      <c r="G326" s="128" t="s">
        <v>174</v>
      </c>
      <c r="R326" s="35"/>
      <c r="S326" s="35"/>
      <c r="T326" s="42"/>
      <c r="U326" s="42"/>
      <c r="W326" s="128">
        <v>0</v>
      </c>
      <c r="X326" s="129" t="s">
        <v>430</v>
      </c>
      <c r="Y326" s="70"/>
      <c r="Z326" s="142">
        <v>5.2539999999999996</v>
      </c>
      <c r="AA326" s="70">
        <v>5.391</v>
      </c>
      <c r="AB326" s="128" t="s">
        <v>174</v>
      </c>
    </row>
    <row r="327" spans="1:35" x14ac:dyDescent="0.3">
      <c r="B327" s="128">
        <v>1</v>
      </c>
      <c r="C327" s="129" t="s">
        <v>306</v>
      </c>
      <c r="D327" s="70"/>
      <c r="E327" s="142">
        <v>5.22</v>
      </c>
      <c r="F327" s="133">
        <v>5.25</v>
      </c>
      <c r="G327" s="128" t="s">
        <v>174</v>
      </c>
      <c r="R327" s="35"/>
      <c r="S327" s="35"/>
      <c r="T327" s="42"/>
      <c r="U327" s="42"/>
      <c r="W327" s="128">
        <v>1</v>
      </c>
      <c r="X327" s="129" t="s">
        <v>431</v>
      </c>
      <c r="Y327" s="70"/>
      <c r="Z327" s="142">
        <v>5.1509999999999998</v>
      </c>
      <c r="AA327" s="70">
        <v>5.2939999999999996</v>
      </c>
      <c r="AB327" s="128" t="s">
        <v>174</v>
      </c>
    </row>
    <row r="328" spans="1:35" x14ac:dyDescent="0.3">
      <c r="B328" s="128">
        <v>2</v>
      </c>
      <c r="C328" s="129" t="s">
        <v>307</v>
      </c>
      <c r="D328" s="70"/>
      <c r="E328" s="142">
        <v>5.4550000000000001</v>
      </c>
      <c r="F328" s="133">
        <v>5.5019999999999998</v>
      </c>
      <c r="G328" s="128" t="s">
        <v>174</v>
      </c>
      <c r="R328" s="35"/>
      <c r="S328" s="35"/>
      <c r="T328" s="42"/>
      <c r="U328" s="42"/>
      <c r="W328" s="128">
        <v>2</v>
      </c>
      <c r="X328" s="129" t="s">
        <v>432</v>
      </c>
      <c r="Y328" s="70"/>
      <c r="Z328" s="142">
        <v>5.056</v>
      </c>
      <c r="AA328" s="70">
        <v>5.1959999999999997</v>
      </c>
      <c r="AB328" s="128" t="s">
        <v>174</v>
      </c>
    </row>
    <row r="329" spans="1:35" x14ac:dyDescent="0.3">
      <c r="B329" s="128">
        <v>3</v>
      </c>
      <c r="C329" s="129" t="s">
        <v>308</v>
      </c>
      <c r="D329" s="70"/>
      <c r="E329" s="142">
        <v>5.7050000000000001</v>
      </c>
      <c r="F329" s="133">
        <v>5.7510000000000003</v>
      </c>
      <c r="G329" s="128" t="s">
        <v>174</v>
      </c>
      <c r="R329" s="35"/>
      <c r="S329" s="35"/>
      <c r="T329" s="42"/>
      <c r="U329" s="42"/>
      <c r="W329" s="128">
        <v>3</v>
      </c>
      <c r="X329" s="129" t="s">
        <v>433</v>
      </c>
      <c r="Y329" s="70"/>
      <c r="Z329" s="142">
        <v>4.9669999999999996</v>
      </c>
      <c r="AA329" s="70">
        <v>5.0970000000000004</v>
      </c>
      <c r="AB329" s="128" t="s">
        <v>174</v>
      </c>
    </row>
    <row r="330" spans="1:35" x14ac:dyDescent="0.3">
      <c r="B330" s="128">
        <v>4</v>
      </c>
      <c r="C330" s="129" t="s">
        <v>309</v>
      </c>
      <c r="D330" s="70"/>
      <c r="E330" s="142">
        <v>5.9509999999999996</v>
      </c>
      <c r="F330" s="133">
        <v>6</v>
      </c>
      <c r="G330" s="128" t="s">
        <v>174</v>
      </c>
      <c r="R330" s="35"/>
      <c r="S330" s="35"/>
      <c r="T330" s="42"/>
      <c r="U330" s="42"/>
      <c r="W330" s="128">
        <v>4</v>
      </c>
      <c r="X330" s="129" t="s">
        <v>434</v>
      </c>
      <c r="Y330" s="70"/>
      <c r="Z330" s="142">
        <v>4.9649999999999999</v>
      </c>
      <c r="AA330" s="70">
        <v>5.0019999999999998</v>
      </c>
      <c r="AB330" s="128" t="s">
        <v>174</v>
      </c>
    </row>
    <row r="331" spans="1:35" x14ac:dyDescent="0.3">
      <c r="B331" s="128">
        <v>5</v>
      </c>
      <c r="C331" s="129" t="s">
        <v>310</v>
      </c>
      <c r="D331" s="70"/>
      <c r="E331" s="142">
        <v>6.1950000000000003</v>
      </c>
      <c r="F331" s="133">
        <v>6.25</v>
      </c>
      <c r="G331" s="128" t="s">
        <v>174</v>
      </c>
      <c r="R331" s="35"/>
      <c r="S331" s="35"/>
      <c r="T331" s="42"/>
      <c r="U331" s="42"/>
      <c r="W331" s="128">
        <v>5</v>
      </c>
      <c r="X331" s="129" t="s">
        <v>435</v>
      </c>
      <c r="Y331" s="70"/>
      <c r="Z331" s="142">
        <v>4.875</v>
      </c>
      <c r="AA331" s="70">
        <v>4.9050000000000002</v>
      </c>
      <c r="AB331" s="128" t="s">
        <v>174</v>
      </c>
    </row>
    <row r="332" spans="1:35" x14ac:dyDescent="0.3">
      <c r="B332" s="128">
        <v>6</v>
      </c>
      <c r="C332" s="129" t="s">
        <v>311</v>
      </c>
      <c r="D332" s="70"/>
      <c r="E332" s="142">
        <v>6.4420000000000002</v>
      </c>
      <c r="F332" s="133">
        <v>6.5</v>
      </c>
      <c r="G332" s="128" t="s">
        <v>174</v>
      </c>
      <c r="R332" s="35"/>
      <c r="S332" s="35"/>
      <c r="T332" s="42"/>
      <c r="U332" s="42"/>
      <c r="W332" s="128">
        <v>6</v>
      </c>
      <c r="X332" s="129" t="s">
        <v>436</v>
      </c>
      <c r="Y332" s="70"/>
      <c r="Z332" s="142">
        <v>4.7140000000000004</v>
      </c>
      <c r="AA332" s="70">
        <v>4.806</v>
      </c>
      <c r="AB332" s="128" t="s">
        <v>174</v>
      </c>
    </row>
    <row r="333" spans="1:35" x14ac:dyDescent="0.3">
      <c r="B333" s="128">
        <v>7</v>
      </c>
      <c r="C333" s="129" t="s">
        <v>312</v>
      </c>
      <c r="D333" s="70"/>
      <c r="E333" s="142">
        <v>6.68</v>
      </c>
      <c r="F333" s="133">
        <v>6.75</v>
      </c>
      <c r="G333" s="128" t="s">
        <v>174</v>
      </c>
      <c r="R333" s="35"/>
      <c r="S333" s="35"/>
      <c r="T333" s="42"/>
      <c r="U333" s="42"/>
      <c r="W333" s="128">
        <v>7</v>
      </c>
      <c r="X333" s="129" t="s">
        <v>437</v>
      </c>
      <c r="Y333" s="70"/>
      <c r="Z333" s="142">
        <v>4.6180000000000003</v>
      </c>
      <c r="AA333" s="70">
        <v>4.7110000000000003</v>
      </c>
      <c r="AB333" s="128" t="s">
        <v>174</v>
      </c>
    </row>
    <row r="334" spans="1:35" x14ac:dyDescent="0.3">
      <c r="B334" s="128">
        <v>8</v>
      </c>
      <c r="C334" s="129" t="s">
        <v>313</v>
      </c>
      <c r="D334" s="70"/>
      <c r="E334" s="142">
        <v>6.95</v>
      </c>
      <c r="F334" s="133">
        <v>7.0060000000000002</v>
      </c>
      <c r="G334" s="128" t="s">
        <v>174</v>
      </c>
      <c r="R334" s="35"/>
      <c r="S334" s="35"/>
      <c r="T334" s="42"/>
      <c r="U334" s="42"/>
    </row>
    <row r="335" spans="1:35" x14ac:dyDescent="0.3">
      <c r="B335" s="128">
        <v>9</v>
      </c>
      <c r="C335" s="129" t="s">
        <v>314</v>
      </c>
      <c r="D335" s="70"/>
      <c r="E335" s="142">
        <v>7.2</v>
      </c>
      <c r="F335" s="133">
        <v>7.2549999999999999</v>
      </c>
      <c r="G335" s="128" t="s">
        <v>174</v>
      </c>
      <c r="R335" s="35"/>
      <c r="S335" s="35"/>
      <c r="T335" s="42"/>
      <c r="U335" s="42"/>
    </row>
    <row r="336" spans="1:35" x14ac:dyDescent="0.3">
      <c r="B336" s="128">
        <v>10</v>
      </c>
      <c r="C336" s="129" t="s">
        <v>315</v>
      </c>
      <c r="D336" s="70"/>
      <c r="E336" s="142">
        <v>7.49</v>
      </c>
      <c r="F336" s="133">
        <v>7.5049999999999999</v>
      </c>
      <c r="G336" s="128" t="s">
        <v>174</v>
      </c>
      <c r="R336" s="35"/>
      <c r="S336" s="35"/>
      <c r="T336" s="42"/>
      <c r="U336" s="42"/>
    </row>
    <row r="337" spans="2:21" x14ac:dyDescent="0.3">
      <c r="B337" s="128">
        <v>11</v>
      </c>
      <c r="C337" s="129" t="s">
        <v>316</v>
      </c>
      <c r="D337" s="70"/>
      <c r="E337" s="142">
        <v>7.7</v>
      </c>
      <c r="F337" s="133">
        <v>7.7549999999999999</v>
      </c>
      <c r="G337" s="128" t="s">
        <v>174</v>
      </c>
      <c r="R337" s="35"/>
      <c r="S337" s="35"/>
      <c r="T337" s="42"/>
      <c r="U337" s="42"/>
    </row>
    <row r="338" spans="2:21" x14ac:dyDescent="0.3">
      <c r="B338" s="128">
        <v>12</v>
      </c>
      <c r="C338" s="129" t="s">
        <v>317</v>
      </c>
      <c r="D338" s="70"/>
      <c r="E338" s="142">
        <v>7.92</v>
      </c>
      <c r="F338" s="133">
        <v>8</v>
      </c>
      <c r="G338" s="128" t="s">
        <v>174</v>
      </c>
      <c r="R338" s="35"/>
      <c r="S338" s="35"/>
      <c r="T338" s="42"/>
      <c r="U338" s="42"/>
    </row>
    <row r="339" spans="2:21" x14ac:dyDescent="0.3">
      <c r="B339" s="128">
        <v>13</v>
      </c>
      <c r="C339" s="129" t="s">
        <v>318</v>
      </c>
      <c r="D339" s="70"/>
      <c r="E339" s="142">
        <v>8.18</v>
      </c>
      <c r="F339" s="133">
        <v>8.25</v>
      </c>
      <c r="G339" s="128" t="s">
        <v>174</v>
      </c>
      <c r="R339" s="35"/>
      <c r="S339" s="35"/>
      <c r="T339" s="42"/>
      <c r="U339" s="42"/>
    </row>
    <row r="340" spans="2:21" x14ac:dyDescent="0.3">
      <c r="B340" s="128">
        <v>14</v>
      </c>
      <c r="C340" s="129" t="s">
        <v>319</v>
      </c>
      <c r="D340" s="70"/>
      <c r="E340" s="142">
        <v>8.42</v>
      </c>
      <c r="F340" s="133">
        <v>8.5</v>
      </c>
      <c r="G340" s="128" t="s">
        <v>174</v>
      </c>
      <c r="R340" s="35"/>
      <c r="S340" s="35"/>
      <c r="T340" s="42"/>
      <c r="U340" s="42"/>
    </row>
    <row r="341" spans="2:21" x14ac:dyDescent="0.3">
      <c r="B341" s="128">
        <v>15</v>
      </c>
      <c r="C341" s="129" t="s">
        <v>320</v>
      </c>
      <c r="D341" s="70"/>
      <c r="E341" s="142">
        <v>8.66</v>
      </c>
      <c r="F341" s="133">
        <v>8.75</v>
      </c>
      <c r="G341" s="128" t="s">
        <v>174</v>
      </c>
      <c r="R341" s="35"/>
      <c r="S341" s="35"/>
      <c r="T341" s="42"/>
      <c r="U341" s="42"/>
    </row>
    <row r="342" spans="2:21" x14ac:dyDescent="0.3">
      <c r="B342" s="128">
        <v>16</v>
      </c>
      <c r="C342" s="129" t="s">
        <v>324</v>
      </c>
      <c r="D342" s="70"/>
      <c r="E342" s="142">
        <v>8.94</v>
      </c>
      <c r="F342" s="133">
        <v>9.0090000000000003</v>
      </c>
      <c r="G342" s="128" t="s">
        <v>174</v>
      </c>
      <c r="R342" s="35"/>
      <c r="S342" s="35"/>
      <c r="T342" s="42"/>
      <c r="U342" s="42"/>
    </row>
    <row r="343" spans="2:21" x14ac:dyDescent="0.3">
      <c r="B343" s="128">
        <v>17</v>
      </c>
      <c r="C343" s="129" t="s">
        <v>325</v>
      </c>
      <c r="D343" s="70"/>
      <c r="E343" s="142">
        <v>9.15</v>
      </c>
      <c r="F343" s="133">
        <v>9.2579999999999991</v>
      </c>
      <c r="G343" s="128" t="s">
        <v>174</v>
      </c>
      <c r="R343" s="35"/>
      <c r="S343" s="35"/>
      <c r="T343" s="42"/>
      <c r="U343" s="42"/>
    </row>
    <row r="344" spans="2:21" x14ac:dyDescent="0.3">
      <c r="B344" s="128">
        <v>18</v>
      </c>
      <c r="C344" s="129" t="s">
        <v>326</v>
      </c>
      <c r="D344" s="70"/>
      <c r="E344" s="142">
        <v>9.44</v>
      </c>
      <c r="F344" s="133">
        <v>9.5069999999999997</v>
      </c>
      <c r="G344" s="128" t="s">
        <v>174</v>
      </c>
      <c r="R344" s="35"/>
      <c r="S344" s="35"/>
      <c r="T344" s="42"/>
      <c r="U344" s="42"/>
    </row>
    <row r="345" spans="2:21" x14ac:dyDescent="0.3">
      <c r="B345" s="128">
        <v>19</v>
      </c>
      <c r="C345" s="129" t="s">
        <v>327</v>
      </c>
      <c r="D345" s="70"/>
      <c r="E345" s="142">
        <v>9.6999999999999993</v>
      </c>
      <c r="F345" s="133">
        <v>9.7560000000000002</v>
      </c>
      <c r="G345" s="128" t="s">
        <v>174</v>
      </c>
      <c r="R345" s="35"/>
      <c r="S345" s="35"/>
      <c r="T345" s="42"/>
      <c r="U345" s="42"/>
    </row>
    <row r="346" spans="2:21" x14ac:dyDescent="0.3">
      <c r="B346" s="128">
        <v>20</v>
      </c>
      <c r="C346" s="129" t="s">
        <v>328</v>
      </c>
      <c r="D346" s="70"/>
      <c r="E346" s="142">
        <v>9.92</v>
      </c>
      <c r="F346" s="133">
        <v>10.01</v>
      </c>
      <c r="G346" s="128" t="s">
        <v>174</v>
      </c>
      <c r="R346" s="35"/>
      <c r="S346" s="35"/>
      <c r="T346" s="42"/>
      <c r="U346" s="42"/>
    </row>
    <row r="347" spans="2:21" x14ac:dyDescent="0.3">
      <c r="B347" s="128">
        <v>21</v>
      </c>
      <c r="C347" s="129" t="s">
        <v>329</v>
      </c>
      <c r="D347" s="70"/>
      <c r="E347" s="142">
        <v>10.17</v>
      </c>
      <c r="F347" s="133">
        <v>10.26</v>
      </c>
      <c r="G347" s="128" t="s">
        <v>174</v>
      </c>
      <c r="R347" s="35"/>
      <c r="S347" s="35"/>
      <c r="T347" s="42"/>
      <c r="U347" s="42"/>
    </row>
    <row r="348" spans="2:21" x14ac:dyDescent="0.3">
      <c r="B348" s="128">
        <v>22</v>
      </c>
      <c r="C348" s="129" t="s">
        <v>330</v>
      </c>
      <c r="D348" s="70"/>
      <c r="E348" s="142">
        <v>10.42</v>
      </c>
      <c r="F348" s="133">
        <v>10.5</v>
      </c>
      <c r="G348" s="128" t="s">
        <v>174</v>
      </c>
      <c r="R348" s="35"/>
      <c r="S348" s="35"/>
      <c r="T348" s="42"/>
      <c r="U348" s="42"/>
    </row>
    <row r="349" spans="2:21" x14ac:dyDescent="0.3">
      <c r="B349" s="128">
        <v>23</v>
      </c>
      <c r="C349" s="129" t="s">
        <v>331</v>
      </c>
      <c r="D349" s="70"/>
      <c r="E349" s="142">
        <v>10.71</v>
      </c>
      <c r="F349" s="133">
        <v>10.75</v>
      </c>
      <c r="G349" s="128" t="s">
        <v>174</v>
      </c>
      <c r="R349" s="35"/>
      <c r="S349" s="35"/>
      <c r="T349" s="42"/>
      <c r="U349" s="42"/>
    </row>
    <row r="350" spans="2:21" x14ac:dyDescent="0.3">
      <c r="B350" s="128">
        <v>24</v>
      </c>
      <c r="C350" s="129" t="s">
        <v>332</v>
      </c>
      <c r="D350" s="70"/>
      <c r="E350" s="142">
        <v>10.92</v>
      </c>
      <c r="F350" s="133">
        <v>11.01</v>
      </c>
      <c r="G350" s="128" t="s">
        <v>174</v>
      </c>
      <c r="R350" s="35"/>
      <c r="S350" s="35"/>
      <c r="T350" s="42"/>
      <c r="U350" s="42"/>
    </row>
    <row r="351" spans="2:21" x14ac:dyDescent="0.3">
      <c r="B351" s="128">
        <v>25</v>
      </c>
      <c r="C351" s="129" t="s">
        <v>333</v>
      </c>
      <c r="D351" s="70"/>
      <c r="E351" s="142">
        <v>11.2</v>
      </c>
      <c r="F351" s="133">
        <v>11.26</v>
      </c>
      <c r="G351" s="128" t="s">
        <v>174</v>
      </c>
      <c r="R351" s="35"/>
      <c r="S351" s="35"/>
      <c r="T351" s="42"/>
      <c r="U351" s="42"/>
    </row>
    <row r="352" spans="2:21" x14ac:dyDescent="0.3">
      <c r="B352" s="128">
        <v>26</v>
      </c>
      <c r="C352" s="129" t="s">
        <v>334</v>
      </c>
      <c r="D352" s="70"/>
      <c r="E352" s="142">
        <v>11.47</v>
      </c>
      <c r="F352" s="133">
        <v>11.51</v>
      </c>
      <c r="G352" s="128" t="s">
        <v>174</v>
      </c>
      <c r="R352" s="35"/>
      <c r="S352" s="35"/>
      <c r="T352" s="42"/>
      <c r="U352" s="42"/>
    </row>
    <row r="353" spans="1:35" x14ac:dyDescent="0.3">
      <c r="B353" s="128">
        <v>27</v>
      </c>
      <c r="C353" s="129" t="s">
        <v>335</v>
      </c>
      <c r="D353" s="70"/>
      <c r="E353" s="142">
        <v>11.7</v>
      </c>
      <c r="F353" s="133">
        <v>11.76</v>
      </c>
      <c r="G353" s="128" t="s">
        <v>174</v>
      </c>
      <c r="R353" s="35"/>
      <c r="S353" s="35"/>
      <c r="T353" s="42"/>
      <c r="U353" s="42"/>
    </row>
    <row r="354" spans="1:35" x14ac:dyDescent="0.3">
      <c r="B354" s="128">
        <v>28</v>
      </c>
      <c r="C354" s="129" t="s">
        <v>336</v>
      </c>
      <c r="D354" s="70"/>
      <c r="E354" s="142">
        <v>11.93</v>
      </c>
      <c r="F354" s="133">
        <v>12.01</v>
      </c>
      <c r="G354" s="128" t="s">
        <v>174</v>
      </c>
      <c r="R354" s="35"/>
      <c r="S354" s="35"/>
      <c r="T354" s="42"/>
      <c r="U354" s="42"/>
    </row>
    <row r="355" spans="1:35" x14ac:dyDescent="0.3">
      <c r="B355" s="128">
        <v>29</v>
      </c>
      <c r="C355" s="129" t="s">
        <v>337</v>
      </c>
      <c r="D355" s="70"/>
      <c r="E355" s="142">
        <v>12.18</v>
      </c>
      <c r="F355" s="133">
        <v>12.25</v>
      </c>
      <c r="G355" s="128" t="s">
        <v>174</v>
      </c>
      <c r="R355" s="35"/>
      <c r="S355" s="35"/>
      <c r="T355" s="42"/>
      <c r="U355" s="42"/>
    </row>
    <row r="356" spans="1:35" x14ac:dyDescent="0.3">
      <c r="B356" s="128">
        <v>30</v>
      </c>
      <c r="C356" s="129" t="s">
        <v>338</v>
      </c>
      <c r="D356" s="70"/>
      <c r="E356" s="142">
        <v>12.44</v>
      </c>
      <c r="F356" s="133">
        <v>12.5</v>
      </c>
      <c r="G356" s="128" t="s">
        <v>174</v>
      </c>
      <c r="R356" s="35"/>
      <c r="S356" s="35"/>
      <c r="T356" s="42"/>
      <c r="U356" s="42"/>
    </row>
    <row r="357" spans="1:35" x14ac:dyDescent="0.3">
      <c r="B357" s="128">
        <v>31</v>
      </c>
      <c r="C357" s="129" t="s">
        <v>339</v>
      </c>
      <c r="D357" s="70"/>
      <c r="E357" s="142">
        <v>12.64</v>
      </c>
      <c r="F357" s="133">
        <v>12.75</v>
      </c>
      <c r="G357" s="128" t="s">
        <v>174</v>
      </c>
      <c r="R357" s="35"/>
      <c r="S357" s="35"/>
      <c r="T357" s="42"/>
      <c r="U357" s="42"/>
    </row>
    <row r="358" spans="1:35" x14ac:dyDescent="0.3">
      <c r="B358" s="35"/>
      <c r="C358" s="41"/>
      <c r="R358" s="35"/>
      <c r="S358" s="35"/>
      <c r="T358" s="42"/>
      <c r="U358" s="42"/>
    </row>
    <row r="359" spans="1:35" x14ac:dyDescent="0.3">
      <c r="A359" s="37">
        <v>9</v>
      </c>
      <c r="B359" s="37" t="s">
        <v>448</v>
      </c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</row>
    <row r="360" spans="1:35" x14ac:dyDescent="0.3">
      <c r="B360" s="140" t="s">
        <v>449</v>
      </c>
      <c r="C360" s="141" t="s">
        <v>421</v>
      </c>
      <c r="R360" s="242" t="s">
        <v>450</v>
      </c>
      <c r="S360" s="244"/>
      <c r="T360" s="241" t="s">
        <v>423</v>
      </c>
      <c r="U360" s="241"/>
      <c r="V360" s="65" t="s">
        <v>451</v>
      </c>
      <c r="W360" s="65"/>
    </row>
    <row r="361" spans="1:35" x14ac:dyDescent="0.3">
      <c r="B361" s="35"/>
      <c r="C361" s="41"/>
      <c r="R361" s="43"/>
      <c r="S361" s="43"/>
      <c r="T361" s="42"/>
      <c r="U361" s="42"/>
    </row>
    <row r="362" spans="1:35" x14ac:dyDescent="0.3">
      <c r="B362" s="235" t="s">
        <v>302</v>
      </c>
      <c r="C362" s="233" t="s">
        <v>452</v>
      </c>
      <c r="D362" s="237" t="s">
        <v>453</v>
      </c>
      <c r="E362" s="238"/>
      <c r="F362" s="239"/>
      <c r="G362" s="233" t="s">
        <v>168</v>
      </c>
      <c r="R362" s="235" t="s">
        <v>302</v>
      </c>
      <c r="S362" s="233" t="s">
        <v>454</v>
      </c>
      <c r="T362" s="237" t="s">
        <v>453</v>
      </c>
      <c r="U362" s="238"/>
      <c r="V362" s="239"/>
      <c r="W362" s="233" t="s">
        <v>168</v>
      </c>
    </row>
    <row r="363" spans="1:35" x14ac:dyDescent="0.3">
      <c r="B363" s="236"/>
      <c r="C363" s="234"/>
      <c r="D363" s="127"/>
      <c r="E363" s="127" t="s">
        <v>428</v>
      </c>
      <c r="F363" s="127" t="s">
        <v>429</v>
      </c>
      <c r="G363" s="234"/>
      <c r="R363" s="236"/>
      <c r="S363" s="234"/>
      <c r="T363" s="127"/>
      <c r="U363" s="127" t="s">
        <v>428</v>
      </c>
      <c r="V363" s="127" t="s">
        <v>429</v>
      </c>
      <c r="W363" s="234"/>
    </row>
    <row r="364" spans="1:35" x14ac:dyDescent="0.3">
      <c r="B364" s="128">
        <v>0</v>
      </c>
      <c r="C364" s="129" t="s">
        <v>430</v>
      </c>
      <c r="D364" s="70"/>
      <c r="E364" s="142">
        <v>3.8090000000000002</v>
      </c>
      <c r="F364" s="70">
        <v>3.794</v>
      </c>
      <c r="G364" s="128" t="s">
        <v>174</v>
      </c>
      <c r="R364" s="128">
        <v>0</v>
      </c>
      <c r="S364" s="129" t="s">
        <v>430</v>
      </c>
      <c r="T364" s="70"/>
      <c r="U364" s="142">
        <v>3.968</v>
      </c>
      <c r="V364" s="70">
        <v>4.0890000000000004</v>
      </c>
      <c r="W364" s="128" t="s">
        <v>174</v>
      </c>
    </row>
    <row r="365" spans="1:35" x14ac:dyDescent="0.3">
      <c r="B365" s="128">
        <v>1</v>
      </c>
      <c r="C365" s="129" t="s">
        <v>431</v>
      </c>
      <c r="D365" s="70"/>
      <c r="E365" s="142">
        <v>3.9119999999999999</v>
      </c>
      <c r="F365" s="70">
        <v>3.8940000000000001</v>
      </c>
      <c r="G365" s="128" t="s">
        <v>174</v>
      </c>
      <c r="R365" s="128">
        <v>1</v>
      </c>
      <c r="S365" s="129" t="s">
        <v>431</v>
      </c>
      <c r="T365" s="70"/>
      <c r="U365" s="142">
        <v>3.887</v>
      </c>
      <c r="V365" s="70">
        <v>4.0149999999999997</v>
      </c>
      <c r="W365" s="128" t="s">
        <v>174</v>
      </c>
    </row>
    <row r="366" spans="1:35" x14ac:dyDescent="0.3">
      <c r="B366" s="128">
        <v>2</v>
      </c>
      <c r="C366" s="129" t="s">
        <v>432</v>
      </c>
      <c r="D366" s="70"/>
      <c r="E366" s="142">
        <v>4.01</v>
      </c>
      <c r="F366" s="70">
        <v>3.9940000000000002</v>
      </c>
      <c r="G366" s="128" t="s">
        <v>174</v>
      </c>
      <c r="R366" s="128">
        <v>2</v>
      </c>
      <c r="S366" s="129" t="s">
        <v>432</v>
      </c>
      <c r="T366" s="70"/>
      <c r="U366" s="142">
        <v>3.8079999999999998</v>
      </c>
      <c r="V366" s="70">
        <v>3.9409999999999998</v>
      </c>
      <c r="W366" s="128" t="s">
        <v>174</v>
      </c>
    </row>
    <row r="367" spans="1:35" x14ac:dyDescent="0.3">
      <c r="B367" s="128">
        <v>3</v>
      </c>
      <c r="C367" s="129" t="s">
        <v>433</v>
      </c>
      <c r="D367" s="70"/>
      <c r="E367" s="142">
        <v>4.1109999999999998</v>
      </c>
      <c r="F367" s="70">
        <v>4.093</v>
      </c>
      <c r="G367" s="128" t="s">
        <v>174</v>
      </c>
      <c r="R367" s="128">
        <v>3</v>
      </c>
      <c r="S367" s="129" t="s">
        <v>433</v>
      </c>
      <c r="T367" s="70"/>
      <c r="U367" s="142">
        <v>3.7389999999999999</v>
      </c>
      <c r="V367" s="70">
        <v>3.867</v>
      </c>
      <c r="W367" s="128" t="s">
        <v>174</v>
      </c>
    </row>
    <row r="368" spans="1:35" x14ac:dyDescent="0.3">
      <c r="B368" s="128">
        <v>4</v>
      </c>
      <c r="C368" s="129" t="s">
        <v>434</v>
      </c>
      <c r="D368" s="70"/>
      <c r="E368" s="142">
        <v>4.2110000000000003</v>
      </c>
      <c r="F368" s="70">
        <v>4.1929999999999996</v>
      </c>
      <c r="G368" s="128" t="s">
        <v>174</v>
      </c>
      <c r="R368" s="128">
        <v>4</v>
      </c>
      <c r="S368" s="129" t="s">
        <v>434</v>
      </c>
      <c r="T368" s="70"/>
      <c r="U368" s="142">
        <v>3.6890000000000001</v>
      </c>
      <c r="V368" s="70">
        <v>3.794</v>
      </c>
      <c r="W368" s="128" t="s">
        <v>174</v>
      </c>
    </row>
    <row r="369" spans="1:35" x14ac:dyDescent="0.3">
      <c r="B369" s="128">
        <v>5</v>
      </c>
      <c r="C369" s="129" t="s">
        <v>435</v>
      </c>
      <c r="D369" s="70"/>
      <c r="E369" s="142">
        <v>4.3109999999999999</v>
      </c>
      <c r="F369" s="70">
        <v>4.2930000000000001</v>
      </c>
      <c r="G369" s="128" t="s">
        <v>174</v>
      </c>
      <c r="R369" s="128">
        <v>5</v>
      </c>
      <c r="S369" s="129" t="s">
        <v>435</v>
      </c>
      <c r="T369" s="70"/>
      <c r="U369" s="142">
        <v>3.621</v>
      </c>
      <c r="V369" s="70">
        <v>3.72</v>
      </c>
      <c r="W369" s="128" t="s">
        <v>174</v>
      </c>
    </row>
    <row r="370" spans="1:35" x14ac:dyDescent="0.3">
      <c r="B370" s="128">
        <v>6</v>
      </c>
      <c r="C370" s="129" t="s">
        <v>436</v>
      </c>
      <c r="D370" s="70"/>
      <c r="E370" s="142">
        <v>4.4089999999999998</v>
      </c>
      <c r="F370" s="70">
        <v>4.3920000000000003</v>
      </c>
      <c r="G370" s="128" t="s">
        <v>174</v>
      </c>
      <c r="R370" s="128">
        <v>6</v>
      </c>
      <c r="S370" s="129" t="s">
        <v>436</v>
      </c>
      <c r="T370" s="70"/>
      <c r="U370" s="142">
        <v>3.544</v>
      </c>
      <c r="V370" s="70">
        <v>3.6459999999999999</v>
      </c>
      <c r="W370" s="128" t="s">
        <v>174</v>
      </c>
    </row>
    <row r="371" spans="1:35" x14ac:dyDescent="0.3">
      <c r="B371" s="128">
        <v>7</v>
      </c>
      <c r="C371" s="129" t="s">
        <v>437</v>
      </c>
      <c r="D371" s="70"/>
      <c r="E371" s="142">
        <v>4.51</v>
      </c>
      <c r="F371" s="70">
        <v>4.492</v>
      </c>
      <c r="G371" s="128" t="s">
        <v>174</v>
      </c>
      <c r="R371" s="128">
        <v>7</v>
      </c>
      <c r="S371" s="129" t="s">
        <v>437</v>
      </c>
      <c r="T371" s="70"/>
      <c r="U371" s="142">
        <v>3.47</v>
      </c>
      <c r="V371" s="70">
        <v>3.573</v>
      </c>
      <c r="W371" s="128" t="s">
        <v>174</v>
      </c>
    </row>
    <row r="372" spans="1:35" x14ac:dyDescent="0.3">
      <c r="B372" s="35"/>
      <c r="C372" s="41"/>
      <c r="R372" s="43"/>
      <c r="S372" s="43"/>
      <c r="T372" s="42"/>
      <c r="U372" s="42"/>
    </row>
    <row r="373" spans="1:35" x14ac:dyDescent="0.3">
      <c r="B373" s="35"/>
      <c r="C373" s="41"/>
      <c r="R373" s="43"/>
      <c r="S373" s="43"/>
      <c r="T373" s="42"/>
      <c r="U373" s="42"/>
    </row>
    <row r="374" spans="1:35" x14ac:dyDescent="0.3">
      <c r="B374" s="35"/>
      <c r="C374" s="41"/>
      <c r="R374" s="43"/>
      <c r="S374" s="43"/>
      <c r="T374" s="42"/>
      <c r="U374" s="42"/>
    </row>
    <row r="375" spans="1:35" x14ac:dyDescent="0.3">
      <c r="B375" s="35"/>
      <c r="C375" s="41"/>
      <c r="R375" s="43"/>
      <c r="S375" s="43"/>
      <c r="T375" s="42"/>
      <c r="U375" s="42"/>
    </row>
    <row r="376" spans="1:35" x14ac:dyDescent="0.3">
      <c r="B376" s="35"/>
      <c r="C376" s="41"/>
      <c r="R376" s="43"/>
      <c r="S376" s="43"/>
      <c r="T376" s="42"/>
      <c r="U376" s="42"/>
    </row>
    <row r="377" spans="1:35" x14ac:dyDescent="0.3">
      <c r="B377" s="35"/>
      <c r="C377" s="41"/>
      <c r="R377" s="43"/>
      <c r="S377" s="43"/>
      <c r="T377" s="42"/>
      <c r="U377" s="42"/>
    </row>
    <row r="378" spans="1:35" x14ac:dyDescent="0.3">
      <c r="B378" s="35"/>
      <c r="C378" s="41"/>
      <c r="R378" s="43"/>
      <c r="S378" s="43"/>
      <c r="T378" s="42"/>
      <c r="U378" s="42"/>
    </row>
    <row r="379" spans="1:35" x14ac:dyDescent="0.3">
      <c r="A379" s="37">
        <v>10</v>
      </c>
      <c r="B379" s="37" t="s">
        <v>286</v>
      </c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</row>
    <row r="380" spans="1:35" x14ac:dyDescent="0.3">
      <c r="B380" s="140" t="s">
        <v>455</v>
      </c>
      <c r="C380" s="141" t="s">
        <v>421</v>
      </c>
      <c r="R380" s="242" t="s">
        <v>456</v>
      </c>
      <c r="S380" s="243"/>
      <c r="T380" s="240" t="s">
        <v>423</v>
      </c>
      <c r="U380" s="240"/>
    </row>
    <row r="381" spans="1:35" x14ac:dyDescent="0.3">
      <c r="B381" s="35"/>
      <c r="C381" s="41"/>
      <c r="R381" s="43"/>
      <c r="S381" s="43"/>
      <c r="T381" s="42"/>
      <c r="U381" s="42"/>
    </row>
    <row r="382" spans="1:35" x14ac:dyDescent="0.3">
      <c r="B382" s="235" t="s">
        <v>302</v>
      </c>
      <c r="C382" s="233" t="s">
        <v>457</v>
      </c>
      <c r="D382" s="237" t="s">
        <v>458</v>
      </c>
      <c r="E382" s="238"/>
      <c r="F382" s="239"/>
      <c r="G382" s="233" t="s">
        <v>168</v>
      </c>
      <c r="R382" s="235" t="s">
        <v>302</v>
      </c>
      <c r="S382" s="233" t="s">
        <v>459</v>
      </c>
      <c r="T382" s="237" t="s">
        <v>458</v>
      </c>
      <c r="U382" s="238"/>
      <c r="V382" s="239"/>
      <c r="W382" s="233" t="s">
        <v>168</v>
      </c>
    </row>
    <row r="383" spans="1:35" x14ac:dyDescent="0.3">
      <c r="B383" s="236"/>
      <c r="C383" s="234"/>
      <c r="D383" s="127"/>
      <c r="E383" s="127" t="s">
        <v>428</v>
      </c>
      <c r="F383" s="127" t="s">
        <v>429</v>
      </c>
      <c r="G383" s="234"/>
      <c r="R383" s="236"/>
      <c r="S383" s="234"/>
      <c r="T383" s="127"/>
      <c r="U383" s="127" t="s">
        <v>428</v>
      </c>
      <c r="V383" s="127" t="s">
        <v>429</v>
      </c>
      <c r="W383" s="234"/>
    </row>
    <row r="384" spans="1:35" x14ac:dyDescent="0.3">
      <c r="B384" s="128">
        <v>0</v>
      </c>
      <c r="C384" s="129" t="s">
        <v>430</v>
      </c>
      <c r="D384" s="70"/>
      <c r="E384" s="142">
        <v>5.851</v>
      </c>
      <c r="F384" s="70">
        <v>5.806</v>
      </c>
      <c r="G384" s="128" t="s">
        <v>174</v>
      </c>
      <c r="R384" s="128">
        <v>0</v>
      </c>
      <c r="S384" s="129" t="s">
        <v>430</v>
      </c>
      <c r="T384" s="70"/>
      <c r="U384" s="142">
        <v>5.2069999999999999</v>
      </c>
      <c r="V384" s="70">
        <v>5.3570000000000002</v>
      </c>
      <c r="W384" s="128" t="s">
        <v>174</v>
      </c>
    </row>
    <row r="385" spans="1:35" x14ac:dyDescent="0.3">
      <c r="B385" s="128">
        <v>1</v>
      </c>
      <c r="C385" s="129" t="s">
        <v>431</v>
      </c>
      <c r="D385" s="70"/>
      <c r="E385" s="142">
        <v>5.9509999999999996</v>
      </c>
      <c r="F385" s="70">
        <v>5.9050000000000002</v>
      </c>
      <c r="G385" s="128" t="s">
        <v>174</v>
      </c>
      <c r="R385" s="128">
        <v>1</v>
      </c>
      <c r="S385" s="129" t="s">
        <v>431</v>
      </c>
      <c r="T385" s="70"/>
      <c r="U385" s="142">
        <v>5.3120000000000003</v>
      </c>
      <c r="V385" s="70">
        <v>5.4690000000000003</v>
      </c>
      <c r="W385" s="128" t="s">
        <v>174</v>
      </c>
    </row>
    <row r="386" spans="1:35" x14ac:dyDescent="0.3">
      <c r="B386" s="128">
        <v>2</v>
      </c>
      <c r="C386" s="129" t="s">
        <v>432</v>
      </c>
      <c r="D386" s="70"/>
      <c r="E386" s="142">
        <v>6.0540000000000003</v>
      </c>
      <c r="F386" s="70">
        <v>6.0049999999999999</v>
      </c>
      <c r="G386" s="128" t="s">
        <v>174</v>
      </c>
      <c r="R386" s="128">
        <v>2</v>
      </c>
      <c r="S386" s="129" t="s">
        <v>432</v>
      </c>
      <c r="T386" s="70"/>
      <c r="U386" s="142">
        <v>5.4119999999999999</v>
      </c>
      <c r="V386" s="70">
        <v>5.5819999999999999</v>
      </c>
      <c r="W386" s="128" t="s">
        <v>174</v>
      </c>
    </row>
    <row r="387" spans="1:35" x14ac:dyDescent="0.3">
      <c r="B387" s="128">
        <v>3</v>
      </c>
      <c r="C387" s="129" t="s">
        <v>433</v>
      </c>
      <c r="D387" s="70"/>
      <c r="E387" s="142">
        <v>6.1539999999999999</v>
      </c>
      <c r="F387" s="70">
        <v>6.1059999999999999</v>
      </c>
      <c r="G387" s="128" t="s">
        <v>174</v>
      </c>
      <c r="R387" s="128">
        <v>3</v>
      </c>
      <c r="S387" s="129" t="s">
        <v>433</v>
      </c>
      <c r="T387" s="70"/>
      <c r="U387" s="142">
        <v>5.5179999999999998</v>
      </c>
      <c r="V387" s="70">
        <v>5.6929999999999996</v>
      </c>
      <c r="W387" s="128" t="s">
        <v>174</v>
      </c>
    </row>
    <row r="388" spans="1:35" x14ac:dyDescent="0.3">
      <c r="B388" s="35"/>
      <c r="C388" s="41"/>
      <c r="R388" s="128">
        <v>4</v>
      </c>
      <c r="S388" s="129" t="s">
        <v>434</v>
      </c>
      <c r="T388" s="70"/>
      <c r="U388" s="142">
        <v>5.65</v>
      </c>
      <c r="V388" s="70">
        <v>5.806</v>
      </c>
      <c r="W388" s="128" t="s">
        <v>174</v>
      </c>
    </row>
    <row r="389" spans="1:35" x14ac:dyDescent="0.3">
      <c r="B389" s="35"/>
      <c r="C389" s="41"/>
      <c r="R389" s="128">
        <v>5</v>
      </c>
      <c r="S389" s="129" t="s">
        <v>435</v>
      </c>
      <c r="T389" s="70"/>
      <c r="U389" s="142">
        <v>5.75</v>
      </c>
      <c r="V389" s="70">
        <v>5.9180000000000001</v>
      </c>
      <c r="W389" s="128" t="s">
        <v>174</v>
      </c>
    </row>
    <row r="390" spans="1:35" x14ac:dyDescent="0.3">
      <c r="B390" s="35"/>
      <c r="C390" s="41"/>
      <c r="R390" s="128">
        <v>6</v>
      </c>
      <c r="S390" s="129" t="s">
        <v>436</v>
      </c>
      <c r="T390" s="70"/>
      <c r="U390" s="142">
        <v>5.851</v>
      </c>
      <c r="V390" s="70">
        <v>6.0309999999999997</v>
      </c>
      <c r="W390" s="128" t="s">
        <v>174</v>
      </c>
    </row>
    <row r="391" spans="1:35" x14ac:dyDescent="0.3">
      <c r="B391" s="35"/>
      <c r="C391" s="41"/>
      <c r="R391" s="128">
        <v>7</v>
      </c>
      <c r="S391" s="129" t="s">
        <v>437</v>
      </c>
      <c r="T391" s="70"/>
      <c r="U391" s="142">
        <v>5.9589999999999996</v>
      </c>
      <c r="V391" s="70">
        <v>6.1429999999999998</v>
      </c>
      <c r="W391" s="128" t="s">
        <v>174</v>
      </c>
    </row>
    <row r="392" spans="1:35" x14ac:dyDescent="0.3">
      <c r="B392" s="35"/>
      <c r="C392" s="41"/>
      <c r="R392" s="30"/>
      <c r="S392" s="66"/>
      <c r="W392" s="30"/>
    </row>
    <row r="393" spans="1:35" x14ac:dyDescent="0.3">
      <c r="B393" s="35"/>
      <c r="C393" s="41"/>
      <c r="R393" s="30"/>
      <c r="S393" s="66"/>
      <c r="W393" s="30"/>
    </row>
    <row r="395" spans="1:35" x14ac:dyDescent="0.3">
      <c r="A395" s="37">
        <v>11</v>
      </c>
      <c r="B395" s="37" t="s">
        <v>285</v>
      </c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</row>
    <row r="396" spans="1:35" x14ac:dyDescent="0.3">
      <c r="B396" s="140" t="s">
        <v>460</v>
      </c>
      <c r="C396" s="141" t="s">
        <v>421</v>
      </c>
      <c r="R396" s="242" t="s">
        <v>461</v>
      </c>
      <c r="S396" s="243"/>
      <c r="T396" s="240" t="s">
        <v>423</v>
      </c>
      <c r="U396" s="240"/>
    </row>
    <row r="398" spans="1:35" x14ac:dyDescent="0.3">
      <c r="B398" s="235" t="s">
        <v>302</v>
      </c>
      <c r="C398" s="233" t="s">
        <v>462</v>
      </c>
      <c r="D398" s="237" t="s">
        <v>463</v>
      </c>
      <c r="E398" s="238"/>
      <c r="F398" s="239"/>
      <c r="G398" s="233" t="s">
        <v>168</v>
      </c>
      <c r="R398" s="235" t="s">
        <v>302</v>
      </c>
      <c r="S398" s="233" t="s">
        <v>464</v>
      </c>
      <c r="T398" s="237" t="s">
        <v>463</v>
      </c>
      <c r="U398" s="238"/>
      <c r="V398" s="239"/>
      <c r="W398" s="233" t="s">
        <v>168</v>
      </c>
    </row>
    <row r="399" spans="1:35" x14ac:dyDescent="0.3">
      <c r="B399" s="236"/>
      <c r="C399" s="234"/>
      <c r="D399" s="127" t="s">
        <v>465</v>
      </c>
      <c r="E399" s="127" t="s">
        <v>466</v>
      </c>
      <c r="F399" s="127" t="s">
        <v>429</v>
      </c>
      <c r="G399" s="234"/>
      <c r="R399" s="236"/>
      <c r="S399" s="234"/>
      <c r="T399" s="127"/>
      <c r="U399" s="127" t="s">
        <v>467</v>
      </c>
      <c r="V399" s="127" t="s">
        <v>429</v>
      </c>
      <c r="W399" s="234"/>
    </row>
    <row r="400" spans="1:35" x14ac:dyDescent="0.3">
      <c r="B400" s="128">
        <v>0</v>
      </c>
      <c r="C400" s="129" t="s">
        <v>430</v>
      </c>
      <c r="D400" s="70"/>
      <c r="E400" s="142">
        <v>3.8090000000000002</v>
      </c>
      <c r="F400" s="70">
        <v>3.794</v>
      </c>
      <c r="G400" s="128" t="s">
        <v>174</v>
      </c>
      <c r="R400" s="128">
        <v>0</v>
      </c>
      <c r="S400" s="129" t="s">
        <v>430</v>
      </c>
      <c r="T400" s="70"/>
      <c r="U400" s="142">
        <v>3.968</v>
      </c>
      <c r="V400" s="70">
        <v>4.0890000000000004</v>
      </c>
      <c r="W400" s="128" t="s">
        <v>174</v>
      </c>
    </row>
    <row r="401" spans="2:23" x14ac:dyDescent="0.3">
      <c r="B401" s="128">
        <v>1</v>
      </c>
      <c r="C401" s="129" t="s">
        <v>431</v>
      </c>
      <c r="D401" s="70"/>
      <c r="E401" s="142">
        <v>3.9119999999999999</v>
      </c>
      <c r="F401" s="70">
        <v>3.8940000000000001</v>
      </c>
      <c r="G401" s="128" t="s">
        <v>174</v>
      </c>
      <c r="R401" s="128">
        <v>1</v>
      </c>
      <c r="S401" s="129" t="s">
        <v>431</v>
      </c>
      <c r="T401" s="70"/>
      <c r="U401" s="142">
        <v>3.887</v>
      </c>
      <c r="V401" s="70">
        <v>4.0149999999999997</v>
      </c>
      <c r="W401" s="128" t="s">
        <v>174</v>
      </c>
    </row>
    <row r="402" spans="2:23" x14ac:dyDescent="0.3">
      <c r="B402" s="128">
        <v>2</v>
      </c>
      <c r="C402" s="129" t="s">
        <v>432</v>
      </c>
      <c r="D402" s="70"/>
      <c r="E402" s="142">
        <v>4.01</v>
      </c>
      <c r="F402" s="70">
        <v>3.9940000000000002</v>
      </c>
      <c r="G402" s="128" t="s">
        <v>174</v>
      </c>
      <c r="R402" s="128">
        <v>2</v>
      </c>
      <c r="S402" s="129" t="s">
        <v>432</v>
      </c>
      <c r="T402" s="70"/>
      <c r="U402" s="142">
        <v>3.8079999999999998</v>
      </c>
      <c r="V402" s="70">
        <v>3.9409999999999998</v>
      </c>
      <c r="W402" s="128" t="s">
        <v>174</v>
      </c>
    </row>
    <row r="403" spans="2:23" x14ac:dyDescent="0.3">
      <c r="B403" s="128">
        <v>3</v>
      </c>
      <c r="C403" s="129" t="s">
        <v>433</v>
      </c>
      <c r="D403" s="70"/>
      <c r="E403" s="142">
        <v>4.1109999999999998</v>
      </c>
      <c r="F403" s="70">
        <v>4.093</v>
      </c>
      <c r="G403" s="128" t="s">
        <v>174</v>
      </c>
      <c r="R403" s="128">
        <v>3</v>
      </c>
      <c r="S403" s="129" t="s">
        <v>433</v>
      </c>
      <c r="T403" s="70"/>
      <c r="U403" s="142">
        <v>3.7389999999999999</v>
      </c>
      <c r="V403" s="70">
        <v>3.867</v>
      </c>
      <c r="W403" s="128" t="s">
        <v>174</v>
      </c>
    </row>
    <row r="404" spans="2:23" x14ac:dyDescent="0.3">
      <c r="B404" s="128">
        <v>4</v>
      </c>
      <c r="C404" s="129" t="s">
        <v>434</v>
      </c>
      <c r="D404" s="70"/>
      <c r="E404" s="142">
        <v>4.2110000000000003</v>
      </c>
      <c r="F404" s="70">
        <v>4.1929999999999996</v>
      </c>
      <c r="G404" s="128" t="s">
        <v>174</v>
      </c>
      <c r="R404" s="128">
        <v>4</v>
      </c>
      <c r="S404" s="129" t="s">
        <v>434</v>
      </c>
      <c r="T404" s="70"/>
      <c r="U404" s="142">
        <v>3.6890000000000001</v>
      </c>
      <c r="V404" s="70">
        <v>3.794</v>
      </c>
      <c r="W404" s="128" t="s">
        <v>174</v>
      </c>
    </row>
    <row r="405" spans="2:23" x14ac:dyDescent="0.3">
      <c r="B405" s="128">
        <v>5</v>
      </c>
      <c r="C405" s="129" t="s">
        <v>435</v>
      </c>
      <c r="D405" s="70"/>
      <c r="E405" s="142">
        <v>4.3109999999999999</v>
      </c>
      <c r="F405" s="70">
        <v>4.2930000000000001</v>
      </c>
      <c r="G405" s="128" t="s">
        <v>174</v>
      </c>
      <c r="R405" s="128">
        <v>5</v>
      </c>
      <c r="S405" s="129" t="s">
        <v>435</v>
      </c>
      <c r="T405" s="70"/>
      <c r="U405" s="142">
        <v>3.621</v>
      </c>
      <c r="V405" s="70">
        <v>3.72</v>
      </c>
      <c r="W405" s="128" t="s">
        <v>174</v>
      </c>
    </row>
    <row r="406" spans="2:23" x14ac:dyDescent="0.3">
      <c r="B406" s="128">
        <v>6</v>
      </c>
      <c r="C406" s="129" t="s">
        <v>436</v>
      </c>
      <c r="D406" s="70"/>
      <c r="E406" s="142">
        <v>4.4089999999999998</v>
      </c>
      <c r="F406" s="70">
        <v>4.3920000000000003</v>
      </c>
      <c r="G406" s="128" t="s">
        <v>174</v>
      </c>
      <c r="R406" s="128">
        <v>6</v>
      </c>
      <c r="S406" s="129" t="s">
        <v>436</v>
      </c>
      <c r="T406" s="70"/>
      <c r="U406" s="142">
        <v>3.544</v>
      </c>
      <c r="V406" s="70">
        <v>3.6459999999999999</v>
      </c>
      <c r="W406" s="128" t="s">
        <v>174</v>
      </c>
    </row>
    <row r="407" spans="2:23" x14ac:dyDescent="0.3">
      <c r="B407" s="128">
        <v>7</v>
      </c>
      <c r="C407" s="129" t="s">
        <v>437</v>
      </c>
      <c r="D407" s="70"/>
      <c r="E407" s="142">
        <v>4.51</v>
      </c>
      <c r="F407" s="70">
        <v>4.492</v>
      </c>
      <c r="G407" s="128" t="s">
        <v>174</v>
      </c>
      <c r="R407" s="128">
        <v>7</v>
      </c>
      <c r="S407" s="129" t="s">
        <v>437</v>
      </c>
      <c r="T407" s="70"/>
      <c r="U407" s="142">
        <v>3.47</v>
      </c>
      <c r="V407" s="70">
        <v>3.573</v>
      </c>
      <c r="W407" s="128" t="s">
        <v>174</v>
      </c>
    </row>
  </sheetData>
  <mergeCells count="61">
    <mergeCell ref="S302:S303"/>
    <mergeCell ref="T302:V302"/>
    <mergeCell ref="W302:W303"/>
    <mergeCell ref="R360:S360"/>
    <mergeCell ref="R302:R303"/>
    <mergeCell ref="R398:R399"/>
    <mergeCell ref="S398:S399"/>
    <mergeCell ref="T398:V398"/>
    <mergeCell ref="W398:W399"/>
    <mergeCell ref="T362:V362"/>
    <mergeCell ref="W362:W363"/>
    <mergeCell ref="R382:R383"/>
    <mergeCell ref="S382:S383"/>
    <mergeCell ref="T382:V382"/>
    <mergeCell ref="W382:W383"/>
    <mergeCell ref="R396:S396"/>
    <mergeCell ref="R362:R363"/>
    <mergeCell ref="S362:S363"/>
    <mergeCell ref="T396:U396"/>
    <mergeCell ref="R380:S380"/>
    <mergeCell ref="B398:B399"/>
    <mergeCell ref="C398:C399"/>
    <mergeCell ref="D398:F398"/>
    <mergeCell ref="G398:G399"/>
    <mergeCell ref="B362:B363"/>
    <mergeCell ref="C362:C363"/>
    <mergeCell ref="D362:F362"/>
    <mergeCell ref="G362:G363"/>
    <mergeCell ref="B382:B383"/>
    <mergeCell ref="C382:C383"/>
    <mergeCell ref="D382:F382"/>
    <mergeCell ref="G382:G383"/>
    <mergeCell ref="B302:B303"/>
    <mergeCell ref="C302:C303"/>
    <mergeCell ref="D302:F302"/>
    <mergeCell ref="G302:G303"/>
    <mergeCell ref="B324:B325"/>
    <mergeCell ref="C324:C325"/>
    <mergeCell ref="D324:F324"/>
    <mergeCell ref="G324:G325"/>
    <mergeCell ref="B125:B126"/>
    <mergeCell ref="C125:C126"/>
    <mergeCell ref="D125:F125"/>
    <mergeCell ref="G125:G126"/>
    <mergeCell ref="B264:B265"/>
    <mergeCell ref="C264:C265"/>
    <mergeCell ref="D264:F264"/>
    <mergeCell ref="G264:G265"/>
    <mergeCell ref="T262:U262"/>
    <mergeCell ref="T300:U300"/>
    <mergeCell ref="T322:U322"/>
    <mergeCell ref="T360:U360"/>
    <mergeCell ref="T380:U380"/>
    <mergeCell ref="AC264:AC265"/>
    <mergeCell ref="W324:W325"/>
    <mergeCell ref="X324:X325"/>
    <mergeCell ref="Y324:AA324"/>
    <mergeCell ref="AB324:AB325"/>
    <mergeCell ref="X264:X265"/>
    <mergeCell ref="Y264:Y265"/>
    <mergeCell ref="Z264:AB264"/>
  </mergeCells>
  <hyperlinks>
    <hyperlink ref="B1" location="TestMatrix!A1" display="BACK TO TESTMATRIX" xr:uid="{25F7C14C-F991-4422-9DF2-1A2085D22517}"/>
  </hyperlinks>
  <pageMargins left="0.7" right="0.7" top="0.75" bottom="0.75" header="0.3" footer="0.3"/>
  <pageSetup paperSize="9"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BBE9-99C5-441C-B56D-31873A74B1D1}">
  <sheetPr>
    <tabColor rgb="FF595959"/>
    <pageSetUpPr autoPageBreaks="0"/>
  </sheetPr>
  <dimension ref="A1"/>
  <sheetViews>
    <sheetView workbookViewId="0"/>
  </sheetViews>
  <sheetFormatPr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5C16-8C0B-43D3-80DB-63B646A59B1C}">
  <sheetPr>
    <tabColor rgb="FF595959"/>
    <pageSetUpPr autoPageBreaks="0"/>
  </sheetPr>
  <dimension ref="A1"/>
  <sheetViews>
    <sheetView workbookViewId="0">
      <selection activeCell="I11" sqref="I11"/>
    </sheetView>
  </sheetViews>
  <sheetFormatPr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C745-8BBE-4BA4-90A2-388DEB6C4E48}">
  <sheetPr>
    <pageSetUpPr autoPageBreaks="0"/>
  </sheetPr>
  <dimension ref="C3:M43"/>
  <sheetViews>
    <sheetView workbookViewId="0">
      <selection activeCell="H10" sqref="H10"/>
    </sheetView>
  </sheetViews>
  <sheetFormatPr defaultRowHeight="14.4" x14ac:dyDescent="0.3"/>
  <cols>
    <col min="3" max="3" width="24.33203125" customWidth="1"/>
    <col min="12" max="12" width="25.5546875" customWidth="1"/>
    <col min="13" max="13" width="21.33203125" customWidth="1"/>
  </cols>
  <sheetData>
    <row r="3" spans="3:12" x14ac:dyDescent="0.3">
      <c r="C3" s="160" t="s">
        <v>468</v>
      </c>
      <c r="E3" t="s">
        <v>469</v>
      </c>
      <c r="L3" s="87" t="s">
        <v>470</v>
      </c>
    </row>
    <row r="4" spans="3:12" ht="28.8" x14ac:dyDescent="0.3">
      <c r="C4" s="160" t="s">
        <v>471</v>
      </c>
      <c r="E4" t="s">
        <v>469</v>
      </c>
      <c r="L4" s="145" t="s">
        <v>472</v>
      </c>
    </row>
    <row r="5" spans="3:12" x14ac:dyDescent="0.3">
      <c r="C5" s="160" t="s">
        <v>473</v>
      </c>
      <c r="E5" t="s">
        <v>474</v>
      </c>
      <c r="L5" s="87" t="s">
        <v>475</v>
      </c>
    </row>
    <row r="6" spans="3:12" x14ac:dyDescent="0.3">
      <c r="C6" s="160" t="s">
        <v>476</v>
      </c>
      <c r="E6" t="s">
        <v>474</v>
      </c>
      <c r="L6" s="145" t="s">
        <v>477</v>
      </c>
    </row>
    <row r="7" spans="3:12" x14ac:dyDescent="0.3">
      <c r="C7" s="160" t="s">
        <v>292</v>
      </c>
      <c r="E7" t="s">
        <v>469</v>
      </c>
      <c r="L7" s="87" t="s">
        <v>478</v>
      </c>
    </row>
    <row r="8" spans="3:12" x14ac:dyDescent="0.3">
      <c r="C8" s="160"/>
      <c r="L8" s="87" t="s">
        <v>479</v>
      </c>
    </row>
    <row r="9" spans="3:12" ht="28.8" x14ac:dyDescent="0.3">
      <c r="C9" s="160" t="s">
        <v>480</v>
      </c>
      <c r="E9" t="s">
        <v>481</v>
      </c>
      <c r="L9" s="145" t="s">
        <v>482</v>
      </c>
    </row>
    <row r="10" spans="3:12" ht="28.8" x14ac:dyDescent="0.3">
      <c r="C10" s="160" t="s">
        <v>46</v>
      </c>
      <c r="E10" t="s">
        <v>481</v>
      </c>
      <c r="L10" s="145" t="s">
        <v>483</v>
      </c>
    </row>
    <row r="11" spans="3:12" x14ac:dyDescent="0.3">
      <c r="C11" s="160" t="s">
        <v>484</v>
      </c>
      <c r="E11" t="s">
        <v>481</v>
      </c>
      <c r="L11" s="87" t="s">
        <v>485</v>
      </c>
    </row>
    <row r="12" spans="3:12" x14ac:dyDescent="0.3">
      <c r="C12" s="160" t="s">
        <v>486</v>
      </c>
      <c r="E12" t="s">
        <v>481</v>
      </c>
      <c r="L12" s="87" t="s">
        <v>487</v>
      </c>
    </row>
    <row r="13" spans="3:12" x14ac:dyDescent="0.3">
      <c r="C13" s="160" t="s">
        <v>488</v>
      </c>
      <c r="E13" t="s">
        <v>469</v>
      </c>
      <c r="L13" s="87" t="s">
        <v>489</v>
      </c>
    </row>
    <row r="14" spans="3:12" x14ac:dyDescent="0.3">
      <c r="C14" s="161" t="s">
        <v>490</v>
      </c>
      <c r="L14" s="87" t="s">
        <v>491</v>
      </c>
    </row>
    <row r="15" spans="3:12" ht="28.8" x14ac:dyDescent="0.3">
      <c r="C15" s="161" t="s">
        <v>492</v>
      </c>
      <c r="L15" s="145" t="s">
        <v>493</v>
      </c>
    </row>
    <row r="16" spans="3:12" x14ac:dyDescent="0.3">
      <c r="C16" s="162" t="s">
        <v>494</v>
      </c>
      <c r="L16" s="145" t="s">
        <v>495</v>
      </c>
    </row>
    <row r="17" spans="3:12" x14ac:dyDescent="0.3">
      <c r="C17" s="162" t="s">
        <v>496</v>
      </c>
      <c r="L17" s="67" t="s">
        <v>497</v>
      </c>
    </row>
    <row r="18" spans="3:12" x14ac:dyDescent="0.3">
      <c r="C18" s="162" t="s">
        <v>498</v>
      </c>
      <c r="L18" s="67" t="s">
        <v>499</v>
      </c>
    </row>
    <row r="19" spans="3:12" x14ac:dyDescent="0.3">
      <c r="C19" s="160" t="s">
        <v>293</v>
      </c>
      <c r="E19" t="s">
        <v>469</v>
      </c>
      <c r="L19" s="67" t="s">
        <v>500</v>
      </c>
    </row>
    <row r="20" spans="3:12" x14ac:dyDescent="0.3">
      <c r="C20" s="160" t="s">
        <v>294</v>
      </c>
      <c r="E20" t="s">
        <v>469</v>
      </c>
      <c r="L20" s="67" t="s">
        <v>501</v>
      </c>
    </row>
    <row r="21" spans="3:12" x14ac:dyDescent="0.3">
      <c r="C21" s="160" t="s">
        <v>295</v>
      </c>
      <c r="E21" t="s">
        <v>469</v>
      </c>
      <c r="L21" s="67" t="s">
        <v>502</v>
      </c>
    </row>
    <row r="22" spans="3:12" x14ac:dyDescent="0.3">
      <c r="C22" s="162" t="s">
        <v>296</v>
      </c>
      <c r="E22" t="s">
        <v>469</v>
      </c>
      <c r="L22" s="67" t="s">
        <v>503</v>
      </c>
    </row>
    <row r="23" spans="3:12" x14ac:dyDescent="0.3">
      <c r="C23" s="162" t="s">
        <v>297</v>
      </c>
      <c r="E23" t="s">
        <v>469</v>
      </c>
      <c r="L23" s="67" t="s">
        <v>504</v>
      </c>
    </row>
    <row r="24" spans="3:12" x14ac:dyDescent="0.3">
      <c r="C24" s="162" t="s">
        <v>298</v>
      </c>
      <c r="E24" t="s">
        <v>469</v>
      </c>
      <c r="L24" s="67" t="s">
        <v>505</v>
      </c>
    </row>
    <row r="25" spans="3:12" x14ac:dyDescent="0.3">
      <c r="C25" s="146"/>
      <c r="L25" s="67" t="s">
        <v>506</v>
      </c>
    </row>
    <row r="26" spans="3:12" x14ac:dyDescent="0.3">
      <c r="C26" s="147" t="s">
        <v>507</v>
      </c>
      <c r="L26" s="67" t="s">
        <v>508</v>
      </c>
    </row>
    <row r="27" spans="3:12" x14ac:dyDescent="0.3">
      <c r="C27" s="161" t="s">
        <v>509</v>
      </c>
      <c r="L27" s="67" t="s">
        <v>510</v>
      </c>
    </row>
    <row r="28" spans="3:12" x14ac:dyDescent="0.3">
      <c r="C28" s="161" t="s">
        <v>511</v>
      </c>
      <c r="L28" s="67" t="s">
        <v>512</v>
      </c>
    </row>
    <row r="29" spans="3:12" x14ac:dyDescent="0.3">
      <c r="C29" s="160" t="s">
        <v>289</v>
      </c>
      <c r="E29" t="s">
        <v>481</v>
      </c>
      <c r="L29" s="67" t="s">
        <v>513</v>
      </c>
    </row>
    <row r="30" spans="3:12" x14ac:dyDescent="0.3">
      <c r="C30" s="160" t="s">
        <v>290</v>
      </c>
      <c r="E30" t="s">
        <v>481</v>
      </c>
      <c r="L30" s="67" t="s">
        <v>514</v>
      </c>
    </row>
    <row r="31" spans="3:12" x14ac:dyDescent="0.3">
      <c r="C31" s="160" t="s">
        <v>515</v>
      </c>
      <c r="E31" t="s">
        <v>481</v>
      </c>
      <c r="L31" s="67" t="s">
        <v>516</v>
      </c>
    </row>
    <row r="32" spans="3:12" x14ac:dyDescent="0.3">
      <c r="C32" s="160" t="s">
        <v>517</v>
      </c>
      <c r="E32" t="s">
        <v>481</v>
      </c>
      <c r="L32" s="67" t="s">
        <v>518</v>
      </c>
    </row>
    <row r="33" spans="3:13" x14ac:dyDescent="0.3">
      <c r="C33" s="161" t="s">
        <v>519</v>
      </c>
      <c r="L33" s="67" t="s">
        <v>520</v>
      </c>
    </row>
    <row r="34" spans="3:13" x14ac:dyDescent="0.3">
      <c r="C34" s="161" t="s">
        <v>521</v>
      </c>
      <c r="L34" s="67" t="s">
        <v>522</v>
      </c>
    </row>
    <row r="35" spans="3:13" x14ac:dyDescent="0.3">
      <c r="C35" s="161" t="s">
        <v>523</v>
      </c>
      <c r="L35" s="67" t="s">
        <v>524</v>
      </c>
    </row>
    <row r="36" spans="3:13" x14ac:dyDescent="0.3">
      <c r="C36" s="148"/>
      <c r="L36" s="67" t="s">
        <v>525</v>
      </c>
    </row>
    <row r="37" spans="3:13" x14ac:dyDescent="0.3">
      <c r="C37" s="146" t="s">
        <v>526</v>
      </c>
      <c r="E37" t="s">
        <v>469</v>
      </c>
      <c r="L37" s="149" t="s">
        <v>527</v>
      </c>
    </row>
    <row r="38" spans="3:13" x14ac:dyDescent="0.3">
      <c r="C38" s="146" t="s">
        <v>528</v>
      </c>
      <c r="E38" t="s">
        <v>529</v>
      </c>
      <c r="L38" s="149" t="s">
        <v>530</v>
      </c>
    </row>
    <row r="39" spans="3:13" x14ac:dyDescent="0.3">
      <c r="C39" s="146"/>
      <c r="L39" s="77" t="s">
        <v>531</v>
      </c>
    </row>
    <row r="40" spans="3:13" x14ac:dyDescent="0.3">
      <c r="C40" s="146"/>
      <c r="L40" s="67" t="s">
        <v>532</v>
      </c>
    </row>
    <row r="41" spans="3:13" ht="28.8" x14ac:dyDescent="0.3">
      <c r="C41" s="147" t="s">
        <v>533</v>
      </c>
      <c r="L41" s="67" t="s">
        <v>534</v>
      </c>
    </row>
    <row r="42" spans="3:13" x14ac:dyDescent="0.3">
      <c r="C42" s="147" t="s">
        <v>535</v>
      </c>
      <c r="L42" s="67" t="s">
        <v>536</v>
      </c>
    </row>
    <row r="43" spans="3:13" x14ac:dyDescent="0.3">
      <c r="L43" s="145" t="s">
        <v>281</v>
      </c>
      <c r="M43" t="s">
        <v>481</v>
      </c>
    </row>
  </sheetData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2023 Qorvo US, Inc.
Qorvo Confidential &amp; Proprietary Information</oddFooter>
    <evenHeader>&amp;R&amp;"Arial,Regular"&amp;09&amp;K000000Classification | &amp;K00A1E0PRIVATE</evenHeader>
    <evenFooter>&amp;C&amp;"Arial,Regular"&amp;09&amp;K000000© 2023 Qorvo US, Inc.
Qorvo Confidential &amp; Proprietary Information</evenFooter>
    <firstHeader>&amp;R&amp;"Arial,Regular"&amp;09&amp;K000000Classification | &amp;K00A1E0PRIVATE</firstHeader>
    <firstFooter>&amp;C&amp;"Arial,Regular"&amp;09&amp;K000000© 2023 Qorvo US, Inc.
Qorvo Confidential &amp; Proprietary Information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F0F8F51FA45D43B17141BBCEA3B58D" ma:contentTypeVersion="17" ma:contentTypeDescription="Create a new document." ma:contentTypeScope="" ma:versionID="b8bd038979ea86979e6d304271833843">
  <xsd:schema xmlns:xsd="http://www.w3.org/2001/XMLSchema" xmlns:xs="http://www.w3.org/2001/XMLSchema" xmlns:p="http://schemas.microsoft.com/office/2006/metadata/properties" xmlns:ns2="5beceb0a-d594-4b60-a25b-bbb9b97c219e" xmlns:ns3="e2f4e390-7a00-4fe2-a04c-d01ddb39f1ff" xmlns:ns4="ba31fd1b-6b35-4407-8f3b-f4fb79b2600d" targetNamespace="http://schemas.microsoft.com/office/2006/metadata/properties" ma:root="true" ma:fieldsID="3f846ec15304f8adb801c1ba61971614" ns2:_="" ns3:_="" ns4:_="">
    <xsd:import namespace="5beceb0a-d594-4b60-a25b-bbb9b97c219e"/>
    <xsd:import namespace="e2f4e390-7a00-4fe2-a04c-d01ddb39f1ff"/>
    <xsd:import namespace="ba31fd1b-6b35-4407-8f3b-f4fb79b26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ceb0a-d594-4b60-a25b-bbb9b97c2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42a25c3-c025-40c7-af11-b10afcbe1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e390-7a00-4fe2-a04c-d01ddb39f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1fd1b-6b35-4407-8f3b-f4fb79b2600d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870dc552-bd43-4ffa-8669-fad87cd92a35}" ma:internalName="TaxCatchAll" ma:showField="CatchAllData" ma:web="ba31fd1b-6b35-4407-8f3b-f4fb79b260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4MjA0OTQxMy0yZDNlLTQwODMtYTU5Mi1hYzIzZjkxNTc1MzkiIG9yaWdpbj0idXNlclNlbGVjdGVkIj48ZWxlbWVudCB1aWQ9ImVlNzFlNDNjLTY5NTItNGFhMC1iYTkzLTFjMzk4MTQzOWEwNSIgdmFsdWU9IiIgeG1sbnM9Imh0dHA6Ly93d3cuYm9sZG9uamFtZXMuY29tLzIwMDgvMDEvc2llL2ludGVybmFsL2xhYmVsIiAvPjwvc2lzbD48VXNlck5hbWU+Q09SUFxtZDEwMTExNTwvVXNlck5hbWU+PERhdGVUaW1lPjEvMTUvMjAyMSA5OjU1OjIwIEFNPC9EYXRlVGltZT48TGFiZWxTdHJpbmc+VU5SRVNUUklDVEVEPC9MYWJlbFN0cmluZz48L2l0ZW0+PGl0ZW0+PHNpc2wgc2lzbFZlcnNpb249IjAiIHBvbGljeT0iODIwNDk0MTMtMmQzZS00MDgzLWE1OTItYWMyM2Y5MTU3NTM5IiBvcmlnaW49InVzZXJTZWxlY3RlZCI+PGVsZW1lbnQgdWlkPSI0ZDlkY2M3MS1mM2YyLTQ5OTYtYWE3Zi1hOWQzZjIyNDg4MzgiIHZhbHVlPSIiIHhtbG5zPSJodHRwOi8vd3d3LmJvbGRvbmphbWVzLmNvbS8yMDA4LzAxL3NpZS9pbnRlcm5hbC9sYWJlbCIgLz48ZWxlbWVudCB1aWQ9IjljN2VkYzMyLTdjNDEtNDkyOS05NTlhLTY5OWM4YzRlZmIwNiIgdmFsdWU9IiIgeG1sbnM9Imh0dHA6Ly93d3cuYm9sZG9uamFtZXMuY29tLzIwMDgvMDEvc2llL2ludGVybmFsL2xhYmVsIiAvPjxlbGVtZW50IHVpZD0iZGE4YzFmNmYtMmJlMy00MWVlLTg4NTEtNDY1OGMyNDYwZWY5IiB2YWx1ZT0iIiB4bWxucz0iaHR0cDovL3d3dy5ib2xkb25qYW1lcy5jb20vMjAwOC8wMS9zaWUvaW50ZXJuYWwvbGFiZWwiIC8+PC9zaXNsPjxVc2VyTmFtZT5DT1JQXGRsMDgwMDg4PC9Vc2VyTmFtZT48RGF0ZVRpbWU+Ni8yNS8yMDIxIDk6MTE6NTIgQU08L0RhdGVUaW1lPjxMYWJlbFN0cmluZz5QUklWQVRFPC9MYWJlbFN0cmluZz48L2l0ZW0+PC9sYWJlbEhpc3Rvcnk+</Value>
</WrappedLabelHistory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eceb0a-d594-4b60-a25b-bbb9b97c219e">
      <Terms xmlns="http://schemas.microsoft.com/office/infopath/2007/PartnerControls"/>
    </lcf76f155ced4ddcb4097134ff3c332f>
    <TaxCatchAll xmlns="ba31fd1b-6b35-4407-8f3b-f4fb79b2600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sisl xmlns:xsi="http://www.w3.org/2001/XMLSchema-instance" xmlns:xsd="http://www.w3.org/2001/XMLSchema" xmlns="http://www.boldonjames.com/2008/01/sie/internal/label" sislVersion="0" policy="82049413-2d3e-4083-a592-ac23f9157539" origin="userSelected">
  <element uid="4d9dcc71-f3f2-4996-aa7f-a9d3f2248838" value=""/>
  <element uid="9c7edc32-7c41-4929-959a-699c8c4efb06" value=""/>
  <element uid="da8c1f6f-2be3-41ee-8851-4658c2460ef9" value=""/>
</sisl>
</file>

<file path=customXml/itemProps1.xml><?xml version="1.0" encoding="utf-8"?>
<ds:datastoreItem xmlns:ds="http://schemas.openxmlformats.org/officeDocument/2006/customXml" ds:itemID="{CD9EBD03-E0BA-4B09-948F-083E37AE7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eceb0a-d594-4b60-a25b-bbb9b97c219e"/>
    <ds:schemaRef ds:uri="e2f4e390-7a00-4fe2-a04c-d01ddb39f1ff"/>
    <ds:schemaRef ds:uri="ba31fd1b-6b35-4407-8f3b-f4fb79b26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DB5205-7564-445F-879C-B16637C561EC}">
  <ds:schemaRefs>
    <ds:schemaRef ds:uri="http://www.w3.org/2001/XMLSchema"/>
    <ds:schemaRef ds:uri="http://www.boldonjames.com/2016/02/Classifier/internal/wrappedLabelHistory"/>
  </ds:schemaRefs>
</ds:datastoreItem>
</file>

<file path=customXml/itemProps3.xml><?xml version="1.0" encoding="utf-8"?>
<ds:datastoreItem xmlns:ds="http://schemas.openxmlformats.org/officeDocument/2006/customXml" ds:itemID="{64F9DEA9-B954-42B8-BFE6-1FC84B2ACC86}">
  <ds:schemaRefs>
    <ds:schemaRef ds:uri="ba31fd1b-6b35-4407-8f3b-f4fb79b2600d"/>
    <ds:schemaRef ds:uri="http://purl.org/dc/elements/1.1/"/>
    <ds:schemaRef ds:uri="http://schemas.microsoft.com/office/2006/metadata/properties"/>
    <ds:schemaRef ds:uri="5beceb0a-d594-4b60-a25b-bbb9b97c219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2f4e390-7a00-4fe2-a04c-d01ddb39f1ff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18BF91-1491-48ED-83C8-EFD2980B53A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B12A1802-F2AE-4247-A744-B273926BE7E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ChangeLog</vt:lpstr>
      <vt:lpstr>Overview</vt:lpstr>
      <vt:lpstr>MuxersDiagrams</vt:lpstr>
      <vt:lpstr>TrimFlow</vt:lpstr>
      <vt:lpstr>TestMatrix</vt:lpstr>
      <vt:lpstr>Trim Table</vt:lpstr>
      <vt:lpstr>RegMap</vt:lpstr>
      <vt:lpstr>Package Information&amp;PinOut</vt:lpstr>
      <vt:lpstr>Sheet3</vt:lpstr>
      <vt:lpstr>TestHardwareRequirement</vt:lpstr>
      <vt:lpstr>ScanTest</vt:lpstr>
      <vt:lpstr>NVM ProgInfo</vt:lpstr>
      <vt:lpstr>TRIMTARGET_bk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</dc:creator>
  <cp:keywords/>
  <dc:description/>
  <cp:lastModifiedBy>Roberto Ha</cp:lastModifiedBy>
  <cp:revision/>
  <dcterms:created xsi:type="dcterms:W3CDTF">2017-05-16T10:12:54Z</dcterms:created>
  <dcterms:modified xsi:type="dcterms:W3CDTF">2023-11-05T16:42:59Z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0x010100F8F0F8F51FA45D43B17141BBCEA3B58D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docIndexRef">
    <vt:lpwstr>e297d85f-6b7d-4519-ae7b-f1c56bae4b61</vt:lpwstr>
  </property>
  <property fmtid="{D5CDD505-2E9C-101B-9397-08002B2CF9AE}" pid="8" name="bjSaver">
    <vt:lpwstr>OVMxdAGyzVUWdUBPctSKFmsm6KhSfAgg</vt:lpwstr>
  </property>
  <property fmtid="{D5CDD505-2E9C-101B-9397-08002B2CF9AE}" pid="9" name="bjClsUserRVM">
    <vt:lpwstr>[]</vt:lpwstr>
  </property>
  <property fmtid="{D5CDD505-2E9C-101B-9397-08002B2CF9AE}" pid="10" name="bjDocumentSecurityLabel">
    <vt:lpwstr>PRIVATE</vt:lpwstr>
  </property>
  <property fmtid="{D5CDD505-2E9C-101B-9397-08002B2CF9AE}" pid="11" name="bjLabelHistoryID">
    <vt:lpwstr>{EDDB5205-7564-445F-879C-B16637C561EC}</vt:lpwstr>
  </property>
  <property fmtid="{D5CDD505-2E9C-101B-9397-08002B2CF9AE}" pid="12" name="bjRightHeaderLabel-first">
    <vt:lpwstr>&amp;"Arial,Regular"&amp;09&amp;K000000Classification | &amp;K00A1E0PRIVATE</vt:lpwstr>
  </property>
  <property fmtid="{D5CDD505-2E9C-101B-9397-08002B2CF9AE}" pid="13" name="bjRightHeaderLabel-even">
    <vt:lpwstr>&amp;"Arial,Regular"&amp;09&amp;K000000Classification | &amp;K00A1E0PRIVATE</vt:lpwstr>
  </property>
  <property fmtid="{D5CDD505-2E9C-101B-9397-08002B2CF9AE}" pid="14" name="bjRightHeaderLabel">
    <vt:lpwstr>&amp;"Arial,Regular"&amp;09&amp;K000000Classification | &amp;K00A1E0PRIVATE</vt:lpwstr>
  </property>
  <property fmtid="{D5CDD505-2E9C-101B-9397-08002B2CF9AE}" pid="15" name="bjDocumentLabelXML">
    <vt:lpwstr>&lt;?xml version="1.0" encoding="us-ascii"?&gt;&lt;sisl xmlns:xsi="http://www.w3.org/2001/XMLSchema-instance" xmlns:xsd="http://www.w3.org/2001/XMLSchema" sislVersion="0" policy="82049413-2d3e-4083-a592-ac23f9157539" origin="userSelected" xmlns="http://www.boldonj</vt:lpwstr>
  </property>
  <property fmtid="{D5CDD505-2E9C-101B-9397-08002B2CF9AE}" pid="16" name="bjDocumentLabelXML-0">
    <vt:lpwstr>ames.com/2008/01/sie/internal/label"&gt;&lt;element uid="4d9dcc71-f3f2-4996-aa7f-a9d3f2248838" value="" /&gt;&lt;element uid="9c7edc32-7c41-4929-959a-699c8c4efb06" value="" /&gt;&lt;element uid="da8c1f6f-2be3-41ee-8851-4658c2460ef9" value="" /&gt;&lt;/sisl&gt;</vt:lpwstr>
  </property>
  <property fmtid="{D5CDD505-2E9C-101B-9397-08002B2CF9AE}" pid="17" name="MediaServiceImageTags">
    <vt:lpwstr/>
  </property>
  <property fmtid="{D5CDD505-2E9C-101B-9397-08002B2CF9AE}" pid="18" name="bjCentreFooterLabel-first">
    <vt:lpwstr>&amp;"Arial,Regular"&amp;09&amp;K000000© 2023 Qorvo US, Inc.
Qorvo Confidential &amp; Proprietary Information</vt:lpwstr>
  </property>
  <property fmtid="{D5CDD505-2E9C-101B-9397-08002B2CF9AE}" pid="19" name="bjCentreFooterLabel-even">
    <vt:lpwstr>&amp;"Arial,Regular"&amp;09&amp;K000000© 2023 Qorvo US, Inc.
Qorvo Confidential &amp; Proprietary Information</vt:lpwstr>
  </property>
  <property fmtid="{D5CDD505-2E9C-101B-9397-08002B2CF9AE}" pid="20" name="bjCentreFooterLabel">
    <vt:lpwstr>&amp;"Arial,Regular"&amp;09&amp;K000000© 2023 Qorvo US, Inc.
Qorvo Confidential &amp; Proprietary Information</vt:lpwstr>
  </property>
</Properties>
</file>