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rocket\"/>
    </mc:Choice>
  </mc:AlternateContent>
  <xr:revisionPtr revIDLastSave="0" documentId="13_ncr:1_{3808B919-B8DB-472A-9B25-428F4D729796}" xr6:coauthVersionLast="45" xr6:coauthVersionMax="45" xr10:uidLastSave="{00000000-0000-0000-0000-000000000000}"/>
  <bookViews>
    <workbookView xWindow="-110" yWindow="-110" windowWidth="19420" windowHeight="10420" xr2:uid="{A0CEF626-0817-4954-AFA4-AF1DD8D4FD6C}"/>
  </bookViews>
  <sheets>
    <sheet name="Engine" sheetId="2" r:id="rId1"/>
    <sheet name="Tanks" sheetId="6" r:id="rId2"/>
    <sheet name="Chemicals" sheetId="1" r:id="rId3"/>
    <sheet name="Nozzle" sheetId="3" r:id="rId4"/>
    <sheet name="Vehicle" sheetId="4" r:id="rId5"/>
    <sheet name="Sheet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F7" i="2" l="1"/>
  <c r="F8" i="2" s="1"/>
  <c r="F4" i="2"/>
  <c r="F3" i="2"/>
  <c r="F9" i="2" l="1"/>
  <c r="B4" i="6" s="1"/>
  <c r="E3" i="6"/>
</calcChain>
</file>

<file path=xl/sharedStrings.xml><?xml version="1.0" encoding="utf-8"?>
<sst xmlns="http://schemas.openxmlformats.org/spreadsheetml/2006/main" count="42" uniqueCount="39">
  <si>
    <t>Name</t>
  </si>
  <si>
    <t>Chemical formula</t>
  </si>
  <si>
    <t>Molar mass (g/mol)</t>
  </si>
  <si>
    <t>O2(g)</t>
  </si>
  <si>
    <t>Boiling point (deg C)</t>
  </si>
  <si>
    <t>Enthalpy of formation (kJ/mol)</t>
  </si>
  <si>
    <t>Carbon dioxide</t>
  </si>
  <si>
    <t>Water vapor</t>
  </si>
  <si>
    <t>Thrust (N)</t>
  </si>
  <si>
    <t>Fuel</t>
  </si>
  <si>
    <t>Oxidiser</t>
  </si>
  <si>
    <t>Specific Impulse (s)</t>
  </si>
  <si>
    <t>approx!</t>
  </si>
  <si>
    <t>Burn duration (s)</t>
  </si>
  <si>
    <t>Propellant requirements</t>
  </si>
  <si>
    <t>Propellant flow rate (kg/s)</t>
  </si>
  <si>
    <t>Total propellant (kg)</t>
  </si>
  <si>
    <t>Stoichiometric ratio (mol Ox/mol Fuel)</t>
  </si>
  <si>
    <t>Mass ratio (kg Ox/kg Fuel)</t>
  </si>
  <si>
    <t>Liquid ethanol</t>
  </si>
  <si>
    <t>Gaseous oxygen</t>
  </si>
  <si>
    <t>Fuel (kg)</t>
  </si>
  <si>
    <t>Oxidiser (kg)</t>
  </si>
  <si>
    <t>GOX tank</t>
  </si>
  <si>
    <t>Pressure (bar)</t>
  </si>
  <si>
    <t>Temperature (K)</t>
  </si>
  <si>
    <t>Volume (L)</t>
  </si>
  <si>
    <t>Mixture ratio factor</t>
  </si>
  <si>
    <t>ETH tank</t>
  </si>
  <si>
    <t>Engine Specs</t>
  </si>
  <si>
    <t>Ethanol</t>
  </si>
  <si>
    <t>Nitrous oxide</t>
  </si>
  <si>
    <t>N2O</t>
  </si>
  <si>
    <t>C2H6O</t>
  </si>
  <si>
    <t>CO2</t>
  </si>
  <si>
    <t>H2O</t>
  </si>
  <si>
    <t>Liquid Density (g/mL)</t>
  </si>
  <si>
    <t>Nitrogen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</si>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</sst>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1E9C-DA25-42DD-AA71-1E1849D0DE4C}">
  <dimension ref="A1:F9"/>
  <sheetViews>
    <sheetView tabSelected="1" workbookViewId="0">
      <selection activeCell="E9" sqref="E9"/>
    </sheetView>
  </sheetViews>
  <sheetFormatPr defaultRowHeight="14.5" x14ac:dyDescent="0.35"/>
  <cols>
    <col min="2" max="2" width="33" bestFit="1" customWidth="1"/>
    <col min="3" max="3" width="14.6328125" bestFit="1" customWidth="1"/>
    <col min="5" max="5" width="36.1796875" customWidth="1"/>
    <col min="6" max="6" width="8.7265625" style="5"/>
    <col min="8" max="8" width="15.54296875" bestFit="1" customWidth="1"/>
  </cols>
  <sheetData>
    <row r="1" spans="1:6" x14ac:dyDescent="0.35">
      <c r="B1" s="4" t="s">
        <v>29</v>
      </c>
      <c r="E1" s="4" t="s">
        <v>14</v>
      </c>
    </row>
    <row r="2" spans="1:6" x14ac:dyDescent="0.35">
      <c r="B2" t="s">
        <v>8</v>
      </c>
      <c r="C2">
        <v>100</v>
      </c>
      <c r="E2" s="1" t="s">
        <v>13</v>
      </c>
      <c r="F2" s="5">
        <v>10</v>
      </c>
    </row>
    <row r="3" spans="1:6" x14ac:dyDescent="0.35">
      <c r="B3" t="s">
        <v>9</v>
      </c>
      <c r="C3" t="s">
        <v>19</v>
      </c>
      <c r="E3" t="s">
        <v>15</v>
      </c>
      <c r="F3" s="5">
        <f>C2/9.81/C5</f>
        <v>4.2473666326877331E-2</v>
      </c>
    </row>
    <row r="4" spans="1:6" x14ac:dyDescent="0.35">
      <c r="B4" t="s">
        <v>10</v>
      </c>
      <c r="C4" t="s">
        <v>20</v>
      </c>
      <c r="E4" t="s">
        <v>16</v>
      </c>
      <c r="F4" s="5">
        <f>F3*F2</f>
        <v>0.4247366632687733</v>
      </c>
    </row>
    <row r="5" spans="1:6" x14ac:dyDescent="0.35">
      <c r="A5" t="s">
        <v>12</v>
      </c>
      <c r="B5" t="s">
        <v>11</v>
      </c>
      <c r="C5">
        <v>240</v>
      </c>
      <c r="E5" t="s">
        <v>17</v>
      </c>
      <c r="F5" s="5">
        <v>3</v>
      </c>
    </row>
    <row r="6" spans="1:6" x14ac:dyDescent="0.35">
      <c r="E6" t="s">
        <v>27</v>
      </c>
      <c r="F6" s="5">
        <v>1</v>
      </c>
    </row>
    <row r="7" spans="1:6" x14ac:dyDescent="0.35">
      <c r="E7" t="s">
        <v>18</v>
      </c>
      <c r="F7" s="5">
        <f>F6*F5*Chemicals!B3/Chemicals!D3</f>
        <v>2.0837855437377901</v>
      </c>
    </row>
    <row r="8" spans="1:6" x14ac:dyDescent="0.35">
      <c r="E8" t="s">
        <v>21</v>
      </c>
      <c r="F8" s="5">
        <f>F4/(1+F7)</f>
        <v>0.13773223113107896</v>
      </c>
    </row>
    <row r="9" spans="1:6" x14ac:dyDescent="0.35">
      <c r="E9" t="s">
        <v>22</v>
      </c>
      <c r="F9" s="5">
        <f>F4-F8</f>
        <v>0.28700443213769433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1E58-6B37-4FA9-8CA9-5D0AE761BA5E}">
  <dimension ref="A1:E4"/>
  <sheetViews>
    <sheetView workbookViewId="0">
      <selection activeCell="H4" sqref="H4"/>
    </sheetView>
  </sheetViews>
  <sheetFormatPr defaultRowHeight="14.5" x14ac:dyDescent="0.35"/>
  <cols>
    <col min="1" max="1" width="26.1796875" customWidth="1"/>
    <col min="4" max="4" width="26.1796875" customWidth="1"/>
  </cols>
  <sheetData>
    <row r="1" spans="1:5" x14ac:dyDescent="0.35">
      <c r="A1" s="4" t="s">
        <v>23</v>
      </c>
      <c r="D1" s="4" t="s">
        <v>28</v>
      </c>
    </row>
    <row r="2" spans="1:5" x14ac:dyDescent="0.35">
      <c r="A2" s="1" t="s">
        <v>24</v>
      </c>
      <c r="B2">
        <v>100</v>
      </c>
      <c r="D2" t="s">
        <v>24</v>
      </c>
      <c r="E2">
        <v>10</v>
      </c>
    </row>
    <row r="3" spans="1:5" x14ac:dyDescent="0.35">
      <c r="A3" t="s">
        <v>25</v>
      </c>
      <c r="B3">
        <f>273+25</f>
        <v>298</v>
      </c>
      <c r="D3" t="s">
        <v>26</v>
      </c>
      <c r="E3">
        <f>Engine!F8/Chemicals!D4</f>
        <v>0.17434459636845437</v>
      </c>
    </row>
    <row r="4" spans="1:5" x14ac:dyDescent="0.35">
      <c r="A4" t="s">
        <v>26</v>
      </c>
      <c r="B4">
        <f>Engine!F9*1000/Chemicals!B3*0.08314*B3/B2</f>
        <v>2.2221067029382864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4FE9-2488-499D-A563-73B653C0BFFF}">
  <dimension ref="A1:G9"/>
  <sheetViews>
    <sheetView workbookViewId="0">
      <selection activeCell="A12" sqref="A12"/>
    </sheetView>
  </sheetViews>
  <sheetFormatPr defaultRowHeight="14.5" x14ac:dyDescent="0.35"/>
  <cols>
    <col min="1" max="1" width="26.7265625" style="1" bestFit="1" customWidth="1"/>
    <col min="2" max="2" width="20.08984375" style="1" bestFit="1" customWidth="1"/>
    <col min="3" max="3" width="20.08984375" style="1" customWidth="1"/>
    <col min="4" max="4" width="20.08984375" style="1" bestFit="1" customWidth="1"/>
    <col min="5" max="5" width="13.54296875" style="1" bestFit="1" customWidth="1"/>
    <col min="6" max="6" width="17.6328125" style="1" bestFit="1" customWidth="1"/>
    <col min="7" max="7" width="26.7265625" style="1" bestFit="1" customWidth="1"/>
    <col min="8" max="16384" width="8.7265625" style="1"/>
  </cols>
  <sheetData>
    <row r="1" spans="1:7" x14ac:dyDescent="0.35">
      <c r="A1" s="1" t="s">
        <v>0</v>
      </c>
      <c r="B1" s="1" t="s">
        <v>20</v>
      </c>
      <c r="C1" s="1" t="s">
        <v>31</v>
      </c>
      <c r="D1" s="1" t="s">
        <v>30</v>
      </c>
      <c r="E1" s="1" t="s">
        <v>6</v>
      </c>
      <c r="F1" s="1" t="s">
        <v>7</v>
      </c>
      <c r="G1" s="1" t="s">
        <v>37</v>
      </c>
    </row>
    <row r="2" spans="1:7" x14ac:dyDescent="0.35">
      <c r="A2" s="1" t="s">
        <v>1</v>
      </c>
      <c r="B2" s="1" t="s">
        <v>3</v>
      </c>
      <c r="C2" s="1" t="s">
        <v>32</v>
      </c>
      <c r="D2" s="1" t="s">
        <v>33</v>
      </c>
      <c r="E2" s="1" t="s">
        <v>34</v>
      </c>
      <c r="F2" s="2" t="s">
        <v>35</v>
      </c>
      <c r="G2" s="1" t="s">
        <v>38</v>
      </c>
    </row>
    <row r="3" spans="1:7" x14ac:dyDescent="0.35">
      <c r="A3" s="1" t="s">
        <v>2</v>
      </c>
      <c r="B3" s="1">
        <v>32</v>
      </c>
      <c r="C3" s="1">
        <v>44.01</v>
      </c>
      <c r="D3" s="2">
        <v>46.07</v>
      </c>
      <c r="E3" s="1">
        <v>44.01</v>
      </c>
      <c r="F3" s="2">
        <v>18.02</v>
      </c>
      <c r="G3" s="1">
        <v>28.02</v>
      </c>
    </row>
    <row r="4" spans="1:7" x14ac:dyDescent="0.35">
      <c r="A4" s="1" t="s">
        <v>36</v>
      </c>
      <c r="B4" s="3"/>
      <c r="C4" s="3"/>
      <c r="D4" s="2">
        <v>0.79</v>
      </c>
      <c r="F4" s="2"/>
    </row>
    <row r="5" spans="1:7" x14ac:dyDescent="0.35">
      <c r="A5" s="1" t="s">
        <v>4</v>
      </c>
      <c r="B5" s="2">
        <v>-183</v>
      </c>
      <c r="C5" s="2">
        <v>-88.5</v>
      </c>
      <c r="D5" s="2">
        <v>78</v>
      </c>
      <c r="F5" s="2">
        <v>100</v>
      </c>
    </row>
    <row r="6" spans="1:7" x14ac:dyDescent="0.35">
      <c r="A6" s="1" t="s">
        <v>5</v>
      </c>
      <c r="B6" s="1">
        <v>0</v>
      </c>
      <c r="C6" s="1">
        <v>82.1</v>
      </c>
      <c r="D6" s="2">
        <v>-277</v>
      </c>
      <c r="E6" s="1">
        <v>-393.5</v>
      </c>
      <c r="F6" s="2">
        <v>-241.8</v>
      </c>
      <c r="G6" s="1">
        <v>0</v>
      </c>
    </row>
    <row r="7" spans="1:7" x14ac:dyDescent="0.35">
      <c r="F7" s="2"/>
    </row>
    <row r="8" spans="1:7" x14ac:dyDescent="0.35">
      <c r="E8" s="2"/>
      <c r="F8" s="2"/>
    </row>
    <row r="9" spans="1:7" x14ac:dyDescent="0.35">
      <c r="E9" s="2"/>
      <c r="F9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F809-47B4-4ABF-893C-6B457F7F819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DEA6-8D41-411C-8013-410E7D1B693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8EA8-F15C-4D03-BCCA-55A42D0849E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Engine</vt:lpstr>
      <vt:lpstr>Tanks</vt:lpstr>
      <vt:lpstr>Chemicals</vt:lpstr>
      <vt:lpstr>Nozzle</vt:lpstr>
      <vt:lpstr>Vehicle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Nester</dc:creator>
  <cp:lastModifiedBy>Henry Nester</cp:lastModifiedBy>
  <dcterms:created xsi:type="dcterms:W3CDTF">2020-07-04T14:16:12Z</dcterms:created>
  <dcterms:modified xsi:type="dcterms:W3CDTF">2020-07-12T01:43:09Z</dcterms:modified>
</cp:coreProperties>
</file>