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's Yoga\Dropbox (Cramer Fish Sciences)\My PC (DESKTOP-30VATRP)\Desktop\Sac River Settlement Contractors general\2022 IOP litigation\Data files\"/>
    </mc:Choice>
  </mc:AlternateContent>
  <xr:revisionPtr revIDLastSave="0" documentId="13_ncr:1_{8CAEB365-0C1E-4187-8D73-EB1DFF24448F}" xr6:coauthVersionLast="47" xr6:coauthVersionMax="47" xr10:uidLastSave="{00000000-0000-0000-0000-000000000000}"/>
  <bookViews>
    <workbookView xWindow="-240" yWindow="-16320" windowWidth="29040" windowHeight="15840" xr2:uid="{00000000-000D-0000-FFFF-FFFF00000000}"/>
  </bookViews>
  <sheets>
    <sheet name="Data_Martin_reanalysis_eggtofry" sheetId="1" r:id="rId1"/>
    <sheet name="Martin_ETF compari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" i="1" l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6" i="1"/>
  <c r="E5" i="1"/>
  <c r="E4" i="1"/>
  <c r="E3" i="1"/>
  <c r="G6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<sst xmlns="http://schemas.openxmlformats.org/spreadsheetml/2006/main" count="91" uniqueCount="21">
  <si>
    <t xml:space="preserve">Fry Equivalent                                                      Juvenile Production Index (JPI) </t>
  </si>
  <si>
    <t xml:space="preserve">Egg to Fry Suvival </t>
  </si>
  <si>
    <t>Year</t>
  </si>
  <si>
    <t>Adult Females</t>
  </si>
  <si>
    <t>Fecundity</t>
  </si>
  <si>
    <t>Mean</t>
  </si>
  <si>
    <t>LSNFH Smolts</t>
  </si>
  <si>
    <t>-</t>
  </si>
  <si>
    <t>Discrepancy</t>
  </si>
  <si>
    <t>Percentage of Deviation</t>
  </si>
  <si>
    <t>Egg-to-fry survival (USFWS estimated)</t>
  </si>
  <si>
    <t>Martin model predicted egg-to-fry survival</t>
  </si>
  <si>
    <t>(-25%)</t>
  </si>
  <si>
    <t>Percent Deviation</t>
  </si>
  <si>
    <t>Upper Conf. Int.</t>
  </si>
  <si>
    <t>Lower Conf. Int.</t>
  </si>
  <si>
    <t>na</t>
  </si>
  <si>
    <t>--</t>
  </si>
  <si>
    <t>NA</t>
  </si>
  <si>
    <t>Yellow highlight indicates approximate value bsed on observations to date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</si>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</sst>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9" fontId="18" fillId="0" borderId="13" xfId="1" applyFont="1" applyBorder="1" applyAlignment="1">
      <alignment horizontal="center" vertical="center" wrapText="1"/>
    </xf>
    <xf numFmtId="2" fontId="18" fillId="0" borderId="13" xfId="0" applyNumberFormat="1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3" fontId="0" fillId="0" borderId="0" xfId="0" applyNumberFormat="1" applyBorder="1"/>
    <xf numFmtId="0" fontId="0" fillId="0" borderId="0" xfId="0" applyBorder="1"/>
    <xf numFmtId="0" fontId="0" fillId="0" borderId="0" xfId="0" quotePrefix="1"/>
    <xf numFmtId="0" fontId="0" fillId="0" borderId="0" xfId="0" applyBorder="1" applyAlignment="1">
      <alignment horizontal="right"/>
    </xf>
    <xf numFmtId="0" fontId="0" fillId="33" borderId="0" xfId="0" applyFill="1"/>
    <xf numFmtId="0" fontId="0" fillId="0" borderId="0" xfId="0" applyFill="1" applyBorder="1" applyAlignment="1">
      <alignment horizontal="center"/>
    </xf>
    <xf numFmtId="3" fontId="0" fillId="33" borderId="0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3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left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0" fillId="33" borderId="0" xfId="0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9"/>
  <sheetViews>
    <sheetView tabSelected="1" workbookViewId="0">
      <selection activeCell="T20" sqref="T20"/>
    </sheetView>
  </sheetViews>
  <sheetFormatPr defaultRowHeight="14.5" x14ac:dyDescent="0.35"/>
  <cols>
    <col min="3" max="3" width="10.26953125" customWidth="1"/>
    <col min="6" max="6" width="10.90625" customWidth="1"/>
    <col min="8" max="8" width="1.90625" customWidth="1"/>
    <col min="9" max="9" width="10.81640625" customWidth="1"/>
    <col min="10" max="10" width="7.1796875" customWidth="1"/>
    <col min="11" max="11" width="5.90625" customWidth="1"/>
    <col min="12" max="12" width="1.36328125" customWidth="1"/>
    <col min="13" max="13" width="6.54296875" customWidth="1"/>
    <col min="14" max="14" width="8.1796875" customWidth="1"/>
    <col min="23" max="23" width="8.7265625" customWidth="1"/>
  </cols>
  <sheetData>
    <row r="1" spans="2:21" ht="32" customHeight="1" x14ac:dyDescent="0.35">
      <c r="B1" s="10"/>
      <c r="C1" s="10"/>
      <c r="D1" s="17"/>
      <c r="E1" s="17"/>
      <c r="F1" s="18" t="s">
        <v>0</v>
      </c>
      <c r="G1" s="18"/>
      <c r="H1" s="18"/>
      <c r="I1" s="18"/>
      <c r="J1" s="19" t="s">
        <v>1</v>
      </c>
      <c r="K1" s="19"/>
      <c r="L1" s="19"/>
      <c r="M1" s="19"/>
      <c r="N1" s="10"/>
      <c r="R1" s="13" t="s">
        <v>19</v>
      </c>
    </row>
    <row r="2" spans="2:21" ht="43.5" x14ac:dyDescent="0.35">
      <c r="B2" s="20" t="s">
        <v>2</v>
      </c>
      <c r="C2" s="21" t="s">
        <v>3</v>
      </c>
      <c r="D2" s="20" t="s">
        <v>4</v>
      </c>
      <c r="E2" s="20" t="s">
        <v>20</v>
      </c>
      <c r="F2" s="20" t="s">
        <v>5</v>
      </c>
      <c r="G2" s="22" t="s">
        <v>15</v>
      </c>
      <c r="H2" s="23"/>
      <c r="I2" s="24" t="s">
        <v>14</v>
      </c>
      <c r="J2" s="20" t="s">
        <v>5</v>
      </c>
      <c r="K2" s="22" t="s">
        <v>15</v>
      </c>
      <c r="L2" s="23"/>
      <c r="M2" s="24" t="s">
        <v>14</v>
      </c>
      <c r="N2" s="21" t="s">
        <v>6</v>
      </c>
    </row>
    <row r="3" spans="2:21" x14ac:dyDescent="0.35">
      <c r="B3" s="16">
        <v>1996</v>
      </c>
      <c r="C3" s="16">
        <v>547</v>
      </c>
      <c r="D3" s="16">
        <v>3859</v>
      </c>
      <c r="E3" s="16">
        <f>D3*C3</f>
        <v>2110873</v>
      </c>
      <c r="F3" s="25">
        <v>469183</v>
      </c>
      <c r="G3" s="9">
        <v>384124</v>
      </c>
      <c r="H3" s="10" t="s">
        <v>7</v>
      </c>
      <c r="I3" s="26">
        <v>818096</v>
      </c>
      <c r="J3" s="27">
        <v>0.222</v>
      </c>
      <c r="K3" s="10">
        <v>18.2</v>
      </c>
      <c r="L3" s="10" t="s">
        <v>7</v>
      </c>
      <c r="M3" s="28">
        <v>38.799999999999997</v>
      </c>
      <c r="N3" s="16" t="s">
        <v>16</v>
      </c>
    </row>
    <row r="4" spans="2:21" x14ac:dyDescent="0.35">
      <c r="B4" s="16">
        <v>1997</v>
      </c>
      <c r="C4" s="16">
        <v>1380</v>
      </c>
      <c r="D4" s="16">
        <v>3859</v>
      </c>
      <c r="E4" s="16">
        <f t="shared" ref="E4:E6" si="0">D4*C4</f>
        <v>5325420</v>
      </c>
      <c r="F4" s="25">
        <v>2205163</v>
      </c>
      <c r="G4" s="9">
        <v>1876018</v>
      </c>
      <c r="H4" s="10" t="s">
        <v>7</v>
      </c>
      <c r="I4" s="26">
        <v>3555314</v>
      </c>
      <c r="J4" s="27">
        <v>0.41399999999999998</v>
      </c>
      <c r="K4" s="10">
        <v>35.200000000000003</v>
      </c>
      <c r="L4" s="10" t="s">
        <v>7</v>
      </c>
      <c r="M4" s="28">
        <v>66.8</v>
      </c>
      <c r="N4" s="16" t="s">
        <v>16</v>
      </c>
    </row>
    <row r="5" spans="2:21" x14ac:dyDescent="0.35">
      <c r="B5" s="16">
        <v>1998</v>
      </c>
      <c r="C5" s="16">
        <v>4609</v>
      </c>
      <c r="D5" s="16">
        <v>3859</v>
      </c>
      <c r="E5" s="16">
        <f t="shared" si="0"/>
        <v>17786131</v>
      </c>
      <c r="F5" s="25">
        <v>5000416</v>
      </c>
      <c r="G5" s="9">
        <v>4617475</v>
      </c>
      <c r="H5" s="10" t="s">
        <v>7</v>
      </c>
      <c r="I5" s="26">
        <v>6571241</v>
      </c>
      <c r="J5" s="27">
        <v>0.28100000000000003</v>
      </c>
      <c r="K5" s="10">
        <v>26</v>
      </c>
      <c r="L5" s="10" t="s">
        <v>7</v>
      </c>
      <c r="M5" s="28">
        <v>36.9</v>
      </c>
      <c r="N5" s="25">
        <v>153908</v>
      </c>
    </row>
    <row r="6" spans="2:21" x14ac:dyDescent="0.35">
      <c r="B6" s="16">
        <v>1999</v>
      </c>
      <c r="C6" s="16">
        <v>1577</v>
      </c>
      <c r="D6" s="16">
        <v>3859</v>
      </c>
      <c r="E6" s="16">
        <f t="shared" si="0"/>
        <v>6085643</v>
      </c>
      <c r="F6" s="25">
        <v>1366161</v>
      </c>
      <c r="G6" s="9">
        <v>1052620</v>
      </c>
      <c r="H6" s="10" t="s">
        <v>7</v>
      </c>
      <c r="I6" s="26">
        <v>2652305</v>
      </c>
      <c r="J6" s="27">
        <v>0.224</v>
      </c>
      <c r="K6" s="10">
        <v>17.3</v>
      </c>
      <c r="L6" s="10" t="s">
        <v>7</v>
      </c>
      <c r="M6" s="28">
        <v>43.6</v>
      </c>
      <c r="N6" s="25">
        <v>30840</v>
      </c>
    </row>
    <row r="7" spans="2:21" x14ac:dyDescent="0.35">
      <c r="B7" s="16">
        <v>2000</v>
      </c>
      <c r="C7" s="16">
        <v>3483</v>
      </c>
      <c r="D7" s="16" t="s">
        <v>17</v>
      </c>
      <c r="E7" s="16"/>
      <c r="F7" s="29" t="s">
        <v>17</v>
      </c>
      <c r="G7" s="12" t="s">
        <v>17</v>
      </c>
      <c r="H7" s="10"/>
      <c r="I7" s="28" t="s">
        <v>17</v>
      </c>
      <c r="J7" s="27" t="s">
        <v>17</v>
      </c>
      <c r="K7" s="12" t="s">
        <v>17</v>
      </c>
      <c r="L7" s="10"/>
      <c r="M7" s="28" t="s">
        <v>17</v>
      </c>
      <c r="N7" s="25">
        <v>166206</v>
      </c>
    </row>
    <row r="8" spans="2:21" x14ac:dyDescent="0.35">
      <c r="B8" s="16">
        <v>2001</v>
      </c>
      <c r="C8" s="16">
        <v>5262</v>
      </c>
      <c r="D8" s="16" t="s">
        <v>17</v>
      </c>
      <c r="E8" s="16"/>
      <c r="F8" s="16" t="s">
        <v>17</v>
      </c>
      <c r="G8" s="12" t="s">
        <v>17</v>
      </c>
      <c r="H8" s="10"/>
      <c r="I8" s="28" t="s">
        <v>17</v>
      </c>
      <c r="J8" s="27" t="s">
        <v>17</v>
      </c>
      <c r="K8" s="12" t="s">
        <v>17</v>
      </c>
      <c r="L8" s="10"/>
      <c r="M8" s="28" t="s">
        <v>17</v>
      </c>
      <c r="N8" s="25">
        <v>190732</v>
      </c>
    </row>
    <row r="9" spans="2:21" x14ac:dyDescent="0.35">
      <c r="B9" s="16">
        <v>2002</v>
      </c>
      <c r="C9" s="16">
        <v>5670</v>
      </c>
      <c r="D9" s="16">
        <v>4923</v>
      </c>
      <c r="E9" s="16">
        <f t="shared" ref="E9:E29" si="1">D9*C9</f>
        <v>27913410</v>
      </c>
      <c r="F9" s="25">
        <v>7635469</v>
      </c>
      <c r="G9" s="9">
        <v>2811132</v>
      </c>
      <c r="H9" s="10" t="s">
        <v>7</v>
      </c>
      <c r="I9" s="26">
        <v>3144325</v>
      </c>
      <c r="J9" s="27">
        <v>0.27400000000000002</v>
      </c>
      <c r="K9" s="10">
        <v>10.1</v>
      </c>
      <c r="L9" s="10" t="s">
        <v>7</v>
      </c>
      <c r="M9" s="28">
        <v>47.1</v>
      </c>
      <c r="N9" s="25">
        <v>164806</v>
      </c>
    </row>
    <row r="10" spans="2:21" x14ac:dyDescent="0.35">
      <c r="B10" s="16">
        <v>2003</v>
      </c>
      <c r="C10" s="16">
        <v>5179</v>
      </c>
      <c r="D10" s="16">
        <v>4854</v>
      </c>
      <c r="E10" s="16">
        <f t="shared" si="1"/>
        <v>25138866</v>
      </c>
      <c r="F10" s="25">
        <v>5781519</v>
      </c>
      <c r="G10" s="9">
        <v>3525098</v>
      </c>
      <c r="H10" s="10" t="s">
        <v>7</v>
      </c>
      <c r="I10" s="26">
        <v>8073129</v>
      </c>
      <c r="J10" s="27">
        <v>0.23</v>
      </c>
      <c r="K10" s="10">
        <v>14</v>
      </c>
      <c r="L10" s="10" t="s">
        <v>7</v>
      </c>
      <c r="M10" s="28">
        <v>32.1</v>
      </c>
      <c r="N10" s="25">
        <v>152011</v>
      </c>
    </row>
    <row r="11" spans="2:21" x14ac:dyDescent="0.35">
      <c r="B11" s="16">
        <v>2004</v>
      </c>
      <c r="C11" s="16">
        <v>3185</v>
      </c>
      <c r="D11" s="16">
        <v>5515</v>
      </c>
      <c r="E11" s="16">
        <f t="shared" si="1"/>
        <v>17565275</v>
      </c>
      <c r="F11" s="25">
        <v>3677989</v>
      </c>
      <c r="G11" s="9">
        <v>2129297</v>
      </c>
      <c r="H11" s="10" t="s">
        <v>7</v>
      </c>
      <c r="I11" s="26">
        <v>5232037</v>
      </c>
      <c r="J11" s="27">
        <v>0.20899999999999999</v>
      </c>
      <c r="K11" s="10">
        <v>12.1</v>
      </c>
      <c r="L11" s="10" t="s">
        <v>7</v>
      </c>
      <c r="M11" s="28">
        <v>29.8</v>
      </c>
      <c r="N11" s="25">
        <v>148385</v>
      </c>
    </row>
    <row r="12" spans="2:21" x14ac:dyDescent="0.35">
      <c r="B12" s="16">
        <v>2005</v>
      </c>
      <c r="C12" s="16">
        <v>8807</v>
      </c>
      <c r="D12" s="16">
        <v>5500</v>
      </c>
      <c r="E12" s="16">
        <f t="shared" si="1"/>
        <v>48438500</v>
      </c>
      <c r="F12" s="25">
        <v>8943194</v>
      </c>
      <c r="G12" s="9">
        <v>4791726</v>
      </c>
      <c r="H12" s="10" t="s">
        <v>7</v>
      </c>
      <c r="I12" s="26">
        <v>13277637</v>
      </c>
      <c r="J12" s="27">
        <v>0.185</v>
      </c>
      <c r="K12" s="10">
        <v>9.9</v>
      </c>
      <c r="L12" s="10" t="s">
        <v>7</v>
      </c>
      <c r="M12" s="28">
        <v>27.4</v>
      </c>
      <c r="N12" s="25">
        <v>160273</v>
      </c>
    </row>
    <row r="13" spans="2:21" x14ac:dyDescent="0.35">
      <c r="B13" s="16">
        <v>2006</v>
      </c>
      <c r="C13" s="16">
        <v>8626</v>
      </c>
      <c r="D13" s="16">
        <v>5484</v>
      </c>
      <c r="E13" s="16">
        <f t="shared" si="1"/>
        <v>47304984</v>
      </c>
      <c r="F13" s="25">
        <v>7298838</v>
      </c>
      <c r="G13" s="9">
        <v>4150323</v>
      </c>
      <c r="H13" s="10" t="s">
        <v>7</v>
      </c>
      <c r="I13" s="26">
        <v>10453765</v>
      </c>
      <c r="J13" s="27">
        <v>0.154</v>
      </c>
      <c r="K13" s="10">
        <v>8.8000000000000007</v>
      </c>
      <c r="L13" s="10" t="s">
        <v>7</v>
      </c>
      <c r="M13" s="28">
        <v>22.1</v>
      </c>
      <c r="N13" s="25">
        <v>161212</v>
      </c>
    </row>
    <row r="14" spans="2:21" x14ac:dyDescent="0.35">
      <c r="B14" s="16">
        <v>2007</v>
      </c>
      <c r="C14" s="16">
        <v>1517</v>
      </c>
      <c r="D14" s="16">
        <v>5112</v>
      </c>
      <c r="E14" s="16">
        <f t="shared" si="1"/>
        <v>7754904</v>
      </c>
      <c r="F14" s="25">
        <v>1637804</v>
      </c>
      <c r="G14" s="9">
        <v>1062780</v>
      </c>
      <c r="H14" s="10" t="s">
        <v>7</v>
      </c>
      <c r="I14" s="26">
        <v>2218745</v>
      </c>
      <c r="J14" s="27">
        <v>0.21099999999999999</v>
      </c>
      <c r="K14" s="10">
        <v>13.7</v>
      </c>
      <c r="L14" s="10" t="s">
        <v>7</v>
      </c>
      <c r="M14" s="28">
        <v>28.6</v>
      </c>
      <c r="N14" s="25">
        <v>71883</v>
      </c>
    </row>
    <row r="15" spans="2:21" x14ac:dyDescent="0.35">
      <c r="B15" s="16">
        <v>2008</v>
      </c>
      <c r="C15" s="16">
        <v>1443</v>
      </c>
      <c r="D15" s="16">
        <v>5424</v>
      </c>
      <c r="E15" s="16">
        <f t="shared" si="1"/>
        <v>7826832</v>
      </c>
      <c r="F15" s="25">
        <v>1371739</v>
      </c>
      <c r="G15" s="9">
        <v>858933</v>
      </c>
      <c r="H15" s="10" t="s">
        <v>7</v>
      </c>
      <c r="I15" s="26">
        <v>1885141</v>
      </c>
      <c r="J15" s="27">
        <v>0.17499999999999999</v>
      </c>
      <c r="K15" s="10">
        <v>11</v>
      </c>
      <c r="L15" s="10" t="s">
        <v>7</v>
      </c>
      <c r="M15" s="28">
        <v>24.1</v>
      </c>
      <c r="N15" s="25">
        <v>146211</v>
      </c>
      <c r="U15" s="11" t="s">
        <v>17</v>
      </c>
    </row>
    <row r="16" spans="2:21" x14ac:dyDescent="0.35">
      <c r="B16" s="16">
        <v>2009</v>
      </c>
      <c r="C16" s="16">
        <v>2702</v>
      </c>
      <c r="D16" s="16">
        <v>5519</v>
      </c>
      <c r="E16" s="16">
        <f t="shared" si="1"/>
        <v>14912338</v>
      </c>
      <c r="F16" s="25">
        <v>4972954</v>
      </c>
      <c r="G16" s="9">
        <v>2790092</v>
      </c>
      <c r="H16" s="10" t="s">
        <v>7</v>
      </c>
      <c r="I16" s="26">
        <v>7160098</v>
      </c>
      <c r="J16" s="27">
        <v>0.33300000000000002</v>
      </c>
      <c r="K16" s="10">
        <v>18.7</v>
      </c>
      <c r="L16" s="10" t="s">
        <v>7</v>
      </c>
      <c r="M16" s="28">
        <v>48</v>
      </c>
      <c r="N16" s="25">
        <v>198582</v>
      </c>
    </row>
    <row r="17" spans="2:14" x14ac:dyDescent="0.35">
      <c r="B17" s="16">
        <v>2010</v>
      </c>
      <c r="C17" s="16">
        <v>813</v>
      </c>
      <c r="D17" s="16">
        <v>5161</v>
      </c>
      <c r="E17" s="16">
        <f t="shared" si="1"/>
        <v>4195893</v>
      </c>
      <c r="F17" s="25">
        <v>1572628</v>
      </c>
      <c r="G17" s="9">
        <v>969016</v>
      </c>
      <c r="H17" s="10" t="s">
        <v>7</v>
      </c>
      <c r="I17" s="26">
        <v>2181572</v>
      </c>
      <c r="J17" s="27">
        <v>0.375</v>
      </c>
      <c r="K17" s="10">
        <v>23.1</v>
      </c>
      <c r="L17" s="10" t="s">
        <v>7</v>
      </c>
      <c r="M17" s="28">
        <v>52</v>
      </c>
      <c r="N17" s="25">
        <v>123859</v>
      </c>
    </row>
    <row r="18" spans="2:14" x14ac:dyDescent="0.35">
      <c r="B18" s="16">
        <v>2011</v>
      </c>
      <c r="C18" s="16">
        <v>424</v>
      </c>
      <c r="D18" s="16">
        <v>4832</v>
      </c>
      <c r="E18" s="16">
        <f t="shared" si="1"/>
        <v>2048768</v>
      </c>
      <c r="F18" s="25">
        <v>996621</v>
      </c>
      <c r="G18" s="9">
        <v>671779</v>
      </c>
      <c r="H18" s="10" t="s">
        <v>7</v>
      </c>
      <c r="I18" s="26">
        <v>1321708</v>
      </c>
      <c r="J18" s="27">
        <v>0.48599999999999999</v>
      </c>
      <c r="K18" s="10">
        <v>32.799999999999997</v>
      </c>
      <c r="L18" s="10" t="s">
        <v>7</v>
      </c>
      <c r="M18" s="28">
        <v>64.5</v>
      </c>
      <c r="N18" s="25">
        <v>194264</v>
      </c>
    </row>
    <row r="19" spans="2:14" x14ac:dyDescent="0.35">
      <c r="B19" s="16">
        <v>2012</v>
      </c>
      <c r="C19" s="16">
        <v>1491</v>
      </c>
      <c r="D19" s="16">
        <v>4518</v>
      </c>
      <c r="E19" s="16">
        <f t="shared" si="1"/>
        <v>6736338</v>
      </c>
      <c r="F19" s="25">
        <v>1814244</v>
      </c>
      <c r="G19" s="9">
        <v>1227386</v>
      </c>
      <c r="H19" s="10" t="s">
        <v>7</v>
      </c>
      <c r="I19" s="26">
        <v>2401102</v>
      </c>
      <c r="J19" s="27">
        <v>0.26900000000000002</v>
      </c>
      <c r="K19" s="10">
        <v>18.2</v>
      </c>
      <c r="L19" s="10" t="s">
        <v>7</v>
      </c>
      <c r="M19" s="28">
        <v>35.6</v>
      </c>
      <c r="N19" s="25">
        <v>181857</v>
      </c>
    </row>
    <row r="20" spans="2:14" x14ac:dyDescent="0.35">
      <c r="B20" s="16">
        <v>2013</v>
      </c>
      <c r="C20" s="16">
        <v>3577</v>
      </c>
      <c r="D20" s="16">
        <v>4596</v>
      </c>
      <c r="E20" s="16">
        <f t="shared" si="1"/>
        <v>16439892</v>
      </c>
      <c r="F20" s="25">
        <v>2481324</v>
      </c>
      <c r="G20" s="9">
        <v>1539193</v>
      </c>
      <c r="H20" s="10" t="s">
        <v>7</v>
      </c>
      <c r="I20" s="26">
        <v>3423456</v>
      </c>
      <c r="J20" s="27">
        <v>0.151</v>
      </c>
      <c r="K20" s="10">
        <v>9.4</v>
      </c>
      <c r="L20" s="10" t="s">
        <v>7</v>
      </c>
      <c r="M20" s="28">
        <v>20.8</v>
      </c>
      <c r="N20" s="25">
        <v>193155</v>
      </c>
    </row>
    <row r="21" spans="2:14" x14ac:dyDescent="0.35">
      <c r="B21" s="16">
        <v>2014</v>
      </c>
      <c r="C21" s="16">
        <v>1681</v>
      </c>
      <c r="D21" s="16">
        <v>5308</v>
      </c>
      <c r="E21" s="16">
        <f t="shared" si="1"/>
        <v>8922748</v>
      </c>
      <c r="F21" s="25">
        <v>523872</v>
      </c>
      <c r="G21" s="9">
        <v>301197</v>
      </c>
      <c r="H21" s="10" t="s">
        <v>7</v>
      </c>
      <c r="I21" s="26">
        <v>746546</v>
      </c>
      <c r="J21" s="27">
        <v>5.8999999999999997E-2</v>
      </c>
      <c r="K21" s="10">
        <v>3.4</v>
      </c>
      <c r="L21" s="10" t="s">
        <v>7</v>
      </c>
      <c r="M21" s="28">
        <v>8.4</v>
      </c>
      <c r="N21" s="25">
        <v>609311</v>
      </c>
    </row>
    <row r="22" spans="2:14" x14ac:dyDescent="0.35">
      <c r="B22" s="16">
        <v>2015</v>
      </c>
      <c r="C22" s="16">
        <v>2022</v>
      </c>
      <c r="D22" s="16">
        <v>4819</v>
      </c>
      <c r="E22" s="16">
        <f t="shared" si="1"/>
        <v>9744018</v>
      </c>
      <c r="F22" s="25">
        <v>440951</v>
      </c>
      <c r="G22" s="9">
        <v>288911</v>
      </c>
      <c r="H22" s="10" t="s">
        <v>7</v>
      </c>
      <c r="I22" s="26">
        <v>592992</v>
      </c>
      <c r="J22" s="27">
        <v>4.4999999999999998E-2</v>
      </c>
      <c r="K22" s="10">
        <v>3</v>
      </c>
      <c r="L22" s="10" t="s">
        <v>7</v>
      </c>
      <c r="M22" s="28">
        <v>6.1</v>
      </c>
      <c r="N22" s="25">
        <v>419690</v>
      </c>
    </row>
    <row r="23" spans="2:14" x14ac:dyDescent="0.35">
      <c r="B23" s="16">
        <v>2016</v>
      </c>
      <c r="C23" s="16">
        <v>653</v>
      </c>
      <c r="D23" s="16">
        <v>4131</v>
      </c>
      <c r="E23" s="16">
        <f t="shared" si="1"/>
        <v>2697543</v>
      </c>
      <c r="F23" s="25">
        <v>640149</v>
      </c>
      <c r="G23" s="9">
        <v>429876</v>
      </c>
      <c r="H23" s="10" t="s">
        <v>7</v>
      </c>
      <c r="I23" s="26">
        <v>850422</v>
      </c>
      <c r="J23" s="27">
        <v>0.23699999999999999</v>
      </c>
      <c r="K23" s="10">
        <v>15.9</v>
      </c>
      <c r="L23" s="10" t="s">
        <v>7</v>
      </c>
      <c r="M23" s="28">
        <v>31.5</v>
      </c>
      <c r="N23" s="25">
        <v>141332</v>
      </c>
    </row>
    <row r="24" spans="2:14" x14ac:dyDescent="0.35">
      <c r="B24" s="16">
        <v>2017</v>
      </c>
      <c r="C24" s="16">
        <v>367</v>
      </c>
      <c r="D24" s="16">
        <v>4109</v>
      </c>
      <c r="E24" s="16">
        <f t="shared" si="1"/>
        <v>1508003</v>
      </c>
      <c r="F24" s="25">
        <v>734432</v>
      </c>
      <c r="G24" s="9">
        <v>471292</v>
      </c>
      <c r="H24" s="10" t="s">
        <v>7</v>
      </c>
      <c r="I24" s="26">
        <v>997572</v>
      </c>
      <c r="J24" s="27">
        <v>0.48699999999999999</v>
      </c>
      <c r="K24" s="10">
        <v>31.3</v>
      </c>
      <c r="L24" s="10" t="s">
        <v>7</v>
      </c>
      <c r="M24" s="28">
        <v>66.2</v>
      </c>
      <c r="N24" s="25">
        <v>430292</v>
      </c>
    </row>
    <row r="25" spans="2:14" x14ac:dyDescent="0.35">
      <c r="B25" s="16">
        <v>2018</v>
      </c>
      <c r="C25" s="16">
        <v>1080</v>
      </c>
      <c r="D25" s="16">
        <v>5141</v>
      </c>
      <c r="E25" s="16">
        <f t="shared" si="1"/>
        <v>5552280</v>
      </c>
      <c r="F25" s="25">
        <v>1477529</v>
      </c>
      <c r="G25" s="9">
        <v>824706</v>
      </c>
      <c r="H25" s="10" t="s">
        <v>7</v>
      </c>
      <c r="I25" s="26">
        <v>2130352</v>
      </c>
      <c r="J25" s="27">
        <v>0.26600000000000001</v>
      </c>
      <c r="K25" s="10">
        <v>14.9</v>
      </c>
      <c r="L25" s="10" t="s">
        <v>7</v>
      </c>
      <c r="M25" s="28">
        <v>38.4</v>
      </c>
      <c r="N25" s="25">
        <v>406859</v>
      </c>
    </row>
    <row r="26" spans="2:14" x14ac:dyDescent="0.35">
      <c r="B26" s="16">
        <v>2019</v>
      </c>
      <c r="C26" s="16">
        <v>4883</v>
      </c>
      <c r="D26" s="16">
        <v>5424</v>
      </c>
      <c r="E26" s="16">
        <f t="shared" si="1"/>
        <v>26485392</v>
      </c>
      <c r="F26" s="25">
        <v>4762142</v>
      </c>
      <c r="G26" s="9">
        <v>2857285</v>
      </c>
      <c r="H26" s="10" t="s">
        <v>7</v>
      </c>
      <c r="I26" s="26">
        <v>6333649</v>
      </c>
      <c r="J26" s="27">
        <v>0.18</v>
      </c>
      <c r="K26" s="10">
        <v>10.8</v>
      </c>
      <c r="L26" s="10" t="s">
        <v>7</v>
      </c>
      <c r="M26" s="28">
        <v>23.9</v>
      </c>
      <c r="N26" s="25">
        <v>417263</v>
      </c>
    </row>
    <row r="27" spans="2:14" x14ac:dyDescent="0.35">
      <c r="B27" s="16">
        <v>2020</v>
      </c>
      <c r="C27" s="16">
        <v>3904</v>
      </c>
      <c r="D27" s="16">
        <v>4991</v>
      </c>
      <c r="E27" s="16">
        <f t="shared" si="1"/>
        <v>19484864</v>
      </c>
      <c r="F27" s="25">
        <v>2115546</v>
      </c>
      <c r="G27" s="9">
        <v>1269328</v>
      </c>
      <c r="H27" s="10" t="s">
        <v>7</v>
      </c>
      <c r="I27" s="26">
        <v>2813676</v>
      </c>
      <c r="J27" s="27">
        <v>0.109</v>
      </c>
      <c r="K27" s="10">
        <v>6.5</v>
      </c>
      <c r="L27" s="10" t="s">
        <v>7</v>
      </c>
      <c r="M27" s="28">
        <v>14.4</v>
      </c>
      <c r="N27" s="25">
        <v>516800</v>
      </c>
    </row>
    <row r="28" spans="2:14" x14ac:dyDescent="0.35">
      <c r="B28" s="16">
        <v>2021</v>
      </c>
      <c r="C28" s="16">
        <v>6199</v>
      </c>
      <c r="D28" s="16">
        <v>5312</v>
      </c>
      <c r="E28" s="16">
        <f t="shared" si="1"/>
        <v>32929088</v>
      </c>
      <c r="F28" s="25">
        <v>796403</v>
      </c>
      <c r="G28" s="9">
        <v>477842</v>
      </c>
      <c r="H28" s="10" t="s">
        <v>7</v>
      </c>
      <c r="I28" s="26">
        <v>1059216</v>
      </c>
      <c r="J28" s="27">
        <v>2.4E-2</v>
      </c>
      <c r="K28" s="10">
        <v>1.5</v>
      </c>
      <c r="L28" s="10" t="s">
        <v>7</v>
      </c>
      <c r="M28" s="28">
        <v>3.2</v>
      </c>
      <c r="N28" s="25">
        <v>537771</v>
      </c>
    </row>
    <row r="29" spans="2:14" x14ac:dyDescent="0.35">
      <c r="B29" s="14">
        <v>2022</v>
      </c>
      <c r="C29" s="14">
        <v>2607</v>
      </c>
      <c r="D29" s="15">
        <v>5000</v>
      </c>
      <c r="E29" s="30">
        <f t="shared" si="1"/>
        <v>13035000</v>
      </c>
      <c r="F29" s="15">
        <v>350000</v>
      </c>
      <c r="G29" s="10"/>
      <c r="H29" s="10"/>
      <c r="I29" s="10"/>
      <c r="J29" s="10"/>
      <c r="K29" s="10"/>
      <c r="L29" s="10"/>
      <c r="M29" s="10"/>
      <c r="N29" s="9" t="s">
        <v>18</v>
      </c>
    </row>
  </sheetData>
  <mergeCells count="2">
    <mergeCell ref="F1:I1"/>
    <mergeCell ref="J1:M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G21"/>
  <sheetViews>
    <sheetView workbookViewId="0">
      <selection activeCell="L8" sqref="L8"/>
    </sheetView>
  </sheetViews>
  <sheetFormatPr defaultRowHeight="14.5" x14ac:dyDescent="0.35"/>
  <cols>
    <col min="3" max="3" width="13.81640625" customWidth="1"/>
    <col min="4" max="4" width="19.7265625" customWidth="1"/>
    <col min="5" max="5" width="21.36328125" customWidth="1"/>
    <col min="6" max="6" width="17.6328125" hidden="1" customWidth="1"/>
    <col min="7" max="7" width="16.81640625" customWidth="1"/>
  </cols>
  <sheetData>
    <row r="4" spans="3:7" ht="15" thickBot="1" x14ac:dyDescent="0.4"/>
    <row r="5" spans="3:7" ht="47" thickBot="1" x14ac:dyDescent="0.4">
      <c r="C5" s="1" t="s">
        <v>2</v>
      </c>
      <c r="D5" s="2" t="s">
        <v>10</v>
      </c>
      <c r="E5" s="2" t="s">
        <v>11</v>
      </c>
      <c r="F5" s="2" t="s">
        <v>8</v>
      </c>
      <c r="G5" s="8" t="s">
        <v>9</v>
      </c>
    </row>
    <row r="6" spans="3:7" ht="16" thickBot="1" x14ac:dyDescent="0.4">
      <c r="C6" s="3">
        <v>2016</v>
      </c>
      <c r="D6" s="7">
        <v>0.23699999999999999</v>
      </c>
      <c r="E6" s="7">
        <v>0.36199999999999999</v>
      </c>
      <c r="F6" s="7">
        <v>0.125</v>
      </c>
      <c r="G6" s="6">
        <f>(E6-D6)/D6</f>
        <v>0.52742616033755274</v>
      </c>
    </row>
    <row r="7" spans="3:7" ht="16" thickBot="1" x14ac:dyDescent="0.4">
      <c r="C7" s="3">
        <v>2017</v>
      </c>
      <c r="D7" s="7">
        <v>0.48699999999999999</v>
      </c>
      <c r="E7" s="7">
        <v>0.36299999999999999</v>
      </c>
      <c r="F7" s="7">
        <v>-0.124</v>
      </c>
      <c r="G7" s="6">
        <f t="shared" ref="G7:G11" si="0">(E7-D7)/D7</f>
        <v>-0.25462012320328542</v>
      </c>
    </row>
    <row r="8" spans="3:7" ht="16" thickBot="1" x14ac:dyDescent="0.4">
      <c r="C8" s="3">
        <v>2018</v>
      </c>
      <c r="D8" s="7">
        <v>0.26300000000000001</v>
      </c>
      <c r="E8" s="7">
        <v>0.34200000000000003</v>
      </c>
      <c r="F8" s="7">
        <v>7.9000000000000001E-2</v>
      </c>
      <c r="G8" s="6">
        <f t="shared" si="0"/>
        <v>0.3003802281368822</v>
      </c>
    </row>
    <row r="9" spans="3:7" ht="16" thickBot="1" x14ac:dyDescent="0.4">
      <c r="C9" s="3">
        <v>2019</v>
      </c>
      <c r="D9" s="7">
        <v>0.18</v>
      </c>
      <c r="E9" s="7">
        <v>0.3</v>
      </c>
      <c r="F9" s="7">
        <v>0.12</v>
      </c>
      <c r="G9" s="6">
        <f t="shared" si="0"/>
        <v>0.66666666666666663</v>
      </c>
    </row>
    <row r="10" spans="3:7" ht="16" thickBot="1" x14ac:dyDescent="0.4">
      <c r="C10" s="3">
        <v>2020</v>
      </c>
      <c r="D10" s="4">
        <v>0.109</v>
      </c>
      <c r="E10" s="7">
        <v>0.26</v>
      </c>
      <c r="F10" s="7">
        <v>0.151</v>
      </c>
      <c r="G10" s="6">
        <f t="shared" si="0"/>
        <v>1.3853211009174313</v>
      </c>
    </row>
    <row r="11" spans="3:7" ht="16" thickBot="1" x14ac:dyDescent="0.4">
      <c r="C11" s="3">
        <v>2021</v>
      </c>
      <c r="D11" s="4">
        <v>2.5999999999999999E-2</v>
      </c>
      <c r="E11" s="7">
        <v>4.9399999999999999E-2</v>
      </c>
      <c r="F11" s="7">
        <v>2.3E-2</v>
      </c>
      <c r="G11" s="6">
        <f t="shared" si="0"/>
        <v>0.9</v>
      </c>
    </row>
    <row r="12" spans="3:7" x14ac:dyDescent="0.35">
      <c r="C12" s="5"/>
    </row>
    <row r="14" spans="3:7" ht="15" thickBot="1" x14ac:dyDescent="0.4"/>
    <row r="15" spans="3:7" ht="47" thickBot="1" x14ac:dyDescent="0.4">
      <c r="C15" s="1" t="s">
        <v>2</v>
      </c>
      <c r="D15" s="2" t="s">
        <v>10</v>
      </c>
      <c r="E15" s="2" t="s">
        <v>11</v>
      </c>
      <c r="F15" s="2" t="s">
        <v>8</v>
      </c>
      <c r="G15" s="8" t="s">
        <v>13</v>
      </c>
    </row>
    <row r="16" spans="3:7" ht="16" thickBot="1" x14ac:dyDescent="0.4">
      <c r="C16" s="3">
        <v>2016</v>
      </c>
      <c r="D16" s="7">
        <v>0.23699999999999999</v>
      </c>
      <c r="E16" s="7">
        <v>0.36199999999999999</v>
      </c>
      <c r="F16" s="7">
        <v>0.125</v>
      </c>
      <c r="G16" s="6">
        <v>0.52742616033755296</v>
      </c>
    </row>
    <row r="17" spans="3:7" ht="16" thickBot="1" x14ac:dyDescent="0.4">
      <c r="C17" s="3">
        <v>2017</v>
      </c>
      <c r="D17" s="7">
        <v>0.48699999999999999</v>
      </c>
      <c r="E17" s="7">
        <v>0.36299999999999999</v>
      </c>
      <c r="F17" s="7">
        <v>-0.124</v>
      </c>
      <c r="G17" s="6" t="s">
        <v>12</v>
      </c>
    </row>
    <row r="18" spans="3:7" ht="16" thickBot="1" x14ac:dyDescent="0.4">
      <c r="C18" s="3">
        <v>2018</v>
      </c>
      <c r="D18" s="7">
        <v>0.26300000000000001</v>
      </c>
      <c r="E18" s="7">
        <v>0.34200000000000003</v>
      </c>
      <c r="F18" s="7">
        <v>7.9000000000000001E-2</v>
      </c>
      <c r="G18" s="6">
        <v>0.3003802281368822</v>
      </c>
    </row>
    <row r="19" spans="3:7" ht="16" thickBot="1" x14ac:dyDescent="0.4">
      <c r="C19" s="3">
        <v>2019</v>
      </c>
      <c r="D19" s="7">
        <v>0.18</v>
      </c>
      <c r="E19" s="7">
        <v>0.3</v>
      </c>
      <c r="F19" s="7">
        <v>0.12</v>
      </c>
      <c r="G19" s="6">
        <v>0.66666666666666663</v>
      </c>
    </row>
    <row r="20" spans="3:7" ht="16" thickBot="1" x14ac:dyDescent="0.4">
      <c r="C20" s="3">
        <v>2020</v>
      </c>
      <c r="D20" s="4">
        <v>0.109</v>
      </c>
      <c r="E20" s="7">
        <v>0.26</v>
      </c>
      <c r="F20" s="7">
        <v>0.151</v>
      </c>
      <c r="G20" s="6">
        <v>1.3853211009174313</v>
      </c>
    </row>
    <row r="21" spans="3:7" ht="16" thickBot="1" x14ac:dyDescent="0.4">
      <c r="C21" s="3">
        <v>2021</v>
      </c>
      <c r="D21" s="4">
        <v>2.5999999999999999E-2</v>
      </c>
      <c r="E21" s="7">
        <v>4.9399999999999999E-2</v>
      </c>
      <c r="F21" s="7">
        <v>2.3E-2</v>
      </c>
      <c r="G21" s="6"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Data_Martin_reanalysis_eggtofry</vt:lpstr>
      <vt:lpstr>Martin_ETF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Brad's Yoga</dc:creator>
  <cp:lastModifiedBy>Brad Cavallo</cp:lastModifiedBy>
  <dcterms:created xsi:type="dcterms:W3CDTF">2021-12-31T21:28:15Z</dcterms:created>
  <dcterms:modified xsi:type="dcterms:W3CDTF">2022-11-15T21:29:52Z</dcterms:modified>
</cp:coreProperties>
</file>