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chen/Downloads/yys optimization/"/>
    </mc:Choice>
  </mc:AlternateContent>
  <xr:revisionPtr revIDLastSave="0" documentId="13_ncr:1_{EBCE0358-AC7B-0449-9B69-18948595277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Input" sheetId="3" r:id="rId1"/>
    <sheet name="supply" sheetId="8" r:id="rId2"/>
    <sheet name="info" sheetId="10" r:id="rId3"/>
    <sheet name="capacity" sheetId="7" r:id="rId4"/>
    <sheet name="level" sheetId="4" r:id="rId5"/>
    <sheet name="worker" sheetId="9" r:id="rId6"/>
    <sheet name="material" sheetId="1" r:id="rId7"/>
    <sheet name="WIP" sheetId="2" r:id="rId8"/>
    <sheet name="product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9" l="1"/>
  <c r="G4" i="1" l="1"/>
  <c r="A1" i="10" l="1" a="1"/>
  <c r="A1" i="10" s="1"/>
  <c r="AA12" i="9"/>
  <c r="AA11" i="9"/>
  <c r="AA10" i="9"/>
  <c r="AA9" i="9"/>
  <c r="AA8" i="9"/>
  <c r="AA7" i="9"/>
  <c r="AA6" i="9"/>
  <c r="AA5" i="9"/>
  <c r="AA4" i="9"/>
  <c r="AA3" i="9"/>
  <c r="AA2" i="9"/>
  <c r="Y12" i="9"/>
  <c r="X12" i="9"/>
  <c r="Y11" i="9"/>
  <c r="X11" i="9"/>
  <c r="Y10" i="9"/>
  <c r="X10" i="9"/>
  <c r="Y9" i="9"/>
  <c r="X9" i="9"/>
  <c r="Y8" i="9"/>
  <c r="X8" i="9"/>
  <c r="Y7" i="9"/>
  <c r="X7" i="9"/>
  <c r="Y6" i="9"/>
  <c r="X6" i="9"/>
  <c r="Y5" i="9"/>
  <c r="X5" i="9"/>
  <c r="Y4" i="9"/>
  <c r="X4" i="9"/>
  <c r="Y3" i="9"/>
  <c r="X3" i="9"/>
  <c r="Y2" i="9"/>
  <c r="X2" i="9"/>
  <c r="P12" i="9"/>
  <c r="Q12" i="9"/>
  <c r="R12" i="9"/>
  <c r="S12" i="9"/>
  <c r="T12" i="9"/>
  <c r="U12" i="9"/>
  <c r="P3" i="9"/>
  <c r="Q3" i="9"/>
  <c r="R3" i="9"/>
  <c r="S3" i="9"/>
  <c r="T3" i="9"/>
  <c r="U3" i="9"/>
  <c r="P4" i="9"/>
  <c r="Q4" i="9"/>
  <c r="R4" i="9"/>
  <c r="S4" i="9"/>
  <c r="T4" i="9"/>
  <c r="U4" i="9"/>
  <c r="P5" i="9"/>
  <c r="Q5" i="9"/>
  <c r="R5" i="9"/>
  <c r="S5" i="9"/>
  <c r="T5" i="9"/>
  <c r="U5" i="9"/>
  <c r="P6" i="9"/>
  <c r="Q6" i="9"/>
  <c r="R6" i="9"/>
  <c r="S6" i="9"/>
  <c r="T6" i="9"/>
  <c r="U6" i="9"/>
  <c r="P7" i="9"/>
  <c r="Q7" i="9"/>
  <c r="R7" i="9"/>
  <c r="S7" i="9"/>
  <c r="T7" i="9"/>
  <c r="U7" i="9"/>
  <c r="P8" i="9"/>
  <c r="Q8" i="9"/>
  <c r="R8" i="9"/>
  <c r="S8" i="9"/>
  <c r="T8" i="9"/>
  <c r="U8" i="9"/>
  <c r="P9" i="9"/>
  <c r="Q9" i="9"/>
  <c r="R9" i="9"/>
  <c r="S9" i="9"/>
  <c r="T9" i="9"/>
  <c r="U9" i="9"/>
  <c r="P10" i="9"/>
  <c r="Q10" i="9"/>
  <c r="R10" i="9"/>
  <c r="S10" i="9"/>
  <c r="T10" i="9"/>
  <c r="U10" i="9"/>
  <c r="P11" i="9"/>
  <c r="Q11" i="9"/>
  <c r="R11" i="9"/>
  <c r="S11" i="9"/>
  <c r="T11" i="9"/>
  <c r="U11" i="9"/>
  <c r="Q2" i="9"/>
  <c r="R2" i="9"/>
  <c r="S2" i="9"/>
  <c r="T2" i="9"/>
  <c r="U2" i="9"/>
  <c r="P2" i="9"/>
  <c r="Z12" i="9"/>
  <c r="Z11" i="9"/>
  <c r="Z10" i="9"/>
  <c r="Z9" i="9"/>
  <c r="Z8" i="9"/>
  <c r="Z7" i="9"/>
  <c r="Z6" i="9"/>
  <c r="Z5" i="9"/>
  <c r="Z4" i="9"/>
  <c r="Z3" i="9"/>
  <c r="Z2" i="9"/>
  <c r="W12" i="9"/>
  <c r="V12" i="9"/>
  <c r="W11" i="9"/>
  <c r="V11" i="9"/>
  <c r="W10" i="9"/>
  <c r="V10" i="9"/>
  <c r="W9" i="9"/>
  <c r="V9" i="9"/>
  <c r="W8" i="9"/>
  <c r="V8" i="9"/>
  <c r="W7" i="9"/>
  <c r="V7" i="9"/>
  <c r="W6" i="9"/>
  <c r="V6" i="9"/>
  <c r="W5" i="9"/>
  <c r="V5" i="9"/>
  <c r="W4" i="9"/>
  <c r="V4" i="9"/>
  <c r="W3" i="9"/>
  <c r="V3" i="9"/>
  <c r="W2" i="9"/>
  <c r="V2" i="9"/>
  <c r="J3" i="9"/>
  <c r="K3" i="9"/>
  <c r="L3" i="9"/>
  <c r="M3" i="9"/>
  <c r="N3" i="9"/>
  <c r="O3" i="9"/>
  <c r="J4" i="9"/>
  <c r="K4" i="9"/>
  <c r="L4" i="9"/>
  <c r="M4" i="9"/>
  <c r="N4" i="9"/>
  <c r="O4" i="9"/>
  <c r="J5" i="9"/>
  <c r="K5" i="9"/>
  <c r="L5" i="9"/>
  <c r="M5" i="9"/>
  <c r="N5" i="9"/>
  <c r="O5" i="9"/>
  <c r="J6" i="9"/>
  <c r="K6" i="9"/>
  <c r="L6" i="9"/>
  <c r="M6" i="9"/>
  <c r="N6" i="9"/>
  <c r="O6" i="9"/>
  <c r="J7" i="9"/>
  <c r="K7" i="9"/>
  <c r="L7" i="9"/>
  <c r="M7" i="9"/>
  <c r="N7" i="9"/>
  <c r="O7" i="9"/>
  <c r="J8" i="9"/>
  <c r="K8" i="9"/>
  <c r="L8" i="9"/>
  <c r="M8" i="9"/>
  <c r="N8" i="9"/>
  <c r="O8" i="9"/>
  <c r="J9" i="9"/>
  <c r="K9" i="9"/>
  <c r="L9" i="9"/>
  <c r="M9" i="9"/>
  <c r="N9" i="9"/>
  <c r="O9" i="9"/>
  <c r="J10" i="9"/>
  <c r="K10" i="9"/>
  <c r="L10" i="9"/>
  <c r="M10" i="9"/>
  <c r="N10" i="9"/>
  <c r="O10" i="9"/>
  <c r="J11" i="9"/>
  <c r="K11" i="9"/>
  <c r="L11" i="9"/>
  <c r="M11" i="9"/>
  <c r="N11" i="9"/>
  <c r="O11" i="9"/>
  <c r="J12" i="9"/>
  <c r="K12" i="9"/>
  <c r="L12" i="9"/>
  <c r="M12" i="9"/>
  <c r="N12" i="9"/>
  <c r="O12" i="9"/>
  <c r="K2" i="9"/>
  <c r="L2" i="9"/>
  <c r="M2" i="9"/>
  <c r="N2" i="9"/>
  <c r="O2" i="9"/>
  <c r="J2" i="9"/>
  <c r="F3" i="9"/>
  <c r="G3" i="9"/>
  <c r="H3" i="9"/>
  <c r="I3" i="9"/>
  <c r="F4" i="9"/>
  <c r="G4" i="9"/>
  <c r="H4" i="9"/>
  <c r="I4" i="9"/>
  <c r="F5" i="9"/>
  <c r="G5" i="9"/>
  <c r="H5" i="9"/>
  <c r="I5" i="9"/>
  <c r="F6" i="9"/>
  <c r="G6" i="9"/>
  <c r="H6" i="9"/>
  <c r="I6" i="9"/>
  <c r="F7" i="9"/>
  <c r="G7" i="9"/>
  <c r="H7" i="9"/>
  <c r="I7" i="9"/>
  <c r="F8" i="9"/>
  <c r="G8" i="9"/>
  <c r="H8" i="9"/>
  <c r="I8" i="9"/>
  <c r="F9" i="9"/>
  <c r="G9" i="9"/>
  <c r="H9" i="9"/>
  <c r="I9" i="9"/>
  <c r="F10" i="9"/>
  <c r="G10" i="9"/>
  <c r="H10" i="9"/>
  <c r="I10" i="9"/>
  <c r="F11" i="9"/>
  <c r="G11" i="9"/>
  <c r="H11" i="9"/>
  <c r="I11" i="9"/>
  <c r="F12" i="9"/>
  <c r="G12" i="9"/>
  <c r="H12" i="9"/>
  <c r="I12" i="9"/>
  <c r="G2" i="9"/>
  <c r="H2" i="9"/>
  <c r="I2" i="9"/>
  <c r="F2" i="9"/>
  <c r="D2" i="9"/>
  <c r="E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C2" i="9"/>
  <c r="C3" i="9"/>
  <c r="C4" i="9"/>
  <c r="C5" i="9"/>
  <c r="C6" i="9"/>
  <c r="C7" i="9"/>
  <c r="C8" i="9"/>
  <c r="C9" i="9"/>
  <c r="C10" i="9"/>
  <c r="C11" i="9"/>
  <c r="C12" i="9"/>
  <c r="B3" i="9"/>
  <c r="B4" i="9"/>
  <c r="B5" i="9"/>
  <c r="B6" i="9"/>
  <c r="B7" i="9"/>
  <c r="B8" i="9"/>
  <c r="B9" i="9"/>
  <c r="B10" i="9"/>
  <c r="B11" i="9"/>
  <c r="B12" i="9"/>
  <c r="A3" i="9"/>
  <c r="A4" i="9"/>
  <c r="A5" i="9"/>
  <c r="A6" i="9"/>
  <c r="A7" i="9"/>
  <c r="A8" i="9"/>
  <c r="A9" i="9"/>
  <c r="A10" i="9"/>
  <c r="A11" i="9"/>
  <c r="A12" i="9"/>
  <c r="A2" i="9"/>
  <c r="C2" i="1"/>
  <c r="D2" i="1"/>
  <c r="E2" i="1"/>
  <c r="F2" i="1"/>
  <c r="G2" i="1"/>
  <c r="B2" i="1"/>
  <c r="F3" i="4"/>
  <c r="F4" i="4"/>
  <c r="F2" i="4"/>
  <c r="I3" i="2"/>
  <c r="I4" i="2"/>
  <c r="I5" i="2"/>
  <c r="I6" i="2"/>
  <c r="I7" i="2"/>
  <c r="I8" i="2"/>
  <c r="I9" i="2"/>
  <c r="I2" i="2"/>
  <c r="C4" i="1"/>
  <c r="D4" i="1"/>
  <c r="E4" i="1"/>
  <c r="F4" i="1"/>
  <c r="B4" i="1"/>
  <c r="H3" i="2"/>
  <c r="H4" i="2"/>
  <c r="H5" i="2"/>
  <c r="H6" i="2"/>
  <c r="H7" i="2"/>
  <c r="H8" i="2"/>
  <c r="H9" i="2"/>
  <c r="H2" i="2"/>
  <c r="B3" i="1" a="1"/>
  <c r="B3" i="1" s="1"/>
  <c r="B3" i="10" l="1"/>
  <c r="A3" i="10"/>
  <c r="B2" i="10"/>
  <c r="A2" i="10"/>
  <c r="B1" i="10"/>
  <c r="F3" i="1"/>
  <c r="E3" i="1"/>
  <c r="D3" i="1"/>
  <c r="G3" i="1"/>
  <c r="C3" i="1"/>
</calcChain>
</file>

<file path=xl/sharedStrings.xml><?xml version="1.0" encoding="utf-8"?>
<sst xmlns="http://schemas.openxmlformats.org/spreadsheetml/2006/main" count="173" uniqueCount="85">
  <si>
    <t>墨水</t>
  </si>
  <si>
    <t>纸</t>
  </si>
  <si>
    <t>火鬼玉</t>
  </si>
  <si>
    <t>风鬼玉</t>
  </si>
  <si>
    <t>水鬼玉</t>
  </si>
  <si>
    <t>雷鬼玉</t>
  </si>
  <si>
    <t>in stock</t>
  </si>
  <si>
    <t>火灵符</t>
  </si>
  <si>
    <t>风灵符</t>
  </si>
  <si>
    <t>水灵符</t>
  </si>
  <si>
    <t>雷灵符</t>
  </si>
  <si>
    <t>火结界</t>
  </si>
  <si>
    <t>风结界</t>
  </si>
  <si>
    <t>水结界</t>
  </si>
  <si>
    <t>雷结界</t>
  </si>
  <si>
    <t>万事屋等级</t>
  </si>
  <si>
    <t>Lv 4</t>
  </si>
  <si>
    <t>纸人序号</t>
  </si>
  <si>
    <t>ID</t>
  </si>
  <si>
    <t>灵符</t>
  </si>
  <si>
    <t>结界</t>
  </si>
  <si>
    <t>火风收益</t>
  </si>
  <si>
    <t>水雷收益</t>
  </si>
  <si>
    <t>篆书</t>
  </si>
  <si>
    <t>绘制</t>
  </si>
  <si>
    <t>灵力</t>
  </si>
  <si>
    <t>技艺</t>
  </si>
  <si>
    <t>No.1</t>
  </si>
  <si>
    <t>No.2</t>
  </si>
  <si>
    <t>驭水 Lv1</t>
  </si>
  <si>
    <t>No.3</t>
  </si>
  <si>
    <t>No.4</t>
  </si>
  <si>
    <t>No.5</t>
  </si>
  <si>
    <t>唤火 Lv2</t>
  </si>
  <si>
    <t>No.6</t>
  </si>
  <si>
    <t>No.7</t>
  </si>
  <si>
    <t>祈风 Lv1</t>
  </si>
  <si>
    <t>No.8</t>
  </si>
  <si>
    <t>No.9</t>
  </si>
  <si>
    <t>No.10</t>
  </si>
  <si>
    <t>No.11</t>
  </si>
  <si>
    <t>精英调查数量</t>
  </si>
  <si>
    <t>占卜</t>
  </si>
  <si>
    <t>祈福</t>
  </si>
  <si>
    <t>除妖</t>
  </si>
  <si>
    <t>通灵</t>
  </si>
  <si>
    <t>护灵</t>
  </si>
  <si>
    <t>price</t>
  </si>
  <si>
    <t>exp</t>
  </si>
  <si>
    <t>唤火 Lv1</t>
  </si>
  <si>
    <t>唤火 Lv3</t>
  </si>
  <si>
    <t>祈风 Lv2</t>
  </si>
  <si>
    <t>祈风 Lv3</t>
  </si>
  <si>
    <t>驭水 Lv2</t>
  </si>
  <si>
    <t>驭水 Lv3</t>
  </si>
  <si>
    <t>召雷 Lv1</t>
  </si>
  <si>
    <t>召雷 Lv2</t>
  </si>
  <si>
    <t>召雷 Lv3</t>
  </si>
  <si>
    <t>类别</t>
  </si>
  <si>
    <t>当前库存</t>
  </si>
  <si>
    <t>个</t>
  </si>
  <si>
    <t>墨</t>
  </si>
  <si>
    <t>原材料</t>
  </si>
  <si>
    <t>半成品</t>
  </si>
  <si>
    <t>Lv 3</t>
  </si>
  <si>
    <t>Lv 5</t>
  </si>
  <si>
    <t>worker</t>
  </si>
  <si>
    <t>event</t>
  </si>
  <si>
    <t>capacity</t>
  </si>
  <si>
    <t>product</t>
  </si>
  <si>
    <t>belongs to</t>
  </si>
  <si>
    <t>per hour</t>
  </si>
  <si>
    <t>time</t>
  </si>
  <si>
    <t>收菜次数</t>
  </si>
  <si>
    <t>本大人</t>
    <phoneticPr fontId="5" type="noConversion"/>
  </si>
  <si>
    <t>博雅</t>
    <phoneticPr fontId="5" type="noConversion"/>
  </si>
  <si>
    <t>平安京</t>
    <phoneticPr fontId="5" type="noConversion"/>
  </si>
  <si>
    <t>八百</t>
    <phoneticPr fontId="5" type="noConversion"/>
  </si>
  <si>
    <t>藤原</t>
    <phoneticPr fontId="5" type="noConversion"/>
  </si>
  <si>
    <t>源氏</t>
    <phoneticPr fontId="5" type="noConversion"/>
  </si>
  <si>
    <t>藤原家</t>
    <phoneticPr fontId="5" type="noConversion"/>
  </si>
  <si>
    <t>杏叶</t>
    <phoneticPr fontId="5" type="noConversion"/>
  </si>
  <si>
    <t>山河</t>
    <phoneticPr fontId="5" type="noConversion"/>
  </si>
  <si>
    <t>长期规划（小时）</t>
  </si>
  <si>
    <t>短期规划（分钟）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</si>
</sst>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等线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1" fillId="0" borderId="2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9" xfId="1" applyBorder="1" applyAlignment="1">
      <alignment horizontal="center" vertical="center"/>
    </xf>
    <xf numFmtId="0" fontId="2" fillId="3" borderId="9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1" applyFont="1" applyBorder="1" applyAlignment="1">
      <alignment horizontal="center" vertical="center"/>
    </xf>
    <xf numFmtId="0" fontId="2" fillId="2" borderId="9" xfId="1" applyFill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0" fillId="3" borderId="9" xfId="1" applyFont="1" applyFill="1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1" fillId="0" borderId="9" xfId="0" applyFont="1" applyBorder="1"/>
    <xf numFmtId="0" fontId="0" fillId="2" borderId="9" xfId="0" applyFill="1" applyBorder="1"/>
    <xf numFmtId="0" fontId="0" fillId="0" borderId="9" xfId="0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13" xfId="0" applyBorder="1"/>
    <xf numFmtId="0" fontId="1" fillId="0" borderId="15" xfId="0" applyFont="1" applyBorder="1"/>
    <xf numFmtId="0" fontId="0" fillId="0" borderId="16" xfId="0" applyBorder="1"/>
    <xf numFmtId="0" fontId="0" fillId="0" borderId="4" xfId="0" applyFill="1" applyBorder="1"/>
    <xf numFmtId="1" fontId="0" fillId="2" borderId="9" xfId="0" applyNumberFormat="1" applyFill="1" applyBorder="1"/>
    <xf numFmtId="0" fontId="0" fillId="0" borderId="18" xfId="0" applyBorder="1"/>
    <xf numFmtId="0" fontId="0" fillId="0" borderId="6" xfId="0" applyFill="1" applyBorder="1"/>
    <xf numFmtId="0" fontId="4" fillId="0" borderId="18" xfId="0" applyFont="1" applyBorder="1"/>
    <xf numFmtId="0" fontId="0" fillId="0" borderId="17" xfId="0" applyBorder="1"/>
    <xf numFmtId="0" fontId="0" fillId="0" borderId="19" xfId="0" applyBorder="1"/>
    <xf numFmtId="0" fontId="1" fillId="0" borderId="0" xfId="0" applyFont="1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0" xfId="0" applyFont="1"/>
  </cellXfs>
  <cellStyles count="2">
    <cellStyle name="Normal" xfId="0" builtinId="0"/>
    <cellStyle name="常规 2" xfId="1" xr:uid="{00000000-0005-0000-0000-000001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163110</xdr:colOff>
      <xdr:row>0</xdr:row>
      <xdr:rowOff>81559</xdr:rowOff>
    </xdr:from>
    <xdr:to>
      <xdr:col>7</xdr:col>
      <xdr:colOff>116513</xdr:colOff>
      <xdr:row>2</xdr:row>
      <xdr:rowOff>128165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9B83783D-945C-2A4A-8149-865C130DF598}"/>
            </a:ext>
          </a:extLst>
        </xdr:cNvPr>
        <xdr:cNvSpPr/>
      </xdr:nvSpPr>
      <xdr:spPr>
        <a:xfrm flipH="1">
          <a:off x="2971092" y="81559"/>
          <a:ext cx="3308999" cy="442753"/>
        </a:xfrm>
        <a:prstGeom prst="rightArrow">
          <a:avLst>
            <a:gd name="adj1" fmla="val 69608"/>
            <a:gd name="adj2" fmla="val 50000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从下拉框选取万事屋等级,</a:t>
          </a:r>
          <a:r>
            <a:rPr lang="en-US" sz="1100" baseline="0">
              <a:solidFill>
                <a:sysClr val="windowText" lastClr="000000"/>
              </a:solidFill>
            </a:rPr>
            <a:t> 目前仅支持Lv</a:t>
          </a:r>
          <a:r>
            <a:rPr lang="zh-CN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 baseline="0">
              <a:solidFill>
                <a:sysClr val="windowText" lastClr="000000"/>
              </a:solidFill>
            </a:rPr>
            <a:t>3</a:t>
          </a:r>
          <a:r>
            <a:rPr lang="zh-CN" altLang="en-US" sz="1100" baseline="0">
              <a:solidFill>
                <a:sysClr val="windowText" lastClr="000000"/>
              </a:solidFill>
            </a:rPr>
            <a:t> 至 </a:t>
          </a:r>
          <a:r>
            <a:rPr lang="en-US" altLang="zh-CN" sz="1100" baseline="0">
              <a:solidFill>
                <a:sysClr val="windowText" lastClr="000000"/>
              </a:solidFill>
            </a:rPr>
            <a:t>Lv</a:t>
          </a:r>
          <a:r>
            <a:rPr lang="zh-CN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 baseline="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3</xdr:col>
      <xdr:colOff>152385</xdr:colOff>
      <xdr:row>3</xdr:row>
      <xdr:rowOff>34955</xdr:rowOff>
    </xdr:from>
    <xdr:to>
      <xdr:col>9</xdr:col>
      <xdr:colOff>302935</xdr:colOff>
      <xdr:row>9</xdr:row>
      <xdr:rowOff>139816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2A129BB1-B382-104A-B9AC-58F56A4D0471}"/>
            </a:ext>
          </a:extLst>
        </xdr:cNvPr>
        <xdr:cNvSpPr/>
      </xdr:nvSpPr>
      <xdr:spPr>
        <a:xfrm flipH="1">
          <a:off x="2960367" y="629175"/>
          <a:ext cx="5183944" cy="1293302"/>
        </a:xfrm>
        <a:prstGeom prst="rightArrow">
          <a:avLst>
            <a:gd name="adj1" fmla="val 81777"/>
            <a:gd name="adj2" fmla="val 17769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 b="1" baseline="0">
              <a:solidFill>
                <a:sysClr val="windowText" lastClr="000000"/>
              </a:solidFill>
            </a:rPr>
            <a:t>1. </a:t>
          </a:r>
          <a:r>
            <a:rPr lang="zh-CN" altLang="en-US" sz="1100" b="1" u="sng" baseline="0">
              <a:solidFill>
                <a:sysClr val="windowText" lastClr="000000"/>
              </a:solidFill>
            </a:rPr>
            <a:t>长期规划（小时）</a:t>
          </a:r>
          <a:r>
            <a:rPr lang="zh-CN" altLang="en-US" sz="1100" b="1" baseline="0">
              <a:solidFill>
                <a:sysClr val="windowText" lastClr="000000"/>
              </a:solidFill>
            </a:rPr>
            <a:t>：</a:t>
          </a:r>
          <a:r>
            <a:rPr lang="zh-CN" altLang="en-US" sz="1100" baseline="0">
              <a:solidFill>
                <a:sysClr val="windowText" lastClr="000000"/>
              </a:solidFill>
            </a:rPr>
            <a:t>如果填写</a:t>
          </a:r>
          <a:r>
            <a:rPr lang="en-US" altLang="zh-CN" sz="1100" baseline="0">
              <a:solidFill>
                <a:sysClr val="windowText" lastClr="000000"/>
              </a:solidFill>
            </a:rPr>
            <a:t>24</a:t>
          </a:r>
          <a:r>
            <a:rPr lang="zh-CN" altLang="en-US" sz="1100" baseline="0">
              <a:solidFill>
                <a:sysClr val="windowText" lastClr="000000"/>
              </a:solidFill>
            </a:rPr>
            <a:t>，会基于现有库存以及未来</a:t>
          </a:r>
          <a:r>
            <a:rPr lang="en-US" altLang="zh-CN" sz="1100" baseline="0">
              <a:solidFill>
                <a:sysClr val="windowText" lastClr="000000"/>
              </a:solidFill>
            </a:rPr>
            <a:t>24</a:t>
          </a:r>
          <a:r>
            <a:rPr lang="zh-CN" altLang="en-US" sz="1100" baseline="0">
              <a:solidFill>
                <a:sysClr val="windowText" lastClr="000000"/>
              </a:solidFill>
            </a:rPr>
            <a:t>小时的自然材料回复，规划资金收益最大化方案</a:t>
          </a:r>
          <a:r>
            <a:rPr lang="en-US" altLang="zh-CN" sz="1100" baseline="0">
              <a:solidFill>
                <a:sysClr val="windowText" lastClr="000000"/>
              </a:solidFill>
            </a:rPr>
            <a:t>/</a:t>
          </a:r>
          <a:r>
            <a:rPr lang="zh-CN" altLang="en-US" sz="1100" baseline="0">
              <a:solidFill>
                <a:sysClr val="windowText" lastClr="000000"/>
              </a:solidFill>
            </a:rPr>
            <a:t>精英调查选择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="1" baseline="0">
              <a:solidFill>
                <a:sysClr val="windowText" lastClr="000000"/>
              </a:solidFill>
            </a:rPr>
            <a:t>2.</a:t>
          </a:r>
          <a:r>
            <a:rPr lang="zh-CN" altLang="en-US" sz="1100" b="1" baseline="0">
              <a:solidFill>
                <a:sysClr val="windowText" lastClr="000000"/>
              </a:solidFill>
            </a:rPr>
            <a:t> </a:t>
          </a:r>
          <a:r>
            <a:rPr lang="zh-CN" altLang="en-US" sz="1100" b="1" u="sng" baseline="0">
              <a:solidFill>
                <a:sysClr val="windowText" lastClr="000000"/>
              </a:solidFill>
            </a:rPr>
            <a:t>短期规划（分钟）</a:t>
          </a:r>
          <a:r>
            <a:rPr lang="zh-CN" altLang="en-US" sz="1100" b="1" baseline="0">
              <a:solidFill>
                <a:sysClr val="windowText" lastClr="000000"/>
              </a:solidFill>
            </a:rPr>
            <a:t>：</a:t>
          </a:r>
          <a:r>
            <a:rPr lang="zh-CN" altLang="en-US" sz="1100" baseline="0">
              <a:solidFill>
                <a:sysClr val="windowText" lastClr="000000"/>
              </a:solidFill>
            </a:rPr>
            <a:t>如果填写</a:t>
          </a:r>
          <a:r>
            <a:rPr lang="en-US" altLang="zh-CN" sz="1100" baseline="0">
              <a:solidFill>
                <a:sysClr val="windowText" lastClr="000000"/>
              </a:solidFill>
            </a:rPr>
            <a:t>180</a:t>
          </a:r>
          <a:r>
            <a:rPr lang="zh-CN" altLang="en-US" sz="1100" baseline="0">
              <a:solidFill>
                <a:sysClr val="windowText" lastClr="000000"/>
              </a:solidFill>
            </a:rPr>
            <a:t>，会基于现有库存以及未来</a:t>
          </a:r>
          <a:r>
            <a:rPr lang="en-US" altLang="zh-CN" sz="1100" baseline="0">
              <a:solidFill>
                <a:sysClr val="windowText" lastClr="000000"/>
              </a:solidFill>
            </a:rPr>
            <a:t>180</a:t>
          </a:r>
          <a:r>
            <a:rPr lang="zh-CN" altLang="en-US" sz="1100" baseline="0">
              <a:solidFill>
                <a:sysClr val="windowText" lastClr="000000"/>
              </a:solidFill>
            </a:rPr>
            <a:t>分钟的自然材料回复，规划人员生产计划；该方案符合</a:t>
          </a:r>
          <a:r>
            <a:rPr lang="en-US" altLang="zh-CN" sz="1100" baseline="0">
              <a:solidFill>
                <a:sysClr val="windowText" lastClr="000000"/>
              </a:solidFill>
            </a:rPr>
            <a:t>1</a:t>
          </a:r>
          <a:r>
            <a:rPr lang="zh-CN" altLang="en-US" sz="1100" baseline="0">
              <a:solidFill>
                <a:sysClr val="windowText" lastClr="000000"/>
              </a:solidFill>
            </a:rPr>
            <a:t>所生成的资金收益最大化方案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="1" baseline="0">
              <a:solidFill>
                <a:sysClr val="windowText" lastClr="000000"/>
              </a:solidFill>
            </a:rPr>
            <a:t>3.</a:t>
          </a:r>
          <a:r>
            <a:rPr lang="zh-CN" altLang="en-US" sz="1100" b="1" baseline="0">
              <a:solidFill>
                <a:sysClr val="windowText" lastClr="000000"/>
              </a:solidFill>
            </a:rPr>
            <a:t> </a:t>
          </a:r>
          <a:r>
            <a:rPr lang="zh-CN" altLang="en-US" sz="1100" b="1" u="sng" baseline="0">
              <a:solidFill>
                <a:sysClr val="windowText" lastClr="000000"/>
              </a:solidFill>
            </a:rPr>
            <a:t>收菜次数</a:t>
          </a:r>
          <a:r>
            <a:rPr lang="zh-CN" altLang="en-US" sz="1100" b="1" baseline="0">
              <a:solidFill>
                <a:sysClr val="windowText" lastClr="000000"/>
              </a:solidFill>
            </a:rPr>
            <a:t>：</a:t>
          </a:r>
          <a:r>
            <a:rPr lang="zh-CN" altLang="en-US" sz="1100" baseline="0">
              <a:solidFill>
                <a:sysClr val="windowText" lastClr="000000"/>
              </a:solidFill>
            </a:rPr>
            <a:t>目前版本主要规划</a:t>
          </a:r>
          <a:r>
            <a:rPr lang="en-US" altLang="zh-CN" sz="1100" baseline="0">
              <a:solidFill>
                <a:sysClr val="windowText" lastClr="000000"/>
              </a:solidFill>
            </a:rPr>
            <a:t>1</a:t>
          </a:r>
          <a:r>
            <a:rPr lang="zh-CN" altLang="en-US" sz="1100" baseline="0">
              <a:solidFill>
                <a:sysClr val="windowText" lastClr="000000"/>
              </a:solidFill>
            </a:rPr>
            <a:t>次的，不建议修改</a:t>
          </a:r>
          <a:endParaRPr lang="en-US" altLang="zh-CN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210647</xdr:colOff>
      <xdr:row>24</xdr:row>
      <xdr:rowOff>129097</xdr:rowOff>
    </xdr:from>
    <xdr:to>
      <xdr:col>6</xdr:col>
      <xdr:colOff>605871</xdr:colOff>
      <xdr:row>26</xdr:row>
      <xdr:rowOff>175703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F9E940CD-661C-194E-9568-A45F44FE02C6}"/>
            </a:ext>
          </a:extLst>
        </xdr:cNvPr>
        <xdr:cNvSpPr/>
      </xdr:nvSpPr>
      <xdr:spPr>
        <a:xfrm flipH="1">
          <a:off x="3857528" y="4882858"/>
          <a:ext cx="2073022" cy="442753"/>
        </a:xfrm>
        <a:prstGeom prst="rightArrow">
          <a:avLst>
            <a:gd name="adj1" fmla="val 69608"/>
            <a:gd name="adj2" fmla="val 50000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 b="0" baseline="0">
              <a:solidFill>
                <a:sysClr val="windowText" lastClr="000000"/>
              </a:solidFill>
            </a:rPr>
            <a:t>按照自己情况填写库存信息</a:t>
          </a:r>
          <a:endParaRPr lang="en-US" altLang="zh-CN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164972</xdr:colOff>
      <xdr:row>14</xdr:row>
      <xdr:rowOff>104862</xdr:rowOff>
    </xdr:from>
    <xdr:to>
      <xdr:col>15</xdr:col>
      <xdr:colOff>512660</xdr:colOff>
      <xdr:row>20</xdr:row>
      <xdr:rowOff>93210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2C49CDB7-F8A3-FF40-A2AF-42CA449AC060}"/>
            </a:ext>
          </a:extLst>
        </xdr:cNvPr>
        <xdr:cNvSpPr/>
      </xdr:nvSpPr>
      <xdr:spPr>
        <a:xfrm flipH="1">
          <a:off x="9684146" y="2877890"/>
          <a:ext cx="3703285" cy="1176788"/>
        </a:xfrm>
        <a:prstGeom prst="rightArrow">
          <a:avLst>
            <a:gd name="adj1" fmla="val 69608"/>
            <a:gd name="adj2" fmla="val 50000"/>
          </a:avLst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 b="0" baseline="0">
              <a:solidFill>
                <a:sysClr val="windowText" lastClr="000000"/>
              </a:solidFill>
            </a:rPr>
            <a:t>1.</a:t>
          </a:r>
          <a:r>
            <a:rPr lang="zh-CN" altLang="en-US" sz="1100" b="0" baseline="0">
              <a:solidFill>
                <a:sysClr val="windowText" lastClr="000000"/>
              </a:solidFill>
            </a:rPr>
            <a:t> 按照自己情况填写人员信息，如果人员不足</a:t>
          </a:r>
          <a:r>
            <a:rPr lang="en-US" altLang="zh-CN" sz="1100" b="0" baseline="0">
              <a:solidFill>
                <a:sysClr val="windowText" lastClr="000000"/>
              </a:solidFill>
            </a:rPr>
            <a:t>11</a:t>
          </a:r>
          <a:r>
            <a:rPr lang="zh-CN" altLang="en-US" sz="1100" b="0" baseline="0">
              <a:solidFill>
                <a:sysClr val="windowText" lastClr="000000"/>
              </a:solidFill>
            </a:rPr>
            <a:t>人，优先填写序号较低的行</a:t>
          </a:r>
          <a:endParaRPr lang="en-US" altLang="zh-CN" sz="1100" b="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="1" baseline="0">
              <a:solidFill>
                <a:sysClr val="windowText" lastClr="000000"/>
              </a:solidFill>
            </a:rPr>
            <a:t>2.</a:t>
          </a:r>
          <a:r>
            <a:rPr lang="zh-CN" altLang="en-US" sz="1100" b="1" baseline="0">
              <a:solidFill>
                <a:sysClr val="windowText" lastClr="000000"/>
              </a:solidFill>
            </a:rPr>
            <a:t> 不要移动内容，不要删除多余的空白人员行！！</a:t>
          </a:r>
          <a:endParaRPr lang="en-US" altLang="zh-CN" sz="1100" b="1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tabSelected="1" zoomScale="109" workbookViewId="0">
      <selection activeCell="R35" sqref="R35"/>
    </sheetView>
  </sheetViews>
  <sheetFormatPr baseColWidth="10" defaultColWidth="11" defaultRowHeight="16"/>
  <cols>
    <col min="1" max="1" width="7" customWidth="1"/>
    <col min="2" max="2" width="18.83203125" customWidth="1"/>
  </cols>
  <sheetData>
    <row r="1" spans="2:11">
      <c r="B1" s="12"/>
      <c r="C1" s="12"/>
      <c r="D1" s="12"/>
      <c r="E1" s="12"/>
      <c r="F1" s="12"/>
    </row>
    <row r="2" spans="2:11">
      <c r="B2" s="10" t="s">
        <v>15</v>
      </c>
      <c r="C2" s="17" t="s">
        <v>65</v>
      </c>
      <c r="D2" s="12"/>
      <c r="E2" s="12"/>
      <c r="F2" s="12"/>
    </row>
    <row r="6" spans="2:11">
      <c r="B6" s="10" t="s">
        <v>83</v>
      </c>
      <c r="C6" s="17">
        <v>10</v>
      </c>
    </row>
    <row r="7" spans="2:11">
      <c r="B7" s="10" t="s">
        <v>84</v>
      </c>
      <c r="C7" s="17">
        <v>60</v>
      </c>
    </row>
    <row r="8" spans="2:11">
      <c r="B8" s="10" t="s">
        <v>73</v>
      </c>
      <c r="C8" s="17">
        <v>1</v>
      </c>
    </row>
    <row r="12" spans="2:11">
      <c r="B12" s="37"/>
      <c r="C12" s="10" t="s">
        <v>58</v>
      </c>
      <c r="D12" s="13" t="s">
        <v>59</v>
      </c>
      <c r="F12" s="15"/>
      <c r="G12" s="15"/>
      <c r="H12" s="13" t="s">
        <v>19</v>
      </c>
      <c r="I12" s="13" t="s">
        <v>20</v>
      </c>
      <c r="J12" s="13" t="s">
        <v>21</v>
      </c>
      <c r="K12" s="13" t="s">
        <v>22</v>
      </c>
    </row>
    <row r="13" spans="2:11">
      <c r="B13" s="36"/>
      <c r="C13" s="10"/>
      <c r="D13" s="13" t="s">
        <v>60</v>
      </c>
      <c r="F13" s="15" t="s">
        <v>17</v>
      </c>
      <c r="G13" s="15" t="s">
        <v>18</v>
      </c>
      <c r="H13" s="10" t="s">
        <v>23</v>
      </c>
      <c r="I13" s="10" t="s">
        <v>24</v>
      </c>
      <c r="J13" s="10" t="s">
        <v>25</v>
      </c>
      <c r="K13" s="10" t="s">
        <v>26</v>
      </c>
    </row>
    <row r="14" spans="2:11">
      <c r="B14" s="46" t="s">
        <v>62</v>
      </c>
      <c r="C14" s="16" t="s">
        <v>61</v>
      </c>
      <c r="D14" s="14">
        <v>2955</v>
      </c>
      <c r="F14" s="10" t="s">
        <v>27</v>
      </c>
      <c r="G14" s="38" t="s">
        <v>74</v>
      </c>
      <c r="H14" s="38">
        <v>5</v>
      </c>
      <c r="I14" s="38">
        <v>5</v>
      </c>
      <c r="J14" s="42">
        <v>10</v>
      </c>
      <c r="K14" s="42">
        <v>10</v>
      </c>
    </row>
    <row r="15" spans="2:11">
      <c r="B15" s="44"/>
      <c r="C15" s="16" t="s">
        <v>1</v>
      </c>
      <c r="D15" s="14">
        <v>22319</v>
      </c>
      <c r="F15" s="10" t="s">
        <v>28</v>
      </c>
      <c r="G15" s="38" t="s">
        <v>75</v>
      </c>
      <c r="H15" s="38">
        <v>7</v>
      </c>
      <c r="I15" s="40">
        <v>9</v>
      </c>
      <c r="J15" s="42">
        <v>10</v>
      </c>
      <c r="K15" s="42">
        <v>10</v>
      </c>
    </row>
    <row r="16" spans="2:11">
      <c r="B16" s="44"/>
      <c r="C16" s="16" t="s">
        <v>2</v>
      </c>
      <c r="D16" s="14">
        <v>1768</v>
      </c>
      <c r="F16" s="10" t="s">
        <v>30</v>
      </c>
      <c r="G16" s="38" t="s">
        <v>76</v>
      </c>
      <c r="H16" s="38">
        <v>5</v>
      </c>
      <c r="I16" s="38">
        <v>4</v>
      </c>
      <c r="J16" s="40">
        <v>9</v>
      </c>
      <c r="K16" s="38">
        <v>7</v>
      </c>
    </row>
    <row r="17" spans="2:11">
      <c r="B17" s="44"/>
      <c r="C17" s="16" t="s">
        <v>3</v>
      </c>
      <c r="D17" s="14">
        <v>1103</v>
      </c>
      <c r="F17" s="10" t="s">
        <v>31</v>
      </c>
      <c r="G17" s="38" t="s">
        <v>77</v>
      </c>
      <c r="H17" s="40">
        <v>9</v>
      </c>
      <c r="I17" s="42">
        <v>10</v>
      </c>
      <c r="J17" s="40">
        <v>9</v>
      </c>
      <c r="K17" s="38">
        <v>8</v>
      </c>
    </row>
    <row r="18" spans="2:11">
      <c r="B18" s="44"/>
      <c r="C18" s="16" t="s">
        <v>4</v>
      </c>
      <c r="D18" s="14">
        <v>734</v>
      </c>
      <c r="F18" s="10" t="s">
        <v>32</v>
      </c>
      <c r="G18" s="38">
        <v>47</v>
      </c>
      <c r="H18" s="40">
        <v>9</v>
      </c>
      <c r="I18" s="38">
        <v>8</v>
      </c>
      <c r="J18" s="40">
        <v>9</v>
      </c>
      <c r="K18" s="42">
        <v>10</v>
      </c>
    </row>
    <row r="19" spans="2:11">
      <c r="B19" s="45"/>
      <c r="C19" s="16" t="s">
        <v>5</v>
      </c>
      <c r="D19" s="14">
        <v>413</v>
      </c>
      <c r="F19" s="10" t="s">
        <v>34</v>
      </c>
      <c r="G19" s="38" t="s">
        <v>78</v>
      </c>
      <c r="H19" s="40">
        <v>9</v>
      </c>
      <c r="I19" s="40">
        <v>9</v>
      </c>
      <c r="J19" s="38">
        <v>8</v>
      </c>
      <c r="K19" s="42">
        <v>10</v>
      </c>
    </row>
    <row r="20" spans="2:11">
      <c r="B20" s="46" t="s">
        <v>63</v>
      </c>
      <c r="C20" s="16" t="s">
        <v>7</v>
      </c>
      <c r="D20" s="14">
        <v>10</v>
      </c>
      <c r="F20" s="10" t="s">
        <v>35</v>
      </c>
      <c r="G20" s="39" t="s">
        <v>79</v>
      </c>
      <c r="H20" s="40">
        <v>2</v>
      </c>
      <c r="I20" s="38">
        <v>4</v>
      </c>
      <c r="J20" s="38">
        <v>7</v>
      </c>
      <c r="K20" s="38">
        <v>8</v>
      </c>
    </row>
    <row r="21" spans="2:11">
      <c r="B21" s="44"/>
      <c r="C21" s="16" t="s">
        <v>8</v>
      </c>
      <c r="D21" s="14">
        <v>160</v>
      </c>
      <c r="F21" s="10" t="s">
        <v>37</v>
      </c>
      <c r="G21" s="39" t="s">
        <v>80</v>
      </c>
      <c r="H21" s="41">
        <v>9</v>
      </c>
      <c r="I21" s="43">
        <v>6</v>
      </c>
      <c r="J21" s="39">
        <v>6</v>
      </c>
      <c r="K21" s="39">
        <v>2</v>
      </c>
    </row>
    <row r="22" spans="2:11">
      <c r="B22" s="44"/>
      <c r="C22" s="16" t="s">
        <v>9</v>
      </c>
      <c r="D22" s="14">
        <v>74</v>
      </c>
      <c r="F22" s="10" t="s">
        <v>38</v>
      </c>
      <c r="G22" s="39" t="s">
        <v>81</v>
      </c>
      <c r="H22" s="41">
        <v>9</v>
      </c>
      <c r="I22" s="43">
        <v>6</v>
      </c>
      <c r="J22" s="39">
        <v>5</v>
      </c>
      <c r="K22" s="39">
        <v>5</v>
      </c>
    </row>
    <row r="23" spans="2:11">
      <c r="B23" s="44"/>
      <c r="C23" s="16" t="s">
        <v>10</v>
      </c>
      <c r="D23" s="14">
        <v>34</v>
      </c>
      <c r="F23" s="10" t="s">
        <v>39</v>
      </c>
      <c r="G23" s="39" t="s">
        <v>82</v>
      </c>
      <c r="H23" s="41">
        <v>5</v>
      </c>
      <c r="I23" s="43">
        <v>3</v>
      </c>
      <c r="J23" s="39">
        <v>4</v>
      </c>
      <c r="K23" s="39">
        <v>8</v>
      </c>
    </row>
    <row r="24" spans="2:11">
      <c r="B24" s="44"/>
      <c r="C24" s="16" t="s">
        <v>11</v>
      </c>
      <c r="D24" s="14">
        <v>430</v>
      </c>
      <c r="F24" s="10" t="s">
        <v>40</v>
      </c>
      <c r="G24" s="13"/>
      <c r="H24" s="10"/>
      <c r="I24" s="10"/>
      <c r="J24" s="10"/>
      <c r="K24" s="10"/>
    </row>
    <row r="25" spans="2:11">
      <c r="B25" s="44"/>
      <c r="C25" s="16" t="s">
        <v>12</v>
      </c>
      <c r="D25" s="14">
        <v>13</v>
      </c>
    </row>
    <row r="26" spans="2:11">
      <c r="B26" s="44"/>
      <c r="C26" s="16" t="s">
        <v>13</v>
      </c>
      <c r="D26" s="14">
        <v>43</v>
      </c>
    </row>
    <row r="27" spans="2:11">
      <c r="B27" s="45"/>
      <c r="C27" s="16" t="s">
        <v>14</v>
      </c>
      <c r="D27" s="14">
        <v>1</v>
      </c>
    </row>
    <row r="30" spans="2:11">
      <c r="E30" s="47"/>
    </row>
  </sheetData>
  <mergeCells count="2">
    <mergeCell ref="B14:B19"/>
    <mergeCell ref="B20:B27"/>
  </mergeCells>
  <phoneticPr fontId="3" type="noConversion"/>
  <conditionalFormatting sqref="C14:C19">
    <cfRule type="cellIs" dxfId="1" priority="42" operator="equal">
      <formula>$L$32</formula>
    </cfRule>
  </conditionalFormatting>
  <conditionalFormatting sqref="C20:C27">
    <cfRule type="cellIs" dxfId="0" priority="41" operator="equal">
      <formula>$M$32</formula>
    </cfRule>
  </conditionalFormatting>
  <conditionalFormatting sqref="H2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4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1:H23 H14:H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1:I23 I14:I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1:J23 J14:J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1:K23 K14:K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level!$A$2:$A$4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>
      <selection activeCell="E28" sqref="E28"/>
    </sheetView>
  </sheetViews>
  <sheetFormatPr baseColWidth="10" defaultColWidth="11" defaultRowHeight="16"/>
  <sheetData>
    <row r="1" spans="1:17">
      <c r="A1" s="19" t="s">
        <v>15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>
      <c r="A2" s="11" t="s">
        <v>64</v>
      </c>
      <c r="B2" s="19">
        <v>279</v>
      </c>
      <c r="C2" s="19">
        <v>1384</v>
      </c>
      <c r="D2" s="19">
        <v>131</v>
      </c>
      <c r="E2" s="19">
        <v>100</v>
      </c>
      <c r="F2" s="19">
        <v>72</v>
      </c>
      <c r="G2" s="19">
        <v>32</v>
      </c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>
      <c r="A3" s="11" t="s">
        <v>16</v>
      </c>
      <c r="B3" s="19">
        <v>318</v>
      </c>
      <c r="C3" s="19">
        <v>1565</v>
      </c>
      <c r="D3" s="19">
        <v>140</v>
      </c>
      <c r="E3" s="19">
        <v>110</v>
      </c>
      <c r="F3" s="19">
        <v>75</v>
      </c>
      <c r="G3" s="19">
        <v>36</v>
      </c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>
      <c r="A4" s="11" t="s">
        <v>65</v>
      </c>
      <c r="B4" s="19">
        <v>360</v>
      </c>
      <c r="C4" s="19">
        <v>1800</v>
      </c>
      <c r="D4" s="19">
        <v>150</v>
      </c>
      <c r="E4" s="19">
        <v>120</v>
      </c>
      <c r="F4" s="19">
        <v>80</v>
      </c>
      <c r="G4" s="19">
        <v>40</v>
      </c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9" sqref="B9"/>
    </sheetView>
  </sheetViews>
  <sheetFormatPr baseColWidth="10" defaultColWidth="11" defaultRowHeight="16"/>
  <cols>
    <col min="1" max="1" width="18.5" customWidth="1"/>
  </cols>
  <sheetData>
    <row r="1" spans="1:2">
      <c r="A1" s="10" t="str">
        <f t="array" ref="A1:B3">Input!B6:C8</f>
        <v>长期规划（小时）</v>
      </c>
      <c r="B1" s="17">
        <v>10</v>
      </c>
    </row>
    <row r="2" spans="1:2">
      <c r="A2" s="10" t="str">
        <v>短期规划（分钟）</v>
      </c>
      <c r="B2" s="17">
        <v>60</v>
      </c>
    </row>
    <row r="3" spans="1:2">
      <c r="A3" s="10" t="str">
        <v>收菜次数</v>
      </c>
      <c r="B3" s="17">
        <v>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>
      <selection activeCell="D33" sqref="D33"/>
    </sheetView>
  </sheetViews>
  <sheetFormatPr baseColWidth="10" defaultColWidth="11" defaultRowHeight="16"/>
  <sheetData>
    <row r="1" spans="1:15">
      <c r="A1" s="19" t="s">
        <v>15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pans="1:15">
      <c r="A2" s="11" t="s">
        <v>64</v>
      </c>
      <c r="B2" s="19">
        <v>4500</v>
      </c>
      <c r="C2" s="19">
        <v>21000</v>
      </c>
      <c r="D2" s="19">
        <v>1800</v>
      </c>
      <c r="E2" s="19">
        <v>1400</v>
      </c>
      <c r="F2" s="19">
        <v>900</v>
      </c>
      <c r="G2" s="19">
        <v>400</v>
      </c>
      <c r="H2" s="19">
        <v>400</v>
      </c>
      <c r="I2" s="19">
        <v>170</v>
      </c>
      <c r="J2" s="19">
        <v>80</v>
      </c>
      <c r="K2" s="19">
        <v>40</v>
      </c>
      <c r="L2" s="19">
        <v>400</v>
      </c>
      <c r="M2" s="19">
        <v>170</v>
      </c>
      <c r="N2" s="19">
        <v>80</v>
      </c>
      <c r="O2" s="19">
        <v>40</v>
      </c>
    </row>
    <row r="3" spans="1:15">
      <c r="A3" s="11" t="s">
        <v>16</v>
      </c>
      <c r="B3" s="19">
        <v>5000</v>
      </c>
      <c r="C3" s="19">
        <v>24000</v>
      </c>
      <c r="D3" s="19">
        <v>2100</v>
      </c>
      <c r="E3" s="19">
        <v>1600</v>
      </c>
      <c r="F3" s="19">
        <v>1000</v>
      </c>
      <c r="G3" s="19">
        <v>500</v>
      </c>
      <c r="H3" s="19">
        <v>450</v>
      </c>
      <c r="I3" s="19">
        <v>180</v>
      </c>
      <c r="J3" s="19">
        <v>90</v>
      </c>
      <c r="K3" s="19">
        <v>45</v>
      </c>
      <c r="L3" s="19">
        <v>450</v>
      </c>
      <c r="M3" s="19">
        <v>180</v>
      </c>
      <c r="N3" s="19">
        <v>90</v>
      </c>
      <c r="O3" s="19">
        <v>45</v>
      </c>
    </row>
    <row r="4" spans="1:15">
      <c r="A4" s="11" t="s">
        <v>65</v>
      </c>
      <c r="B4" s="19">
        <v>6000</v>
      </c>
      <c r="C4" s="19">
        <v>30000</v>
      </c>
      <c r="D4" s="19">
        <v>2400</v>
      </c>
      <c r="E4" s="19">
        <v>1800</v>
      </c>
      <c r="F4" s="19">
        <v>1200</v>
      </c>
      <c r="G4" s="19">
        <v>600</v>
      </c>
      <c r="H4" s="19">
        <v>500</v>
      </c>
      <c r="I4" s="19">
        <v>200</v>
      </c>
      <c r="J4" s="19">
        <v>100</v>
      </c>
      <c r="K4" s="19">
        <v>50</v>
      </c>
      <c r="L4" s="19">
        <v>500</v>
      </c>
      <c r="M4" s="19">
        <v>200</v>
      </c>
      <c r="N4" s="19">
        <v>100</v>
      </c>
      <c r="O4" s="19">
        <v>50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3" sqref="B3"/>
    </sheetView>
  </sheetViews>
  <sheetFormatPr baseColWidth="10" defaultColWidth="11" defaultRowHeight="16"/>
  <cols>
    <col min="1" max="1" width="12.33203125" customWidth="1"/>
    <col min="2" max="2" width="14.5" customWidth="1"/>
    <col min="3" max="3" width="12.33203125" customWidth="1"/>
  </cols>
  <sheetData>
    <row r="1" spans="1:6">
      <c r="A1" t="s">
        <v>15</v>
      </c>
      <c r="B1" t="s">
        <v>41</v>
      </c>
      <c r="C1" t="s">
        <v>66</v>
      </c>
      <c r="D1" t="s">
        <v>67</v>
      </c>
      <c r="E1" t="s">
        <v>69</v>
      </c>
      <c r="F1" t="s">
        <v>70</v>
      </c>
    </row>
    <row r="2" spans="1:6">
      <c r="A2" s="11" t="s">
        <v>64</v>
      </c>
      <c r="B2">
        <v>1</v>
      </c>
      <c r="C2">
        <v>8</v>
      </c>
      <c r="D2">
        <v>24</v>
      </c>
      <c r="E2">
        <v>12</v>
      </c>
      <c r="F2">
        <f>IF($A2=Input!$C$2,1,0)</f>
        <v>0</v>
      </c>
    </row>
    <row r="3" spans="1:6">
      <c r="A3" s="11" t="s">
        <v>16</v>
      </c>
      <c r="B3">
        <v>2</v>
      </c>
      <c r="C3">
        <v>9</v>
      </c>
      <c r="D3">
        <v>27</v>
      </c>
      <c r="E3">
        <v>16</v>
      </c>
      <c r="F3">
        <f>IF($A3=Input!$C$2,1,0)</f>
        <v>0</v>
      </c>
    </row>
    <row r="4" spans="1:6">
      <c r="A4" s="11" t="s">
        <v>65</v>
      </c>
      <c r="B4">
        <v>3</v>
      </c>
      <c r="C4">
        <v>10</v>
      </c>
      <c r="D4">
        <v>30</v>
      </c>
      <c r="E4">
        <v>18</v>
      </c>
      <c r="F4">
        <f>IF($A4=Input!$C$2,1,0)</f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"/>
  <sheetViews>
    <sheetView workbookViewId="0">
      <selection activeCell="B2" sqref="B2"/>
    </sheetView>
  </sheetViews>
  <sheetFormatPr baseColWidth="10" defaultColWidth="11" defaultRowHeight="16"/>
  <sheetData>
    <row r="1" spans="1:27" ht="17" thickBot="1">
      <c r="A1" t="s">
        <v>18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4" t="s">
        <v>14</v>
      </c>
      <c r="J1" t="s">
        <v>49</v>
      </c>
      <c r="K1" t="s">
        <v>33</v>
      </c>
      <c r="L1" t="s">
        <v>50</v>
      </c>
      <c r="M1" t="s">
        <v>36</v>
      </c>
      <c r="N1" t="s">
        <v>51</v>
      </c>
      <c r="O1" t="s">
        <v>52</v>
      </c>
      <c r="P1" t="s">
        <v>29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20</v>
      </c>
    </row>
    <row r="2" spans="1:27">
      <c r="A2" t="str">
        <f>Input!G14</f>
        <v>本大人</v>
      </c>
      <c r="B2">
        <f>Input!$H14</f>
        <v>5</v>
      </c>
      <c r="C2">
        <f>Input!$H14</f>
        <v>5</v>
      </c>
      <c r="D2">
        <f>Input!$H14</f>
        <v>5</v>
      </c>
      <c r="E2">
        <f>Input!$H14</f>
        <v>5</v>
      </c>
      <c r="F2">
        <f>Input!$I14</f>
        <v>5</v>
      </c>
      <c r="G2">
        <f>Input!$I14</f>
        <v>5</v>
      </c>
      <c r="H2">
        <f>Input!$I14</f>
        <v>5</v>
      </c>
      <c r="I2">
        <f>Input!$I14</f>
        <v>5</v>
      </c>
      <c r="J2">
        <f>Input!$J14</f>
        <v>10</v>
      </c>
      <c r="K2">
        <f>Input!$J14</f>
        <v>10</v>
      </c>
      <c r="L2">
        <f>Input!$J14</f>
        <v>10</v>
      </c>
      <c r="M2">
        <f>Input!$J14</f>
        <v>10</v>
      </c>
      <c r="N2">
        <f>Input!$J14</f>
        <v>10</v>
      </c>
      <c r="O2">
        <f>Input!$J14</f>
        <v>10</v>
      </c>
      <c r="P2">
        <f>Input!$K14</f>
        <v>10</v>
      </c>
      <c r="Q2">
        <f>Input!$K14</f>
        <v>10</v>
      </c>
      <c r="R2">
        <f>Input!$K14</f>
        <v>10</v>
      </c>
      <c r="S2">
        <f>Input!$K14</f>
        <v>10</v>
      </c>
      <c r="T2">
        <f>Input!$K14</f>
        <v>10</v>
      </c>
      <c r="U2">
        <f>Input!$K14</f>
        <v>10</v>
      </c>
      <c r="V2">
        <f>Input!$J14</f>
        <v>10</v>
      </c>
      <c r="W2">
        <f>Input!$J14</f>
        <v>10</v>
      </c>
      <c r="X2">
        <f>Input!$K14</f>
        <v>10</v>
      </c>
      <c r="Y2">
        <f>Input!$K14</f>
        <v>10</v>
      </c>
      <c r="Z2">
        <f>Input!$J14</f>
        <v>10</v>
      </c>
      <c r="AA2">
        <f>Input!$K14</f>
        <v>10</v>
      </c>
    </row>
    <row r="3" spans="1:27">
      <c r="A3" t="str">
        <f>Input!G15</f>
        <v>博雅</v>
      </c>
      <c r="B3">
        <f>Input!$H15</f>
        <v>7</v>
      </c>
      <c r="C3">
        <f>Input!$H15</f>
        <v>7</v>
      </c>
      <c r="D3">
        <f>Input!$H15</f>
        <v>7</v>
      </c>
      <c r="E3">
        <f>Input!$H15</f>
        <v>7</v>
      </c>
      <c r="F3">
        <f>Input!$I15</f>
        <v>9</v>
      </c>
      <c r="G3">
        <f>Input!$I15</f>
        <v>9</v>
      </c>
      <c r="H3">
        <f>Input!$I15</f>
        <v>9</v>
      </c>
      <c r="I3">
        <f>Input!$I15</f>
        <v>9</v>
      </c>
      <c r="J3">
        <f>Input!$J15</f>
        <v>10</v>
      </c>
      <c r="K3">
        <f>Input!$J15</f>
        <v>10</v>
      </c>
      <c r="L3">
        <f>Input!$J15</f>
        <v>10</v>
      </c>
      <c r="M3">
        <f>Input!$J15</f>
        <v>10</v>
      </c>
      <c r="N3">
        <f>Input!$J15</f>
        <v>10</v>
      </c>
      <c r="O3">
        <f>Input!$J15</f>
        <v>10</v>
      </c>
      <c r="P3">
        <f>Input!$K15</f>
        <v>10</v>
      </c>
      <c r="Q3">
        <f>Input!$K15</f>
        <v>10</v>
      </c>
      <c r="R3">
        <f>Input!$K15</f>
        <v>10</v>
      </c>
      <c r="S3">
        <f>Input!$K15</f>
        <v>10</v>
      </c>
      <c r="T3">
        <f>Input!$K15</f>
        <v>10</v>
      </c>
      <c r="U3">
        <f>Input!$K15</f>
        <v>10</v>
      </c>
      <c r="V3">
        <f>Input!$J15</f>
        <v>10</v>
      </c>
      <c r="W3">
        <f>Input!$J15</f>
        <v>10</v>
      </c>
      <c r="X3">
        <f>Input!$K15</f>
        <v>10</v>
      </c>
      <c r="Y3">
        <f>Input!$K15</f>
        <v>10</v>
      </c>
      <c r="Z3">
        <f>Input!$J15</f>
        <v>10</v>
      </c>
      <c r="AA3">
        <f>Input!$K15</f>
        <v>10</v>
      </c>
    </row>
    <row r="4" spans="1:27">
      <c r="A4" t="str">
        <f>Input!G16</f>
        <v>平安京</v>
      </c>
      <c r="B4">
        <f>Input!$H16</f>
        <v>5</v>
      </c>
      <c r="C4">
        <f>Input!$H16</f>
        <v>5</v>
      </c>
      <c r="D4">
        <f>Input!$H16</f>
        <v>5</v>
      </c>
      <c r="E4">
        <f>Input!$H16</f>
        <v>5</v>
      </c>
      <c r="F4">
        <f>Input!$I16</f>
        <v>4</v>
      </c>
      <c r="G4">
        <f>Input!$I16</f>
        <v>4</v>
      </c>
      <c r="H4">
        <f>Input!$I16</f>
        <v>4</v>
      </c>
      <c r="I4">
        <f>Input!$I16</f>
        <v>4</v>
      </c>
      <c r="J4">
        <f>Input!$J16</f>
        <v>9</v>
      </c>
      <c r="K4">
        <f>Input!$J16</f>
        <v>9</v>
      </c>
      <c r="L4">
        <f>Input!$J16</f>
        <v>9</v>
      </c>
      <c r="M4">
        <f>Input!$J16</f>
        <v>9</v>
      </c>
      <c r="N4">
        <f>Input!$J16</f>
        <v>9</v>
      </c>
      <c r="O4">
        <f>Input!$J16</f>
        <v>9</v>
      </c>
      <c r="P4">
        <f>Input!$K16</f>
        <v>7</v>
      </c>
      <c r="Q4">
        <f>Input!$K16</f>
        <v>7</v>
      </c>
      <c r="R4">
        <f>Input!$K16</f>
        <v>7</v>
      </c>
      <c r="S4">
        <f>Input!$K16</f>
        <v>7</v>
      </c>
      <c r="T4">
        <f>Input!$K16</f>
        <v>7</v>
      </c>
      <c r="U4">
        <f>Input!$K16</f>
        <v>7</v>
      </c>
      <c r="V4">
        <f>Input!$J16</f>
        <v>9</v>
      </c>
      <c r="W4">
        <f>Input!$J16</f>
        <v>9</v>
      </c>
      <c r="X4">
        <f>Input!$K16</f>
        <v>7</v>
      </c>
      <c r="Y4">
        <f>Input!$K16</f>
        <v>7</v>
      </c>
      <c r="Z4">
        <f>Input!$J16</f>
        <v>9</v>
      </c>
      <c r="AA4">
        <f>Input!$K16</f>
        <v>7</v>
      </c>
    </row>
    <row r="5" spans="1:27">
      <c r="A5" t="str">
        <f>Input!G17</f>
        <v>八百</v>
      </c>
      <c r="B5">
        <f>Input!$H17</f>
        <v>9</v>
      </c>
      <c r="C5">
        <f>Input!$H17</f>
        <v>9</v>
      </c>
      <c r="D5">
        <f>Input!$H17</f>
        <v>9</v>
      </c>
      <c r="E5">
        <f>Input!$H17</f>
        <v>9</v>
      </c>
      <c r="F5">
        <f>Input!$I17</f>
        <v>10</v>
      </c>
      <c r="G5">
        <f>Input!$I17</f>
        <v>10</v>
      </c>
      <c r="H5">
        <f>Input!$I17</f>
        <v>10</v>
      </c>
      <c r="I5">
        <f>Input!$I17</f>
        <v>10</v>
      </c>
      <c r="J5">
        <f>Input!$J17</f>
        <v>9</v>
      </c>
      <c r="K5">
        <f>Input!$J17</f>
        <v>9</v>
      </c>
      <c r="L5">
        <f>Input!$J17</f>
        <v>9</v>
      </c>
      <c r="M5">
        <f>Input!$J17</f>
        <v>9</v>
      </c>
      <c r="N5">
        <f>Input!$J17</f>
        <v>9</v>
      </c>
      <c r="O5">
        <f>Input!$J17</f>
        <v>9</v>
      </c>
      <c r="P5">
        <f>Input!$K17</f>
        <v>8</v>
      </c>
      <c r="Q5">
        <f>Input!$K17</f>
        <v>8</v>
      </c>
      <c r="R5">
        <f>Input!$K17</f>
        <v>8</v>
      </c>
      <c r="S5">
        <f>Input!$K17</f>
        <v>8</v>
      </c>
      <c r="T5">
        <f>Input!$K17</f>
        <v>8</v>
      </c>
      <c r="U5">
        <f>Input!$K17</f>
        <v>8</v>
      </c>
      <c r="V5">
        <f>Input!$J17</f>
        <v>9</v>
      </c>
      <c r="W5">
        <f>Input!$J17</f>
        <v>9</v>
      </c>
      <c r="X5">
        <f>Input!$K17</f>
        <v>8</v>
      </c>
      <c r="Y5">
        <f>Input!$K17</f>
        <v>8</v>
      </c>
      <c r="Z5">
        <f>Input!$J17</f>
        <v>9</v>
      </c>
      <c r="AA5">
        <f>Input!$K17</f>
        <v>8</v>
      </c>
    </row>
    <row r="6" spans="1:27">
      <c r="A6">
        <f>Input!G18</f>
        <v>47</v>
      </c>
      <c r="B6">
        <f>Input!$H18</f>
        <v>9</v>
      </c>
      <c r="C6">
        <f>Input!$H18</f>
        <v>9</v>
      </c>
      <c r="D6">
        <f>Input!$H18</f>
        <v>9</v>
      </c>
      <c r="E6">
        <f>Input!$H18</f>
        <v>9</v>
      </c>
      <c r="F6">
        <f>Input!$I18</f>
        <v>8</v>
      </c>
      <c r="G6">
        <f>Input!$I18</f>
        <v>8</v>
      </c>
      <c r="H6">
        <f>Input!$I18</f>
        <v>8</v>
      </c>
      <c r="I6">
        <f>Input!$I18</f>
        <v>8</v>
      </c>
      <c r="J6">
        <f>Input!$J18</f>
        <v>9</v>
      </c>
      <c r="K6">
        <f>Input!$J18</f>
        <v>9</v>
      </c>
      <c r="L6">
        <f>Input!$J18</f>
        <v>9</v>
      </c>
      <c r="M6">
        <f>Input!$J18</f>
        <v>9</v>
      </c>
      <c r="N6">
        <f>Input!$J18</f>
        <v>9</v>
      </c>
      <c r="O6">
        <f>Input!$J18</f>
        <v>9</v>
      </c>
      <c r="P6">
        <f>Input!$K18</f>
        <v>10</v>
      </c>
      <c r="Q6">
        <f>Input!$K18</f>
        <v>10</v>
      </c>
      <c r="R6">
        <f>Input!$K18</f>
        <v>10</v>
      </c>
      <c r="S6">
        <f>Input!$K18</f>
        <v>10</v>
      </c>
      <c r="T6">
        <f>Input!$K18</f>
        <v>10</v>
      </c>
      <c r="U6">
        <f>Input!$K18</f>
        <v>10</v>
      </c>
      <c r="V6">
        <f>Input!$J18</f>
        <v>9</v>
      </c>
      <c r="W6">
        <f>Input!$J18</f>
        <v>9</v>
      </c>
      <c r="X6">
        <f>Input!$K18</f>
        <v>10</v>
      </c>
      <c r="Y6">
        <f>Input!$K18</f>
        <v>10</v>
      </c>
      <c r="Z6">
        <f>Input!$J18</f>
        <v>9</v>
      </c>
      <c r="AA6">
        <f>Input!$K18</f>
        <v>10</v>
      </c>
    </row>
    <row r="7" spans="1:27">
      <c r="A7" t="str">
        <f>Input!G19</f>
        <v>藤原</v>
      </c>
      <c r="B7">
        <f>Input!$H19</f>
        <v>9</v>
      </c>
      <c r="C7">
        <f>Input!$H19</f>
        <v>9</v>
      </c>
      <c r="D7">
        <f>Input!$H19</f>
        <v>9</v>
      </c>
      <c r="E7">
        <f>Input!$H19</f>
        <v>9</v>
      </c>
      <c r="F7">
        <f>Input!$I19</f>
        <v>9</v>
      </c>
      <c r="G7">
        <f>Input!$I19</f>
        <v>9</v>
      </c>
      <c r="H7">
        <f>Input!$I19</f>
        <v>9</v>
      </c>
      <c r="I7">
        <f>Input!$I19</f>
        <v>9</v>
      </c>
      <c r="J7">
        <f>Input!$J19</f>
        <v>8</v>
      </c>
      <c r="K7">
        <f>Input!$J19</f>
        <v>8</v>
      </c>
      <c r="L7">
        <f>Input!$J19</f>
        <v>8</v>
      </c>
      <c r="M7">
        <f>Input!$J19</f>
        <v>8</v>
      </c>
      <c r="N7">
        <f>Input!$J19</f>
        <v>8</v>
      </c>
      <c r="O7">
        <f>Input!$J19</f>
        <v>8</v>
      </c>
      <c r="P7">
        <f>Input!$K19</f>
        <v>10</v>
      </c>
      <c r="Q7">
        <f>Input!$K19</f>
        <v>10</v>
      </c>
      <c r="R7">
        <f>Input!$K19</f>
        <v>10</v>
      </c>
      <c r="S7">
        <f>Input!$K19</f>
        <v>10</v>
      </c>
      <c r="T7">
        <f>Input!$K19</f>
        <v>10</v>
      </c>
      <c r="U7">
        <f>Input!$K19</f>
        <v>10</v>
      </c>
      <c r="V7">
        <f>Input!$J19</f>
        <v>8</v>
      </c>
      <c r="W7">
        <f>Input!$J19</f>
        <v>8</v>
      </c>
      <c r="X7">
        <f>Input!$K19</f>
        <v>10</v>
      </c>
      <c r="Y7">
        <f>Input!$K19</f>
        <v>10</v>
      </c>
      <c r="Z7">
        <f>Input!$J19</f>
        <v>8</v>
      </c>
      <c r="AA7">
        <f>Input!$K19</f>
        <v>10</v>
      </c>
    </row>
    <row r="8" spans="1:27">
      <c r="A8" t="str">
        <f>Input!G20</f>
        <v>源氏</v>
      </c>
      <c r="B8">
        <f>Input!$H20</f>
        <v>2</v>
      </c>
      <c r="C8">
        <f>Input!$H20</f>
        <v>2</v>
      </c>
      <c r="D8">
        <f>Input!$H20</f>
        <v>2</v>
      </c>
      <c r="E8">
        <f>Input!$H20</f>
        <v>2</v>
      </c>
      <c r="F8">
        <f>Input!$I20</f>
        <v>4</v>
      </c>
      <c r="G8">
        <f>Input!$I20</f>
        <v>4</v>
      </c>
      <c r="H8">
        <f>Input!$I20</f>
        <v>4</v>
      </c>
      <c r="I8">
        <f>Input!$I20</f>
        <v>4</v>
      </c>
      <c r="J8">
        <f>Input!$J20</f>
        <v>7</v>
      </c>
      <c r="K8">
        <f>Input!$J20</f>
        <v>7</v>
      </c>
      <c r="L8">
        <f>Input!$J20</f>
        <v>7</v>
      </c>
      <c r="M8">
        <f>Input!$J20</f>
        <v>7</v>
      </c>
      <c r="N8">
        <f>Input!$J20</f>
        <v>7</v>
      </c>
      <c r="O8">
        <f>Input!$J20</f>
        <v>7</v>
      </c>
      <c r="P8">
        <f>Input!$K20</f>
        <v>8</v>
      </c>
      <c r="Q8">
        <f>Input!$K20</f>
        <v>8</v>
      </c>
      <c r="R8">
        <f>Input!$K20</f>
        <v>8</v>
      </c>
      <c r="S8">
        <f>Input!$K20</f>
        <v>8</v>
      </c>
      <c r="T8">
        <f>Input!$K20</f>
        <v>8</v>
      </c>
      <c r="U8">
        <f>Input!$K20</f>
        <v>8</v>
      </c>
      <c r="V8">
        <f>Input!$J20</f>
        <v>7</v>
      </c>
      <c r="W8">
        <f>Input!$J20</f>
        <v>7</v>
      </c>
      <c r="X8">
        <f>Input!$K20</f>
        <v>8</v>
      </c>
      <c r="Y8">
        <f>Input!$K20</f>
        <v>8</v>
      </c>
      <c r="Z8">
        <f>Input!$J20</f>
        <v>7</v>
      </c>
      <c r="AA8">
        <f>Input!$K20</f>
        <v>8</v>
      </c>
    </row>
    <row r="9" spans="1:27">
      <c r="A9" t="str">
        <f>Input!G21</f>
        <v>藤原家</v>
      </c>
      <c r="B9">
        <f>Input!$H21</f>
        <v>9</v>
      </c>
      <c r="C9">
        <f>Input!$H21</f>
        <v>9</v>
      </c>
      <c r="D9">
        <f>Input!$H21</f>
        <v>9</v>
      </c>
      <c r="E9">
        <f>Input!$H21</f>
        <v>9</v>
      </c>
      <c r="F9">
        <f>Input!$I21</f>
        <v>6</v>
      </c>
      <c r="G9">
        <f>Input!$I21</f>
        <v>6</v>
      </c>
      <c r="H9">
        <f>Input!$I21</f>
        <v>6</v>
      </c>
      <c r="I9">
        <f>Input!$I21</f>
        <v>6</v>
      </c>
      <c r="J9">
        <f>Input!$J21</f>
        <v>6</v>
      </c>
      <c r="K9">
        <f>Input!$J21</f>
        <v>6</v>
      </c>
      <c r="L9">
        <f>Input!$J21</f>
        <v>6</v>
      </c>
      <c r="M9">
        <f>Input!$J21</f>
        <v>6</v>
      </c>
      <c r="N9">
        <f>Input!$J21</f>
        <v>6</v>
      </c>
      <c r="O9">
        <f>Input!$J21</f>
        <v>6</v>
      </c>
      <c r="P9">
        <f>Input!$K21</f>
        <v>2</v>
      </c>
      <c r="Q9">
        <f>Input!$K21</f>
        <v>2</v>
      </c>
      <c r="R9">
        <f>Input!$K21</f>
        <v>2</v>
      </c>
      <c r="S9">
        <f>Input!$K21</f>
        <v>2</v>
      </c>
      <c r="T9">
        <f>Input!$K21</f>
        <v>2</v>
      </c>
      <c r="U9">
        <f>Input!$K21</f>
        <v>2</v>
      </c>
      <c r="V9">
        <f>Input!$J21</f>
        <v>6</v>
      </c>
      <c r="W9">
        <f>Input!$J21</f>
        <v>6</v>
      </c>
      <c r="X9">
        <f>Input!$K21</f>
        <v>2</v>
      </c>
      <c r="Y9">
        <f>Input!$K21</f>
        <v>2</v>
      </c>
      <c r="Z9">
        <f>Input!$J21</f>
        <v>6</v>
      </c>
      <c r="AA9">
        <f>Input!$K21</f>
        <v>2</v>
      </c>
    </row>
    <row r="10" spans="1:27">
      <c r="A10" t="str">
        <f>Input!G22</f>
        <v>杏叶</v>
      </c>
      <c r="B10">
        <f>Input!$H22</f>
        <v>9</v>
      </c>
      <c r="C10">
        <f>Input!$H22</f>
        <v>9</v>
      </c>
      <c r="D10">
        <f>Input!$H22</f>
        <v>9</v>
      </c>
      <c r="E10">
        <f>Input!$H22</f>
        <v>9</v>
      </c>
      <c r="F10">
        <f>Input!$I22</f>
        <v>6</v>
      </c>
      <c r="G10">
        <f>Input!$I22</f>
        <v>6</v>
      </c>
      <c r="H10">
        <f>Input!$I22</f>
        <v>6</v>
      </c>
      <c r="I10">
        <f>Input!$I22</f>
        <v>6</v>
      </c>
      <c r="J10">
        <f>Input!$J22</f>
        <v>5</v>
      </c>
      <c r="K10">
        <f>Input!$J22</f>
        <v>5</v>
      </c>
      <c r="L10">
        <f>Input!$J22</f>
        <v>5</v>
      </c>
      <c r="M10">
        <f>Input!$J22</f>
        <v>5</v>
      </c>
      <c r="N10">
        <f>Input!$J22</f>
        <v>5</v>
      </c>
      <c r="O10">
        <f>Input!$J22</f>
        <v>5</v>
      </c>
      <c r="P10">
        <f>Input!$K22</f>
        <v>5</v>
      </c>
      <c r="Q10">
        <f>Input!$K22</f>
        <v>5</v>
      </c>
      <c r="R10">
        <f>Input!$K22</f>
        <v>5</v>
      </c>
      <c r="S10">
        <f>Input!$K22</f>
        <v>5</v>
      </c>
      <c r="T10">
        <f>Input!$K22</f>
        <v>5</v>
      </c>
      <c r="U10">
        <f>Input!$K22</f>
        <v>5</v>
      </c>
      <c r="V10">
        <f>Input!$J22</f>
        <v>5</v>
      </c>
      <c r="W10">
        <f>Input!$J22</f>
        <v>5</v>
      </c>
      <c r="X10">
        <f>Input!$K22</f>
        <v>5</v>
      </c>
      <c r="Y10">
        <f>Input!$K22</f>
        <v>5</v>
      </c>
      <c r="Z10">
        <f>Input!$J22</f>
        <v>5</v>
      </c>
      <c r="AA10">
        <f>Input!$K22</f>
        <v>5</v>
      </c>
    </row>
    <row r="11" spans="1:27">
      <c r="A11" t="str">
        <f>Input!G23</f>
        <v>山河</v>
      </c>
      <c r="B11">
        <f>Input!$H23</f>
        <v>5</v>
      </c>
      <c r="C11">
        <f>Input!$H23</f>
        <v>5</v>
      </c>
      <c r="D11">
        <f>Input!$H23</f>
        <v>5</v>
      </c>
      <c r="E11">
        <f>Input!$H23</f>
        <v>5</v>
      </c>
      <c r="F11">
        <f>Input!$I23</f>
        <v>3</v>
      </c>
      <c r="G11">
        <f>Input!$I23</f>
        <v>3</v>
      </c>
      <c r="H11">
        <f>Input!$I23</f>
        <v>3</v>
      </c>
      <c r="I11">
        <f>Input!$I23</f>
        <v>3</v>
      </c>
      <c r="J11">
        <f>Input!$J23</f>
        <v>4</v>
      </c>
      <c r="K11">
        <f>Input!$J23</f>
        <v>4</v>
      </c>
      <c r="L11">
        <f>Input!$J23</f>
        <v>4</v>
      </c>
      <c r="M11">
        <f>Input!$J23</f>
        <v>4</v>
      </c>
      <c r="N11">
        <f>Input!$J23</f>
        <v>4</v>
      </c>
      <c r="O11">
        <f>Input!$J23</f>
        <v>4</v>
      </c>
      <c r="P11">
        <f>Input!$K23</f>
        <v>8</v>
      </c>
      <c r="Q11">
        <f>Input!$K23</f>
        <v>8</v>
      </c>
      <c r="R11">
        <f>Input!$K23</f>
        <v>8</v>
      </c>
      <c r="S11">
        <f>Input!$K23</f>
        <v>8</v>
      </c>
      <c r="T11">
        <f>Input!$K23</f>
        <v>8</v>
      </c>
      <c r="U11">
        <f>Input!$K23</f>
        <v>8</v>
      </c>
      <c r="V11">
        <f>Input!$J23</f>
        <v>4</v>
      </c>
      <c r="W11">
        <f>Input!$J23</f>
        <v>4</v>
      </c>
      <c r="X11">
        <f>Input!$K23</f>
        <v>8</v>
      </c>
      <c r="Y11">
        <f>Input!$K23</f>
        <v>8</v>
      </c>
      <c r="Z11">
        <f>Input!$J23</f>
        <v>4</v>
      </c>
      <c r="AA11">
        <f>Input!$K23</f>
        <v>8</v>
      </c>
    </row>
    <row r="12" spans="1:27">
      <c r="A12">
        <f>Input!G24</f>
        <v>0</v>
      </c>
      <c r="B12">
        <f>Input!$H24</f>
        <v>0</v>
      </c>
      <c r="C12">
        <f>Input!$H24</f>
        <v>0</v>
      </c>
      <c r="D12">
        <f>Input!$H24</f>
        <v>0</v>
      </c>
      <c r="E12">
        <f>Input!$H24</f>
        <v>0</v>
      </c>
      <c r="F12">
        <f>Input!$I24</f>
        <v>0</v>
      </c>
      <c r="G12">
        <f>Input!$I24</f>
        <v>0</v>
      </c>
      <c r="H12">
        <f>Input!$I24</f>
        <v>0</v>
      </c>
      <c r="I12">
        <f>Input!$I24</f>
        <v>0</v>
      </c>
      <c r="J12">
        <f>Input!$J24</f>
        <v>0</v>
      </c>
      <c r="K12">
        <f>Input!$J24</f>
        <v>0</v>
      </c>
      <c r="L12">
        <f>Input!$J24</f>
        <v>0</v>
      </c>
      <c r="M12">
        <f>Input!$J24</f>
        <v>0</v>
      </c>
      <c r="N12">
        <f>Input!$J24</f>
        <v>0</v>
      </c>
      <c r="O12">
        <f>Input!$J24</f>
        <v>0</v>
      </c>
      <c r="P12">
        <f>Input!$K24</f>
        <v>0</v>
      </c>
      <c r="Q12">
        <f>Input!$K24</f>
        <v>0</v>
      </c>
      <c r="R12">
        <f>Input!$K24</f>
        <v>0</v>
      </c>
      <c r="S12">
        <f>Input!$K24</f>
        <v>0</v>
      </c>
      <c r="T12">
        <f>Input!$K24</f>
        <v>0</v>
      </c>
      <c r="U12">
        <f>Input!$K24</f>
        <v>0</v>
      </c>
      <c r="V12">
        <f>Input!$J24</f>
        <v>0</v>
      </c>
      <c r="W12">
        <f>Input!$J24</f>
        <v>0</v>
      </c>
      <c r="X12">
        <f>Input!$K24</f>
        <v>0</v>
      </c>
      <c r="Y12">
        <f>Input!$K24</f>
        <v>0</v>
      </c>
      <c r="Z12">
        <f>Input!$J24</f>
        <v>0</v>
      </c>
      <c r="AA12">
        <f>Input!$K24</f>
        <v>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G5" sqref="G5"/>
    </sheetView>
  </sheetViews>
  <sheetFormatPr baseColWidth="10" defaultColWidth="11" defaultRowHeight="16"/>
  <cols>
    <col min="1" max="1" width="21.33203125" customWidth="1"/>
    <col min="2" max="2" width="13.83203125" bestFit="1" customWidth="1"/>
    <col min="3" max="3" width="13.6640625" bestFit="1" customWidth="1"/>
    <col min="4" max="5" width="12.6640625" bestFit="1" customWidth="1"/>
    <col min="6" max="7" width="11.83203125" bestFit="1" customWidth="1"/>
  </cols>
  <sheetData>
    <row r="1" spans="1:7">
      <c r="A1" s="21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7">
      <c r="A2" s="19" t="s">
        <v>71</v>
      </c>
      <c r="B2" s="29">
        <f>VLOOKUP(Input!$C$2,supply!$A$1:$G$4,MATCH(material!B1,supply!$A$1:$G$1,0),FALSE)</f>
        <v>360</v>
      </c>
      <c r="C2" s="29">
        <f>VLOOKUP(Input!$C$2,supply!$A$1:$G$4,MATCH(material!C1,supply!$A$1:$G$1,0),FALSE)</f>
        <v>1800</v>
      </c>
      <c r="D2" s="29">
        <f>VLOOKUP(Input!$C$2,supply!$A$1:$G$4,MATCH(material!D1,supply!$A$1:$G$1,0),FALSE)</f>
        <v>150</v>
      </c>
      <c r="E2" s="29">
        <f>VLOOKUP(Input!$C$2,supply!$A$1:$G$4,MATCH(material!E1,supply!$A$1:$G$1,0),FALSE)</f>
        <v>120</v>
      </c>
      <c r="F2" s="29">
        <f>VLOOKUP(Input!$C$2,supply!$A$1:$G$4,MATCH(material!F1,supply!$A$1:$G$1,0),FALSE)</f>
        <v>80</v>
      </c>
      <c r="G2" s="29">
        <f>VLOOKUP(Input!$C$2,supply!$A$1:$G$4,MATCH(material!G1,supply!$A$1:$G$1,0),FALSE)</f>
        <v>40</v>
      </c>
    </row>
    <row r="3" spans="1:7">
      <c r="A3" s="19" t="s">
        <v>6</v>
      </c>
      <c r="B3" s="21">
        <f t="array" ref="B3:G3">_xlfn.IFNA(TRANSPOSE(Input!D14:D19),0)</f>
        <v>2955</v>
      </c>
      <c r="C3" s="21">
        <v>22319</v>
      </c>
      <c r="D3" s="21">
        <v>1768</v>
      </c>
      <c r="E3" s="21">
        <v>1103</v>
      </c>
      <c r="F3" s="21">
        <v>734</v>
      </c>
      <c r="G3" s="21">
        <v>413</v>
      </c>
    </row>
    <row r="4" spans="1:7">
      <c r="A4" s="22" t="s">
        <v>68</v>
      </c>
      <c r="B4" s="19">
        <f>VLOOKUP(Input!$C$2,capacity!$A$1:$O$4,MATCH(B1,capacity!$A$1:$O$1,0),FALSE)</f>
        <v>6000</v>
      </c>
      <c r="C4" s="19">
        <f>VLOOKUP(Input!$C$2,capacity!$A$1:$O$4,MATCH(C1,capacity!$A$1:$O$1,0),FALSE)</f>
        <v>30000</v>
      </c>
      <c r="D4" s="19">
        <f>VLOOKUP(Input!$C$2,capacity!$A$1:$O$4,MATCH(D1,capacity!$A$1:$O$1,0),FALSE)</f>
        <v>2400</v>
      </c>
      <c r="E4" s="19">
        <f>VLOOKUP(Input!$C$2,capacity!$A$1:$O$4,MATCH(E1,capacity!$A$1:$O$1,0),FALSE)</f>
        <v>1800</v>
      </c>
      <c r="F4" s="19">
        <f>VLOOKUP(Input!$C$2,capacity!$A$1:$O$4,MATCH(F1,capacity!$A$1:$O$1,0),FALSE)</f>
        <v>1200</v>
      </c>
      <c r="G4" s="19">
        <f>VLOOKUP(Input!$C$2,capacity!$A$1:$O$4,MATCH(G1,capacity!$A$1:$O$1,0),FALSE)</f>
        <v>600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workbookViewId="0">
      <selection activeCell="J9" sqref="J9"/>
    </sheetView>
  </sheetViews>
  <sheetFormatPr baseColWidth="10" defaultColWidth="11" defaultRowHeight="16"/>
  <sheetData>
    <row r="1" spans="1:11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26" t="s">
        <v>5</v>
      </c>
      <c r="H1" s="23" t="s">
        <v>6</v>
      </c>
      <c r="I1" s="24" t="s">
        <v>68</v>
      </c>
      <c r="J1" s="35" t="s">
        <v>72</v>
      </c>
      <c r="K1" s="28"/>
    </row>
    <row r="2" spans="1:11">
      <c r="A2" s="3" t="s">
        <v>7</v>
      </c>
      <c r="B2" s="18">
        <v>2</v>
      </c>
      <c r="C2" s="18">
        <v>0</v>
      </c>
      <c r="D2" s="18">
        <v>2</v>
      </c>
      <c r="E2" s="18">
        <v>0</v>
      </c>
      <c r="F2" s="18">
        <v>0</v>
      </c>
      <c r="G2" s="25">
        <v>0</v>
      </c>
      <c r="H2" s="18">
        <f>_xlfn.IFNA(Input!D20,0)</f>
        <v>10</v>
      </c>
      <c r="I2" s="7">
        <f>VLOOKUP(Input!$C$2,capacity!$A$1:$O$4,MATCH(WIP!A2,capacity!$A$1:$O$1,0),FALSE)</f>
        <v>500</v>
      </c>
      <c r="J2">
        <v>22</v>
      </c>
    </row>
    <row r="3" spans="1:11">
      <c r="A3" s="3" t="s">
        <v>8</v>
      </c>
      <c r="B3" s="18">
        <v>10</v>
      </c>
      <c r="C3" s="18">
        <v>0</v>
      </c>
      <c r="D3" s="18">
        <v>0</v>
      </c>
      <c r="E3" s="18">
        <v>6</v>
      </c>
      <c r="F3" s="18">
        <v>0</v>
      </c>
      <c r="G3" s="25">
        <v>0</v>
      </c>
      <c r="H3" s="18">
        <f>_xlfn.IFNA(Input!D21,0)</f>
        <v>160</v>
      </c>
      <c r="I3" s="7">
        <f>VLOOKUP(Input!$C$2,capacity!$A$1:$O$4,MATCH(WIP!A3,capacity!$A$1:$O$1,0),FALSE)</f>
        <v>200</v>
      </c>
      <c r="J3">
        <v>90</v>
      </c>
    </row>
    <row r="4" spans="1:11">
      <c r="A4" s="3" t="s">
        <v>9</v>
      </c>
      <c r="B4" s="18">
        <v>38</v>
      </c>
      <c r="C4" s="18">
        <v>0</v>
      </c>
      <c r="D4" s="18">
        <v>0</v>
      </c>
      <c r="E4" s="18">
        <v>0</v>
      </c>
      <c r="F4" s="18">
        <v>12</v>
      </c>
      <c r="G4" s="25">
        <v>0</v>
      </c>
      <c r="H4" s="18">
        <f>_xlfn.IFNA(Input!D22,0)</f>
        <v>74</v>
      </c>
      <c r="I4" s="7">
        <f>VLOOKUP(Input!$C$2,capacity!$A$1:$O$4,MATCH(WIP!A4,capacity!$A$1:$O$1,0),FALSE)</f>
        <v>100</v>
      </c>
      <c r="J4">
        <v>337</v>
      </c>
    </row>
    <row r="5" spans="1:11">
      <c r="A5" s="3" t="s">
        <v>10</v>
      </c>
      <c r="B5" s="18">
        <v>102</v>
      </c>
      <c r="C5" s="18">
        <v>0</v>
      </c>
      <c r="D5" s="18">
        <v>0</v>
      </c>
      <c r="E5" s="18">
        <v>0</v>
      </c>
      <c r="F5" s="18">
        <v>0</v>
      </c>
      <c r="G5" s="25">
        <v>18</v>
      </c>
      <c r="H5" s="18">
        <f>_xlfn.IFNA(Input!D23,0)</f>
        <v>34</v>
      </c>
      <c r="I5" s="7">
        <f>VLOOKUP(Input!$C$2,capacity!$A$1:$O$4,MATCH(WIP!A5,capacity!$A$1:$O$1,0),FALSE)</f>
        <v>50</v>
      </c>
      <c r="J5">
        <v>1035</v>
      </c>
    </row>
    <row r="6" spans="1:11">
      <c r="A6" s="3" t="s">
        <v>11</v>
      </c>
      <c r="B6" s="18">
        <v>0</v>
      </c>
      <c r="C6" s="18">
        <v>10</v>
      </c>
      <c r="D6" s="18">
        <v>2</v>
      </c>
      <c r="E6" s="18">
        <v>0</v>
      </c>
      <c r="F6" s="18">
        <v>0</v>
      </c>
      <c r="G6" s="25">
        <v>0</v>
      </c>
      <c r="H6" s="18">
        <f>_xlfn.IFNA(Input!D24,0)</f>
        <v>430</v>
      </c>
      <c r="I6" s="7">
        <f>VLOOKUP(Input!$C$2,capacity!$A$1:$O$4,MATCH(WIP!A6,capacity!$A$1:$O$1,0),FALSE)</f>
        <v>500</v>
      </c>
      <c r="J6">
        <v>30</v>
      </c>
    </row>
    <row r="7" spans="1:11">
      <c r="A7" s="3" t="s">
        <v>12</v>
      </c>
      <c r="B7" s="18">
        <v>0</v>
      </c>
      <c r="C7" s="18">
        <v>60</v>
      </c>
      <c r="D7" s="18">
        <v>0</v>
      </c>
      <c r="E7" s="18">
        <v>6</v>
      </c>
      <c r="F7" s="18">
        <v>0</v>
      </c>
      <c r="G7" s="25">
        <v>0</v>
      </c>
      <c r="H7" s="18">
        <f>_xlfn.IFNA(Input!D25,0)</f>
        <v>13</v>
      </c>
      <c r="I7" s="7">
        <f>VLOOKUP(Input!$C$2,capacity!$A$1:$O$4,MATCH(WIP!A7,capacity!$A$1:$O$1,0),FALSE)</f>
        <v>200</v>
      </c>
      <c r="J7">
        <v>112</v>
      </c>
    </row>
    <row r="8" spans="1:11">
      <c r="A8" s="3" t="s">
        <v>13</v>
      </c>
      <c r="B8" s="18">
        <v>0</v>
      </c>
      <c r="C8" s="18">
        <v>160</v>
      </c>
      <c r="D8" s="18">
        <v>0</v>
      </c>
      <c r="E8" s="18">
        <v>0</v>
      </c>
      <c r="F8" s="18">
        <v>16</v>
      </c>
      <c r="G8" s="25">
        <v>0</v>
      </c>
      <c r="H8" s="18">
        <f>_xlfn.IFNA(Input!D26,0)</f>
        <v>43</v>
      </c>
      <c r="I8" s="7">
        <f>VLOOKUP(Input!$C$2,capacity!$A$1:$O$4,MATCH(WIP!A8,capacity!$A$1:$O$1,0),FALSE)</f>
        <v>100</v>
      </c>
      <c r="J8">
        <v>405</v>
      </c>
    </row>
    <row r="9" spans="1:11" ht="17" thickBot="1">
      <c r="A9" s="4" t="s">
        <v>14</v>
      </c>
      <c r="B9" s="8">
        <v>0</v>
      </c>
      <c r="C9" s="8">
        <v>420</v>
      </c>
      <c r="D9" s="8">
        <v>0</v>
      </c>
      <c r="E9" s="8">
        <v>0</v>
      </c>
      <c r="F9" s="8">
        <v>0</v>
      </c>
      <c r="G9" s="27">
        <v>24</v>
      </c>
      <c r="H9" s="8">
        <f>_xlfn.IFNA(Input!D27,0)</f>
        <v>1</v>
      </c>
      <c r="I9" s="9">
        <f>VLOOKUP(Input!$C$2,capacity!$A$1:$O$4,MATCH(WIP!A9,capacity!$A$1:$O$1,0),FALSE)</f>
        <v>50</v>
      </c>
      <c r="J9">
        <v>1237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"/>
  <sheetViews>
    <sheetView workbookViewId="0">
      <selection activeCell="F21" sqref="F21"/>
    </sheetView>
  </sheetViews>
  <sheetFormatPr baseColWidth="10" defaultColWidth="11" defaultRowHeight="16"/>
  <sheetData>
    <row r="1" spans="1:19">
      <c r="A1" s="5"/>
      <c r="B1" s="1" t="s">
        <v>49</v>
      </c>
      <c r="C1" s="1" t="s">
        <v>33</v>
      </c>
      <c r="D1" s="1" t="s">
        <v>50</v>
      </c>
      <c r="E1" s="1" t="s">
        <v>36</v>
      </c>
      <c r="F1" s="1" t="s">
        <v>51</v>
      </c>
      <c r="G1" s="1" t="s">
        <v>52</v>
      </c>
      <c r="H1" s="1" t="s">
        <v>29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2" t="s">
        <v>20</v>
      </c>
    </row>
    <row r="2" spans="1:19">
      <c r="A2" s="3" t="s">
        <v>7</v>
      </c>
      <c r="B2" s="18">
        <v>3</v>
      </c>
      <c r="C2" s="18">
        <v>0</v>
      </c>
      <c r="D2" s="18">
        <v>16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16</v>
      </c>
      <c r="O2" s="18">
        <v>0</v>
      </c>
      <c r="P2" s="18">
        <v>0</v>
      </c>
      <c r="Q2" s="18">
        <v>0</v>
      </c>
      <c r="R2" s="18">
        <v>50</v>
      </c>
      <c r="S2" s="7">
        <v>0</v>
      </c>
    </row>
    <row r="3" spans="1:19">
      <c r="A3" s="3" t="s">
        <v>8</v>
      </c>
      <c r="B3" s="18">
        <v>0</v>
      </c>
      <c r="C3" s="18">
        <v>0</v>
      </c>
      <c r="D3" s="18">
        <v>0</v>
      </c>
      <c r="E3" s="18">
        <v>0</v>
      </c>
      <c r="F3" s="18">
        <v>10</v>
      </c>
      <c r="G3" s="18">
        <v>8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8</v>
      </c>
      <c r="P3" s="18">
        <v>0</v>
      </c>
      <c r="Q3" s="18">
        <v>0</v>
      </c>
      <c r="R3" s="18">
        <v>12</v>
      </c>
      <c r="S3" s="7">
        <v>0</v>
      </c>
    </row>
    <row r="4" spans="1:19">
      <c r="A4" s="3" t="s">
        <v>9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5</v>
      </c>
      <c r="J4" s="18">
        <v>4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3</v>
      </c>
      <c r="Q4" s="18">
        <v>0</v>
      </c>
      <c r="R4" s="18">
        <v>1</v>
      </c>
      <c r="S4" s="7">
        <v>0</v>
      </c>
    </row>
    <row r="5" spans="1:19">
      <c r="A5" s="3" t="s">
        <v>10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1</v>
      </c>
      <c r="L5" s="18">
        <v>0</v>
      </c>
      <c r="M5" s="18">
        <v>2</v>
      </c>
      <c r="N5" s="18">
        <v>0</v>
      </c>
      <c r="O5" s="18">
        <v>0</v>
      </c>
      <c r="P5" s="18">
        <v>0</v>
      </c>
      <c r="Q5" s="18">
        <v>2</v>
      </c>
      <c r="R5" s="18">
        <v>1</v>
      </c>
      <c r="S5" s="7">
        <v>0</v>
      </c>
    </row>
    <row r="6" spans="1:19">
      <c r="A6" s="3" t="s">
        <v>11</v>
      </c>
      <c r="B6" s="18">
        <v>0</v>
      </c>
      <c r="C6" s="18">
        <v>15</v>
      </c>
      <c r="D6" s="18">
        <v>16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24</v>
      </c>
      <c r="P6" s="18">
        <v>0</v>
      </c>
      <c r="Q6" s="18">
        <v>0</v>
      </c>
      <c r="R6" s="18">
        <v>0</v>
      </c>
      <c r="S6" s="7">
        <v>60</v>
      </c>
    </row>
    <row r="7" spans="1:19">
      <c r="A7" s="3" t="s">
        <v>12</v>
      </c>
      <c r="B7" s="18">
        <v>0</v>
      </c>
      <c r="C7" s="18">
        <v>0</v>
      </c>
      <c r="D7" s="18">
        <v>0</v>
      </c>
      <c r="E7" s="18">
        <v>1</v>
      </c>
      <c r="F7" s="18">
        <v>0</v>
      </c>
      <c r="G7" s="18">
        <v>8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3</v>
      </c>
      <c r="O7" s="18">
        <v>0</v>
      </c>
      <c r="P7" s="18">
        <v>0</v>
      </c>
      <c r="Q7" s="18">
        <v>0</v>
      </c>
      <c r="R7" s="18">
        <v>0</v>
      </c>
      <c r="S7" s="7">
        <v>16</v>
      </c>
    </row>
    <row r="8" spans="1:19">
      <c r="A8" s="3" t="s">
        <v>13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1</v>
      </c>
      <c r="I8" s="18"/>
      <c r="J8" s="18">
        <v>4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6</v>
      </c>
      <c r="R8" s="18">
        <v>0</v>
      </c>
      <c r="S8" s="7">
        <v>8</v>
      </c>
    </row>
    <row r="9" spans="1:19">
      <c r="A9" s="33" t="s">
        <v>14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2</v>
      </c>
      <c r="M9" s="30">
        <v>2</v>
      </c>
      <c r="N9" s="30">
        <v>0</v>
      </c>
      <c r="O9" s="30">
        <v>0</v>
      </c>
      <c r="P9" s="32">
        <v>1</v>
      </c>
      <c r="Q9" s="30">
        <v>0</v>
      </c>
      <c r="R9" s="30">
        <v>0</v>
      </c>
      <c r="S9" s="34">
        <v>2</v>
      </c>
    </row>
    <row r="10" spans="1:19">
      <c r="A10" s="3" t="s">
        <v>47</v>
      </c>
      <c r="B10" s="18">
        <v>822</v>
      </c>
      <c r="C10" s="18">
        <v>4476</v>
      </c>
      <c r="D10" s="18">
        <v>9670</v>
      </c>
      <c r="E10" s="18">
        <v>1464</v>
      </c>
      <c r="F10" s="18">
        <v>13414</v>
      </c>
      <c r="G10" s="18">
        <v>23598</v>
      </c>
      <c r="H10" s="18">
        <v>4750</v>
      </c>
      <c r="I10" s="18">
        <v>22350</v>
      </c>
      <c r="J10" s="18">
        <v>38760</v>
      </c>
      <c r="K10" s="18">
        <v>12576</v>
      </c>
      <c r="L10" s="18">
        <v>26550</v>
      </c>
      <c r="M10" s="18">
        <v>54340</v>
      </c>
      <c r="N10" s="18">
        <v>9690</v>
      </c>
      <c r="O10" s="18">
        <v>19760</v>
      </c>
      <c r="P10" s="18">
        <v>29450</v>
      </c>
      <c r="Q10" s="18">
        <v>58900</v>
      </c>
      <c r="R10" s="18">
        <v>54112</v>
      </c>
      <c r="S10" s="7">
        <v>121980</v>
      </c>
    </row>
    <row r="11" spans="1:19">
      <c r="A11" s="3" t="s">
        <v>48</v>
      </c>
      <c r="B11" s="18">
        <v>6</v>
      </c>
      <c r="C11" s="18">
        <v>30</v>
      </c>
      <c r="D11" s="18">
        <v>66</v>
      </c>
      <c r="E11" s="18">
        <v>10</v>
      </c>
      <c r="F11" s="18">
        <v>90</v>
      </c>
      <c r="G11" s="18">
        <v>160</v>
      </c>
      <c r="H11" s="18">
        <v>30</v>
      </c>
      <c r="I11" s="18">
        <v>140</v>
      </c>
      <c r="J11" s="18">
        <v>260</v>
      </c>
      <c r="K11" s="18">
        <v>80</v>
      </c>
      <c r="L11" s="18">
        <v>166.66666666666666</v>
      </c>
      <c r="M11" s="18">
        <v>370</v>
      </c>
      <c r="N11" s="18">
        <v>69.333333333333329</v>
      </c>
      <c r="O11" s="18">
        <v>140</v>
      </c>
      <c r="P11" s="18">
        <v>210</v>
      </c>
      <c r="Q11" s="18">
        <v>420</v>
      </c>
      <c r="R11" s="18">
        <v>400</v>
      </c>
      <c r="S11" s="7">
        <v>906.66666666666663</v>
      </c>
    </row>
    <row r="12" spans="1:19">
      <c r="A12" s="28" t="s">
        <v>72</v>
      </c>
      <c r="B12">
        <v>130</v>
      </c>
      <c r="C12">
        <v>675</v>
      </c>
      <c r="D12">
        <v>1500</v>
      </c>
      <c r="E12">
        <v>225</v>
      </c>
      <c r="F12">
        <v>2025</v>
      </c>
      <c r="G12">
        <v>3660</v>
      </c>
      <c r="H12">
        <v>675</v>
      </c>
      <c r="I12">
        <v>3150</v>
      </c>
      <c r="J12">
        <v>6000</v>
      </c>
      <c r="K12">
        <v>1800</v>
      </c>
      <c r="L12">
        <v>3750</v>
      </c>
      <c r="M12">
        <v>8400</v>
      </c>
      <c r="N12">
        <v>1560</v>
      </c>
      <c r="O12">
        <v>3240</v>
      </c>
      <c r="P12">
        <v>4800</v>
      </c>
      <c r="Q12">
        <v>9600</v>
      </c>
      <c r="R12">
        <v>9000</v>
      </c>
      <c r="S12">
        <v>20400</v>
      </c>
    </row>
    <row r="13" spans="1:19" ht="17" thickBot="1">
      <c r="A13" s="3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supply</vt:lpstr>
      <vt:lpstr>info</vt:lpstr>
      <vt:lpstr>capacity</vt:lpstr>
      <vt:lpstr>level</vt:lpstr>
      <vt:lpstr>worker</vt:lpstr>
      <vt:lpstr>material</vt:lpstr>
      <vt:lpstr>WIP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Siqi</dc:creator>
  <cp:lastModifiedBy>Chen, Siqi</cp:lastModifiedBy>
  <dcterms:created xsi:type="dcterms:W3CDTF">2020-04-17T16:59:48Z</dcterms:created>
  <dcterms:modified xsi:type="dcterms:W3CDTF">2020-04-23T06:14:32Z</dcterms:modified>
</cp:coreProperties>
</file>