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workTools\Solitaire Colors\Excel\"/>
    </mc:Choice>
  </mc:AlternateContent>
  <xr:revisionPtr revIDLastSave="0" documentId="13_ncr:1_{8367B95C-1B36-41D8-B3DF-31B209521C7E}" xr6:coauthVersionLast="47" xr6:coauthVersionMax="47" xr10:uidLastSave="{00000000-0000-0000-0000-000000000000}"/>
  <bookViews>
    <workbookView xWindow="-120" yWindow="-120" windowWidth="38640" windowHeight="21240" tabRatio="786" xr2:uid="{00000000-000D-0000-FFFF-FFFF00000000}"/>
  </bookViews>
  <sheets>
    <sheet name="农场收获奖励" sheetId="6" r:id="rId1"/>
    <sheet name="商城系数" sheetId="1" r:id="rId2"/>
    <sheet name="关卡消耗-模式" sheetId="2" r:id="rId3"/>
    <sheet name="关卡消耗-模式-计算" sheetId="18" r:id="rId4"/>
    <sheet name="关卡消耗-关卡" sheetId="3" r:id="rId5"/>
    <sheet name="转盘关卡" sheetId="19" r:id="rId6"/>
    <sheet name="转盘奖励" sheetId="4" r:id="rId7"/>
    <sheet name="付费转盘奖励" sheetId="5" r:id="rId8"/>
    <sheet name="关卡引导" sheetId="7" r:id="rId9"/>
    <sheet name="首通奖励" sheetId="9" r:id="rId10"/>
    <sheet name="计分配置" sheetId="8" r:id="rId11"/>
    <sheet name="金币奖励计算" sheetId="15" r:id="rId12"/>
    <sheet name="星数计算 " sheetId="17" r:id="rId13"/>
    <sheet name="模式解锁" sheetId="10" r:id="rId14"/>
    <sheet name="28天签到" sheetId="11" r:id="rId15"/>
    <sheet name="28天签到_奖励" sheetId="12" r:id="rId16"/>
    <sheet name="28天签到_系数" sheetId="13" r:id="rId17"/>
    <sheet name="签到计算" sheetId="20" r:id="rId18"/>
  </sheets>
  <definedNames>
    <definedName name="_xlnm._FilterDatabase" localSheetId="17" hidden="1">签到计算!#REF!</definedName>
    <definedName name="farm_k">农场收获奖励!$A$2:$A$1121</definedName>
    <definedName name="farm_v">农场收获奖励!$D$2:$D$1121</definedName>
    <definedName name="levelCosts_1_v">'关卡消耗-模式'!$D$2:$O$21</definedName>
    <definedName name="levelCosts_2_v">'关卡消耗-模式'!$D$22:$O$41</definedName>
    <definedName name="levelCosts_4_v">'关卡消耗-模式'!$D$42:$O$60</definedName>
    <definedName name="levelCosts_8_v">'关卡消耗-模式'!$D$62:$O$81</definedName>
    <definedName name="levelCosts_k">'关卡消耗-模式'!$B$2:$B$21</definedName>
  </definedNames>
  <calcPr calcId="181029"/>
  <pivotCaches>
    <pivotCache cacheId="0" r:id="rId19"/>
  </pivotCaches>
</workbook>
</file>

<file path=xl/calcChain.xml><?xml version="1.0" encoding="utf-8"?>
<calcChain xmlns="http://schemas.openxmlformats.org/spreadsheetml/2006/main">
  <c r="O5" i="20" l="1"/>
  <c r="O8" i="20"/>
  <c r="O11" i="20"/>
  <c r="O14" i="20"/>
  <c r="O17" i="20"/>
  <c r="O20" i="20"/>
  <c r="O22" i="20"/>
  <c r="O24" i="20"/>
  <c r="O27" i="20"/>
  <c r="O29" i="20"/>
  <c r="O32" i="20"/>
  <c r="O34" i="20"/>
  <c r="O37" i="20"/>
  <c r="O40" i="20"/>
  <c r="O42" i="20"/>
  <c r="O45" i="20"/>
  <c r="O46" i="20"/>
  <c r="N2" i="20"/>
  <c r="O2" i="20" s="1"/>
  <c r="N3" i="20" l="1"/>
  <c r="O3" i="20" s="1"/>
  <c r="N4" i="20"/>
  <c r="O4" i="20" s="1"/>
  <c r="N5" i="20"/>
  <c r="N6" i="20"/>
  <c r="O6" i="20" s="1"/>
  <c r="N7" i="20"/>
  <c r="O7" i="20" s="1"/>
  <c r="N8" i="20"/>
  <c r="N9" i="20"/>
  <c r="O9" i="20" s="1"/>
  <c r="N10" i="20"/>
  <c r="O10" i="20" s="1"/>
  <c r="N11" i="20"/>
  <c r="N12" i="20"/>
  <c r="O12" i="20" s="1"/>
  <c r="N13" i="20"/>
  <c r="O13" i="20" s="1"/>
  <c r="N14" i="20"/>
  <c r="N15" i="20"/>
  <c r="O15" i="20" s="1"/>
  <c r="N16" i="20"/>
  <c r="O16" i="20" s="1"/>
  <c r="N17" i="20"/>
  <c r="N18" i="20"/>
  <c r="O18" i="20" s="1"/>
  <c r="N19" i="20"/>
  <c r="O19" i="20" s="1"/>
  <c r="N20" i="20"/>
  <c r="N21" i="20"/>
  <c r="O21" i="20" s="1"/>
  <c r="N22" i="20"/>
  <c r="N23" i="20"/>
  <c r="O23" i="20" s="1"/>
  <c r="N24" i="20"/>
  <c r="N25" i="20"/>
  <c r="O25" i="20" s="1"/>
  <c r="N26" i="20"/>
  <c r="O26" i="20" s="1"/>
  <c r="N27" i="20"/>
  <c r="N28" i="20"/>
  <c r="O28" i="20" s="1"/>
  <c r="N29" i="20"/>
  <c r="N30" i="20"/>
  <c r="O30" i="20" s="1"/>
  <c r="N31" i="20"/>
  <c r="O31" i="20" s="1"/>
  <c r="N32" i="20"/>
  <c r="N33" i="20"/>
  <c r="O33" i="20" s="1"/>
  <c r="N34" i="20"/>
  <c r="N35" i="20"/>
  <c r="O35" i="20" s="1"/>
  <c r="N36" i="20"/>
  <c r="O36" i="20" s="1"/>
  <c r="N37" i="20"/>
  <c r="N38" i="20"/>
  <c r="O38" i="20" s="1"/>
  <c r="N39" i="20"/>
  <c r="O39" i="20" s="1"/>
  <c r="N40" i="20"/>
  <c r="N41" i="20"/>
  <c r="O41" i="20" s="1"/>
  <c r="N42" i="20"/>
  <c r="N43" i="20"/>
  <c r="O43" i="20" s="1"/>
  <c r="N44" i="20"/>
  <c r="O44" i="20" s="1"/>
  <c r="N45" i="20"/>
  <c r="N46" i="20"/>
  <c r="E3" i="19"/>
  <c r="E5" i="19"/>
  <c r="E6" i="19"/>
  <c r="E8" i="19"/>
  <c r="E11" i="19"/>
  <c r="E15" i="19"/>
  <c r="E17" i="19"/>
  <c r="E18" i="19"/>
  <c r="E20" i="19"/>
  <c r="E23" i="19"/>
  <c r="D3" i="19"/>
  <c r="D4" i="19"/>
  <c r="E4" i="19" s="1"/>
  <c r="D5" i="19"/>
  <c r="D6" i="19"/>
  <c r="D7" i="19"/>
  <c r="E7" i="19" s="1"/>
  <c r="D8" i="19"/>
  <c r="D9" i="19"/>
  <c r="E9" i="19" s="1"/>
  <c r="D10" i="19"/>
  <c r="E10" i="19" s="1"/>
  <c r="D11" i="19"/>
  <c r="D12" i="19"/>
  <c r="E12" i="19" s="1"/>
  <c r="D13" i="19"/>
  <c r="E13" i="19" s="1"/>
  <c r="D14" i="19"/>
  <c r="E14" i="19" s="1"/>
  <c r="D15" i="19"/>
  <c r="D16" i="19"/>
  <c r="E16" i="19" s="1"/>
  <c r="D17" i="19"/>
  <c r="D18" i="19"/>
  <c r="D19" i="19"/>
  <c r="E19" i="19" s="1"/>
  <c r="D20" i="19"/>
  <c r="D21" i="19"/>
  <c r="E21" i="19" s="1"/>
  <c r="D22" i="19"/>
  <c r="E22" i="19" s="1"/>
  <c r="D23" i="19"/>
  <c r="D24" i="19"/>
  <c r="E24" i="19" s="1"/>
  <c r="D25" i="19"/>
  <c r="E25" i="19" s="1"/>
  <c r="D2" i="19"/>
  <c r="E2" i="19" s="1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3" i="19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3" i="6"/>
  <c r="L24" i="4"/>
  <c r="L20" i="4"/>
  <c r="L18" i="4"/>
  <c r="O35" i="4"/>
  <c r="B18" i="15"/>
  <c r="B17" i="15"/>
  <c r="N5" i="15"/>
  <c r="B16" i="15"/>
  <c r="O18" i="4"/>
  <c r="M18" i="4"/>
  <c r="N18" i="4"/>
  <c r="M20" i="4"/>
  <c r="M32" i="4" s="1"/>
  <c r="N20" i="4"/>
  <c r="O20" i="4"/>
  <c r="M24" i="4"/>
  <c r="M36" i="4" s="1"/>
  <c r="N24" i="4"/>
  <c r="O24" i="4"/>
  <c r="M15" i="4"/>
  <c r="M22" i="4" s="1"/>
  <c r="M34" i="4" s="1"/>
  <c r="N15" i="4"/>
  <c r="N22" i="4" s="1"/>
  <c r="N34" i="4" s="1"/>
  <c r="O15" i="4"/>
  <c r="O22" i="4" s="1"/>
  <c r="L15" i="4"/>
  <c r="M14" i="4"/>
  <c r="N14" i="4"/>
  <c r="O14" i="4"/>
  <c r="O23" i="4" s="1"/>
  <c r="L14" i="4"/>
  <c r="L19" i="4" s="1"/>
  <c r="M13" i="4"/>
  <c r="N13" i="4"/>
  <c r="O13" i="4"/>
  <c r="O36" i="4" s="1"/>
  <c r="L13" i="4"/>
  <c r="L21" i="4" s="1"/>
  <c r="L33" i="4" s="1"/>
  <c r="L6" i="4"/>
  <c r="O6" i="4" s="1"/>
  <c r="L3" i="4"/>
  <c r="N3" i="4" s="1"/>
  <c r="L5" i="4"/>
  <c r="O5" i="4" s="1"/>
  <c r="L7" i="4"/>
  <c r="O7" i="4" s="1"/>
  <c r="L9" i="4"/>
  <c r="O9" i="4" s="1"/>
  <c r="L8" i="4"/>
  <c r="L4" i="4"/>
  <c r="L2" i="4"/>
  <c r="I2" i="4"/>
  <c r="I3" i="4"/>
  <c r="I4" i="4"/>
  <c r="I5" i="4"/>
  <c r="I6" i="4"/>
  <c r="I7" i="4"/>
  <c r="I8" i="4"/>
  <c r="I9" i="4"/>
  <c r="N30" i="4" l="1"/>
  <c r="M30" i="4"/>
  <c r="P30" i="4" s="1"/>
  <c r="L36" i="4"/>
  <c r="O30" i="4"/>
  <c r="O34" i="4"/>
  <c r="L32" i="4"/>
  <c r="N36" i="4"/>
  <c r="L30" i="4"/>
  <c r="N32" i="4"/>
  <c r="L31" i="4"/>
  <c r="L23" i="4"/>
  <c r="L35" i="4" s="1"/>
  <c r="L25" i="4"/>
  <c r="L37" i="4" s="1"/>
  <c r="O25" i="4"/>
  <c r="O37" i="4" s="1"/>
  <c r="O32" i="4"/>
  <c r="P32" i="4" s="1"/>
  <c r="L22" i="4"/>
  <c r="L34" i="4" s="1"/>
  <c r="P34" i="4" s="1"/>
  <c r="N19" i="4"/>
  <c r="N31" i="4" s="1"/>
  <c r="O21" i="4"/>
  <c r="O33" i="4" s="1"/>
  <c r="P36" i="4"/>
  <c r="N9" i="4"/>
  <c r="N25" i="4"/>
  <c r="N37" i="4" s="1"/>
  <c r="M25" i="4"/>
  <c r="M37" i="4" s="1"/>
  <c r="O3" i="4"/>
  <c r="O19" i="4" s="1"/>
  <c r="O31" i="4" s="1"/>
  <c r="M9" i="4"/>
  <c r="M6" i="4"/>
  <c r="N6" i="4"/>
  <c r="M7" i="4"/>
  <c r="M23" i="4" s="1"/>
  <c r="M35" i="4" s="1"/>
  <c r="N7" i="4"/>
  <c r="N23" i="4" s="1"/>
  <c r="N35" i="4" s="1"/>
  <c r="M5" i="4"/>
  <c r="M21" i="4" s="1"/>
  <c r="N5" i="4"/>
  <c r="N21" i="4" s="1"/>
  <c r="N33" i="4" s="1"/>
  <c r="M3" i="4"/>
  <c r="M19" i="4" s="1"/>
  <c r="M31" i="4" s="1"/>
  <c r="F4" i="18"/>
  <c r="K6" i="18"/>
  <c r="D7" i="18"/>
  <c r="E9" i="18"/>
  <c r="H10" i="18"/>
  <c r="I10" i="18"/>
  <c r="L10" i="18"/>
  <c r="D12" i="18"/>
  <c r="F13" i="18"/>
  <c r="D14" i="18"/>
  <c r="I16" i="18"/>
  <c r="F19" i="18"/>
  <c r="F21" i="18"/>
  <c r="G21" i="18"/>
  <c r="I22" i="18"/>
  <c r="K22" i="18"/>
  <c r="L22" i="18"/>
  <c r="M22" i="18"/>
  <c r="C3" i="18"/>
  <c r="E3" i="18" s="1"/>
  <c r="C4" i="18"/>
  <c r="L4" i="18" s="1"/>
  <c r="C5" i="18"/>
  <c r="D5" i="18" s="1"/>
  <c r="C6" i="18"/>
  <c r="D6" i="18" s="1"/>
  <c r="C7" i="18"/>
  <c r="F7" i="18" s="1"/>
  <c r="C8" i="18"/>
  <c r="G8" i="18" s="1"/>
  <c r="C9" i="18"/>
  <c r="K9" i="18" s="1"/>
  <c r="C10" i="18"/>
  <c r="E10" i="18" s="1"/>
  <c r="C11" i="18"/>
  <c r="D11" i="18" s="1"/>
  <c r="C12" i="18"/>
  <c r="F12" i="18" s="1"/>
  <c r="C13" i="18"/>
  <c r="H13" i="18" s="1"/>
  <c r="C14" i="18"/>
  <c r="J14" i="18" s="1"/>
  <c r="C15" i="18"/>
  <c r="L15" i="18" s="1"/>
  <c r="C16" i="18"/>
  <c r="D16" i="18" s="1"/>
  <c r="C17" i="18"/>
  <c r="D17" i="18" s="1"/>
  <c r="C18" i="18"/>
  <c r="F18" i="18" s="1"/>
  <c r="C19" i="18"/>
  <c r="H19" i="18" s="1"/>
  <c r="C20" i="18"/>
  <c r="J20" i="18" s="1"/>
  <c r="C21" i="18"/>
  <c r="L21" i="18" s="1"/>
  <c r="C22" i="18"/>
  <c r="D22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3" i="18"/>
  <c r="P9" i="1"/>
  <c r="O9" i="1"/>
  <c r="N9" i="1"/>
  <c r="M9" i="1"/>
  <c r="L9" i="1"/>
  <c r="K9" i="1"/>
  <c r="J9" i="1"/>
  <c r="I9" i="1"/>
  <c r="J5" i="1"/>
  <c r="K5" i="1"/>
  <c r="L5" i="1"/>
  <c r="M5" i="1"/>
  <c r="N5" i="1"/>
  <c r="O5" i="1"/>
  <c r="P5" i="1"/>
  <c r="I5" i="1"/>
  <c r="Y3" i="1"/>
  <c r="Y2" i="1"/>
  <c r="Y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E6" i="1" s="1"/>
  <c r="C7" i="1"/>
  <c r="C8" i="1"/>
  <c r="E8" i="1" s="1"/>
  <c r="C9" i="1"/>
  <c r="E9" i="1" s="1"/>
  <c r="C10" i="1"/>
  <c r="C11" i="1"/>
  <c r="C12" i="1"/>
  <c r="C13" i="1"/>
  <c r="C14" i="1"/>
  <c r="C15" i="1"/>
  <c r="E15" i="1" s="1"/>
  <c r="C16" i="1"/>
  <c r="C17" i="1"/>
  <c r="C18" i="1"/>
  <c r="E18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Q7" i="1"/>
  <c r="J8" i="1" s="1"/>
  <c r="Q3" i="1"/>
  <c r="J4" i="1" s="1"/>
  <c r="E4" i="1" l="1"/>
  <c r="J21" i="18"/>
  <c r="L16" i="18"/>
  <c r="F9" i="18"/>
  <c r="G4" i="18"/>
  <c r="H16" i="18"/>
  <c r="F8" i="18"/>
  <c r="H20" i="18"/>
  <c r="H14" i="18"/>
  <c r="M7" i="18"/>
  <c r="E12" i="1"/>
  <c r="E20" i="18"/>
  <c r="E14" i="18"/>
  <c r="L7" i="18"/>
  <c r="D20" i="18"/>
  <c r="M18" i="18"/>
  <c r="J6" i="18"/>
  <c r="F14" i="1"/>
  <c r="L18" i="18"/>
  <c r="L5" i="18"/>
  <c r="D18" i="18"/>
  <c r="I5" i="18"/>
  <c r="K17" i="18"/>
  <c r="H5" i="18"/>
  <c r="E17" i="1"/>
  <c r="E5" i="1"/>
  <c r="H22" i="18"/>
  <c r="J17" i="18"/>
  <c r="I9" i="18"/>
  <c r="J4" i="18"/>
  <c r="K21" i="18"/>
  <c r="I20" i="18"/>
  <c r="G19" i="18"/>
  <c r="E18" i="18"/>
  <c r="M16" i="18"/>
  <c r="K15" i="18"/>
  <c r="I14" i="18"/>
  <c r="G13" i="18"/>
  <c r="E12" i="18"/>
  <c r="M10" i="18"/>
  <c r="J9" i="18"/>
  <c r="H8" i="18"/>
  <c r="E7" i="18"/>
  <c r="M5" i="18"/>
  <c r="K4" i="18"/>
  <c r="D3" i="18"/>
  <c r="I21" i="18"/>
  <c r="G20" i="18"/>
  <c r="E19" i="18"/>
  <c r="M17" i="18"/>
  <c r="K16" i="18"/>
  <c r="I15" i="18"/>
  <c r="G14" i="18"/>
  <c r="E13" i="18"/>
  <c r="M11" i="18"/>
  <c r="K10" i="18"/>
  <c r="H9" i="18"/>
  <c r="E8" i="18"/>
  <c r="M6" i="18"/>
  <c r="K5" i="18"/>
  <c r="I4" i="18"/>
  <c r="E19" i="1"/>
  <c r="E7" i="1"/>
  <c r="M3" i="18"/>
  <c r="J22" i="18"/>
  <c r="H21" i="18"/>
  <c r="F20" i="18"/>
  <c r="D19" i="18"/>
  <c r="L17" i="18"/>
  <c r="J16" i="18"/>
  <c r="H15" i="18"/>
  <c r="F14" i="18"/>
  <c r="D13" i="18"/>
  <c r="L11" i="18"/>
  <c r="J10" i="18"/>
  <c r="G9" i="18"/>
  <c r="D8" i="18"/>
  <c r="L6" i="18"/>
  <c r="J5" i="18"/>
  <c r="H4" i="18"/>
  <c r="L3" i="18"/>
  <c r="G15" i="18"/>
  <c r="M12" i="18"/>
  <c r="K11" i="18"/>
  <c r="K3" i="18"/>
  <c r="F15" i="18"/>
  <c r="L12" i="18"/>
  <c r="J11" i="18"/>
  <c r="E16" i="1"/>
  <c r="J3" i="18"/>
  <c r="G22" i="18"/>
  <c r="E21" i="18"/>
  <c r="M19" i="18"/>
  <c r="K18" i="18"/>
  <c r="I17" i="18"/>
  <c r="G16" i="18"/>
  <c r="E15" i="18"/>
  <c r="M13" i="18"/>
  <c r="K12" i="18"/>
  <c r="I11" i="18"/>
  <c r="G10" i="18"/>
  <c r="D9" i="18"/>
  <c r="K7" i="18"/>
  <c r="I6" i="18"/>
  <c r="G5" i="18"/>
  <c r="E4" i="18"/>
  <c r="I3" i="18"/>
  <c r="F22" i="18"/>
  <c r="D21" i="18"/>
  <c r="L19" i="18"/>
  <c r="J18" i="18"/>
  <c r="H17" i="18"/>
  <c r="F16" i="18"/>
  <c r="D15" i="18"/>
  <c r="L13" i="18"/>
  <c r="J12" i="18"/>
  <c r="H11" i="18"/>
  <c r="F10" i="18"/>
  <c r="M8" i="18"/>
  <c r="J7" i="18"/>
  <c r="H6" i="18"/>
  <c r="F5" i="18"/>
  <c r="D4" i="18"/>
  <c r="J15" i="18"/>
  <c r="H3" i="18"/>
  <c r="E22" i="18"/>
  <c r="M20" i="18"/>
  <c r="K19" i="18"/>
  <c r="I18" i="18"/>
  <c r="G17" i="18"/>
  <c r="E16" i="18"/>
  <c r="M14" i="18"/>
  <c r="K13" i="18"/>
  <c r="I12" i="18"/>
  <c r="G11" i="18"/>
  <c r="D10" i="18"/>
  <c r="L8" i="18"/>
  <c r="I7" i="18"/>
  <c r="G6" i="18"/>
  <c r="E5" i="18"/>
  <c r="L26" i="4"/>
  <c r="L27" i="4" s="1"/>
  <c r="G3" i="18"/>
  <c r="L20" i="18"/>
  <c r="J19" i="18"/>
  <c r="H18" i="18"/>
  <c r="F17" i="18"/>
  <c r="L14" i="18"/>
  <c r="J13" i="18"/>
  <c r="H12" i="18"/>
  <c r="F11" i="18"/>
  <c r="M9" i="18"/>
  <c r="K8" i="18"/>
  <c r="H7" i="18"/>
  <c r="F6" i="18"/>
  <c r="F18" i="1"/>
  <c r="F6" i="1"/>
  <c r="F3" i="18"/>
  <c r="M21" i="18"/>
  <c r="K20" i="18"/>
  <c r="I19" i="18"/>
  <c r="G18" i="18"/>
  <c r="E17" i="18"/>
  <c r="M15" i="18"/>
  <c r="K14" i="18"/>
  <c r="I13" i="18"/>
  <c r="G12" i="18"/>
  <c r="E11" i="18"/>
  <c r="L9" i="18"/>
  <c r="J8" i="18"/>
  <c r="G7" i="18"/>
  <c r="E6" i="18"/>
  <c r="M4" i="18"/>
  <c r="E11" i="1"/>
  <c r="I8" i="18"/>
  <c r="M33" i="4"/>
  <c r="P33" i="4" s="1"/>
  <c r="P37" i="4"/>
  <c r="P35" i="4"/>
  <c r="O26" i="4"/>
  <c r="O27" i="4" s="1"/>
  <c r="P31" i="4"/>
  <c r="N26" i="4"/>
  <c r="N27" i="4" s="1"/>
  <c r="M26" i="4"/>
  <c r="M27" i="4" s="1"/>
  <c r="E14" i="1"/>
  <c r="E13" i="1"/>
  <c r="F19" i="1"/>
  <c r="F7" i="1"/>
  <c r="E10" i="1"/>
  <c r="F17" i="1"/>
  <c r="F5" i="1"/>
  <c r="F16" i="1"/>
  <c r="F4" i="1"/>
  <c r="F15" i="1"/>
  <c r="F3" i="1"/>
  <c r="F13" i="1"/>
  <c r="F12" i="1"/>
  <c r="F11" i="1"/>
  <c r="F10" i="1"/>
  <c r="F9" i="1"/>
  <c r="F8" i="1"/>
  <c r="P4" i="1"/>
  <c r="O4" i="1"/>
  <c r="N4" i="1"/>
  <c r="M4" i="1"/>
  <c r="I4" i="1"/>
  <c r="L4" i="1"/>
  <c r="K4" i="1"/>
  <c r="O8" i="1"/>
  <c r="N8" i="1"/>
  <c r="M8" i="1"/>
  <c r="P8" i="1"/>
  <c r="L8" i="1"/>
  <c r="K8" i="1"/>
  <c r="I8" i="1"/>
  <c r="P27" i="4" l="1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J26" i="17"/>
  <c r="P25" i="17"/>
  <c r="I25" i="17"/>
  <c r="J25" i="17" s="1"/>
  <c r="P24" i="17"/>
  <c r="P23" i="17"/>
  <c r="AH22" i="17"/>
  <c r="P22" i="17"/>
  <c r="AH21" i="17"/>
  <c r="P21" i="17"/>
  <c r="AH20" i="17"/>
  <c r="P20" i="17"/>
  <c r="I20" i="17"/>
  <c r="I24" i="17" s="1"/>
  <c r="AH19" i="17"/>
  <c r="P19" i="17"/>
  <c r="J19" i="17"/>
  <c r="AH18" i="17"/>
  <c r="P18" i="17"/>
  <c r="I18" i="17"/>
  <c r="J18" i="17" s="1"/>
  <c r="AH17" i="17"/>
  <c r="P17" i="17"/>
  <c r="AH16" i="17"/>
  <c r="P16" i="17"/>
  <c r="AH15" i="17"/>
  <c r="AG15" i="17"/>
  <c r="P15" i="17"/>
  <c r="I15" i="17"/>
  <c r="J15" i="17" s="1"/>
  <c r="AQ14" i="17"/>
  <c r="AO14" i="17"/>
  <c r="AN14" i="17"/>
  <c r="AH14" i="17"/>
  <c r="P14" i="17"/>
  <c r="AQ13" i="17"/>
  <c r="AO13" i="17"/>
  <c r="AN13" i="17"/>
  <c r="AH13" i="17"/>
  <c r="P13" i="17"/>
  <c r="K13" i="17"/>
  <c r="J13" i="17"/>
  <c r="AO12" i="17"/>
  <c r="AN12" i="17"/>
  <c r="AQ12" i="17" s="1"/>
  <c r="AH12" i="17"/>
  <c r="P12" i="17"/>
  <c r="K12" i="17"/>
  <c r="J12" i="17"/>
  <c r="AQ11" i="17"/>
  <c r="AO11" i="17"/>
  <c r="AN11" i="17"/>
  <c r="AH11" i="17"/>
  <c r="P11" i="17"/>
  <c r="J11" i="17"/>
  <c r="AO10" i="17"/>
  <c r="AN10" i="17"/>
  <c r="AQ10" i="17" s="1"/>
  <c r="AH10" i="17"/>
  <c r="P10" i="17"/>
  <c r="AT9" i="17"/>
  <c r="AU6" i="17" s="1"/>
  <c r="AQ9" i="17"/>
  <c r="AO9" i="17"/>
  <c r="AN9" i="17"/>
  <c r="AH9" i="17"/>
  <c r="P9" i="17"/>
  <c r="AQ8" i="17"/>
  <c r="AO8" i="17"/>
  <c r="AN8" i="17"/>
  <c r="AH8" i="17"/>
  <c r="P8" i="17"/>
  <c r="AT7" i="17"/>
  <c r="AV7" i="17" s="1"/>
  <c r="AS7" i="17"/>
  <c r="AQ7" i="17"/>
  <c r="AP7" i="17"/>
  <c r="AO7" i="17"/>
  <c r="AN7" i="17"/>
  <c r="AH7" i="17"/>
  <c r="P7" i="17"/>
  <c r="AT6" i="17"/>
  <c r="AV6" i="17" s="1"/>
  <c r="AS6" i="17"/>
  <c r="AO6" i="17"/>
  <c r="AN6" i="17"/>
  <c r="AP10" i="17" s="1"/>
  <c r="AH6" i="17"/>
  <c r="AH3" i="17" s="1"/>
  <c r="P6" i="17"/>
  <c r="J6" i="17"/>
  <c r="AG22" i="17" s="1"/>
  <c r="AT5" i="17"/>
  <c r="AS5" i="17"/>
  <c r="AP5" i="17"/>
  <c r="AO5" i="17"/>
  <c r="AN5" i="17"/>
  <c r="AP14" i="17" s="1"/>
  <c r="AH5" i="17"/>
  <c r="P5" i="17"/>
  <c r="Y3" i="17"/>
  <c r="V3" i="17"/>
  <c r="U3" i="17"/>
  <c r="F13" i="15"/>
  <c r="F11" i="15"/>
  <c r="E1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B15" i="15"/>
  <c r="S22" i="15" s="1"/>
  <c r="Y14" i="15"/>
  <c r="X14" i="15"/>
  <c r="AA14" i="15" s="1"/>
  <c r="J14" i="15"/>
  <c r="E14" i="15"/>
  <c r="Y13" i="15"/>
  <c r="X13" i="15"/>
  <c r="AA13" i="15" s="1"/>
  <c r="J13" i="15"/>
  <c r="Y12" i="15"/>
  <c r="X12" i="15"/>
  <c r="AA12" i="15" s="1"/>
  <c r="J12" i="15"/>
  <c r="Y11" i="15"/>
  <c r="X11" i="15"/>
  <c r="AA11" i="15" s="1"/>
  <c r="J11" i="15"/>
  <c r="Y10" i="15"/>
  <c r="X10" i="15"/>
  <c r="AA10" i="15" s="1"/>
  <c r="J10" i="15"/>
  <c r="Y9" i="15"/>
  <c r="X9" i="15"/>
  <c r="AA9" i="15" s="1"/>
  <c r="J9" i="15"/>
  <c r="Y8" i="15"/>
  <c r="X8" i="15"/>
  <c r="AA8" i="15" s="1"/>
  <c r="J8" i="15"/>
  <c r="Y7" i="15"/>
  <c r="X7" i="15"/>
  <c r="AA7" i="15" s="1"/>
  <c r="J7" i="15"/>
  <c r="AA6" i="15"/>
  <c r="Y6" i="15"/>
  <c r="X6" i="15"/>
  <c r="J6" i="15"/>
  <c r="Y5" i="15"/>
  <c r="X5" i="15"/>
  <c r="Z5" i="15" s="1"/>
  <c r="J5" i="15"/>
  <c r="P3" i="15"/>
  <c r="O3" i="15"/>
  <c r="N3" i="15"/>
  <c r="F12" i="15" s="1"/>
  <c r="F14" i="15" s="1"/>
  <c r="AU5" i="17" l="1"/>
  <c r="AG20" i="17"/>
  <c r="AG6" i="17"/>
  <c r="K6" i="17"/>
  <c r="AP12" i="17"/>
  <c r="J20" i="17"/>
  <c r="J22" i="17" s="1"/>
  <c r="J29" i="17" s="1"/>
  <c r="S29" i="17"/>
  <c r="R29" i="17" s="1"/>
  <c r="X29" i="17" s="1"/>
  <c r="S33" i="17"/>
  <c r="R33" i="17" s="1"/>
  <c r="X33" i="17" s="1"/>
  <c r="S37" i="17"/>
  <c r="R37" i="17" s="1"/>
  <c r="X37" i="17" s="1"/>
  <c r="S41" i="17"/>
  <c r="R41" i="17" s="1"/>
  <c r="X41" i="17" s="1"/>
  <c r="S65" i="17"/>
  <c r="R65" i="17" s="1"/>
  <c r="X65" i="17" s="1"/>
  <c r="AG5" i="17"/>
  <c r="AG8" i="17"/>
  <c r="S10" i="17"/>
  <c r="R10" i="17" s="1"/>
  <c r="X10" i="17" s="1"/>
  <c r="AG11" i="17"/>
  <c r="AG13" i="17"/>
  <c r="S28" i="17"/>
  <c r="R28" i="17" s="1"/>
  <c r="X28" i="17" s="1"/>
  <c r="AP6" i="17"/>
  <c r="AU7" i="17"/>
  <c r="S15" i="17"/>
  <c r="R15" i="17" s="1"/>
  <c r="X15" i="17" s="1"/>
  <c r="S20" i="17"/>
  <c r="R20" i="17" s="1"/>
  <c r="X20" i="17" s="1"/>
  <c r="S32" i="17"/>
  <c r="R32" i="17" s="1"/>
  <c r="X32" i="17" s="1"/>
  <c r="S36" i="17"/>
  <c r="R36" i="17" s="1"/>
  <c r="X36" i="17" s="1"/>
  <c r="S60" i="17"/>
  <c r="R60" i="17" s="1"/>
  <c r="X60" i="17" s="1"/>
  <c r="S64" i="17"/>
  <c r="R64" i="17" s="1"/>
  <c r="X64" i="17" s="1"/>
  <c r="S68" i="17"/>
  <c r="R68" i="17" s="1"/>
  <c r="X68" i="17" s="1"/>
  <c r="S72" i="17"/>
  <c r="R72" i="17" s="1"/>
  <c r="X72" i="17" s="1"/>
  <c r="S6" i="17"/>
  <c r="R6" i="17" s="1"/>
  <c r="X6" i="17" s="1"/>
  <c r="AQ6" i="17"/>
  <c r="AG9" i="17"/>
  <c r="AG14" i="17"/>
  <c r="AP8" i="17"/>
  <c r="AP11" i="17"/>
  <c r="AP13" i="17"/>
  <c r="S31" i="17"/>
  <c r="R31" i="17" s="1"/>
  <c r="X31" i="17" s="1"/>
  <c r="S35" i="17"/>
  <c r="R35" i="17" s="1"/>
  <c r="X35" i="17" s="1"/>
  <c r="S39" i="17"/>
  <c r="R39" i="17" s="1"/>
  <c r="X39" i="17" s="1"/>
  <c r="S43" i="17"/>
  <c r="R43" i="17" s="1"/>
  <c r="X43" i="17" s="1"/>
  <c r="S47" i="17"/>
  <c r="R47" i="17" s="1"/>
  <c r="X47" i="17" s="1"/>
  <c r="S51" i="17"/>
  <c r="R51" i="17" s="1"/>
  <c r="X51" i="17" s="1"/>
  <c r="S55" i="17"/>
  <c r="R55" i="17" s="1"/>
  <c r="X55" i="17" s="1"/>
  <c r="AQ5" i="17"/>
  <c r="AG7" i="17"/>
  <c r="S8" i="17"/>
  <c r="R8" i="17" s="1"/>
  <c r="X8" i="17" s="1"/>
  <c r="S11" i="17"/>
  <c r="R11" i="17" s="1"/>
  <c r="X11" i="17" s="1"/>
  <c r="S13" i="17"/>
  <c r="R13" i="17" s="1"/>
  <c r="X13" i="17" s="1"/>
  <c r="AG12" i="17"/>
  <c r="AG17" i="17"/>
  <c r="AP9" i="17"/>
  <c r="AG10" i="17"/>
  <c r="AG16" i="17"/>
  <c r="AG18" i="17"/>
  <c r="AG19" i="17"/>
  <c r="AG21" i="17"/>
  <c r="S30" i="17"/>
  <c r="R30" i="17" s="1"/>
  <c r="X30" i="17" s="1"/>
  <c r="S34" i="17"/>
  <c r="R34" i="17" s="1"/>
  <c r="X34" i="17" s="1"/>
  <c r="S38" i="17"/>
  <c r="R38" i="17" s="1"/>
  <c r="X38" i="17" s="1"/>
  <c r="S42" i="17"/>
  <c r="R42" i="17" s="1"/>
  <c r="X42" i="17" s="1"/>
  <c r="S46" i="17"/>
  <c r="R46" i="17" s="1"/>
  <c r="X46" i="17" s="1"/>
  <c r="S66" i="17"/>
  <c r="R66" i="17" s="1"/>
  <c r="X66" i="17" s="1"/>
  <c r="S9" i="15"/>
  <c r="S5" i="15"/>
  <c r="S12" i="15"/>
  <c r="S17" i="15"/>
  <c r="S10" i="15"/>
  <c r="S6" i="15"/>
  <c r="S15" i="15"/>
  <c r="S18" i="15"/>
  <c r="S21" i="15"/>
  <c r="S7" i="15"/>
  <c r="S8" i="15"/>
  <c r="S14" i="15"/>
  <c r="S11" i="15"/>
  <c r="Z8" i="15"/>
  <c r="S13" i="15"/>
  <c r="M10" i="15"/>
  <c r="L10" i="15"/>
  <c r="AA5" i="15"/>
  <c r="S16" i="15"/>
  <c r="Z6" i="15"/>
  <c r="Z9" i="15"/>
  <c r="Z14" i="15"/>
  <c r="Z10" i="15"/>
  <c r="S20" i="15"/>
  <c r="S19" i="15"/>
  <c r="Z11" i="15"/>
  <c r="Z7" i="15"/>
  <c r="Z12" i="15"/>
  <c r="Z13" i="15"/>
  <c r="L13" i="17" l="1"/>
  <c r="L11" i="17"/>
  <c r="L12" i="17"/>
  <c r="AG3" i="17"/>
  <c r="S9" i="17"/>
  <c r="R9" i="17" s="1"/>
  <c r="X9" i="17" s="1"/>
  <c r="S23" i="17"/>
  <c r="R23" i="17" s="1"/>
  <c r="X23" i="17" s="1"/>
  <c r="S14" i="17"/>
  <c r="R14" i="17" s="1"/>
  <c r="X14" i="17" s="1"/>
  <c r="S17" i="17"/>
  <c r="R17" i="17" s="1"/>
  <c r="X17" i="17" s="1"/>
  <c r="S12" i="17"/>
  <c r="R12" i="17" s="1"/>
  <c r="X12" i="17" s="1"/>
  <c r="S7" i="17"/>
  <c r="R7" i="17" s="1"/>
  <c r="X7" i="17" s="1"/>
  <c r="S24" i="17"/>
  <c r="R24" i="17" s="1"/>
  <c r="X24" i="17" s="1"/>
  <c r="S69" i="17"/>
  <c r="R69" i="17" s="1"/>
  <c r="X69" i="17" s="1"/>
  <c r="T26" i="17"/>
  <c r="W26" i="17" s="1"/>
  <c r="N7" i="17"/>
  <c r="T37" i="17"/>
  <c r="W37" i="17" s="1"/>
  <c r="T29" i="17"/>
  <c r="W29" i="17" s="1"/>
  <c r="T13" i="17"/>
  <c r="W13" i="17" s="1"/>
  <c r="T11" i="17"/>
  <c r="W11" i="17" s="1"/>
  <c r="T8" i="17"/>
  <c r="W8" i="17" s="1"/>
  <c r="T5" i="17"/>
  <c r="T65" i="17"/>
  <c r="W65" i="17" s="1"/>
  <c r="T71" i="17"/>
  <c r="W71" i="17" s="1"/>
  <c r="T67" i="17"/>
  <c r="W67" i="17" s="1"/>
  <c r="T63" i="17"/>
  <c r="W63" i="17" s="1"/>
  <c r="T59" i="17"/>
  <c r="W59" i="17" s="1"/>
  <c r="T55" i="17"/>
  <c r="W55" i="17" s="1"/>
  <c r="T51" i="17"/>
  <c r="W51" i="17" s="1"/>
  <c r="T47" i="17"/>
  <c r="W47" i="17" s="1"/>
  <c r="T43" i="17"/>
  <c r="W43" i="17" s="1"/>
  <c r="T39" i="17"/>
  <c r="W39" i="17" s="1"/>
  <c r="T35" i="17"/>
  <c r="W35" i="17" s="1"/>
  <c r="T31" i="17"/>
  <c r="W31" i="17" s="1"/>
  <c r="T61" i="17"/>
  <c r="W61" i="17" s="1"/>
  <c r="T49" i="17"/>
  <c r="W49" i="17" s="1"/>
  <c r="T45" i="17"/>
  <c r="W45" i="17" s="1"/>
  <c r="T27" i="17"/>
  <c r="W27" i="17" s="1"/>
  <c r="T6" i="17"/>
  <c r="W6" i="17" s="1"/>
  <c r="T57" i="17"/>
  <c r="W57" i="17" s="1"/>
  <c r="N6" i="17"/>
  <c r="T72" i="17"/>
  <c r="W72" i="17" s="1"/>
  <c r="T68" i="17"/>
  <c r="W68" i="17" s="1"/>
  <c r="T64" i="17"/>
  <c r="W64" i="17" s="1"/>
  <c r="T60" i="17"/>
  <c r="W60" i="17" s="1"/>
  <c r="T56" i="17"/>
  <c r="W56" i="17" s="1"/>
  <c r="T52" i="17"/>
  <c r="W52" i="17" s="1"/>
  <c r="T48" i="17"/>
  <c r="W48" i="17" s="1"/>
  <c r="T44" i="17"/>
  <c r="W44" i="17" s="1"/>
  <c r="T40" i="17"/>
  <c r="W40" i="17" s="1"/>
  <c r="T36" i="17"/>
  <c r="W36" i="17" s="1"/>
  <c r="T32" i="17"/>
  <c r="W32" i="17" s="1"/>
  <c r="T20" i="17"/>
  <c r="W20" i="17" s="1"/>
  <c r="T15" i="17"/>
  <c r="W15" i="17" s="1"/>
  <c r="N5" i="17"/>
  <c r="T28" i="17"/>
  <c r="W28" i="17" s="1"/>
  <c r="T22" i="17"/>
  <c r="W22" i="17" s="1"/>
  <c r="T21" i="17"/>
  <c r="W21" i="17" s="1"/>
  <c r="T19" i="17"/>
  <c r="W19" i="17" s="1"/>
  <c r="T18" i="17"/>
  <c r="W18" i="17" s="1"/>
  <c r="T16" i="17"/>
  <c r="W16" i="17" s="1"/>
  <c r="T10" i="17"/>
  <c r="W10" i="17" s="1"/>
  <c r="T69" i="17"/>
  <c r="W69" i="17" s="1"/>
  <c r="T53" i="17"/>
  <c r="W53" i="17" s="1"/>
  <c r="T41" i="17"/>
  <c r="W41" i="17" s="1"/>
  <c r="T33" i="17"/>
  <c r="W33" i="17" s="1"/>
  <c r="T7" i="17"/>
  <c r="W7" i="17" s="1"/>
  <c r="T23" i="17"/>
  <c r="W23" i="17" s="1"/>
  <c r="T17" i="17"/>
  <c r="W17" i="17" s="1"/>
  <c r="T12" i="17"/>
  <c r="W12" i="17" s="1"/>
  <c r="T24" i="17"/>
  <c r="W24" i="17" s="1"/>
  <c r="T14" i="17"/>
  <c r="W14" i="17" s="1"/>
  <c r="T9" i="17"/>
  <c r="W9" i="17" s="1"/>
  <c r="T25" i="17"/>
  <c r="W25" i="17" s="1"/>
  <c r="T70" i="17"/>
  <c r="W70" i="17" s="1"/>
  <c r="T66" i="17"/>
  <c r="W66" i="17" s="1"/>
  <c r="T62" i="17"/>
  <c r="W62" i="17" s="1"/>
  <c r="T58" i="17"/>
  <c r="W58" i="17" s="1"/>
  <c r="T54" i="17"/>
  <c r="W54" i="17" s="1"/>
  <c r="T50" i="17"/>
  <c r="W50" i="17" s="1"/>
  <c r="T46" i="17"/>
  <c r="W46" i="17" s="1"/>
  <c r="T42" i="17"/>
  <c r="W42" i="17" s="1"/>
  <c r="T38" i="17"/>
  <c r="W38" i="17" s="1"/>
  <c r="T34" i="17"/>
  <c r="W34" i="17" s="1"/>
  <c r="T30" i="17"/>
  <c r="W30" i="17" s="1"/>
  <c r="S5" i="17"/>
  <c r="R5" i="17" s="1"/>
  <c r="X5" i="17" s="1"/>
  <c r="S56" i="17"/>
  <c r="R56" i="17" s="1"/>
  <c r="X56" i="17" s="1"/>
  <c r="S22" i="17"/>
  <c r="R22" i="17" s="1"/>
  <c r="X22" i="17" s="1"/>
  <c r="S61" i="17"/>
  <c r="R61" i="17" s="1"/>
  <c r="X61" i="17" s="1"/>
  <c r="S71" i="17"/>
  <c r="R71" i="17" s="1"/>
  <c r="X71" i="17" s="1"/>
  <c r="S52" i="17"/>
  <c r="R52" i="17" s="1"/>
  <c r="X52" i="17" s="1"/>
  <c r="S21" i="17"/>
  <c r="R21" i="17" s="1"/>
  <c r="X21" i="17" s="1"/>
  <c r="S57" i="17"/>
  <c r="R57" i="17" s="1"/>
  <c r="X57" i="17" s="1"/>
  <c r="S25" i="17"/>
  <c r="R25" i="17" s="1"/>
  <c r="X25" i="17" s="1"/>
  <c r="S58" i="17"/>
  <c r="R58" i="17" s="1"/>
  <c r="X58" i="17" s="1"/>
  <c r="S67" i="17"/>
  <c r="R67" i="17" s="1"/>
  <c r="X67" i="17" s="1"/>
  <c r="S48" i="17"/>
  <c r="R48" i="17" s="1"/>
  <c r="X48" i="17" s="1"/>
  <c r="S19" i="17"/>
  <c r="R19" i="17" s="1"/>
  <c r="X19" i="17" s="1"/>
  <c r="S53" i="17"/>
  <c r="R53" i="17" s="1"/>
  <c r="X53" i="17" s="1"/>
  <c r="S54" i="17"/>
  <c r="R54" i="17" s="1"/>
  <c r="X54" i="17" s="1"/>
  <c r="S63" i="17"/>
  <c r="R63" i="17" s="1"/>
  <c r="X63" i="17" s="1"/>
  <c r="S27" i="17"/>
  <c r="R27" i="17" s="1"/>
  <c r="X27" i="17" s="1"/>
  <c r="S44" i="17"/>
  <c r="R44" i="17" s="1"/>
  <c r="X44" i="17" s="1"/>
  <c r="S18" i="17"/>
  <c r="R18" i="17" s="1"/>
  <c r="X18" i="17" s="1"/>
  <c r="S49" i="17"/>
  <c r="R49" i="17" s="1"/>
  <c r="X49" i="17" s="1"/>
  <c r="S62" i="17"/>
  <c r="R62" i="17" s="1"/>
  <c r="X62" i="17" s="1"/>
  <c r="S50" i="17"/>
  <c r="R50" i="17" s="1"/>
  <c r="X50" i="17" s="1"/>
  <c r="S26" i="17"/>
  <c r="R26" i="17" s="1"/>
  <c r="X26" i="17" s="1"/>
  <c r="S59" i="17"/>
  <c r="R59" i="17" s="1"/>
  <c r="X59" i="17" s="1"/>
  <c r="S40" i="17"/>
  <c r="R40" i="17" s="1"/>
  <c r="X40" i="17" s="1"/>
  <c r="S16" i="17"/>
  <c r="R16" i="17" s="1"/>
  <c r="X16" i="17" s="1"/>
  <c r="S45" i="17"/>
  <c r="R45" i="17" s="1"/>
  <c r="X45" i="17" s="1"/>
  <c r="S70" i="17"/>
  <c r="R70" i="17" s="1"/>
  <c r="X70" i="17" s="1"/>
  <c r="S3" i="15"/>
  <c r="L33" i="15"/>
  <c r="F7" i="15"/>
  <c r="G7" i="15" s="1"/>
  <c r="L28" i="15"/>
  <c r="M30" i="15"/>
  <c r="L16" i="15"/>
  <c r="L29" i="15"/>
  <c r="M19" i="15"/>
  <c r="L6" i="15"/>
  <c r="M33" i="15"/>
  <c r="M8" i="15"/>
  <c r="M9" i="15"/>
  <c r="M34" i="15"/>
  <c r="M11" i="15"/>
  <c r="L26" i="15"/>
  <c r="L9" i="15"/>
  <c r="M14" i="15"/>
  <c r="M27" i="15"/>
  <c r="M5" i="15"/>
  <c r="L15" i="15"/>
  <c r="L14" i="15"/>
  <c r="M22" i="15"/>
  <c r="L34" i="15"/>
  <c r="M31" i="15"/>
  <c r="L27" i="15"/>
  <c r="M18" i="15"/>
  <c r="L19" i="15"/>
  <c r="L7" i="15"/>
  <c r="M17" i="15"/>
  <c r="L17" i="15"/>
  <c r="M28" i="15"/>
  <c r="L22" i="15"/>
  <c r="L11" i="15"/>
  <c r="M20" i="15"/>
  <c r="M32" i="15"/>
  <c r="L20" i="15"/>
  <c r="M24" i="15"/>
  <c r="M12" i="15"/>
  <c r="L13" i="15"/>
  <c r="M25" i="15"/>
  <c r="L25" i="15"/>
  <c r="M21" i="15"/>
  <c r="L31" i="15"/>
  <c r="M7" i="15"/>
  <c r="M23" i="15"/>
  <c r="L32" i="15"/>
  <c r="M6" i="15"/>
  <c r="M16" i="15"/>
  <c r="L24" i="15"/>
  <c r="L23" i="15"/>
  <c r="L5" i="15"/>
  <c r="L18" i="15"/>
  <c r="L30" i="15"/>
  <c r="M13" i="15"/>
  <c r="L21" i="15"/>
  <c r="L12" i="15"/>
  <c r="M26" i="15"/>
  <c r="L8" i="15"/>
  <c r="M29" i="15"/>
  <c r="M15" i="15"/>
  <c r="X3" i="17" l="1"/>
  <c r="W5" i="17"/>
  <c r="T3" i="17"/>
  <c r="F15" i="15"/>
  <c r="G15" i="15" s="1"/>
  <c r="G14" i="15"/>
  <c r="W3" i="17" l="1"/>
  <c r="Z3" i="17" s="1"/>
  <c r="Z5" i="17"/>
  <c r="Z6" i="17" l="1"/>
  <c r="AA5" i="17"/>
  <c r="AB5" i="17" s="1"/>
  <c r="AA6" i="17" l="1"/>
  <c r="AB6" i="17" s="1"/>
  <c r="Z7" i="17"/>
  <c r="AA7" i="17" l="1"/>
  <c r="AB7" i="17" s="1"/>
  <c r="Z8" i="17"/>
  <c r="Z9" i="17" l="1"/>
  <c r="AA8" i="17"/>
  <c r="AB8" i="17" s="1"/>
  <c r="Z10" i="17" l="1"/>
  <c r="AA9" i="17"/>
  <c r="AB9" i="17" s="1"/>
  <c r="AA10" i="17" l="1"/>
  <c r="AB10" i="17" s="1"/>
  <c r="Z11" i="17"/>
  <c r="Z12" i="17" l="1"/>
  <c r="AA11" i="17"/>
  <c r="AB11" i="17" s="1"/>
  <c r="AA12" i="17" l="1"/>
  <c r="AB12" i="17" s="1"/>
  <c r="Z13" i="17"/>
  <c r="Z14" i="17" l="1"/>
  <c r="AA13" i="17"/>
  <c r="AB13" i="17" s="1"/>
  <c r="Z15" i="17" l="1"/>
  <c r="AA14" i="17"/>
  <c r="AB14" i="17" s="1"/>
  <c r="AA15" i="17" l="1"/>
  <c r="AB15" i="17" s="1"/>
  <c r="Z16" i="17"/>
  <c r="AA16" i="17" l="1"/>
  <c r="AB16" i="17" s="1"/>
  <c r="Z17" i="17"/>
  <c r="Z18" i="17" l="1"/>
  <c r="AA17" i="17"/>
  <c r="AB17" i="17" s="1"/>
  <c r="AA18" i="17" l="1"/>
  <c r="AB18" i="17" s="1"/>
  <c r="Z19" i="17"/>
  <c r="Z20" i="17" l="1"/>
  <c r="AA19" i="17"/>
  <c r="AB19" i="17" s="1"/>
  <c r="AA20" i="17" l="1"/>
  <c r="AB20" i="17" s="1"/>
  <c r="Z21" i="17"/>
  <c r="AA21" i="17" l="1"/>
  <c r="AB21" i="17" s="1"/>
  <c r="Z22" i="17"/>
  <c r="AA22" i="17" l="1"/>
  <c r="AB22" i="17" s="1"/>
  <c r="Z23" i="17"/>
  <c r="AA23" i="17" l="1"/>
  <c r="AB23" i="17" s="1"/>
  <c r="Z24" i="17"/>
  <c r="AA24" i="17" l="1"/>
  <c r="AB24" i="17" s="1"/>
  <c r="Z25" i="17"/>
  <c r="AA25" i="17" l="1"/>
  <c r="AB25" i="17" s="1"/>
  <c r="Z26" i="17"/>
  <c r="Z27" i="17" l="1"/>
  <c r="AA26" i="17"/>
  <c r="AB26" i="17" s="1"/>
  <c r="Z28" i="17" l="1"/>
  <c r="AA27" i="17"/>
  <c r="AB27" i="17" s="1"/>
  <c r="AA28" i="17" l="1"/>
  <c r="AB28" i="17" s="1"/>
  <c r="Z29" i="17"/>
  <c r="Z30" i="17" l="1"/>
  <c r="AA29" i="17"/>
  <c r="AB29" i="17" s="1"/>
  <c r="AA30" i="17" l="1"/>
  <c r="AB30" i="17" s="1"/>
  <c r="Z31" i="17"/>
  <c r="Z32" i="17" l="1"/>
  <c r="AA31" i="17"/>
  <c r="AB31" i="17" s="1"/>
  <c r="AA32" i="17" l="1"/>
  <c r="AB32" i="17" s="1"/>
  <c r="Z33" i="17"/>
  <c r="Z34" i="17" l="1"/>
  <c r="AA33" i="17"/>
  <c r="AB33" i="17" s="1"/>
  <c r="AA34" i="17" l="1"/>
  <c r="AB34" i="17" s="1"/>
  <c r="Z35" i="17"/>
  <c r="Z36" i="17" l="1"/>
  <c r="AA35" i="17"/>
  <c r="AB35" i="17" s="1"/>
  <c r="AA36" i="17" l="1"/>
  <c r="AB36" i="17" s="1"/>
  <c r="Z37" i="17"/>
  <c r="Z38" i="17" l="1"/>
  <c r="AA37" i="17"/>
  <c r="AB37" i="17" s="1"/>
  <c r="AA38" i="17" l="1"/>
  <c r="AB38" i="17" s="1"/>
  <c r="Z39" i="17"/>
  <c r="Z40" i="17" l="1"/>
  <c r="AA39" i="17"/>
  <c r="AB39" i="17" s="1"/>
  <c r="AA40" i="17" l="1"/>
  <c r="AB40" i="17" s="1"/>
  <c r="Z41" i="17"/>
  <c r="AA41" i="17" l="1"/>
  <c r="AB41" i="17" s="1"/>
  <c r="Z42" i="17"/>
  <c r="AA42" i="17" l="1"/>
  <c r="AB42" i="17" s="1"/>
  <c r="Z43" i="17"/>
  <c r="Z44" i="17" l="1"/>
  <c r="AA43" i="17"/>
  <c r="AB43" i="17" s="1"/>
  <c r="AA44" i="17" l="1"/>
  <c r="AB44" i="17" s="1"/>
  <c r="Z45" i="17"/>
  <c r="Z46" i="17" l="1"/>
  <c r="AA45" i="17"/>
  <c r="AB45" i="17" s="1"/>
  <c r="AA46" i="17" l="1"/>
  <c r="AB46" i="17" s="1"/>
  <c r="Z47" i="17"/>
  <c r="Z48" i="17" l="1"/>
  <c r="AA47" i="17"/>
  <c r="AB47" i="17" s="1"/>
  <c r="AA48" i="17" l="1"/>
  <c r="AB48" i="17" s="1"/>
  <c r="Z49" i="17"/>
  <c r="Z50" i="17" l="1"/>
  <c r="AA49" i="17"/>
  <c r="AB49" i="17" s="1"/>
  <c r="AA50" i="17" l="1"/>
  <c r="AB50" i="17" s="1"/>
  <c r="Z51" i="17"/>
  <c r="Z52" i="17" l="1"/>
  <c r="AA51" i="17"/>
  <c r="AB51" i="17" s="1"/>
  <c r="AA52" i="17" l="1"/>
  <c r="AB52" i="17" s="1"/>
  <c r="Z53" i="17"/>
  <c r="AA53" i="17" l="1"/>
  <c r="AB53" i="17" s="1"/>
  <c r="Z54" i="17"/>
  <c r="AA54" i="17" l="1"/>
  <c r="AB54" i="17" s="1"/>
  <c r="Z55" i="17"/>
  <c r="Z56" i="17" l="1"/>
  <c r="AA55" i="17"/>
  <c r="AB55" i="17" s="1"/>
  <c r="AA56" i="17" l="1"/>
  <c r="AB56" i="17" s="1"/>
  <c r="Z57" i="17"/>
  <c r="Z58" i="17" l="1"/>
  <c r="AA57" i="17"/>
  <c r="AB57" i="17" s="1"/>
  <c r="AA58" i="17" l="1"/>
  <c r="AB58" i="17" s="1"/>
  <c r="Z59" i="17"/>
  <c r="Z60" i="17" l="1"/>
  <c r="AA59" i="17"/>
  <c r="AB59" i="17" s="1"/>
  <c r="AA60" i="17" l="1"/>
  <c r="AB60" i="17" s="1"/>
  <c r="Z61" i="17"/>
  <c r="Z62" i="17" l="1"/>
  <c r="AA61" i="17"/>
  <c r="AB61" i="17" s="1"/>
  <c r="AA62" i="17" l="1"/>
  <c r="AB62" i="17" s="1"/>
  <c r="Z63" i="17"/>
  <c r="Z64" i="17" l="1"/>
  <c r="AA63" i="17"/>
  <c r="AB63" i="17" s="1"/>
  <c r="AA64" i="17" l="1"/>
  <c r="AB64" i="17" s="1"/>
  <c r="Z65" i="17"/>
  <c r="Z66" i="17" l="1"/>
  <c r="AA65" i="17"/>
  <c r="AB65" i="17" s="1"/>
  <c r="AA66" i="17" l="1"/>
  <c r="AB66" i="17" s="1"/>
  <c r="Z67" i="17"/>
  <c r="Z68" i="17" l="1"/>
  <c r="AA67" i="17"/>
  <c r="AB67" i="17" s="1"/>
  <c r="AA68" i="17" l="1"/>
  <c r="AB68" i="17" s="1"/>
  <c r="Z69" i="17"/>
  <c r="AA69" i="17" l="1"/>
  <c r="AB69" i="17" s="1"/>
  <c r="Z70" i="17"/>
  <c r="AA70" i="17" l="1"/>
  <c r="AB70" i="17" s="1"/>
  <c r="Z71" i="17"/>
  <c r="Z72" i="17" l="1"/>
  <c r="AA72" i="17" s="1"/>
  <c r="AB72" i="17" s="1"/>
  <c r="AA71" i="17"/>
  <c r="AB71" i="17" s="1"/>
</calcChain>
</file>

<file path=xl/sharedStrings.xml><?xml version="1.0" encoding="utf-8"?>
<sst xmlns="http://schemas.openxmlformats.org/spreadsheetml/2006/main" count="808" uniqueCount="317">
  <si>
    <t>level</t>
  </si>
  <si>
    <t>multiplier</t>
  </si>
  <si>
    <t>mode</t>
  </si>
  <si>
    <t>levelStartCosts</t>
  </si>
  <si>
    <t>levelWonPrizes</t>
  </si>
  <si>
    <t>wildCosts</t>
  </si>
  <si>
    <t>undoCosts</t>
  </si>
  <si>
    <t>plus5Costs</t>
  </si>
  <si>
    <t>removeCardsCosts</t>
  </si>
  <si>
    <t>clearPlayablesCosts</t>
  </si>
  <si>
    <t>wildDropCosts</t>
  </si>
  <si>
    <t>removeBombsCosts</t>
  </si>
  <si>
    <t>removeValueChangersCosts</t>
  </si>
  <si>
    <t>removeCodeBreakersCosts</t>
  </si>
  <si>
    <t>triggerProbabilities</t>
  </si>
  <si>
    <t>levelCostWithFreeRoundDiscounts</t>
  </si>
  <si>
    <t>mode1</t>
  </si>
  <si>
    <t>mode2</t>
  </si>
  <si>
    <t>mode3</t>
  </si>
  <si>
    <t>mode4</t>
  </si>
  <si>
    <t>wedgeIndex</t>
  </si>
  <si>
    <t>weight</t>
  </si>
  <si>
    <t>wedgeMode</t>
  </si>
  <si>
    <t>rewards.253×1000</t>
  </si>
  <si>
    <t>rewards.252.rounds</t>
  </si>
  <si>
    <t>rewards.139.amount</t>
  </si>
  <si>
    <t>rewards.251.duration</t>
  </si>
  <si>
    <t>BASE</t>
  </si>
  <si>
    <t>rewards.140.amount</t>
  </si>
  <si>
    <t>rewards.130.amount</t>
  </si>
  <si>
    <t>rewards.245.amount</t>
  </si>
  <si>
    <t>rewards.246.amount</t>
  </si>
  <si>
    <t>rewards.244.amount</t>
  </si>
  <si>
    <t>BLACK</t>
  </si>
  <si>
    <t>base</t>
  </si>
  <si>
    <t>sum</t>
  </si>
  <si>
    <t>tutorial</t>
  </si>
  <si>
    <t>FirstSamAndBonesLevel</t>
  </si>
  <si>
    <t>FirstValueChangerLevel</t>
  </si>
  <si>
    <t>FirstCodeBreakerLevel</t>
  </si>
  <si>
    <t>FirstSuicideLevel</t>
  </si>
  <si>
    <t>FirstFrogLevel</t>
  </si>
  <si>
    <t>type</t>
  </si>
  <si>
    <t>score_1</t>
  </si>
  <si>
    <t>score_2</t>
  </si>
  <si>
    <t>wild_card_multiplier_inc</t>
  </si>
  <si>
    <t>wild_card_multiplier_cap</t>
  </si>
  <si>
    <t>slicer_multiplier</t>
  </si>
  <si>
    <t>windmill_multiplier</t>
  </si>
  <si>
    <t>score_streak_4</t>
  </si>
  <si>
    <t>score_streak_5</t>
  </si>
  <si>
    <t>score_streak_6</t>
  </si>
  <si>
    <t>score_card_left</t>
  </si>
  <si>
    <t>score_win</t>
  </si>
  <si>
    <t>score_played_card_base</t>
  </si>
  <si>
    <t>score_played_card_inc</t>
  </si>
  <si>
    <t>score_limit_to_two_stars_with_extras</t>
  </si>
  <si>
    <t>boost_to_three_stars_threshold</t>
  </si>
  <si>
    <t>score_remove_obstacle_inc</t>
  </si>
  <si>
    <t>level_1</t>
  </si>
  <si>
    <t>rewards_1</t>
  </si>
  <si>
    <t>level_2</t>
  </si>
  <si>
    <t>rewards_2</t>
  </si>
  <si>
    <t>[{'skuId': 253, 'skuData': {'multiplier': 1.0}}, {'skuId': 132, 'skuData': {'amount': 3}}, {'skuId': 139, 'skuData': {'amount': 1}}]</t>
  </si>
  <si>
    <t>[{'skuId': 253, 'skuData': {'multiplier': 1.0}}, {'skuId': 139, 'skuData': {'amount': 1}}, {'skuId': 252, 'skuData': {'rounds': 3}}]</t>
  </si>
  <si>
    <t>[{'skuId': 253, 'skuData': {'multiplier': 1.0}}, {'skuId': 132, 'skuData': {'amount': 3}}, {'skuId': 246, 'skuData': {'amount': 1}}]</t>
  </si>
  <si>
    <t>[{'skuId': 253, 'skuData': {'multiplier': 1.0}}, {'skuId': 140, 'skuData': {'amount': 1}}, {'skuId': 245, 'skuData': {'amount': 1}}]</t>
  </si>
  <si>
    <t>[{'skuId': 253, 'skuData': {'multiplier': 1.0}}, {'skuId': 139, 'skuData': {'amount': 2}}, {'skuId': 252, 'skuData': {'rounds': 3}}]</t>
  </si>
  <si>
    <t>[{'skuId': 253, 'skuData': {'multiplier': 2.0}}, {'skuId': 140, 'skuData': {'amount': 1}}, {'skuId': 246, 'skuData': {'amount': 1}}]</t>
  </si>
  <si>
    <t>[{'skuId': 253, 'skuData': {'multiplier': 2.0}}, {'skuId': 140, 'skuData': {'amount': 1}}, {'skuId': 244, 'skuData': {'amount': 1}}]</t>
  </si>
  <si>
    <t>[{'skuId': 253, 'skuData': {'multiplier': 2.0}}, {'skuId': 130, 'skuData': {'amount': 1}}, {'skuId': 132, 'skuData': {'amount': 3}}, {'skuId': 139, 'skuData': {'amount': 2}}]</t>
  </si>
  <si>
    <t>[{'skuId': 253, 'skuData': {'multiplier': 2.0}}, {'skuId': 140, 'skuData': {'amount': 1}}, {'skuId': 252, 'skuData': {'rounds': 3}}]</t>
  </si>
  <si>
    <t>[{'skuId': 253, 'skuData': {'multiplier': 2.0}}, {'skuId': 130, 'skuData': {'amount': 1}}, {'skuId': 245, 'skuData': {'amount': 1}}]</t>
  </si>
  <si>
    <t>[{'skuId': 253, 'skuData': {'multiplier': 2.0}}, {'skuId': 140, 'skuData': {'amount': 1}}, {'skuId': 247, 'skuData': {'amount': 1}}]</t>
  </si>
  <si>
    <t>[{'skuId': 253, 'skuData': {'multiplier': 2.0}}, {'skuId': 139, 'skuData': {'amount': 2}}, {'skuId': 140, 'skuData': {'amount': 1}}, {'skuId': 246, 'skuData': {'amount': 1}}]</t>
  </si>
  <si>
    <t>[{'skuId': 253, 'skuData': {'multiplier': 2.0}}, {'skuId': 244, 'skuData': {'amount': 2}}, {'skuId': 252, 'skuData': {'rounds': 3}}]</t>
  </si>
  <si>
    <t>[{'skuId': 253, 'skuData': {'multiplier': 2.0}}, {'skuId': 130, 'skuData': {'amount': 1}}, {'skuId': 139, 'skuData': {'amount': 2}}, {'skuId': 247, 'skuData': {'amount': 1}}]</t>
  </si>
  <si>
    <t>[{'skuId': 253, 'skuData': {'multiplier': 2.0}}, {'skuId': 140, 'skuData': {'amount': 1}}, {'skuId': 246, 'skuData': {'amount': 2}}]</t>
  </si>
  <si>
    <t>[{'skuId': 253, 'skuData': {'multiplier': 2.0}}, {'skuId': 130, 'skuData': {'amount': 1}}, {'skuId': 139, 'skuData': {'amount': 3}}, {'skuId': 140, 'skuData': {'amount': 1}}]</t>
  </si>
  <si>
    <t>[{'skuId': 253, 'skuData': {'multiplier': 2.0}}, {'skuId': 245, 'skuData': {'amount': 1}}, {'skuId': 248, 'skuData': {'amount': 1}}]</t>
  </si>
  <si>
    <t>[{'skuId': 253, 'skuData': {'multiplier': 2.0}}, {'skuId': 130, 'skuData': {'amount': 1}}, {'skuId': 139, 'skuData': {'amount': 3}}, {'skuId': 244, 'skuData': {'amount': 1}}]</t>
  </si>
  <si>
    <t>[{'skuId': 253, 'skuData': {'multiplier': 2.0}}, {'skuId': 245, 'skuData': {'amount': 1}}, {'skuId': 247, 'skuData': {'amount': 1}}]</t>
  </si>
  <si>
    <t>[{'skuId': 253, 'skuData': {'multiplier': 2.0}}, {'skuId': 132, 'skuData': {'amount': 3}}, {'skuId': 140, 'skuData': {'amount': 2}}, {'skuId': 246, 'skuData': {'amount': 2}}]</t>
  </si>
  <si>
    <t>[{'skuId': 253, 'skuData': {'multiplier': 2.0}}, {'skuId': 130, 'skuData': {'amount': 1}}, {'skuId': 139, 'skuData': {'amount': 3}}, {'skuId': 245, 'skuData': {'amount': 1}}]</t>
  </si>
  <si>
    <t>[{'skuId': 253, 'skuData': {'multiplier': 2.0}}, {'skuId': 140, 'skuData': {'amount': 1}}, {'skuId': 244, 'skuData': {'amount': 2}}, {'skuId': 248, 'skuData': {'amount': 1}}]</t>
  </si>
  <si>
    <t>[{'skuId': 253, 'skuData': {'multiplier': 2.0}}, {'skuId': 244, 'skuData': {'amount': 2}}, {'skuId': 248, 'skuData': {'amount': 1}}]</t>
  </si>
  <si>
    <t>[{'skuId': 253, 'skuData': {'multiplier': 2.0}}, {'skuId': 130, 'skuData': {'amount': 1}}, {'skuId': 139, 'skuData': {'amount': 3}}, {'skuId': 245, 'skuData': {'amount': 1}}, {'skuId': 246, 'skuData': {'amount': 2}}]</t>
  </si>
  <si>
    <t>[{'skuId': 253, 'skuData': {'multiplier': 2.0}}, {'skuId': 139, 'skuData': {'amount': 3}}, {'skuId': 140, 'skuData': {'amount': 1}}, {'skuId': 246, 'skuData': {'amount': 2}}]</t>
  </si>
  <si>
    <t>[{'skuId': 253, 'skuData': {'multiplier': 2.0}}, {'skuId': 140, 'skuData': {'amount': 1}}, {'skuId': 244, 'skuData': {'amount': 2}}, {'skuId': 247, 'skuData': {'amount': 1}}]</t>
  </si>
  <si>
    <t>[{'skuId': 253, 'skuData': {'multiplier': 2.0}}, {'skuId': 130, 'skuData': {'amount': 1}}, {'skuId': 247, 'skuData': {'amount': 1}}]</t>
  </si>
  <si>
    <t>[{'skuId': 253, 'skuData': {'multiplier': 4.0}}, {'skuId': 130, 'skuData': {'amount': 1}}, {'skuId': 139, 'skuData': {'amount': 3}}, {'skuId': 245, 'skuData': {'amount': 1}}]</t>
  </si>
  <si>
    <t>[{'skuId': 253, 'skuData': {'multiplier': 2.0}}, {'skuId': 140, 'skuData': {'amount': 1}}, {'skuId': 244, 'skuData': {'amount': 2}}]</t>
  </si>
  <si>
    <t>[{'skuId': 253, 'skuData': {'multiplier': 3.0}}, {'skuId': 130, 'skuData': {'amount': 1}}, {'skuId': 139, 'skuData': {'amount': 3}}, {'skuId': 245, 'skuData': {'amount': 1}}, {'skuId': 246, 'skuData': {'amount': 2}}]</t>
  </si>
  <si>
    <t>[{'skuId': 253, 'skuData': {'multiplier': 3.0}}, {'skuId': 130, 'skuData': {'amount': 1}}, {'skuId': 139, 'skuData': {'amount': 3}}, {'skuId': 245, 'skuData': {'amount': 1}}]</t>
  </si>
  <si>
    <t>[{'skuId': 253, 'skuData': {'multiplier': 4.0}}, {'skuId': 130, 'skuData': {'amount': 1}}, {'skuId': 139, 'skuData': {'amount': 3}}, {'skuId': 245, 'skuData': {'amount': 1}}, {'skuId': 246, 'skuData': {'amount': 2}}]</t>
  </si>
  <si>
    <t>modes</t>
  </si>
  <si>
    <t>openingLevelMode2</t>
  </si>
  <si>
    <t>openingLevelMode3</t>
  </si>
  <si>
    <t>tutorialVersion</t>
  </si>
  <si>
    <t>rewards.4200274.skuData.amount</t>
  </si>
  <si>
    <t>rewards.4200275.skuData.amount</t>
  </si>
  <si>
    <t>day_1</t>
  </si>
  <si>
    <t>value_1</t>
  </si>
  <si>
    <t>quantity_1</t>
  </si>
  <si>
    <t>bonuses_1</t>
  </si>
  <si>
    <t>day_2</t>
  </si>
  <si>
    <t>value_2</t>
  </si>
  <si>
    <t>quantity_2</t>
  </si>
  <si>
    <t>bonuses_2</t>
  </si>
  <si>
    <t>day_3</t>
  </si>
  <si>
    <t>value_3</t>
  </si>
  <si>
    <t>quantity_3</t>
  </si>
  <si>
    <t>bonuses_3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</si>
  <si>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</si>
  <si>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132, 'weight': 3000}, {'skuId': 140, 'weight': 20}, {'skuId': 130, 'weight': 10}, {'skuId': 245, 'weight': 80}, {'skuId': 246, 'weight': 80}, {'skuId': 244, 'weight': 20}, {'skuId': 249, 'weight': 100}, {'skuId': 253, 'weight': 800}, {'skuId': 248, 'weight': 20}, {'skuId': 247, 'weight': 20}, {'skuId': 252, 'weight': 0}, {'skuId': 139, 'weight': 400}]</t>
  </si>
  <si>
    <t>[{'skuId': 132, 'weight': 1000}, {'skuId': 140, 'weight': 20}, {'skuId': 130, 'weight': 10}, {'skuId': 245, 'weight': 80}, {'skuId': 246, 'weight': 80}, {'skuId': 244, 'weight': 20}, {'skuId': 249, 'weight': 100}, {'skuId': 253, 'weight': 800}, {'skuId': 248, 'weight': 20}, {'skuId': 247, 'weight': 20}, {'skuId': 252, 'weight': 0}, {'skuId': 139, 'weight': 400}]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</si>
  <si>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100}]</t>
  </si>
  <si>
    <t>[{'skuId': 132, 'weight': 1000}, {'skuId': 140, 'weight': 20}, {'skuId': 130, 'weight': 10}, {'skuId': 245, 'weight': 50}, {'skuId': 246, 'weight': 50}, {'skuId': 244, 'weight': 20}, {'skuId': 249, 'weight': 100}, {'skuId': 253, 'weight': 3000}, {'skuId': 248, 'weight': 20}, {'skuId': 247, 'weight': 20}, {'skuId': 252, 'weight': 0}, {'skuId': 139, 'weight': 200}]</t>
  </si>
  <si>
    <t>[{'skuId': 132, 'weight': 1000}, {'skuId': 140, 'weight': 20}, {'skuId': 130, 'weight': 10}, {'skuId': 245, 'weight': 50}, {'skuId': 246, 'weight': 50}, {'skuId': 244, 'weight': 20}, {'skuId': 249, 'weight': 100}, {'skuId': 253, 'weight': 400}, {'skuId': 248, 'weight': 20}, {'skuId': 247, 'weight': 20}, {'skuId': 252, 'weight': 0}, {'skuId': 139, 'weight': 3000}]</t>
  </si>
  <si>
    <t>[{'skuId': 253, 'weight': 100}, {'skuId': 132, 'weight': 0}, {'skuId': 140, 'weight': 0}, {'skuId': 130, 'weight': 0}, {'skuId': 139, 'weight': 0}, {'skuId': 245, 'weight': 0}, {'skuId': 246, 'weight': 0}, {'skuId': 244, 'weight': 100}, {'skuId': 249, 'weight': 0}, {'skuId': 248, 'weight': 0}, {'skuId': 247, 'weight': 0}, {'skuId': 252, 'weight': 0}]</t>
  </si>
  <si>
    <t>[{'skuId': 132, 'weight': 2000}, {'skuId': 140, 'weight': 20}, {'skuId': 130, 'weight': 10}, {'skuId': 245, 'weight': 50}, {'skuId': 246, 'weight': 50}, {'skuId': 244, 'weight': 20}, {'skuId': 249, 'weight': 100}, {'skuId': 253, 'weight': 400}, {'skuId': 248, 'weight': 20}, {'skuId': 247, 'weight': 20}, {'skuId': 252, 'weight': 0}, {'skuId': 139, 'weight': 200}]</t>
  </si>
  <si>
    <t>[{'skuId': 253, 'weight': 100}, {'skuId': 132, 'weight': 0}, {'skuId': 140, 'weight': 0}, {'skuId': 130, 'weight': 0}, {'skuId': 139, 'weight': 100},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</si>
  <si>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100}, {'skuId': 246, 'weight': 0}, {'skuId': 244, 'weight': 0}, {'skuId': 249, 'weight': 0}, {'skuId': 248, 'weight': 0}, {'skuId': 247, 'weight': 0}, {'skuId': 252, 'weight': 0}]</t>
  </si>
  <si>
    <t>[{'skuId': 253, 'weight': 100}, {'skuId': 132, 'weight': 100}, {'skuId': 140, 'weight': 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</si>
  <si>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0}, {'skuId': 246, 'weight': 100}, {'skuId': 244, 'weight': 0}, {'skuId': 249, 'weight': 0}, {'skuId': 248, 'weight': 0}, {'skuId': 247, 'weight': 0}, {'skuId': 252, 'weight': 0}]</t>
  </si>
  <si>
    <t>[{'skuId': 253, 'weight': 100}, {'skuId': 132, 'weight': 0}, {'skuId': 140, 'weight': 0}, {'skuId': 130, 'weight': 0}, {'skuId': 139, 'weight': 0}, {'skuId': 245, 'weight': 0}, {'skuId': 246, 'weight': 0}, {'skuId': 244, 'weight': 0}, {'skuId': 249, 'weight': 100}, {'skuId': 248, 'weight': 0}, {'skuId': 247, 'weight': 0}, {'skuId': 252, 'weight': 0}]</t>
  </si>
  <si>
    <t>[{'skuId': 253, 'weight': 100}, {'skuId': 132, 'weight': 0}, {'skuId': 140, 'weight': 100}, {'skuId': 130, 'weight': 0}, {'skuId': 139, 'weight': 0}, {'skuId': 245, 'weight': 0}, {'skuId': 246, 'weight': 100}, {'skuId': 244, 'weight': 0}, {'skuId': 249, 'weight': 0}, {'skuId': 248, 'weight': 0}, {'skuId': 247, 'weight': 0}, {'skuId': 252, 'weight': 0}]</t>
  </si>
  <si>
    <t>[{'skuId': 253, 'weight': 100}, {'skuId': 132, 'weight': 0}, {'skuId': 140, 'weight': 100}, {'skuId': 130, 'weight': 0}, {'skuId': 139, 'weight': 0}, {'skuId': 245, 'weight': 0}, {'skuId': 246, 'weight': 0}, {'skuId': 244, 'weight': 0}, {'skuId': 249, 'weight': 0}, {'skuId': 248, 'weight': 0}, {'skuId': 247, 'weight': 0}, {'skuId': 252, 'weight': 0}]</t>
  </si>
  <si>
    <t>[{'skuId': 253, 'weight': 100}, {'skuId': 132, 'weight': 0}, {'skuId': 140, 'weight': 100}, {'skuId': 130, 'weight': 100}, {'skuId': 139, 'weight': 0}, {'skuId': 245, 'weight': 0}, {'skuId': 246, 'weight': 0}, {'skuId': 244, 'weight': 0}, {'skuId': 249, 'weight': 0}, {'skuId': 248, 'weight': 0}, {'skuId': 247, 'weight': 0}, {'skuId': 252, 'weight': 0}]</t>
  </si>
  <si>
    <t>skuId_1</t>
  </si>
  <si>
    <t>levelCost_1</t>
  </si>
  <si>
    <t>skuId_2</t>
  </si>
  <si>
    <t>levelCost_2</t>
  </si>
  <si>
    <t>skuId_3</t>
  </si>
  <si>
    <t>levelCost_3</t>
  </si>
  <si>
    <t>multiplier_1</t>
  </si>
  <si>
    <t>weight_1</t>
  </si>
  <si>
    <t>multiplier_2</t>
  </si>
  <si>
    <t>weight_2</t>
  </si>
  <si>
    <t>multiplier_3</t>
  </si>
  <si>
    <t>weight_3</t>
  </si>
  <si>
    <t>gold</t>
  </si>
  <si>
    <t>wildDropCosts+3</t>
    <phoneticPr fontId="6" type="noConversion"/>
  </si>
  <si>
    <t>wild_card_multiplier_cap</t>
    <phoneticPr fontId="6" type="noConversion"/>
  </si>
  <si>
    <t>wild_card_multiplier_inc</t>
    <phoneticPr fontId="6" type="noConversion"/>
  </si>
  <si>
    <t>万能牌系数上限</t>
    <phoneticPr fontId="6" type="noConversion"/>
  </si>
  <si>
    <t>slicer_multiplier</t>
    <phoneticPr fontId="6" type="noConversion"/>
  </si>
  <si>
    <t>windmill_multiplier</t>
    <phoneticPr fontId="6" type="noConversion"/>
  </si>
  <si>
    <t>风车(全清)系数</t>
    <phoneticPr fontId="6" type="noConversion"/>
  </si>
  <si>
    <t>余牌</t>
    <phoneticPr fontId="6" type="noConversion"/>
  </si>
  <si>
    <t>万能牌系数增量</t>
    <phoneticPr fontId="6" type="noConversion"/>
  </si>
  <si>
    <t>消三张系数</t>
    <phoneticPr fontId="6" type="noConversion"/>
  </si>
  <si>
    <t>score_limit_to_two_stars_with_extras</t>
    <phoneticPr fontId="6" type="noConversion"/>
  </si>
  <si>
    <t>2星分数上限额外值</t>
    <phoneticPr fontId="6" type="noConversion"/>
  </si>
  <si>
    <t>boost_to_three_stars_threshold</t>
    <phoneticPr fontId="6" type="noConversion"/>
  </si>
  <si>
    <t>score_remove_obstacle_base</t>
    <phoneticPr fontId="6" type="noConversion"/>
  </si>
  <si>
    <t>移除障碍物基础分数</t>
    <phoneticPr fontId="6" type="noConversion"/>
  </si>
  <si>
    <t>移除障碍物增量</t>
    <phoneticPr fontId="6" type="noConversion"/>
  </si>
  <si>
    <t>3星阈值系数</t>
    <phoneticPr fontId="6" type="noConversion"/>
  </si>
  <si>
    <t>消除基础分数</t>
    <phoneticPr fontId="6" type="noConversion"/>
  </si>
  <si>
    <t>消除增量分数</t>
    <phoneticPr fontId="6" type="noConversion"/>
  </si>
  <si>
    <t>通关分数</t>
    <phoneticPr fontId="6" type="noConversion"/>
  </si>
  <si>
    <t>余牌分数</t>
    <phoneticPr fontId="6" type="noConversion"/>
  </si>
  <si>
    <t>6连击分数</t>
    <phoneticPr fontId="6" type="noConversion"/>
  </si>
  <si>
    <t>5连击分数</t>
    <phoneticPr fontId="6" type="noConversion"/>
  </si>
  <si>
    <t>4连击分数</t>
    <phoneticPr fontId="6" type="noConversion"/>
  </si>
  <si>
    <t>level</t>
    <phoneticPr fontId="6" type="noConversion"/>
  </si>
  <si>
    <t>手牌</t>
    <phoneticPr fontId="6" type="noConversion"/>
  </si>
  <si>
    <t>场牌</t>
    <phoneticPr fontId="6" type="noConversion"/>
  </si>
  <si>
    <t>星数限制_1</t>
  </si>
  <si>
    <t>星数限制_2</t>
  </si>
  <si>
    <t>星数限制_3</t>
  </si>
  <si>
    <t>连击任务点数_1</t>
  </si>
  <si>
    <t>连击任务奖励_1</t>
  </si>
  <si>
    <t>连击任务点数_2</t>
  </si>
  <si>
    <t>连击任务奖励_2</t>
  </si>
  <si>
    <t>连击任务点数_3</t>
  </si>
  <si>
    <t>连击任务奖励_3</t>
  </si>
  <si>
    <t>连击任务点数_4</t>
  </si>
  <si>
    <t>连击任务奖励_4</t>
  </si>
  <si>
    <t>连击任务点数_5</t>
  </si>
  <si>
    <t>连击任务奖励_5</t>
  </si>
  <si>
    <t>连击任务点数_6</t>
  </si>
  <si>
    <t>连击任务奖励_6</t>
  </si>
  <si>
    <t>连击任务点数_7</t>
  </si>
  <si>
    <t>连击任务奖励_7</t>
  </si>
  <si>
    <t>连击任务点数_8</t>
  </si>
  <si>
    <t>连击任务奖励_8</t>
  </si>
  <si>
    <t>连击任务点数_9</t>
  </si>
  <si>
    <t>连击任务奖励_9</t>
  </si>
  <si>
    <t>连击任务点数_10</t>
  </si>
  <si>
    <t>连击任务奖励_10</t>
  </si>
  <si>
    <t>plus+1</t>
  </si>
  <si>
    <t>入场金币</t>
    <phoneticPr fontId="6" type="noConversion"/>
  </si>
  <si>
    <t>消除金币</t>
    <phoneticPr fontId="6" type="noConversion"/>
  </si>
  <si>
    <t>连击奖励</t>
    <phoneticPr fontId="6" type="noConversion"/>
  </si>
  <si>
    <t>退场金币</t>
    <phoneticPr fontId="6" type="noConversion"/>
  </si>
  <si>
    <t>余牌奖励</t>
    <phoneticPr fontId="6" type="noConversion"/>
  </si>
  <si>
    <t>通关奖励</t>
    <phoneticPr fontId="6" type="noConversion"/>
  </si>
  <si>
    <t>连击分数</t>
    <phoneticPr fontId="6" type="noConversion"/>
  </si>
  <si>
    <t>消除</t>
    <phoneticPr fontId="6" type="noConversion"/>
  </si>
  <si>
    <t>连击</t>
    <phoneticPr fontId="6" type="noConversion"/>
  </si>
  <si>
    <t>障碍物</t>
    <phoneticPr fontId="6" type="noConversion"/>
  </si>
  <si>
    <t>结束金币</t>
    <phoneticPr fontId="6" type="noConversion"/>
  </si>
  <si>
    <t>结算金币</t>
    <phoneticPr fontId="6" type="noConversion"/>
  </si>
  <si>
    <t>wildNum</t>
    <phoneticPr fontId="6" type="noConversion"/>
  </si>
  <si>
    <t>道具消耗</t>
    <phoneticPr fontId="6" type="noConversion"/>
  </si>
  <si>
    <t>局内奖励</t>
    <phoneticPr fontId="6" type="noConversion"/>
  </si>
  <si>
    <t>整关奖励</t>
    <phoneticPr fontId="6" type="noConversion"/>
  </si>
  <si>
    <t>特殊牌</t>
    <phoneticPr fontId="6" type="noConversion"/>
  </si>
  <si>
    <t>wildCard</t>
  </si>
  <si>
    <t>剩余场牌</t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</si>
  <si>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1</t>
    </r>
    <phoneticPr fontId="6" type="noConversion"/>
  </si>
  <si>
    <t>i2</t>
    <phoneticPr fontId="6" type="noConversion"/>
  </si>
  <si>
    <t>连击点数</t>
    <phoneticPr fontId="6" type="noConversion"/>
  </si>
  <si>
    <t>连击区间</t>
    <phoneticPr fontId="6" type="noConversion"/>
  </si>
  <si>
    <t>余牌基础奖励</t>
    <phoneticPr fontId="6" type="noConversion"/>
  </si>
  <si>
    <t>连击金币</t>
    <phoneticPr fontId="6" type="noConversion"/>
  </si>
  <si>
    <t>障碍物金币</t>
    <phoneticPr fontId="6" type="noConversion"/>
  </si>
  <si>
    <t>显示</t>
    <phoneticPr fontId="6" type="noConversion"/>
  </si>
  <si>
    <t>计算</t>
    <phoneticPr fontId="6" type="noConversion"/>
  </si>
  <si>
    <t>累计分数</t>
    <phoneticPr fontId="6" type="noConversion"/>
  </si>
  <si>
    <t>基础分数</t>
    <phoneticPr fontId="6" type="noConversion"/>
  </si>
  <si>
    <t>达到星级</t>
    <phoneticPr fontId="6" type="noConversion"/>
  </si>
  <si>
    <t>消除上限</t>
    <phoneticPr fontId="6" type="noConversion"/>
  </si>
  <si>
    <t>4连击任务</t>
    <phoneticPr fontId="6" type="noConversion"/>
  </si>
  <si>
    <t>5连击任务</t>
    <phoneticPr fontId="6" type="noConversion"/>
  </si>
  <si>
    <t>6连击任务</t>
    <phoneticPr fontId="6" type="noConversion"/>
  </si>
  <si>
    <t>连击任务牌奖励</t>
    <phoneticPr fontId="6" type="noConversion"/>
  </si>
  <si>
    <t>余牌上限</t>
    <phoneticPr fontId="6" type="noConversion"/>
  </si>
  <si>
    <t>总分上限</t>
    <phoneticPr fontId="6" type="noConversion"/>
  </si>
  <si>
    <t>通关</t>
    <phoneticPr fontId="6" type="noConversion"/>
  </si>
  <si>
    <t>连击任务总分</t>
    <phoneticPr fontId="6" type="noConversion"/>
  </si>
  <si>
    <t>score_limit_to_two_stars_with_extras</t>
    <phoneticPr fontId="6" type="noConversion"/>
  </si>
  <si>
    <t>score_played_card_base</t>
    <phoneticPr fontId="6" type="noConversion"/>
  </si>
  <si>
    <t>score_card_left</t>
    <phoneticPr fontId="6" type="noConversion"/>
  </si>
  <si>
    <t>GIFT1</t>
    <phoneticPr fontId="6" type="noConversion"/>
  </si>
  <si>
    <t>GIFT2</t>
  </si>
  <si>
    <t>GIFT3</t>
  </si>
  <si>
    <t>GIFT4</t>
  </si>
  <si>
    <t>GIFT5</t>
  </si>
  <si>
    <t>GIFT6</t>
  </si>
  <si>
    <t>GOLD1</t>
    <phoneticPr fontId="6" type="noConversion"/>
  </si>
  <si>
    <t>GOLD2</t>
  </si>
  <si>
    <t>multiplier</t>
    <phoneticPr fontId="6" type="noConversion"/>
  </si>
  <si>
    <t>1$金币</t>
    <phoneticPr fontId="6" type="noConversion"/>
  </si>
  <si>
    <t>售价</t>
    <phoneticPr fontId="6" type="noConversion"/>
  </si>
  <si>
    <t>计算</t>
    <phoneticPr fontId="6" type="noConversion"/>
  </si>
  <si>
    <t>总计</t>
  </si>
  <si>
    <t>最小值项:level</t>
  </si>
  <si>
    <t>挑战消耗</t>
    <phoneticPr fontId="6" type="noConversion"/>
  </si>
  <si>
    <t>check</t>
    <phoneticPr fontId="6" type="noConversion"/>
  </si>
  <si>
    <t>农场产出</t>
    <phoneticPr fontId="6" type="noConversion"/>
  </si>
  <si>
    <t>产出/消耗</t>
    <phoneticPr fontId="6" type="noConversion"/>
  </si>
  <si>
    <t>商店增长/产出增长</t>
    <phoneticPr fontId="6" type="noConversion"/>
  </si>
  <si>
    <t>农场奖励</t>
    <phoneticPr fontId="6" type="noConversion"/>
  </si>
  <si>
    <t>概率</t>
    <phoneticPr fontId="6" type="noConversion"/>
  </si>
  <si>
    <t>奖励</t>
    <phoneticPr fontId="6" type="noConversion"/>
  </si>
  <si>
    <t>奖励类型</t>
    <phoneticPr fontId="6" type="noConversion"/>
  </si>
  <si>
    <t>金币</t>
  </si>
  <si>
    <t>金币</t>
    <phoneticPr fontId="6" type="noConversion"/>
  </si>
  <si>
    <t>双倍结算</t>
  </si>
  <si>
    <t>双倍结算</t>
    <phoneticPr fontId="6" type="noConversion"/>
  </si>
  <si>
    <t>门票</t>
  </si>
  <si>
    <t>门票</t>
    <phoneticPr fontId="6" type="noConversion"/>
  </si>
  <si>
    <t>24小时农场奖励</t>
  </si>
  <si>
    <t>24小时农场奖励</t>
    <phoneticPr fontId="6" type="noConversion"/>
  </si>
  <si>
    <t>老鼠</t>
    <phoneticPr fontId="6" type="noConversion"/>
  </si>
  <si>
    <t>滚动</t>
    <phoneticPr fontId="6" type="noConversion"/>
  </si>
  <si>
    <t>FirstSquirrelLevel</t>
    <phoneticPr fontId="6" type="noConversion"/>
  </si>
  <si>
    <t>变数牌</t>
    <phoneticPr fontId="6" type="noConversion"/>
  </si>
  <si>
    <t>云锁</t>
    <phoneticPr fontId="6" type="noConversion"/>
  </si>
  <si>
    <t>FirstSurpriseCardLevel</t>
    <phoneticPr fontId="6" type="noConversion"/>
  </si>
  <si>
    <t>FirstConnectedCardsLevel</t>
    <phoneticPr fontId="6" type="noConversion"/>
  </si>
  <si>
    <t>FirstLadderLevel</t>
    <phoneticPr fontId="6" type="noConversion"/>
  </si>
  <si>
    <t>梯子</t>
    <phoneticPr fontId="6" type="noConversion"/>
  </si>
  <si>
    <t>FirstReflectionLevel</t>
    <phoneticPr fontId="6" type="noConversion"/>
  </si>
  <si>
    <t>倒影牌</t>
    <phoneticPr fontId="6" type="noConversion"/>
  </si>
  <si>
    <t>随机牌</t>
    <phoneticPr fontId="6" type="noConversion"/>
  </si>
  <si>
    <t>青蛙牌</t>
    <phoneticPr fontId="6" type="noConversion"/>
  </si>
  <si>
    <t>绳子牌</t>
    <phoneticPr fontId="6" type="noConversion"/>
  </si>
  <si>
    <t>FirstBigCardLevel</t>
    <phoneticPr fontId="6" type="noConversion"/>
  </si>
  <si>
    <t>FirstMouseLevel</t>
    <phoneticPr fontId="6" type="noConversion"/>
  </si>
  <si>
    <t>FirstScrollingLevel</t>
    <phoneticPr fontId="6" type="noConversion"/>
  </si>
  <si>
    <t>骨头</t>
    <phoneticPr fontId="6" type="noConversion"/>
  </si>
  <si>
    <t>松鼠</t>
    <phoneticPr fontId="6" type="noConversion"/>
  </si>
  <si>
    <t>FirstColorCardLevel</t>
    <phoneticPr fontId="6" type="noConversion"/>
  </si>
  <si>
    <t>同色牌</t>
    <phoneticPr fontId="6" type="noConversion"/>
  </si>
  <si>
    <t>炸弹</t>
    <phoneticPr fontId="6" type="noConversion"/>
  </si>
  <si>
    <t>双数牌</t>
    <phoneticPr fontId="6" type="noConversion"/>
  </si>
  <si>
    <t>FirstWildCardLevel</t>
    <phoneticPr fontId="6" type="noConversion"/>
  </si>
  <si>
    <t>万能牌</t>
  </si>
  <si>
    <t>2倍</t>
    <phoneticPr fontId="6" type="noConversion"/>
  </si>
  <si>
    <t>4倍</t>
    <phoneticPr fontId="6" type="noConversion"/>
  </si>
  <si>
    <t>农场</t>
    <phoneticPr fontId="6" type="noConversion"/>
  </si>
  <si>
    <t>价值</t>
    <phoneticPr fontId="6" type="noConversion"/>
  </si>
  <si>
    <t>平均价值</t>
    <phoneticPr fontId="6" type="noConversion"/>
  </si>
  <si>
    <t>消除基础奖励</t>
    <phoneticPr fontId="6" type="noConversion"/>
  </si>
  <si>
    <t>参照</t>
    <phoneticPr fontId="6" type="noConversion"/>
  </si>
  <si>
    <t>价值/关卡消耗</t>
    <phoneticPr fontId="6" type="noConversion"/>
  </si>
  <si>
    <t>价值/挑战次数</t>
    <phoneticPr fontId="6" type="noConversion"/>
  </si>
  <si>
    <t>关卡递增</t>
    <phoneticPr fontId="6" type="noConversion"/>
  </si>
  <si>
    <t>num</t>
    <phoneticPr fontId="6" type="noConversion"/>
  </si>
  <si>
    <t>关卡递增</t>
    <phoneticPr fontId="6" type="noConversion"/>
  </si>
  <si>
    <t>农场关卡</t>
    <phoneticPr fontId="6" type="noConversion"/>
  </si>
  <si>
    <t>农场/转盘</t>
    <phoneticPr fontId="6" type="noConversion"/>
  </si>
  <si>
    <t>Day</t>
  </si>
  <si>
    <t>skuId</t>
  </si>
  <si>
    <t>skuId</t>
    <phoneticPr fontId="6" type="noConversion"/>
  </si>
  <si>
    <t>levelCost</t>
    <phoneticPr fontId="6" type="noConversion"/>
  </si>
  <si>
    <t>day</t>
  </si>
  <si>
    <t>item</t>
    <phoneticPr fontId="6" type="noConversion"/>
  </si>
  <si>
    <t>消三张</t>
  </si>
  <si>
    <t>手牌+5</t>
  </si>
  <si>
    <t>value</t>
    <phoneticPr fontId="6" type="noConversion"/>
  </si>
  <si>
    <t>quantity</t>
  </si>
  <si>
    <t>挑战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</si>
</sst>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.00_);[Red]\(0.00\)"/>
    <numFmt numFmtId="179" formatCode="#,##0.00_ "/>
  </numFmts>
  <fonts count="12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7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2" fillId="0" borderId="0" xfId="0" pivotButton="1" applyFont="1" applyAlignment="1">
      <alignment horizontal="left"/>
    </xf>
    <xf numFmtId="177" fontId="7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</cellXfs>
  <cellStyles count="1">
    <cellStyle name="常规" xfId="0" builtinId="0"/>
  </cellStyles>
  <dxfs count="44"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sker" refreshedDate="44960.467404166666" createdVersion="8" refreshedVersion="8" minRefreshableVersion="3" recordCount="459" xr:uid="{D67E1119-3C2C-49E1-ABEA-6766E18162F4}">
  <cacheSource type="worksheet">
    <worksheetSource ref="A1:B460" sheet="商城系数"/>
  </cacheSource>
  <cacheFields count="2">
    <cacheField name="level" numFmtId="0">
      <sharedItems containsSemiMixedTypes="0" containsString="0" containsNumber="1" containsInteger="1" minValue="1" maxValue="22644" count="459">
        <n v="1"/>
        <n v="13"/>
        <n v="20"/>
        <n v="27"/>
        <n v="35"/>
        <n v="47"/>
        <n v="58"/>
        <n v="100"/>
        <n v="168"/>
        <n v="208"/>
        <n v="249"/>
        <n v="298"/>
        <n v="345"/>
        <n v="396"/>
        <n v="443"/>
        <n v="494"/>
        <n v="544"/>
        <n v="594"/>
        <n v="644"/>
        <n v="695"/>
        <n v="745"/>
        <n v="793"/>
        <n v="845"/>
        <n v="895"/>
        <n v="945"/>
        <n v="995"/>
        <n v="1044"/>
        <n v="1096"/>
        <n v="1145"/>
        <n v="1195"/>
        <n v="1245"/>
        <n v="1295"/>
        <n v="1345"/>
        <n v="1395"/>
        <n v="1445"/>
        <n v="1494"/>
        <n v="1545"/>
        <n v="1595"/>
        <n v="1645"/>
        <n v="1695"/>
        <n v="1745"/>
        <n v="1795"/>
        <n v="1845"/>
        <n v="1895"/>
        <n v="1945"/>
        <n v="1995"/>
        <n v="2045"/>
        <n v="2095"/>
        <n v="2145"/>
        <n v="2193"/>
        <n v="2244"/>
        <n v="2296"/>
        <n v="2345"/>
        <n v="2394"/>
        <n v="2444"/>
        <n v="2694"/>
        <n v="2719"/>
        <n v="2744"/>
        <n v="2769"/>
        <n v="2794"/>
        <n v="2819"/>
        <n v="2844"/>
        <n v="2869"/>
        <n v="2894"/>
        <n v="2944"/>
        <n v="2994"/>
        <n v="3044"/>
        <n v="3094"/>
        <n v="3144"/>
        <n v="3194"/>
        <n v="3244"/>
        <n v="3294"/>
        <n v="3344"/>
        <n v="3394"/>
        <n v="3444"/>
        <n v="3494"/>
        <n v="3544"/>
        <n v="3594"/>
        <n v="3644"/>
        <n v="3694"/>
        <n v="3744"/>
        <n v="3794"/>
        <n v="3844"/>
        <n v="3894"/>
        <n v="3944"/>
        <n v="3994"/>
        <n v="4044"/>
        <n v="4094"/>
        <n v="4144"/>
        <n v="4194"/>
        <n v="4244"/>
        <n v="4294"/>
        <n v="4344"/>
        <n v="4394"/>
        <n v="4444"/>
        <n v="4494"/>
        <n v="4544"/>
        <n v="4594"/>
        <n v="4644"/>
        <n v="4694"/>
        <n v="4744"/>
        <n v="4794"/>
        <n v="4844"/>
        <n v="4894"/>
        <n v="4944"/>
        <n v="4994"/>
        <n v="5044"/>
        <n v="5094"/>
        <n v="5144"/>
        <n v="5194"/>
        <n v="5244"/>
        <n v="5294"/>
        <n v="5344"/>
        <n v="5394"/>
        <n v="5444"/>
        <n v="5494"/>
        <n v="5544"/>
        <n v="5594"/>
        <n v="5644"/>
        <n v="5694"/>
        <n v="5744"/>
        <n v="5794"/>
        <n v="5844"/>
        <n v="5894"/>
        <n v="5944"/>
        <n v="5994"/>
        <n v="6044"/>
        <n v="6094"/>
        <n v="6144"/>
        <n v="6194"/>
        <n v="6244"/>
        <n v="6294"/>
        <n v="6344"/>
        <n v="6394"/>
        <n v="6444"/>
        <n v="6494"/>
        <n v="6544"/>
        <n v="6594"/>
        <n v="6644"/>
        <n v="6694"/>
        <n v="6744"/>
        <n v="6794"/>
        <n v="6844"/>
        <n v="6894"/>
        <n v="6944"/>
        <n v="6994"/>
        <n v="7044"/>
        <n v="7094"/>
        <n v="7144"/>
        <n v="7194"/>
        <n v="7244"/>
        <n v="7294"/>
        <n v="7344"/>
        <n v="7394"/>
        <n v="7444"/>
        <n v="7494"/>
        <n v="7544"/>
        <n v="7594"/>
        <n v="7644"/>
        <n v="7694"/>
        <n v="7744"/>
        <n v="7794"/>
        <n v="7844"/>
        <n v="7894"/>
        <n v="7944"/>
        <n v="7994"/>
        <n v="8044"/>
        <n v="8094"/>
        <n v="8144"/>
        <n v="8194"/>
        <n v="8244"/>
        <n v="8294"/>
        <n v="8344"/>
        <n v="8394"/>
        <n v="8444"/>
        <n v="8494"/>
        <n v="8544"/>
        <n v="8594"/>
        <n v="8644"/>
        <n v="8694"/>
        <n v="8744"/>
        <n v="8794"/>
        <n v="8844"/>
        <n v="8894"/>
        <n v="8944"/>
        <n v="8994"/>
        <n v="9044"/>
        <n v="9094"/>
        <n v="9144"/>
        <n v="9194"/>
        <n v="9244"/>
        <n v="9294"/>
        <n v="9344"/>
        <n v="9394"/>
        <n v="9444"/>
        <n v="9494"/>
        <n v="9544"/>
        <n v="9594"/>
        <n v="9644"/>
        <n v="9694"/>
        <n v="9744"/>
        <n v="9794"/>
        <n v="9844"/>
        <n v="9894"/>
        <n v="9944"/>
        <n v="9994"/>
        <n v="10044"/>
        <n v="10094"/>
        <n v="10144"/>
        <n v="10194"/>
        <n v="10244"/>
        <n v="10294"/>
        <n v="10344"/>
        <n v="10394"/>
        <n v="10444"/>
        <n v="10494"/>
        <n v="10544"/>
        <n v="10594"/>
        <n v="10644"/>
        <n v="10694"/>
        <n v="10744"/>
        <n v="10794"/>
        <n v="10844"/>
        <n v="10894"/>
        <n v="10944"/>
        <n v="10994"/>
        <n v="11044"/>
        <n v="11094"/>
        <n v="11144"/>
        <n v="11194"/>
        <n v="11244"/>
        <n v="11294"/>
        <n v="11344"/>
        <n v="11394"/>
        <n v="11444"/>
        <n v="11494"/>
        <n v="11544"/>
        <n v="11594"/>
        <n v="11644"/>
        <n v="11694"/>
        <n v="11744"/>
        <n v="11794"/>
        <n v="11844"/>
        <n v="11894"/>
        <n v="11944"/>
        <n v="11994"/>
        <n v="12044"/>
        <n v="12094"/>
        <n v="12144"/>
        <n v="12194"/>
        <n v="12244"/>
        <n v="12294"/>
        <n v="12344"/>
        <n v="12394"/>
        <n v="12444"/>
        <n v="12494"/>
        <n v="12544"/>
        <n v="12594"/>
        <n v="12644"/>
        <n v="12694"/>
        <n v="12744"/>
        <n v="12794"/>
        <n v="12844"/>
        <n v="12894"/>
        <n v="12944"/>
        <n v="12994"/>
        <n v="13044"/>
        <n v="13094"/>
        <n v="13144"/>
        <n v="13194"/>
        <n v="13244"/>
        <n v="13294"/>
        <n v="13344"/>
        <n v="13394"/>
        <n v="13444"/>
        <n v="13494"/>
        <n v="13544"/>
        <n v="13594"/>
        <n v="13644"/>
        <n v="13694"/>
        <n v="13744"/>
        <n v="13794"/>
        <n v="13844"/>
        <n v="13894"/>
        <n v="13944"/>
        <n v="13994"/>
        <n v="14044"/>
        <n v="14094"/>
        <n v="14144"/>
        <n v="14194"/>
        <n v="14244"/>
        <n v="14294"/>
        <n v="14344"/>
        <n v="14394"/>
        <n v="14444"/>
        <n v="14494"/>
        <n v="14544"/>
        <n v="14594"/>
        <n v="14644"/>
        <n v="14694"/>
        <n v="14744"/>
        <n v="14794"/>
        <n v="14844"/>
        <n v="14894"/>
        <n v="14944"/>
        <n v="14994"/>
        <n v="15044"/>
        <n v="15094"/>
        <n v="15144"/>
        <n v="15194"/>
        <n v="15244"/>
        <n v="15294"/>
        <n v="15344"/>
        <n v="15394"/>
        <n v="15444"/>
        <n v="15494"/>
        <n v="15544"/>
        <n v="15594"/>
        <n v="15644"/>
        <n v="15694"/>
        <n v="15744"/>
        <n v="15794"/>
        <n v="15844"/>
        <n v="15894"/>
        <n v="15944"/>
        <n v="15994"/>
        <n v="16044"/>
        <n v="16094"/>
        <n v="16144"/>
        <n v="16194"/>
        <n v="16244"/>
        <n v="16294"/>
        <n v="16344"/>
        <n v="16394"/>
        <n v="16444"/>
        <n v="16494"/>
        <n v="16544"/>
        <n v="16594"/>
        <n v="16644"/>
        <n v="16694"/>
        <n v="16744"/>
        <n v="16794"/>
        <n v="16844"/>
        <n v="16894"/>
        <n v="16944"/>
        <n v="16994"/>
        <n v="17044"/>
        <n v="17094"/>
        <n v="17144"/>
        <n v="17194"/>
        <n v="17244"/>
        <n v="17294"/>
        <n v="17344"/>
        <n v="17394"/>
        <n v="17444"/>
        <n v="17494"/>
        <n v="17544"/>
        <n v="17594"/>
        <n v="17644"/>
        <n v="17694"/>
        <n v="17744"/>
        <n v="17794"/>
        <n v="17844"/>
        <n v="17894"/>
        <n v="17944"/>
        <n v="17994"/>
        <n v="18044"/>
        <n v="18094"/>
        <n v="18144"/>
        <n v="18194"/>
        <n v="18244"/>
        <n v="18294"/>
        <n v="18344"/>
        <n v="18394"/>
        <n v="18444"/>
        <n v="18494"/>
        <n v="18544"/>
        <n v="18594"/>
        <n v="18644"/>
        <n v="18694"/>
        <n v="18744"/>
        <n v="18794"/>
        <n v="18844"/>
        <n v="18894"/>
        <n v="18944"/>
        <n v="18994"/>
        <n v="19044"/>
        <n v="19094"/>
        <n v="19144"/>
        <n v="19194"/>
        <n v="19244"/>
        <n v="19294"/>
        <n v="19344"/>
        <n v="19394"/>
        <n v="19444"/>
        <n v="19494"/>
        <n v="19544"/>
        <n v="19594"/>
        <n v="19644"/>
        <n v="19694"/>
        <n v="19744"/>
        <n v="19794"/>
        <n v="19844"/>
        <n v="19894"/>
        <n v="19944"/>
        <n v="19994"/>
        <n v="20044"/>
        <n v="20094"/>
        <n v="20144"/>
        <n v="20194"/>
        <n v="20244"/>
        <n v="20294"/>
        <n v="20344"/>
        <n v="20394"/>
        <n v="20444"/>
        <n v="20494"/>
        <n v="20544"/>
        <n v="20594"/>
        <n v="20644"/>
        <n v="20694"/>
        <n v="20744"/>
        <n v="20794"/>
        <n v="20844"/>
        <n v="20894"/>
        <n v="20944"/>
        <n v="20994"/>
        <n v="21044"/>
        <n v="21094"/>
        <n v="21144"/>
        <n v="21194"/>
        <n v="21244"/>
        <n v="21294"/>
        <n v="21344"/>
        <n v="21394"/>
        <n v="21444"/>
        <n v="21494"/>
        <n v="21544"/>
        <n v="21594"/>
        <n v="21644"/>
        <n v="21694"/>
        <n v="21744"/>
        <n v="21794"/>
        <n v="21844"/>
        <n v="21894"/>
        <n v="21944"/>
        <n v="21994"/>
        <n v="22044"/>
        <n v="22094"/>
        <n v="22144"/>
        <n v="22194"/>
        <n v="22244"/>
        <n v="22294"/>
        <n v="22344"/>
        <n v="22394"/>
        <n v="22444"/>
        <n v="22494"/>
        <n v="22544"/>
        <n v="22594"/>
        <n v="22644"/>
      </sharedItems>
    </cacheField>
    <cacheField name="multiplier" numFmtId="0">
      <sharedItems containsSemiMixedTypes="0" containsString="0" containsNumber="1" minValue="7.5" maxValue="142.5" count="448">
        <n v="7.5"/>
        <n v="8.5"/>
        <n v="9"/>
        <n v="9.3000000000000007"/>
        <n v="9.6"/>
        <n v="9.9"/>
        <n v="10.199999999999999"/>
        <n v="10.5"/>
        <n v="10.8"/>
        <n v="11.1"/>
        <n v="11.4"/>
        <n v="11.7"/>
        <n v="12"/>
        <n v="12.3"/>
        <n v="12.6"/>
        <n v="12.9"/>
        <n v="13.2"/>
        <n v="13.5"/>
        <n v="13.8"/>
        <n v="14.1"/>
        <n v="14.4"/>
        <n v="14.7"/>
        <n v="15"/>
        <n v="15.3"/>
        <n v="15.6"/>
        <n v="15.9"/>
        <n v="16.2"/>
        <n v="16.5"/>
        <n v="16.8"/>
        <n v="17.100000000000001"/>
        <n v="17.399999999999999"/>
        <n v="17.7"/>
        <n v="18"/>
        <n v="18.3"/>
        <n v="18.600000000000001"/>
        <n v="18.899999999999999"/>
        <n v="19.2"/>
        <n v="19.5"/>
        <n v="19.8"/>
        <n v="20.100000000000001"/>
        <n v="20.399999999999999"/>
        <n v="20.7"/>
        <n v="21"/>
        <n v="21.3"/>
        <n v="21.6"/>
        <n v="21.9"/>
        <n v="22.2"/>
        <n v="22.5"/>
        <n v="22.8"/>
        <n v="23.1"/>
        <n v="23.4"/>
        <n v="23.7"/>
        <n v="24"/>
        <n v="24.3"/>
        <n v="24.6"/>
        <n v="24.9"/>
        <n v="25.2"/>
        <n v="25.5"/>
        <n v="25.8"/>
        <n v="26.1"/>
        <n v="26.4"/>
        <n v="26.7"/>
        <n v="27"/>
        <n v="27.3"/>
        <n v="27.6"/>
        <n v="27.9"/>
        <n v="28.2"/>
        <n v="28.5"/>
        <n v="28.8"/>
        <n v="29.1"/>
        <n v="29.4"/>
        <n v="29.7"/>
        <n v="30"/>
        <n v="30.3"/>
        <n v="30.6"/>
        <n v="30.9"/>
        <n v="31.2"/>
        <n v="31.5"/>
        <n v="31.8"/>
        <n v="32.1"/>
        <n v="32.4"/>
        <n v="32.700000000000003"/>
        <n v="33"/>
        <n v="33.299999999999997"/>
        <n v="33.6"/>
        <n v="33.9"/>
        <n v="34.200000000000003"/>
        <n v="34.5"/>
        <n v="34.799999999999997"/>
        <n v="35.1"/>
        <n v="35.4"/>
        <n v="35.700000000000003"/>
        <n v="36"/>
        <n v="36.299999999999997"/>
        <n v="36.6"/>
        <n v="36.9"/>
        <n v="37.200000000000003"/>
        <n v="37.5"/>
        <n v="37.799999999999997"/>
        <n v="38.1"/>
        <n v="38.4"/>
        <n v="38.700000000000003"/>
        <n v="39"/>
        <n v="39.299999999999997"/>
        <n v="39.6"/>
        <n v="39.9"/>
        <n v="40.200000000000003"/>
        <n v="40.5"/>
        <n v="40.799999999999997"/>
        <n v="41.1"/>
        <n v="41.4"/>
        <n v="41.7"/>
        <n v="42"/>
        <n v="42.3"/>
        <n v="42.6"/>
        <n v="42.9"/>
        <n v="43.2"/>
        <n v="43.5"/>
        <n v="43.8"/>
        <n v="44.1"/>
        <n v="44.4"/>
        <n v="44.7"/>
        <n v="45"/>
        <n v="45.3"/>
        <n v="45.6"/>
        <n v="45.9"/>
        <n v="46.2"/>
        <n v="46.5"/>
        <n v="46.8"/>
        <n v="47.1"/>
        <n v="47.4"/>
        <n v="47.7"/>
        <n v="48"/>
        <n v="48.3"/>
        <n v="48.6"/>
        <n v="48.9"/>
        <n v="49.2"/>
        <n v="49.5"/>
        <n v="49.8"/>
        <n v="50.1"/>
        <n v="50.4"/>
        <n v="50.7"/>
        <n v="51"/>
        <n v="51.3"/>
        <n v="51.6"/>
        <n v="51.9"/>
        <n v="52.2"/>
        <n v="52.5"/>
        <n v="52.8"/>
        <n v="53.1"/>
        <n v="53.4"/>
        <n v="53.7"/>
        <n v="54"/>
        <n v="54.3"/>
        <n v="54.6"/>
        <n v="54.9"/>
        <n v="55.2"/>
        <n v="55.5"/>
        <n v="55.8"/>
        <n v="56.1"/>
        <n v="56.4"/>
        <n v="56.7"/>
        <n v="57"/>
        <n v="57.3"/>
        <n v="57.6"/>
        <n v="57.9"/>
        <n v="58.2"/>
        <n v="58.5"/>
        <n v="58.8"/>
        <n v="59.1"/>
        <n v="59.4"/>
        <n v="59.7"/>
        <n v="60"/>
        <n v="60.3"/>
        <n v="60.6"/>
        <n v="60.9"/>
        <n v="61.2"/>
        <n v="61.5"/>
        <n v="61.8"/>
        <n v="62.1"/>
        <n v="62.4"/>
        <n v="62.7"/>
        <n v="63"/>
        <n v="63.3"/>
        <n v="63.6"/>
        <n v="63.9"/>
        <n v="64.2"/>
        <n v="64.5"/>
        <n v="64.8"/>
        <n v="65.099999999999994"/>
        <n v="65.400000000000006"/>
        <n v="65.7"/>
        <n v="66"/>
        <n v="66.3"/>
        <n v="66.599999999999994"/>
        <n v="66.900000000000006"/>
        <n v="67.2"/>
        <n v="67.5"/>
        <n v="67.8"/>
        <n v="68.099999999999994"/>
        <n v="68.400000000000006"/>
        <n v="68.7"/>
        <n v="69"/>
        <n v="69.3"/>
        <n v="69.599999999999994"/>
        <n v="69.900000000000006"/>
        <n v="70.2"/>
        <n v="70.5"/>
        <n v="70.8"/>
        <n v="71.099999999999994"/>
        <n v="71.400000000000006"/>
        <n v="71.7"/>
        <n v="72"/>
        <n v="72.3"/>
        <n v="72.599999999999994"/>
        <n v="72.900000000000006"/>
        <n v="73.2"/>
        <n v="73.5"/>
        <n v="73.8"/>
        <n v="74.099999999999994"/>
        <n v="74.400000000000006"/>
        <n v="74.7"/>
        <n v="75"/>
        <n v="75.3"/>
        <n v="75.599999999999994"/>
        <n v="75.900000000000006"/>
        <n v="76.2"/>
        <n v="76.5"/>
        <n v="76.8"/>
        <n v="77.099999999999994"/>
        <n v="77.400000000000006"/>
        <n v="77.7"/>
        <n v="78"/>
        <n v="78.3"/>
        <n v="78.599999999999994"/>
        <n v="78.900000000000006"/>
        <n v="79.2"/>
        <n v="79.5"/>
        <n v="79.8"/>
        <n v="80.099999999999994"/>
        <n v="80.400000000000006"/>
        <n v="80.7"/>
        <n v="81"/>
        <n v="81.3"/>
        <n v="81.599999999999994"/>
        <n v="81.900000000000006"/>
        <n v="82.2"/>
        <n v="82.5"/>
        <n v="82.8"/>
        <n v="83.1"/>
        <n v="83.4"/>
        <n v="83.7"/>
        <n v="84"/>
        <n v="84.3"/>
        <n v="84.6"/>
        <n v="84.9"/>
        <n v="85.2"/>
        <n v="85.5"/>
        <n v="85.8"/>
        <n v="86.1"/>
        <n v="86.4"/>
        <n v="86.7"/>
        <n v="87"/>
        <n v="87.3"/>
        <n v="87.6"/>
        <n v="87.9"/>
        <n v="88.2"/>
        <n v="88.5"/>
        <n v="88.8"/>
        <n v="89.1"/>
        <n v="89.4"/>
        <n v="89.7"/>
        <n v="90"/>
        <n v="90.3"/>
        <n v="90.6"/>
        <n v="90.9"/>
        <n v="91.2"/>
        <n v="91.5"/>
        <n v="91.8"/>
        <n v="92.1"/>
        <n v="92.4"/>
        <n v="92.7"/>
        <n v="93"/>
        <n v="93.3"/>
        <n v="93.6"/>
        <n v="93.9"/>
        <n v="94.2"/>
        <n v="94.5"/>
        <n v="94.8"/>
        <n v="95.1"/>
        <n v="95.4"/>
        <n v="95.7"/>
        <n v="96"/>
        <n v="96.3"/>
        <n v="96.6"/>
        <n v="96.9"/>
        <n v="97.2"/>
        <n v="97.5"/>
        <n v="97.8"/>
        <n v="98.1"/>
        <n v="98.4"/>
        <n v="98.7"/>
        <n v="99"/>
        <n v="99.3"/>
        <n v="99.6"/>
        <n v="99.9"/>
        <n v="100.2"/>
        <n v="100.5"/>
        <n v="100.8"/>
        <n v="101.1"/>
        <n v="101.4"/>
        <n v="101.7"/>
        <n v="102"/>
        <n v="102.3"/>
        <n v="102.6"/>
        <n v="102.9"/>
        <n v="103.2"/>
        <n v="103.5"/>
        <n v="103.8"/>
        <n v="104.1"/>
        <n v="104.4"/>
        <n v="104.7"/>
        <n v="105"/>
        <n v="105.3"/>
        <n v="105.6"/>
        <n v="105.9"/>
        <n v="106.2"/>
        <n v="106.5"/>
        <n v="106.8"/>
        <n v="107.1"/>
        <n v="107.4"/>
        <n v="107.7"/>
        <n v="108"/>
        <n v="108.3"/>
        <n v="108.6"/>
        <n v="108.9"/>
        <n v="109.2"/>
        <n v="109.5"/>
        <n v="109.8"/>
        <n v="110.1"/>
        <n v="110.4"/>
        <n v="110.7"/>
        <n v="111"/>
        <n v="111.3"/>
        <n v="111.6"/>
        <n v="111.9"/>
        <n v="112.2"/>
        <n v="112.5"/>
        <n v="112.8"/>
        <n v="113.1"/>
        <n v="113.4"/>
        <n v="113.7"/>
        <n v="114"/>
        <n v="114.3"/>
        <n v="114.6"/>
        <n v="114.9"/>
        <n v="115.2"/>
        <n v="115.5"/>
        <n v="115.8"/>
        <n v="116.1"/>
        <n v="116.4"/>
        <n v="116.7"/>
        <n v="117"/>
        <n v="117.3"/>
        <n v="117.6"/>
        <n v="117.9"/>
        <n v="118.2"/>
        <n v="118.5"/>
        <n v="118.8"/>
        <n v="119.1"/>
        <n v="119.4"/>
        <n v="119.7"/>
        <n v="120"/>
        <n v="120.3"/>
        <n v="120.6"/>
        <n v="120.9"/>
        <n v="121.2"/>
        <n v="121.5"/>
        <n v="121.8"/>
        <n v="122.1"/>
        <n v="122.4"/>
        <n v="122.7"/>
        <n v="123"/>
        <n v="123.3"/>
        <n v="123.6"/>
        <n v="123.9"/>
        <n v="124.2"/>
        <n v="124.5"/>
        <n v="124.8"/>
        <n v="125.1"/>
        <n v="125.4"/>
        <n v="125.7"/>
        <n v="126"/>
        <n v="126.3"/>
        <n v="126.6"/>
        <n v="126.9"/>
        <n v="127.2"/>
        <n v="127.5"/>
        <n v="127.8"/>
        <n v="128.1"/>
        <n v="128.4"/>
        <n v="128.69999999999999"/>
        <n v="129"/>
        <n v="129.30000000000001"/>
        <n v="129.6"/>
        <n v="129.9"/>
        <n v="130.19999999999999"/>
        <n v="130.5"/>
        <n v="130.80000000000001"/>
        <n v="131.1"/>
        <n v="131.4"/>
        <n v="131.69999999999999"/>
        <n v="132"/>
        <n v="132.30000000000001"/>
        <n v="132.6"/>
        <n v="132.9"/>
        <n v="133.19999999999999"/>
        <n v="133.5"/>
        <n v="133.80000000000001"/>
        <n v="134.1"/>
        <n v="134.4"/>
        <n v="134.69999999999999"/>
        <n v="135"/>
        <n v="135.30000000000001"/>
        <n v="135.6"/>
        <n v="135.9"/>
        <n v="136.19999999999999"/>
        <n v="136.5"/>
        <n v="136.80000000000001"/>
        <n v="137.1"/>
        <n v="137.4"/>
        <n v="137.69999999999999"/>
        <n v="138"/>
        <n v="138.30000000000001"/>
        <n v="138.6"/>
        <n v="138.9"/>
        <n v="139.19999999999999"/>
        <n v="139.5"/>
        <n v="139.80000000000001"/>
        <n v="140.1"/>
        <n v="140.4"/>
        <n v="140.69999999999999"/>
        <n v="141"/>
        <n v="141.30000000000001"/>
        <n v="141.6"/>
        <n v="141.9"/>
        <n v="142.19999999999999"/>
        <n v="142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1"/>
  </r>
  <r>
    <x v="9"/>
    <x v="1"/>
  </r>
  <r>
    <x v="10"/>
    <x v="1"/>
  </r>
  <r>
    <x v="11"/>
    <x v="1"/>
  </r>
  <r>
    <x v="12"/>
    <x v="2"/>
  </r>
  <r>
    <x v="13"/>
    <x v="2"/>
  </r>
  <r>
    <x v="14"/>
    <x v="3"/>
  </r>
  <r>
    <x v="15"/>
    <x v="4"/>
  </r>
  <r>
    <x v="16"/>
    <x v="5"/>
  </r>
  <r>
    <x v="17"/>
    <x v="6"/>
  </r>
  <r>
    <x v="18"/>
    <x v="7"/>
  </r>
  <r>
    <x v="19"/>
    <x v="8"/>
  </r>
  <r>
    <x v="20"/>
    <x v="9"/>
  </r>
  <r>
    <x v="21"/>
    <x v="10"/>
  </r>
  <r>
    <x v="22"/>
    <x v="11"/>
  </r>
  <r>
    <x v="23"/>
    <x v="12"/>
  </r>
  <r>
    <x v="24"/>
    <x v="13"/>
  </r>
  <r>
    <x v="25"/>
    <x v="14"/>
  </r>
  <r>
    <x v="26"/>
    <x v="15"/>
  </r>
  <r>
    <x v="27"/>
    <x v="16"/>
  </r>
  <r>
    <x v="28"/>
    <x v="17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25"/>
  </r>
  <r>
    <x v="37"/>
    <x v="26"/>
  </r>
  <r>
    <x v="38"/>
    <x v="27"/>
  </r>
  <r>
    <x v="39"/>
    <x v="28"/>
  </r>
  <r>
    <x v="40"/>
    <x v="29"/>
  </r>
  <r>
    <x v="41"/>
    <x v="30"/>
  </r>
  <r>
    <x v="42"/>
    <x v="31"/>
  </r>
  <r>
    <x v="43"/>
    <x v="32"/>
  </r>
  <r>
    <x v="44"/>
    <x v="33"/>
  </r>
  <r>
    <x v="45"/>
    <x v="34"/>
  </r>
  <r>
    <x v="46"/>
    <x v="35"/>
  </r>
  <r>
    <x v="47"/>
    <x v="36"/>
  </r>
  <r>
    <x v="48"/>
    <x v="37"/>
  </r>
  <r>
    <x v="49"/>
    <x v="38"/>
  </r>
  <r>
    <x v="50"/>
    <x v="39"/>
  </r>
  <r>
    <x v="51"/>
    <x v="40"/>
  </r>
  <r>
    <x v="52"/>
    <x v="41"/>
  </r>
  <r>
    <x v="53"/>
    <x v="42"/>
  </r>
  <r>
    <x v="54"/>
    <x v="43"/>
  </r>
  <r>
    <x v="55"/>
    <x v="44"/>
  </r>
  <r>
    <x v="56"/>
    <x v="45"/>
  </r>
  <r>
    <x v="57"/>
    <x v="46"/>
  </r>
  <r>
    <x v="58"/>
    <x v="47"/>
  </r>
  <r>
    <x v="59"/>
    <x v="48"/>
  </r>
  <r>
    <x v="60"/>
    <x v="49"/>
  </r>
  <r>
    <x v="61"/>
    <x v="50"/>
  </r>
  <r>
    <x v="62"/>
    <x v="51"/>
  </r>
  <r>
    <x v="63"/>
    <x v="52"/>
  </r>
  <r>
    <x v="64"/>
    <x v="53"/>
  </r>
  <r>
    <x v="65"/>
    <x v="54"/>
  </r>
  <r>
    <x v="66"/>
    <x v="55"/>
  </r>
  <r>
    <x v="67"/>
    <x v="56"/>
  </r>
  <r>
    <x v="68"/>
    <x v="57"/>
  </r>
  <r>
    <x v="69"/>
    <x v="58"/>
  </r>
  <r>
    <x v="70"/>
    <x v="59"/>
  </r>
  <r>
    <x v="71"/>
    <x v="60"/>
  </r>
  <r>
    <x v="72"/>
    <x v="61"/>
  </r>
  <r>
    <x v="73"/>
    <x v="62"/>
  </r>
  <r>
    <x v="74"/>
    <x v="63"/>
  </r>
  <r>
    <x v="75"/>
    <x v="64"/>
  </r>
  <r>
    <x v="76"/>
    <x v="65"/>
  </r>
  <r>
    <x v="77"/>
    <x v="66"/>
  </r>
  <r>
    <x v="78"/>
    <x v="67"/>
  </r>
  <r>
    <x v="79"/>
    <x v="68"/>
  </r>
  <r>
    <x v="80"/>
    <x v="69"/>
  </r>
  <r>
    <x v="81"/>
    <x v="70"/>
  </r>
  <r>
    <x v="82"/>
    <x v="71"/>
  </r>
  <r>
    <x v="83"/>
    <x v="72"/>
  </r>
  <r>
    <x v="84"/>
    <x v="73"/>
  </r>
  <r>
    <x v="85"/>
    <x v="74"/>
  </r>
  <r>
    <x v="86"/>
    <x v="75"/>
  </r>
  <r>
    <x v="87"/>
    <x v="76"/>
  </r>
  <r>
    <x v="88"/>
    <x v="77"/>
  </r>
  <r>
    <x v="89"/>
    <x v="78"/>
  </r>
  <r>
    <x v="90"/>
    <x v="79"/>
  </r>
  <r>
    <x v="91"/>
    <x v="80"/>
  </r>
  <r>
    <x v="92"/>
    <x v="81"/>
  </r>
  <r>
    <x v="93"/>
    <x v="82"/>
  </r>
  <r>
    <x v="94"/>
    <x v="83"/>
  </r>
  <r>
    <x v="95"/>
    <x v="84"/>
  </r>
  <r>
    <x v="96"/>
    <x v="85"/>
  </r>
  <r>
    <x v="97"/>
    <x v="86"/>
  </r>
  <r>
    <x v="98"/>
    <x v="87"/>
  </r>
  <r>
    <x v="99"/>
    <x v="88"/>
  </r>
  <r>
    <x v="100"/>
    <x v="89"/>
  </r>
  <r>
    <x v="101"/>
    <x v="90"/>
  </r>
  <r>
    <x v="102"/>
    <x v="91"/>
  </r>
  <r>
    <x v="103"/>
    <x v="92"/>
  </r>
  <r>
    <x v="104"/>
    <x v="93"/>
  </r>
  <r>
    <x v="105"/>
    <x v="94"/>
  </r>
  <r>
    <x v="106"/>
    <x v="95"/>
  </r>
  <r>
    <x v="107"/>
    <x v="96"/>
  </r>
  <r>
    <x v="108"/>
    <x v="97"/>
  </r>
  <r>
    <x v="109"/>
    <x v="98"/>
  </r>
  <r>
    <x v="110"/>
    <x v="99"/>
  </r>
  <r>
    <x v="111"/>
    <x v="100"/>
  </r>
  <r>
    <x v="112"/>
    <x v="101"/>
  </r>
  <r>
    <x v="113"/>
    <x v="102"/>
  </r>
  <r>
    <x v="114"/>
    <x v="103"/>
  </r>
  <r>
    <x v="115"/>
    <x v="104"/>
  </r>
  <r>
    <x v="116"/>
    <x v="105"/>
  </r>
  <r>
    <x v="117"/>
    <x v="106"/>
  </r>
  <r>
    <x v="118"/>
    <x v="107"/>
  </r>
  <r>
    <x v="119"/>
    <x v="108"/>
  </r>
  <r>
    <x v="120"/>
    <x v="109"/>
  </r>
  <r>
    <x v="121"/>
    <x v="110"/>
  </r>
  <r>
    <x v="122"/>
    <x v="111"/>
  </r>
  <r>
    <x v="123"/>
    <x v="112"/>
  </r>
  <r>
    <x v="124"/>
    <x v="113"/>
  </r>
  <r>
    <x v="125"/>
    <x v="114"/>
  </r>
  <r>
    <x v="126"/>
    <x v="115"/>
  </r>
  <r>
    <x v="127"/>
    <x v="116"/>
  </r>
  <r>
    <x v="128"/>
    <x v="117"/>
  </r>
  <r>
    <x v="129"/>
    <x v="118"/>
  </r>
  <r>
    <x v="130"/>
    <x v="119"/>
  </r>
  <r>
    <x v="131"/>
    <x v="120"/>
  </r>
  <r>
    <x v="132"/>
    <x v="121"/>
  </r>
  <r>
    <x v="133"/>
    <x v="122"/>
  </r>
  <r>
    <x v="134"/>
    <x v="123"/>
  </r>
  <r>
    <x v="135"/>
    <x v="124"/>
  </r>
  <r>
    <x v="136"/>
    <x v="125"/>
  </r>
  <r>
    <x v="137"/>
    <x v="126"/>
  </r>
  <r>
    <x v="138"/>
    <x v="127"/>
  </r>
  <r>
    <x v="139"/>
    <x v="128"/>
  </r>
  <r>
    <x v="140"/>
    <x v="129"/>
  </r>
  <r>
    <x v="141"/>
    <x v="130"/>
  </r>
  <r>
    <x v="142"/>
    <x v="131"/>
  </r>
  <r>
    <x v="143"/>
    <x v="132"/>
  </r>
  <r>
    <x v="144"/>
    <x v="133"/>
  </r>
  <r>
    <x v="145"/>
    <x v="134"/>
  </r>
  <r>
    <x v="146"/>
    <x v="135"/>
  </r>
  <r>
    <x v="147"/>
    <x v="136"/>
  </r>
  <r>
    <x v="148"/>
    <x v="137"/>
  </r>
  <r>
    <x v="149"/>
    <x v="138"/>
  </r>
  <r>
    <x v="150"/>
    <x v="139"/>
  </r>
  <r>
    <x v="151"/>
    <x v="140"/>
  </r>
  <r>
    <x v="152"/>
    <x v="141"/>
  </r>
  <r>
    <x v="153"/>
    <x v="142"/>
  </r>
  <r>
    <x v="154"/>
    <x v="143"/>
  </r>
  <r>
    <x v="155"/>
    <x v="144"/>
  </r>
  <r>
    <x v="156"/>
    <x v="145"/>
  </r>
  <r>
    <x v="157"/>
    <x v="146"/>
  </r>
  <r>
    <x v="158"/>
    <x v="147"/>
  </r>
  <r>
    <x v="159"/>
    <x v="148"/>
  </r>
  <r>
    <x v="160"/>
    <x v="149"/>
  </r>
  <r>
    <x v="161"/>
    <x v="150"/>
  </r>
  <r>
    <x v="162"/>
    <x v="151"/>
  </r>
  <r>
    <x v="163"/>
    <x v="152"/>
  </r>
  <r>
    <x v="164"/>
    <x v="153"/>
  </r>
  <r>
    <x v="165"/>
    <x v="154"/>
  </r>
  <r>
    <x v="166"/>
    <x v="155"/>
  </r>
  <r>
    <x v="167"/>
    <x v="156"/>
  </r>
  <r>
    <x v="168"/>
    <x v="157"/>
  </r>
  <r>
    <x v="169"/>
    <x v="158"/>
  </r>
  <r>
    <x v="170"/>
    <x v="159"/>
  </r>
  <r>
    <x v="171"/>
    <x v="160"/>
  </r>
  <r>
    <x v="172"/>
    <x v="161"/>
  </r>
  <r>
    <x v="173"/>
    <x v="162"/>
  </r>
  <r>
    <x v="174"/>
    <x v="163"/>
  </r>
  <r>
    <x v="175"/>
    <x v="164"/>
  </r>
  <r>
    <x v="176"/>
    <x v="165"/>
  </r>
  <r>
    <x v="177"/>
    <x v="166"/>
  </r>
  <r>
    <x v="178"/>
    <x v="167"/>
  </r>
  <r>
    <x v="179"/>
    <x v="168"/>
  </r>
  <r>
    <x v="180"/>
    <x v="169"/>
  </r>
  <r>
    <x v="181"/>
    <x v="170"/>
  </r>
  <r>
    <x v="182"/>
    <x v="171"/>
  </r>
  <r>
    <x v="183"/>
    <x v="172"/>
  </r>
  <r>
    <x v="184"/>
    <x v="173"/>
  </r>
  <r>
    <x v="185"/>
    <x v="174"/>
  </r>
  <r>
    <x v="186"/>
    <x v="175"/>
  </r>
  <r>
    <x v="187"/>
    <x v="176"/>
  </r>
  <r>
    <x v="188"/>
    <x v="177"/>
  </r>
  <r>
    <x v="189"/>
    <x v="178"/>
  </r>
  <r>
    <x v="190"/>
    <x v="179"/>
  </r>
  <r>
    <x v="191"/>
    <x v="180"/>
  </r>
  <r>
    <x v="192"/>
    <x v="181"/>
  </r>
  <r>
    <x v="193"/>
    <x v="182"/>
  </r>
  <r>
    <x v="194"/>
    <x v="183"/>
  </r>
  <r>
    <x v="195"/>
    <x v="184"/>
  </r>
  <r>
    <x v="196"/>
    <x v="185"/>
  </r>
  <r>
    <x v="197"/>
    <x v="186"/>
  </r>
  <r>
    <x v="198"/>
    <x v="187"/>
  </r>
  <r>
    <x v="199"/>
    <x v="188"/>
  </r>
  <r>
    <x v="200"/>
    <x v="189"/>
  </r>
  <r>
    <x v="201"/>
    <x v="190"/>
  </r>
  <r>
    <x v="202"/>
    <x v="191"/>
  </r>
  <r>
    <x v="203"/>
    <x v="192"/>
  </r>
  <r>
    <x v="204"/>
    <x v="193"/>
  </r>
  <r>
    <x v="205"/>
    <x v="194"/>
  </r>
  <r>
    <x v="206"/>
    <x v="195"/>
  </r>
  <r>
    <x v="207"/>
    <x v="196"/>
  </r>
  <r>
    <x v="208"/>
    <x v="197"/>
  </r>
  <r>
    <x v="209"/>
    <x v="198"/>
  </r>
  <r>
    <x v="210"/>
    <x v="199"/>
  </r>
  <r>
    <x v="211"/>
    <x v="200"/>
  </r>
  <r>
    <x v="212"/>
    <x v="201"/>
  </r>
  <r>
    <x v="213"/>
    <x v="202"/>
  </r>
  <r>
    <x v="214"/>
    <x v="203"/>
  </r>
  <r>
    <x v="215"/>
    <x v="204"/>
  </r>
  <r>
    <x v="216"/>
    <x v="205"/>
  </r>
  <r>
    <x v="217"/>
    <x v="206"/>
  </r>
  <r>
    <x v="218"/>
    <x v="207"/>
  </r>
  <r>
    <x v="219"/>
    <x v="208"/>
  </r>
  <r>
    <x v="220"/>
    <x v="209"/>
  </r>
  <r>
    <x v="221"/>
    <x v="210"/>
  </r>
  <r>
    <x v="222"/>
    <x v="211"/>
  </r>
  <r>
    <x v="223"/>
    <x v="212"/>
  </r>
  <r>
    <x v="224"/>
    <x v="213"/>
  </r>
  <r>
    <x v="225"/>
    <x v="214"/>
  </r>
  <r>
    <x v="226"/>
    <x v="215"/>
  </r>
  <r>
    <x v="227"/>
    <x v="216"/>
  </r>
  <r>
    <x v="228"/>
    <x v="217"/>
  </r>
  <r>
    <x v="229"/>
    <x v="218"/>
  </r>
  <r>
    <x v="230"/>
    <x v="219"/>
  </r>
  <r>
    <x v="231"/>
    <x v="220"/>
  </r>
  <r>
    <x v="232"/>
    <x v="221"/>
  </r>
  <r>
    <x v="233"/>
    <x v="222"/>
  </r>
  <r>
    <x v="234"/>
    <x v="223"/>
  </r>
  <r>
    <x v="235"/>
    <x v="224"/>
  </r>
  <r>
    <x v="236"/>
    <x v="225"/>
  </r>
  <r>
    <x v="237"/>
    <x v="226"/>
  </r>
  <r>
    <x v="238"/>
    <x v="227"/>
  </r>
  <r>
    <x v="239"/>
    <x v="228"/>
  </r>
  <r>
    <x v="240"/>
    <x v="229"/>
  </r>
  <r>
    <x v="241"/>
    <x v="230"/>
  </r>
  <r>
    <x v="242"/>
    <x v="231"/>
  </r>
  <r>
    <x v="243"/>
    <x v="232"/>
  </r>
  <r>
    <x v="244"/>
    <x v="233"/>
  </r>
  <r>
    <x v="245"/>
    <x v="234"/>
  </r>
  <r>
    <x v="246"/>
    <x v="235"/>
  </r>
  <r>
    <x v="247"/>
    <x v="236"/>
  </r>
  <r>
    <x v="248"/>
    <x v="237"/>
  </r>
  <r>
    <x v="249"/>
    <x v="238"/>
  </r>
  <r>
    <x v="250"/>
    <x v="239"/>
  </r>
  <r>
    <x v="251"/>
    <x v="240"/>
  </r>
  <r>
    <x v="252"/>
    <x v="241"/>
  </r>
  <r>
    <x v="253"/>
    <x v="242"/>
  </r>
  <r>
    <x v="254"/>
    <x v="243"/>
  </r>
  <r>
    <x v="255"/>
    <x v="244"/>
  </r>
  <r>
    <x v="256"/>
    <x v="245"/>
  </r>
  <r>
    <x v="257"/>
    <x v="246"/>
  </r>
  <r>
    <x v="258"/>
    <x v="247"/>
  </r>
  <r>
    <x v="259"/>
    <x v="248"/>
  </r>
  <r>
    <x v="260"/>
    <x v="249"/>
  </r>
  <r>
    <x v="261"/>
    <x v="250"/>
  </r>
  <r>
    <x v="262"/>
    <x v="251"/>
  </r>
  <r>
    <x v="263"/>
    <x v="252"/>
  </r>
  <r>
    <x v="264"/>
    <x v="253"/>
  </r>
  <r>
    <x v="265"/>
    <x v="254"/>
  </r>
  <r>
    <x v="266"/>
    <x v="255"/>
  </r>
  <r>
    <x v="267"/>
    <x v="256"/>
  </r>
  <r>
    <x v="268"/>
    <x v="257"/>
  </r>
  <r>
    <x v="269"/>
    <x v="258"/>
  </r>
  <r>
    <x v="270"/>
    <x v="259"/>
  </r>
  <r>
    <x v="271"/>
    <x v="260"/>
  </r>
  <r>
    <x v="272"/>
    <x v="261"/>
  </r>
  <r>
    <x v="273"/>
    <x v="262"/>
  </r>
  <r>
    <x v="274"/>
    <x v="263"/>
  </r>
  <r>
    <x v="275"/>
    <x v="264"/>
  </r>
  <r>
    <x v="276"/>
    <x v="265"/>
  </r>
  <r>
    <x v="277"/>
    <x v="266"/>
  </r>
  <r>
    <x v="278"/>
    <x v="267"/>
  </r>
  <r>
    <x v="279"/>
    <x v="268"/>
  </r>
  <r>
    <x v="280"/>
    <x v="269"/>
  </r>
  <r>
    <x v="281"/>
    <x v="270"/>
  </r>
  <r>
    <x v="282"/>
    <x v="271"/>
  </r>
  <r>
    <x v="283"/>
    <x v="272"/>
  </r>
  <r>
    <x v="284"/>
    <x v="273"/>
  </r>
  <r>
    <x v="285"/>
    <x v="274"/>
  </r>
  <r>
    <x v="286"/>
    <x v="275"/>
  </r>
  <r>
    <x v="287"/>
    <x v="276"/>
  </r>
  <r>
    <x v="288"/>
    <x v="277"/>
  </r>
  <r>
    <x v="289"/>
    <x v="278"/>
  </r>
  <r>
    <x v="290"/>
    <x v="279"/>
  </r>
  <r>
    <x v="291"/>
    <x v="280"/>
  </r>
  <r>
    <x v="292"/>
    <x v="281"/>
  </r>
  <r>
    <x v="293"/>
    <x v="282"/>
  </r>
  <r>
    <x v="294"/>
    <x v="283"/>
  </r>
  <r>
    <x v="295"/>
    <x v="284"/>
  </r>
  <r>
    <x v="296"/>
    <x v="285"/>
  </r>
  <r>
    <x v="297"/>
    <x v="286"/>
  </r>
  <r>
    <x v="298"/>
    <x v="287"/>
  </r>
  <r>
    <x v="299"/>
    <x v="288"/>
  </r>
  <r>
    <x v="300"/>
    <x v="289"/>
  </r>
  <r>
    <x v="301"/>
    <x v="290"/>
  </r>
  <r>
    <x v="302"/>
    <x v="291"/>
  </r>
  <r>
    <x v="303"/>
    <x v="292"/>
  </r>
  <r>
    <x v="304"/>
    <x v="293"/>
  </r>
  <r>
    <x v="305"/>
    <x v="294"/>
  </r>
  <r>
    <x v="306"/>
    <x v="295"/>
  </r>
  <r>
    <x v="307"/>
    <x v="296"/>
  </r>
  <r>
    <x v="308"/>
    <x v="297"/>
  </r>
  <r>
    <x v="309"/>
    <x v="298"/>
  </r>
  <r>
    <x v="310"/>
    <x v="299"/>
  </r>
  <r>
    <x v="311"/>
    <x v="300"/>
  </r>
  <r>
    <x v="312"/>
    <x v="301"/>
  </r>
  <r>
    <x v="313"/>
    <x v="302"/>
  </r>
  <r>
    <x v="314"/>
    <x v="303"/>
  </r>
  <r>
    <x v="315"/>
    <x v="304"/>
  </r>
  <r>
    <x v="316"/>
    <x v="305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  <r>
    <x v="328"/>
    <x v="317"/>
  </r>
  <r>
    <x v="329"/>
    <x v="318"/>
  </r>
  <r>
    <x v="330"/>
    <x v="319"/>
  </r>
  <r>
    <x v="331"/>
    <x v="320"/>
  </r>
  <r>
    <x v="332"/>
    <x v="321"/>
  </r>
  <r>
    <x v="333"/>
    <x v="322"/>
  </r>
  <r>
    <x v="334"/>
    <x v="323"/>
  </r>
  <r>
    <x v="335"/>
    <x v="324"/>
  </r>
  <r>
    <x v="336"/>
    <x v="325"/>
  </r>
  <r>
    <x v="337"/>
    <x v="326"/>
  </r>
  <r>
    <x v="338"/>
    <x v="327"/>
  </r>
  <r>
    <x v="339"/>
    <x v="328"/>
  </r>
  <r>
    <x v="340"/>
    <x v="329"/>
  </r>
  <r>
    <x v="341"/>
    <x v="330"/>
  </r>
  <r>
    <x v="342"/>
    <x v="331"/>
  </r>
  <r>
    <x v="343"/>
    <x v="332"/>
  </r>
  <r>
    <x v="344"/>
    <x v="333"/>
  </r>
  <r>
    <x v="345"/>
    <x v="334"/>
  </r>
  <r>
    <x v="346"/>
    <x v="335"/>
  </r>
  <r>
    <x v="347"/>
    <x v="336"/>
  </r>
  <r>
    <x v="348"/>
    <x v="337"/>
  </r>
  <r>
    <x v="349"/>
    <x v="338"/>
  </r>
  <r>
    <x v="350"/>
    <x v="339"/>
  </r>
  <r>
    <x v="351"/>
    <x v="340"/>
  </r>
  <r>
    <x v="352"/>
    <x v="341"/>
  </r>
  <r>
    <x v="353"/>
    <x v="342"/>
  </r>
  <r>
    <x v="354"/>
    <x v="343"/>
  </r>
  <r>
    <x v="355"/>
    <x v="344"/>
  </r>
  <r>
    <x v="356"/>
    <x v="345"/>
  </r>
  <r>
    <x v="357"/>
    <x v="346"/>
  </r>
  <r>
    <x v="358"/>
    <x v="347"/>
  </r>
  <r>
    <x v="359"/>
    <x v="348"/>
  </r>
  <r>
    <x v="360"/>
    <x v="349"/>
  </r>
  <r>
    <x v="361"/>
    <x v="350"/>
  </r>
  <r>
    <x v="362"/>
    <x v="351"/>
  </r>
  <r>
    <x v="363"/>
    <x v="352"/>
  </r>
  <r>
    <x v="364"/>
    <x v="353"/>
  </r>
  <r>
    <x v="365"/>
    <x v="354"/>
  </r>
  <r>
    <x v="366"/>
    <x v="355"/>
  </r>
  <r>
    <x v="367"/>
    <x v="356"/>
  </r>
  <r>
    <x v="368"/>
    <x v="357"/>
  </r>
  <r>
    <x v="369"/>
    <x v="358"/>
  </r>
  <r>
    <x v="370"/>
    <x v="359"/>
  </r>
  <r>
    <x v="371"/>
    <x v="360"/>
  </r>
  <r>
    <x v="372"/>
    <x v="361"/>
  </r>
  <r>
    <x v="373"/>
    <x v="362"/>
  </r>
  <r>
    <x v="374"/>
    <x v="363"/>
  </r>
  <r>
    <x v="375"/>
    <x v="364"/>
  </r>
  <r>
    <x v="376"/>
    <x v="365"/>
  </r>
  <r>
    <x v="377"/>
    <x v="366"/>
  </r>
  <r>
    <x v="378"/>
    <x v="367"/>
  </r>
  <r>
    <x v="379"/>
    <x v="368"/>
  </r>
  <r>
    <x v="380"/>
    <x v="369"/>
  </r>
  <r>
    <x v="381"/>
    <x v="370"/>
  </r>
  <r>
    <x v="382"/>
    <x v="371"/>
  </r>
  <r>
    <x v="383"/>
    <x v="372"/>
  </r>
  <r>
    <x v="384"/>
    <x v="373"/>
  </r>
  <r>
    <x v="385"/>
    <x v="374"/>
  </r>
  <r>
    <x v="386"/>
    <x v="375"/>
  </r>
  <r>
    <x v="387"/>
    <x v="376"/>
  </r>
  <r>
    <x v="388"/>
    <x v="377"/>
  </r>
  <r>
    <x v="389"/>
    <x v="378"/>
  </r>
  <r>
    <x v="390"/>
    <x v="379"/>
  </r>
  <r>
    <x v="391"/>
    <x v="380"/>
  </r>
  <r>
    <x v="392"/>
    <x v="381"/>
  </r>
  <r>
    <x v="393"/>
    <x v="382"/>
  </r>
  <r>
    <x v="394"/>
    <x v="383"/>
  </r>
  <r>
    <x v="395"/>
    <x v="384"/>
  </r>
  <r>
    <x v="396"/>
    <x v="385"/>
  </r>
  <r>
    <x v="397"/>
    <x v="386"/>
  </r>
  <r>
    <x v="398"/>
    <x v="387"/>
  </r>
  <r>
    <x v="399"/>
    <x v="388"/>
  </r>
  <r>
    <x v="400"/>
    <x v="389"/>
  </r>
  <r>
    <x v="401"/>
    <x v="390"/>
  </r>
  <r>
    <x v="402"/>
    <x v="391"/>
  </r>
  <r>
    <x v="403"/>
    <x v="392"/>
  </r>
  <r>
    <x v="404"/>
    <x v="393"/>
  </r>
  <r>
    <x v="405"/>
    <x v="394"/>
  </r>
  <r>
    <x v="406"/>
    <x v="395"/>
  </r>
  <r>
    <x v="407"/>
    <x v="396"/>
  </r>
  <r>
    <x v="408"/>
    <x v="397"/>
  </r>
  <r>
    <x v="409"/>
    <x v="398"/>
  </r>
  <r>
    <x v="410"/>
    <x v="399"/>
  </r>
  <r>
    <x v="411"/>
    <x v="400"/>
  </r>
  <r>
    <x v="412"/>
    <x v="401"/>
  </r>
  <r>
    <x v="413"/>
    <x v="402"/>
  </r>
  <r>
    <x v="414"/>
    <x v="403"/>
  </r>
  <r>
    <x v="415"/>
    <x v="404"/>
  </r>
  <r>
    <x v="416"/>
    <x v="405"/>
  </r>
  <r>
    <x v="417"/>
    <x v="406"/>
  </r>
  <r>
    <x v="418"/>
    <x v="407"/>
  </r>
  <r>
    <x v="419"/>
    <x v="408"/>
  </r>
  <r>
    <x v="420"/>
    <x v="409"/>
  </r>
  <r>
    <x v="421"/>
    <x v="410"/>
  </r>
  <r>
    <x v="422"/>
    <x v="411"/>
  </r>
  <r>
    <x v="423"/>
    <x v="412"/>
  </r>
  <r>
    <x v="424"/>
    <x v="413"/>
  </r>
  <r>
    <x v="425"/>
    <x v="414"/>
  </r>
  <r>
    <x v="426"/>
    <x v="415"/>
  </r>
  <r>
    <x v="427"/>
    <x v="416"/>
  </r>
  <r>
    <x v="428"/>
    <x v="417"/>
  </r>
  <r>
    <x v="429"/>
    <x v="418"/>
  </r>
  <r>
    <x v="430"/>
    <x v="419"/>
  </r>
  <r>
    <x v="431"/>
    <x v="420"/>
  </r>
  <r>
    <x v="432"/>
    <x v="421"/>
  </r>
  <r>
    <x v="433"/>
    <x v="422"/>
  </r>
  <r>
    <x v="434"/>
    <x v="423"/>
  </r>
  <r>
    <x v="435"/>
    <x v="424"/>
  </r>
  <r>
    <x v="436"/>
    <x v="425"/>
  </r>
  <r>
    <x v="437"/>
    <x v="426"/>
  </r>
  <r>
    <x v="438"/>
    <x v="427"/>
  </r>
  <r>
    <x v="439"/>
    <x v="428"/>
  </r>
  <r>
    <x v="440"/>
    <x v="429"/>
  </r>
  <r>
    <x v="441"/>
    <x v="430"/>
  </r>
  <r>
    <x v="442"/>
    <x v="431"/>
  </r>
  <r>
    <x v="443"/>
    <x v="432"/>
  </r>
  <r>
    <x v="444"/>
    <x v="433"/>
  </r>
  <r>
    <x v="445"/>
    <x v="434"/>
  </r>
  <r>
    <x v="446"/>
    <x v="435"/>
  </r>
  <r>
    <x v="447"/>
    <x v="436"/>
  </r>
  <r>
    <x v="448"/>
    <x v="437"/>
  </r>
  <r>
    <x v="449"/>
    <x v="438"/>
  </r>
  <r>
    <x v="450"/>
    <x v="439"/>
  </r>
  <r>
    <x v="451"/>
    <x v="440"/>
  </r>
  <r>
    <x v="452"/>
    <x v="441"/>
  </r>
  <r>
    <x v="453"/>
    <x v="442"/>
  </r>
  <r>
    <x v="454"/>
    <x v="443"/>
  </r>
  <r>
    <x v="455"/>
    <x v="444"/>
  </r>
  <r>
    <x v="456"/>
    <x v="445"/>
  </r>
  <r>
    <x v="457"/>
    <x v="446"/>
  </r>
  <r>
    <x v="458"/>
    <x v="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75C87-00B8-4082-B03D-D888AEC42942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multiplier">
  <location ref="W1:X450" firstHeaderRow="1" firstDataRow="1" firstDataCol="1"/>
  <pivotFields count="2">
    <pivotField dataField="1" showAll="0"/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dataFields count="1">
    <dataField name="最小值项:level" fld="0" subtotal="min" baseField="1" baseItem="0"/>
  </dataFields>
  <formats count="44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7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6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5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2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2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0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8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4">
      <pivotArea dataOnly="0" labelOnly="1" fieldPosition="0">
        <references count="1">
          <reference field="1" count="48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121"/>
  <sheetViews>
    <sheetView tabSelected="1" workbookViewId="0">
      <selection activeCell="R43" sqref="R43"/>
    </sheetView>
  </sheetViews>
  <sheetFormatPr defaultRowHeight="16.5"/>
  <cols>
    <col min="1" max="2" width="9" style="19"/>
    <col min="3" max="4" width="5.5" style="19" bestFit="1" customWidth="1"/>
    <col min="5" max="16384" width="9" style="19"/>
  </cols>
  <sheetData>
    <row r="1" spans="1:5" s="22" customFormat="1">
      <c r="A1" s="29" t="s">
        <v>0</v>
      </c>
      <c r="B1" s="29" t="s">
        <v>1</v>
      </c>
      <c r="C1" s="29" t="s">
        <v>34</v>
      </c>
      <c r="D1" s="29" t="s">
        <v>35</v>
      </c>
      <c r="E1" s="22" t="s">
        <v>301</v>
      </c>
    </row>
    <row r="2" spans="1:5">
      <c r="A2" s="19">
        <v>1</v>
      </c>
      <c r="B2" s="19">
        <v>0</v>
      </c>
      <c r="C2" s="19">
        <v>0</v>
      </c>
      <c r="D2" s="19">
        <v>0</v>
      </c>
      <c r="E2" s="19">
        <v>0</v>
      </c>
    </row>
    <row r="3" spans="1:5">
      <c r="A3" s="19">
        <v>5</v>
      </c>
      <c r="B3" s="19">
        <v>50</v>
      </c>
      <c r="C3" s="19">
        <v>2000</v>
      </c>
      <c r="D3" s="19">
        <v>2050</v>
      </c>
      <c r="E3" s="19">
        <f>A3-A2</f>
        <v>4</v>
      </c>
    </row>
    <row r="4" spans="1:5">
      <c r="A4" s="19">
        <v>12</v>
      </c>
      <c r="B4" s="19">
        <v>50</v>
      </c>
      <c r="C4" s="19">
        <v>2000</v>
      </c>
      <c r="D4" s="19">
        <v>2100</v>
      </c>
      <c r="E4" s="19">
        <f t="shared" ref="E4:E67" si="0">A4-A3</f>
        <v>7</v>
      </c>
    </row>
    <row r="5" spans="1:5">
      <c r="A5" s="19">
        <v>27</v>
      </c>
      <c r="B5" s="19">
        <v>50</v>
      </c>
      <c r="C5" s="19">
        <v>2000</v>
      </c>
      <c r="D5" s="19">
        <v>2150</v>
      </c>
      <c r="E5" s="19">
        <f t="shared" si="0"/>
        <v>15</v>
      </c>
    </row>
    <row r="6" spans="1:5">
      <c r="A6" s="19">
        <v>47</v>
      </c>
      <c r="B6" s="19">
        <v>50</v>
      </c>
      <c r="C6" s="19">
        <v>2000</v>
      </c>
      <c r="D6" s="19">
        <v>2200</v>
      </c>
      <c r="E6" s="19">
        <f t="shared" si="0"/>
        <v>20</v>
      </c>
    </row>
    <row r="7" spans="1:5">
      <c r="A7" s="19">
        <v>67</v>
      </c>
      <c r="B7" s="19">
        <v>50</v>
      </c>
      <c r="C7" s="19">
        <v>2000</v>
      </c>
      <c r="D7" s="19">
        <v>2250</v>
      </c>
      <c r="E7" s="19">
        <f t="shared" si="0"/>
        <v>20</v>
      </c>
    </row>
    <row r="8" spans="1:5">
      <c r="A8" s="19">
        <v>87</v>
      </c>
      <c r="B8" s="19">
        <v>50</v>
      </c>
      <c r="C8" s="19">
        <v>2000</v>
      </c>
      <c r="D8" s="19">
        <v>2300</v>
      </c>
      <c r="E8" s="19">
        <f t="shared" si="0"/>
        <v>20</v>
      </c>
    </row>
    <row r="9" spans="1:5">
      <c r="A9" s="19">
        <v>107</v>
      </c>
      <c r="B9" s="19">
        <v>50</v>
      </c>
      <c r="C9" s="19">
        <v>2000</v>
      </c>
      <c r="D9" s="19">
        <v>2350</v>
      </c>
      <c r="E9" s="19">
        <f t="shared" si="0"/>
        <v>20</v>
      </c>
    </row>
    <row r="10" spans="1:5">
      <c r="A10" s="19">
        <v>127</v>
      </c>
      <c r="B10" s="19">
        <v>50</v>
      </c>
      <c r="C10" s="19">
        <v>2000</v>
      </c>
      <c r="D10" s="19">
        <v>2400</v>
      </c>
      <c r="E10" s="19">
        <f t="shared" si="0"/>
        <v>20</v>
      </c>
    </row>
    <row r="11" spans="1:5">
      <c r="A11" s="19">
        <v>147</v>
      </c>
      <c r="B11" s="19">
        <v>50</v>
      </c>
      <c r="C11" s="19">
        <v>2000</v>
      </c>
      <c r="D11" s="19">
        <v>2450</v>
      </c>
      <c r="E11" s="19">
        <f t="shared" si="0"/>
        <v>20</v>
      </c>
    </row>
    <row r="12" spans="1:5">
      <c r="A12" s="19">
        <v>167</v>
      </c>
      <c r="B12" s="19">
        <v>50</v>
      </c>
      <c r="C12" s="19">
        <v>2000</v>
      </c>
      <c r="D12" s="19">
        <v>2500</v>
      </c>
      <c r="E12" s="19">
        <f t="shared" si="0"/>
        <v>20</v>
      </c>
    </row>
    <row r="13" spans="1:5">
      <c r="A13" s="19">
        <v>187</v>
      </c>
      <c r="B13" s="19">
        <v>50</v>
      </c>
      <c r="C13" s="19">
        <v>2000</v>
      </c>
      <c r="D13" s="19">
        <v>2550</v>
      </c>
      <c r="E13" s="19">
        <f t="shared" si="0"/>
        <v>20</v>
      </c>
    </row>
    <row r="14" spans="1:5">
      <c r="A14" s="19">
        <v>207</v>
      </c>
      <c r="B14" s="19">
        <v>50</v>
      </c>
      <c r="C14" s="19">
        <v>2000</v>
      </c>
      <c r="D14" s="19">
        <v>2600</v>
      </c>
      <c r="E14" s="19">
        <f t="shared" si="0"/>
        <v>20</v>
      </c>
    </row>
    <row r="15" spans="1:5">
      <c r="A15" s="19">
        <v>227</v>
      </c>
      <c r="B15" s="19">
        <v>50</v>
      </c>
      <c r="C15" s="19">
        <v>2000</v>
      </c>
      <c r="D15" s="19">
        <v>2650</v>
      </c>
      <c r="E15" s="19">
        <f t="shared" si="0"/>
        <v>20</v>
      </c>
    </row>
    <row r="16" spans="1:5">
      <c r="A16" s="19">
        <v>247</v>
      </c>
      <c r="B16" s="19">
        <v>50</v>
      </c>
      <c r="C16" s="19">
        <v>2000</v>
      </c>
      <c r="D16" s="19">
        <v>2700</v>
      </c>
      <c r="E16" s="19">
        <f t="shared" si="0"/>
        <v>20</v>
      </c>
    </row>
    <row r="17" spans="1:5">
      <c r="A17" s="19">
        <v>272</v>
      </c>
      <c r="B17" s="19">
        <v>50</v>
      </c>
      <c r="C17" s="19">
        <v>2000</v>
      </c>
      <c r="D17" s="19">
        <v>2750</v>
      </c>
      <c r="E17" s="19">
        <f t="shared" si="0"/>
        <v>25</v>
      </c>
    </row>
    <row r="18" spans="1:5">
      <c r="A18" s="19">
        <v>297</v>
      </c>
      <c r="B18" s="19">
        <v>50</v>
      </c>
      <c r="C18" s="19">
        <v>2000</v>
      </c>
      <c r="D18" s="19">
        <v>2800</v>
      </c>
      <c r="E18" s="19">
        <f t="shared" si="0"/>
        <v>25</v>
      </c>
    </row>
    <row r="19" spans="1:5">
      <c r="A19" s="19">
        <v>322</v>
      </c>
      <c r="B19" s="19">
        <v>50</v>
      </c>
      <c r="C19" s="19">
        <v>2000</v>
      </c>
      <c r="D19" s="19">
        <v>2850</v>
      </c>
      <c r="E19" s="19">
        <f t="shared" si="0"/>
        <v>25</v>
      </c>
    </row>
    <row r="20" spans="1:5">
      <c r="A20" s="19">
        <v>342</v>
      </c>
      <c r="B20" s="19">
        <v>50</v>
      </c>
      <c r="C20" s="19">
        <v>2000</v>
      </c>
      <c r="D20" s="19">
        <v>2900</v>
      </c>
      <c r="E20" s="19">
        <f t="shared" si="0"/>
        <v>20</v>
      </c>
    </row>
    <row r="21" spans="1:5">
      <c r="A21" s="19">
        <v>367</v>
      </c>
      <c r="B21" s="19">
        <v>50</v>
      </c>
      <c r="C21" s="19">
        <v>2000</v>
      </c>
      <c r="D21" s="19">
        <v>2950</v>
      </c>
      <c r="E21" s="19">
        <f t="shared" si="0"/>
        <v>25</v>
      </c>
    </row>
    <row r="22" spans="1:5">
      <c r="A22" s="19">
        <v>392</v>
      </c>
      <c r="B22" s="19">
        <v>50</v>
      </c>
      <c r="C22" s="19">
        <v>2000</v>
      </c>
      <c r="D22" s="19">
        <v>3000</v>
      </c>
      <c r="E22" s="19">
        <f t="shared" si="0"/>
        <v>25</v>
      </c>
    </row>
    <row r="23" spans="1:5">
      <c r="A23" s="19">
        <v>417</v>
      </c>
      <c r="B23" s="19">
        <v>50</v>
      </c>
      <c r="C23" s="19">
        <v>2000</v>
      </c>
      <c r="D23" s="19">
        <v>3050</v>
      </c>
      <c r="E23" s="19">
        <f t="shared" si="0"/>
        <v>25</v>
      </c>
    </row>
    <row r="24" spans="1:5">
      <c r="A24" s="19">
        <v>442</v>
      </c>
      <c r="B24" s="19">
        <v>50</v>
      </c>
      <c r="C24" s="19">
        <v>2000</v>
      </c>
      <c r="D24" s="19">
        <v>3100</v>
      </c>
      <c r="E24" s="19">
        <f t="shared" si="0"/>
        <v>25</v>
      </c>
    </row>
    <row r="25" spans="1:5">
      <c r="A25" s="19">
        <v>467</v>
      </c>
      <c r="B25" s="19">
        <v>50</v>
      </c>
      <c r="C25" s="19">
        <v>2000</v>
      </c>
      <c r="D25" s="19">
        <v>3150</v>
      </c>
      <c r="E25" s="19">
        <f t="shared" si="0"/>
        <v>25</v>
      </c>
    </row>
    <row r="26" spans="1:5">
      <c r="A26" s="19">
        <v>492</v>
      </c>
      <c r="B26" s="19">
        <v>50</v>
      </c>
      <c r="C26" s="19">
        <v>2000</v>
      </c>
      <c r="D26" s="19">
        <v>3200</v>
      </c>
      <c r="E26" s="19">
        <f t="shared" si="0"/>
        <v>25</v>
      </c>
    </row>
    <row r="27" spans="1:5">
      <c r="A27" s="19">
        <v>517</v>
      </c>
      <c r="B27" s="19">
        <v>50</v>
      </c>
      <c r="C27" s="19">
        <v>2000</v>
      </c>
      <c r="D27" s="19">
        <v>3250</v>
      </c>
      <c r="E27" s="19">
        <f t="shared" si="0"/>
        <v>25</v>
      </c>
    </row>
    <row r="28" spans="1:5">
      <c r="A28" s="19">
        <v>542</v>
      </c>
      <c r="B28" s="19">
        <v>50</v>
      </c>
      <c r="C28" s="19">
        <v>2000</v>
      </c>
      <c r="D28" s="19">
        <v>3300</v>
      </c>
      <c r="E28" s="19">
        <f t="shared" si="0"/>
        <v>25</v>
      </c>
    </row>
    <row r="29" spans="1:5">
      <c r="A29" s="19">
        <v>567</v>
      </c>
      <c r="B29" s="19">
        <v>50</v>
      </c>
      <c r="C29" s="19">
        <v>2000</v>
      </c>
      <c r="D29" s="19">
        <v>3350</v>
      </c>
      <c r="E29" s="19">
        <f t="shared" si="0"/>
        <v>25</v>
      </c>
    </row>
    <row r="30" spans="1:5">
      <c r="A30" s="19">
        <v>592</v>
      </c>
      <c r="B30" s="19">
        <v>50</v>
      </c>
      <c r="C30" s="19">
        <v>2000</v>
      </c>
      <c r="D30" s="19">
        <v>3400</v>
      </c>
      <c r="E30" s="19">
        <f t="shared" si="0"/>
        <v>25</v>
      </c>
    </row>
    <row r="31" spans="1:5">
      <c r="A31" s="19">
        <v>617</v>
      </c>
      <c r="B31" s="19">
        <v>50</v>
      </c>
      <c r="C31" s="19">
        <v>2000</v>
      </c>
      <c r="D31" s="19">
        <v>3450</v>
      </c>
      <c r="E31" s="19">
        <f t="shared" si="0"/>
        <v>25</v>
      </c>
    </row>
    <row r="32" spans="1:5">
      <c r="A32" s="19">
        <v>642</v>
      </c>
      <c r="B32" s="19">
        <v>50</v>
      </c>
      <c r="C32" s="19">
        <v>2000</v>
      </c>
      <c r="D32" s="19">
        <v>3500</v>
      </c>
      <c r="E32" s="19">
        <f t="shared" si="0"/>
        <v>25</v>
      </c>
    </row>
    <row r="33" spans="1:5">
      <c r="A33" s="19">
        <v>667</v>
      </c>
      <c r="B33" s="19">
        <v>50</v>
      </c>
      <c r="C33" s="19">
        <v>2000</v>
      </c>
      <c r="D33" s="19">
        <v>3550</v>
      </c>
      <c r="E33" s="19">
        <f t="shared" si="0"/>
        <v>25</v>
      </c>
    </row>
    <row r="34" spans="1:5">
      <c r="A34" s="19">
        <v>692</v>
      </c>
      <c r="B34" s="19">
        <v>50</v>
      </c>
      <c r="C34" s="19">
        <v>2000</v>
      </c>
      <c r="D34" s="19">
        <v>3600</v>
      </c>
      <c r="E34" s="19">
        <f t="shared" si="0"/>
        <v>25</v>
      </c>
    </row>
    <row r="35" spans="1:5">
      <c r="A35" s="19">
        <v>717</v>
      </c>
      <c r="B35" s="19">
        <v>50</v>
      </c>
      <c r="C35" s="19">
        <v>2000</v>
      </c>
      <c r="D35" s="19">
        <v>3650</v>
      </c>
      <c r="E35" s="19">
        <f t="shared" si="0"/>
        <v>25</v>
      </c>
    </row>
    <row r="36" spans="1:5">
      <c r="A36" s="19">
        <v>742</v>
      </c>
      <c r="B36" s="19">
        <v>50</v>
      </c>
      <c r="C36" s="19">
        <v>2000</v>
      </c>
      <c r="D36" s="19">
        <v>3700</v>
      </c>
      <c r="E36" s="19">
        <f t="shared" si="0"/>
        <v>25</v>
      </c>
    </row>
    <row r="37" spans="1:5">
      <c r="A37" s="19">
        <v>767</v>
      </c>
      <c r="B37" s="19">
        <v>50</v>
      </c>
      <c r="C37" s="19">
        <v>2000</v>
      </c>
      <c r="D37" s="19">
        <v>3750</v>
      </c>
      <c r="E37" s="19">
        <f t="shared" si="0"/>
        <v>25</v>
      </c>
    </row>
    <row r="38" spans="1:5">
      <c r="A38" s="19">
        <v>792</v>
      </c>
      <c r="B38" s="19">
        <v>50</v>
      </c>
      <c r="C38" s="19">
        <v>2000</v>
      </c>
      <c r="D38" s="19">
        <v>3800</v>
      </c>
      <c r="E38" s="19">
        <f t="shared" si="0"/>
        <v>25</v>
      </c>
    </row>
    <row r="39" spans="1:5">
      <c r="A39" s="19">
        <v>817</v>
      </c>
      <c r="B39" s="19">
        <v>50</v>
      </c>
      <c r="C39" s="19">
        <v>2000</v>
      </c>
      <c r="D39" s="19">
        <v>3850</v>
      </c>
      <c r="E39" s="19">
        <f t="shared" si="0"/>
        <v>25</v>
      </c>
    </row>
    <row r="40" spans="1:5">
      <c r="A40" s="19">
        <v>842</v>
      </c>
      <c r="B40" s="19">
        <v>50</v>
      </c>
      <c r="C40" s="19">
        <v>2000</v>
      </c>
      <c r="D40" s="19">
        <v>3900</v>
      </c>
      <c r="E40" s="19">
        <f t="shared" si="0"/>
        <v>25</v>
      </c>
    </row>
    <row r="41" spans="1:5">
      <c r="A41" s="19">
        <v>867</v>
      </c>
      <c r="B41" s="19">
        <v>50</v>
      </c>
      <c r="C41" s="19">
        <v>2000</v>
      </c>
      <c r="D41" s="19">
        <v>3950</v>
      </c>
      <c r="E41" s="19">
        <f t="shared" si="0"/>
        <v>25</v>
      </c>
    </row>
    <row r="42" spans="1:5">
      <c r="A42" s="19">
        <v>892</v>
      </c>
      <c r="B42" s="19">
        <v>50</v>
      </c>
      <c r="C42" s="19">
        <v>2000</v>
      </c>
      <c r="D42" s="19">
        <v>4000</v>
      </c>
      <c r="E42" s="19">
        <f t="shared" si="0"/>
        <v>25</v>
      </c>
    </row>
    <row r="43" spans="1:5">
      <c r="A43" s="19">
        <v>917</v>
      </c>
      <c r="B43" s="19">
        <v>50</v>
      </c>
      <c r="C43" s="19">
        <v>2000</v>
      </c>
      <c r="D43" s="19">
        <v>4050</v>
      </c>
      <c r="E43" s="19">
        <f t="shared" si="0"/>
        <v>25</v>
      </c>
    </row>
    <row r="44" spans="1:5">
      <c r="A44" s="19">
        <v>942</v>
      </c>
      <c r="B44" s="19">
        <v>50</v>
      </c>
      <c r="C44" s="19">
        <v>2000</v>
      </c>
      <c r="D44" s="19">
        <v>4100</v>
      </c>
      <c r="E44" s="19">
        <f t="shared" si="0"/>
        <v>25</v>
      </c>
    </row>
    <row r="45" spans="1:5">
      <c r="A45" s="19">
        <v>967</v>
      </c>
      <c r="B45" s="19">
        <v>50</v>
      </c>
      <c r="C45" s="19">
        <v>2000</v>
      </c>
      <c r="D45" s="19">
        <v>4150</v>
      </c>
      <c r="E45" s="19">
        <f t="shared" si="0"/>
        <v>25</v>
      </c>
    </row>
    <row r="46" spans="1:5">
      <c r="A46" s="19">
        <v>992</v>
      </c>
      <c r="B46" s="19">
        <v>50</v>
      </c>
      <c r="C46" s="19">
        <v>2000</v>
      </c>
      <c r="D46" s="19">
        <v>4200</v>
      </c>
      <c r="E46" s="19">
        <f t="shared" si="0"/>
        <v>25</v>
      </c>
    </row>
    <row r="47" spans="1:5">
      <c r="A47" s="19">
        <v>1017</v>
      </c>
      <c r="B47" s="19">
        <v>50</v>
      </c>
      <c r="C47" s="19">
        <v>2000</v>
      </c>
      <c r="D47" s="19">
        <v>4250</v>
      </c>
      <c r="E47" s="19">
        <f t="shared" si="0"/>
        <v>25</v>
      </c>
    </row>
    <row r="48" spans="1:5">
      <c r="A48" s="19">
        <v>1042</v>
      </c>
      <c r="B48" s="19">
        <v>50</v>
      </c>
      <c r="C48" s="19">
        <v>2000</v>
      </c>
      <c r="D48" s="19">
        <v>4300</v>
      </c>
      <c r="E48" s="19">
        <f t="shared" si="0"/>
        <v>25</v>
      </c>
    </row>
    <row r="49" spans="1:5">
      <c r="A49" s="19">
        <v>1067</v>
      </c>
      <c r="B49" s="19">
        <v>50</v>
      </c>
      <c r="C49" s="19">
        <v>2000</v>
      </c>
      <c r="D49" s="19">
        <v>4350</v>
      </c>
      <c r="E49" s="19">
        <f t="shared" si="0"/>
        <v>25</v>
      </c>
    </row>
    <row r="50" spans="1:5">
      <c r="A50" s="19">
        <v>1092</v>
      </c>
      <c r="B50" s="19">
        <v>50</v>
      </c>
      <c r="C50" s="19">
        <v>2000</v>
      </c>
      <c r="D50" s="19">
        <v>4400</v>
      </c>
      <c r="E50" s="19">
        <f t="shared" si="0"/>
        <v>25</v>
      </c>
    </row>
    <row r="51" spans="1:5">
      <c r="A51" s="19">
        <v>1117</v>
      </c>
      <c r="B51" s="19">
        <v>50</v>
      </c>
      <c r="C51" s="19">
        <v>2000</v>
      </c>
      <c r="D51" s="19">
        <v>4450</v>
      </c>
      <c r="E51" s="19">
        <f t="shared" si="0"/>
        <v>25</v>
      </c>
    </row>
    <row r="52" spans="1:5">
      <c r="A52" s="19">
        <v>1142</v>
      </c>
      <c r="B52" s="19">
        <v>50</v>
      </c>
      <c r="C52" s="19">
        <v>2000</v>
      </c>
      <c r="D52" s="19">
        <v>4500</v>
      </c>
      <c r="E52" s="19">
        <f t="shared" si="0"/>
        <v>25</v>
      </c>
    </row>
    <row r="53" spans="1:5">
      <c r="A53" s="19">
        <v>1167</v>
      </c>
      <c r="B53" s="19">
        <v>50</v>
      </c>
      <c r="C53" s="19">
        <v>2000</v>
      </c>
      <c r="D53" s="19">
        <v>4550</v>
      </c>
      <c r="E53" s="19">
        <f t="shared" si="0"/>
        <v>25</v>
      </c>
    </row>
    <row r="54" spans="1:5">
      <c r="A54" s="19">
        <v>1192</v>
      </c>
      <c r="B54" s="19">
        <v>50</v>
      </c>
      <c r="C54" s="19">
        <v>2000</v>
      </c>
      <c r="D54" s="19">
        <v>4600</v>
      </c>
      <c r="E54" s="19">
        <f t="shared" si="0"/>
        <v>25</v>
      </c>
    </row>
    <row r="55" spans="1:5">
      <c r="A55" s="19">
        <v>1217</v>
      </c>
      <c r="B55" s="19">
        <v>50</v>
      </c>
      <c r="C55" s="19">
        <v>2000</v>
      </c>
      <c r="D55" s="19">
        <v>4650</v>
      </c>
      <c r="E55" s="19">
        <f t="shared" si="0"/>
        <v>25</v>
      </c>
    </row>
    <row r="56" spans="1:5">
      <c r="A56" s="19">
        <v>1242</v>
      </c>
      <c r="B56" s="19">
        <v>50</v>
      </c>
      <c r="C56" s="19">
        <v>2000</v>
      </c>
      <c r="D56" s="19">
        <v>4700</v>
      </c>
      <c r="E56" s="19">
        <f t="shared" si="0"/>
        <v>25</v>
      </c>
    </row>
    <row r="57" spans="1:5">
      <c r="A57" s="19">
        <v>1267</v>
      </c>
      <c r="B57" s="19">
        <v>50</v>
      </c>
      <c r="C57" s="19">
        <v>2000</v>
      </c>
      <c r="D57" s="19">
        <v>4750</v>
      </c>
      <c r="E57" s="19">
        <f t="shared" si="0"/>
        <v>25</v>
      </c>
    </row>
    <row r="58" spans="1:5">
      <c r="A58" s="19">
        <v>1292</v>
      </c>
      <c r="B58" s="19">
        <v>50</v>
      </c>
      <c r="C58" s="19">
        <v>2000</v>
      </c>
      <c r="D58" s="19">
        <v>4800</v>
      </c>
      <c r="E58" s="19">
        <f t="shared" si="0"/>
        <v>25</v>
      </c>
    </row>
    <row r="59" spans="1:5">
      <c r="A59" s="19">
        <v>1317</v>
      </c>
      <c r="B59" s="19">
        <v>50</v>
      </c>
      <c r="C59" s="19">
        <v>2000</v>
      </c>
      <c r="D59" s="19">
        <v>4850</v>
      </c>
      <c r="E59" s="19">
        <f t="shared" si="0"/>
        <v>25</v>
      </c>
    </row>
    <row r="60" spans="1:5">
      <c r="A60" s="19">
        <v>1342</v>
      </c>
      <c r="B60" s="19">
        <v>50</v>
      </c>
      <c r="C60" s="19">
        <v>2000</v>
      </c>
      <c r="D60" s="19">
        <v>4900</v>
      </c>
      <c r="E60" s="19">
        <f t="shared" si="0"/>
        <v>25</v>
      </c>
    </row>
    <row r="61" spans="1:5">
      <c r="A61" s="19">
        <v>1367</v>
      </c>
      <c r="B61" s="19">
        <v>50</v>
      </c>
      <c r="C61" s="19">
        <v>2000</v>
      </c>
      <c r="D61" s="19">
        <v>4950</v>
      </c>
      <c r="E61" s="19">
        <f t="shared" si="0"/>
        <v>25</v>
      </c>
    </row>
    <row r="62" spans="1:5">
      <c r="A62" s="19">
        <v>1392</v>
      </c>
      <c r="B62" s="19">
        <v>50</v>
      </c>
      <c r="C62" s="19">
        <v>2000</v>
      </c>
      <c r="D62" s="19">
        <v>5000</v>
      </c>
      <c r="E62" s="19">
        <f t="shared" si="0"/>
        <v>25</v>
      </c>
    </row>
    <row r="63" spans="1:5">
      <c r="A63" s="19">
        <v>1417</v>
      </c>
      <c r="B63" s="19">
        <v>50</v>
      </c>
      <c r="C63" s="19">
        <v>2000</v>
      </c>
      <c r="D63" s="19">
        <v>5050</v>
      </c>
      <c r="E63" s="19">
        <f t="shared" si="0"/>
        <v>25</v>
      </c>
    </row>
    <row r="64" spans="1:5">
      <c r="A64" s="19">
        <v>1442</v>
      </c>
      <c r="B64" s="19">
        <v>50</v>
      </c>
      <c r="C64" s="19">
        <v>2000</v>
      </c>
      <c r="D64" s="19">
        <v>5100</v>
      </c>
      <c r="E64" s="19">
        <f t="shared" si="0"/>
        <v>25</v>
      </c>
    </row>
    <row r="65" spans="1:5">
      <c r="A65" s="19">
        <v>1467</v>
      </c>
      <c r="B65" s="19">
        <v>50</v>
      </c>
      <c r="C65" s="19">
        <v>2000</v>
      </c>
      <c r="D65" s="19">
        <v>5150</v>
      </c>
      <c r="E65" s="19">
        <f t="shared" si="0"/>
        <v>25</v>
      </c>
    </row>
    <row r="66" spans="1:5">
      <c r="A66" s="19">
        <v>1492</v>
      </c>
      <c r="B66" s="19">
        <v>50</v>
      </c>
      <c r="C66" s="19">
        <v>2000</v>
      </c>
      <c r="D66" s="19">
        <v>5200</v>
      </c>
      <c r="E66" s="19">
        <f t="shared" si="0"/>
        <v>25</v>
      </c>
    </row>
    <row r="67" spans="1:5">
      <c r="A67" s="19">
        <v>1517</v>
      </c>
      <c r="B67" s="19">
        <v>50</v>
      </c>
      <c r="C67" s="19">
        <v>2000</v>
      </c>
      <c r="D67" s="19">
        <v>5250</v>
      </c>
      <c r="E67" s="19">
        <f t="shared" si="0"/>
        <v>25</v>
      </c>
    </row>
    <row r="68" spans="1:5">
      <c r="A68" s="19">
        <v>1542</v>
      </c>
      <c r="B68" s="19">
        <v>50</v>
      </c>
      <c r="C68" s="19">
        <v>2000</v>
      </c>
      <c r="D68" s="19">
        <v>5300</v>
      </c>
      <c r="E68" s="19">
        <f t="shared" ref="E68:E131" si="1">A68-A67</f>
        <v>25</v>
      </c>
    </row>
    <row r="69" spans="1:5">
      <c r="A69" s="19">
        <v>1567</v>
      </c>
      <c r="B69" s="19">
        <v>50</v>
      </c>
      <c r="C69" s="19">
        <v>2000</v>
      </c>
      <c r="D69" s="19">
        <v>5350</v>
      </c>
      <c r="E69" s="19">
        <f t="shared" si="1"/>
        <v>25</v>
      </c>
    </row>
    <row r="70" spans="1:5">
      <c r="A70" s="19">
        <v>1592</v>
      </c>
      <c r="B70" s="19">
        <v>50</v>
      </c>
      <c r="C70" s="19">
        <v>2000</v>
      </c>
      <c r="D70" s="19">
        <v>5400</v>
      </c>
      <c r="E70" s="19">
        <f t="shared" si="1"/>
        <v>25</v>
      </c>
    </row>
    <row r="71" spans="1:5">
      <c r="A71" s="19">
        <v>1617</v>
      </c>
      <c r="B71" s="19">
        <v>50</v>
      </c>
      <c r="C71" s="19">
        <v>2000</v>
      </c>
      <c r="D71" s="19">
        <v>5450</v>
      </c>
      <c r="E71" s="19">
        <f t="shared" si="1"/>
        <v>25</v>
      </c>
    </row>
    <row r="72" spans="1:5">
      <c r="A72" s="19">
        <v>1642</v>
      </c>
      <c r="B72" s="19">
        <v>50</v>
      </c>
      <c r="C72" s="19">
        <v>2000</v>
      </c>
      <c r="D72" s="19">
        <v>5500</v>
      </c>
      <c r="E72" s="19">
        <f t="shared" si="1"/>
        <v>25</v>
      </c>
    </row>
    <row r="73" spans="1:5">
      <c r="A73" s="19">
        <v>1667</v>
      </c>
      <c r="B73" s="19">
        <v>50</v>
      </c>
      <c r="C73" s="19">
        <v>2000</v>
      </c>
      <c r="D73" s="19">
        <v>5550</v>
      </c>
      <c r="E73" s="19">
        <f t="shared" si="1"/>
        <v>25</v>
      </c>
    </row>
    <row r="74" spans="1:5">
      <c r="A74" s="19">
        <v>1692</v>
      </c>
      <c r="B74" s="19">
        <v>50</v>
      </c>
      <c r="C74" s="19">
        <v>2000</v>
      </c>
      <c r="D74" s="19">
        <v>5600</v>
      </c>
      <c r="E74" s="19">
        <f t="shared" si="1"/>
        <v>25</v>
      </c>
    </row>
    <row r="75" spans="1:5">
      <c r="A75" s="19">
        <v>1717</v>
      </c>
      <c r="B75" s="19">
        <v>50</v>
      </c>
      <c r="C75" s="19">
        <v>2000</v>
      </c>
      <c r="D75" s="19">
        <v>5650</v>
      </c>
      <c r="E75" s="19">
        <f t="shared" si="1"/>
        <v>25</v>
      </c>
    </row>
    <row r="76" spans="1:5">
      <c r="A76" s="19">
        <v>1742</v>
      </c>
      <c r="B76" s="19">
        <v>50</v>
      </c>
      <c r="C76" s="19">
        <v>2000</v>
      </c>
      <c r="D76" s="19">
        <v>5700</v>
      </c>
      <c r="E76" s="19">
        <f t="shared" si="1"/>
        <v>25</v>
      </c>
    </row>
    <row r="77" spans="1:5">
      <c r="A77" s="19">
        <v>1767</v>
      </c>
      <c r="B77" s="19">
        <v>50</v>
      </c>
      <c r="C77" s="19">
        <v>2000</v>
      </c>
      <c r="D77" s="19">
        <v>5750</v>
      </c>
      <c r="E77" s="19">
        <f t="shared" si="1"/>
        <v>25</v>
      </c>
    </row>
    <row r="78" spans="1:5">
      <c r="A78" s="19">
        <v>1792</v>
      </c>
      <c r="B78" s="19">
        <v>50</v>
      </c>
      <c r="C78" s="19">
        <v>2000</v>
      </c>
      <c r="D78" s="19">
        <v>5800</v>
      </c>
      <c r="E78" s="19">
        <f t="shared" si="1"/>
        <v>25</v>
      </c>
    </row>
    <row r="79" spans="1:5">
      <c r="A79" s="19">
        <v>1817</v>
      </c>
      <c r="B79" s="19">
        <v>50</v>
      </c>
      <c r="C79" s="19">
        <v>2000</v>
      </c>
      <c r="D79" s="19">
        <v>5850</v>
      </c>
      <c r="E79" s="19">
        <f t="shared" si="1"/>
        <v>25</v>
      </c>
    </row>
    <row r="80" spans="1:5">
      <c r="A80" s="19">
        <v>1842</v>
      </c>
      <c r="B80" s="19">
        <v>50</v>
      </c>
      <c r="C80" s="19">
        <v>2000</v>
      </c>
      <c r="D80" s="19">
        <v>5900</v>
      </c>
      <c r="E80" s="19">
        <f t="shared" si="1"/>
        <v>25</v>
      </c>
    </row>
    <row r="81" spans="1:5">
      <c r="A81" s="19">
        <v>1867</v>
      </c>
      <c r="B81" s="19">
        <v>50</v>
      </c>
      <c r="C81" s="19">
        <v>2000</v>
      </c>
      <c r="D81" s="19">
        <v>5950</v>
      </c>
      <c r="E81" s="19">
        <f t="shared" si="1"/>
        <v>25</v>
      </c>
    </row>
    <row r="82" spans="1:5">
      <c r="A82" s="19">
        <v>1892</v>
      </c>
      <c r="B82" s="19">
        <v>50</v>
      </c>
      <c r="C82" s="19">
        <v>2000</v>
      </c>
      <c r="D82" s="19">
        <v>6000</v>
      </c>
      <c r="E82" s="19">
        <f t="shared" si="1"/>
        <v>25</v>
      </c>
    </row>
    <row r="83" spans="1:5">
      <c r="A83" s="19">
        <v>1917</v>
      </c>
      <c r="B83" s="19">
        <v>50</v>
      </c>
      <c r="C83" s="19">
        <v>2000</v>
      </c>
      <c r="D83" s="19">
        <v>6050</v>
      </c>
      <c r="E83" s="19">
        <f t="shared" si="1"/>
        <v>25</v>
      </c>
    </row>
    <row r="84" spans="1:5">
      <c r="A84" s="19">
        <v>1942</v>
      </c>
      <c r="B84" s="19">
        <v>50</v>
      </c>
      <c r="C84" s="19">
        <v>2000</v>
      </c>
      <c r="D84" s="19">
        <v>6100</v>
      </c>
      <c r="E84" s="19">
        <f t="shared" si="1"/>
        <v>25</v>
      </c>
    </row>
    <row r="85" spans="1:5">
      <c r="A85" s="19">
        <v>1967</v>
      </c>
      <c r="B85" s="19">
        <v>50</v>
      </c>
      <c r="C85" s="19">
        <v>2000</v>
      </c>
      <c r="D85" s="19">
        <v>6150</v>
      </c>
      <c r="E85" s="19">
        <f t="shared" si="1"/>
        <v>25</v>
      </c>
    </row>
    <row r="86" spans="1:5">
      <c r="A86" s="19">
        <v>1992</v>
      </c>
      <c r="B86" s="19">
        <v>50</v>
      </c>
      <c r="C86" s="19">
        <v>2000</v>
      </c>
      <c r="D86" s="19">
        <v>6200</v>
      </c>
      <c r="E86" s="19">
        <f t="shared" si="1"/>
        <v>25</v>
      </c>
    </row>
    <row r="87" spans="1:5">
      <c r="A87" s="19">
        <v>2017</v>
      </c>
      <c r="B87" s="19">
        <v>50</v>
      </c>
      <c r="C87" s="19">
        <v>2000</v>
      </c>
      <c r="D87" s="19">
        <v>6250</v>
      </c>
      <c r="E87" s="19">
        <f t="shared" si="1"/>
        <v>25</v>
      </c>
    </row>
    <row r="88" spans="1:5">
      <c r="A88" s="19">
        <v>2042</v>
      </c>
      <c r="B88" s="19">
        <v>50</v>
      </c>
      <c r="C88" s="19">
        <v>2000</v>
      </c>
      <c r="D88" s="19">
        <v>6300</v>
      </c>
      <c r="E88" s="19">
        <f t="shared" si="1"/>
        <v>25</v>
      </c>
    </row>
    <row r="89" spans="1:5">
      <c r="A89" s="19">
        <v>2067</v>
      </c>
      <c r="B89" s="19">
        <v>50</v>
      </c>
      <c r="C89" s="19">
        <v>2000</v>
      </c>
      <c r="D89" s="19">
        <v>6350</v>
      </c>
      <c r="E89" s="19">
        <f t="shared" si="1"/>
        <v>25</v>
      </c>
    </row>
    <row r="90" spans="1:5">
      <c r="A90" s="19">
        <v>2092</v>
      </c>
      <c r="B90" s="19">
        <v>50</v>
      </c>
      <c r="C90" s="19">
        <v>2000</v>
      </c>
      <c r="D90" s="19">
        <v>6400</v>
      </c>
      <c r="E90" s="19">
        <f t="shared" si="1"/>
        <v>25</v>
      </c>
    </row>
    <row r="91" spans="1:5">
      <c r="A91" s="19">
        <v>2117</v>
      </c>
      <c r="B91" s="19">
        <v>50</v>
      </c>
      <c r="C91" s="19">
        <v>2000</v>
      </c>
      <c r="D91" s="19">
        <v>6450</v>
      </c>
      <c r="E91" s="19">
        <f t="shared" si="1"/>
        <v>25</v>
      </c>
    </row>
    <row r="92" spans="1:5">
      <c r="A92" s="19">
        <v>2142</v>
      </c>
      <c r="B92" s="19">
        <v>50</v>
      </c>
      <c r="C92" s="19">
        <v>2000</v>
      </c>
      <c r="D92" s="19">
        <v>6500</v>
      </c>
      <c r="E92" s="19">
        <f t="shared" si="1"/>
        <v>25</v>
      </c>
    </row>
    <row r="93" spans="1:5">
      <c r="A93" s="19">
        <v>2167</v>
      </c>
      <c r="B93" s="19">
        <v>50</v>
      </c>
      <c r="C93" s="19">
        <v>2000</v>
      </c>
      <c r="D93" s="19">
        <v>6550</v>
      </c>
      <c r="E93" s="19">
        <f t="shared" si="1"/>
        <v>25</v>
      </c>
    </row>
    <row r="94" spans="1:5">
      <c r="A94" s="19">
        <v>2192</v>
      </c>
      <c r="B94" s="19">
        <v>50</v>
      </c>
      <c r="C94" s="19">
        <v>2000</v>
      </c>
      <c r="D94" s="19">
        <v>6600</v>
      </c>
      <c r="E94" s="19">
        <f t="shared" si="1"/>
        <v>25</v>
      </c>
    </row>
    <row r="95" spans="1:5">
      <c r="A95" s="19">
        <v>2217</v>
      </c>
      <c r="B95" s="19">
        <v>50</v>
      </c>
      <c r="C95" s="19">
        <v>2000</v>
      </c>
      <c r="D95" s="19">
        <v>6650</v>
      </c>
      <c r="E95" s="19">
        <f t="shared" si="1"/>
        <v>25</v>
      </c>
    </row>
    <row r="96" spans="1:5">
      <c r="A96" s="19">
        <v>2242</v>
      </c>
      <c r="B96" s="19">
        <v>50</v>
      </c>
      <c r="C96" s="19">
        <v>2000</v>
      </c>
      <c r="D96" s="19">
        <v>6700</v>
      </c>
      <c r="E96" s="19">
        <f t="shared" si="1"/>
        <v>25</v>
      </c>
    </row>
    <row r="97" spans="1:5">
      <c r="A97" s="19">
        <v>2267</v>
      </c>
      <c r="B97" s="19">
        <v>50</v>
      </c>
      <c r="C97" s="19">
        <v>2000</v>
      </c>
      <c r="D97" s="19">
        <v>6750</v>
      </c>
      <c r="E97" s="19">
        <f t="shared" si="1"/>
        <v>25</v>
      </c>
    </row>
    <row r="98" spans="1:5">
      <c r="A98" s="19">
        <v>2292</v>
      </c>
      <c r="B98" s="19">
        <v>50</v>
      </c>
      <c r="C98" s="19">
        <v>2000</v>
      </c>
      <c r="D98" s="19">
        <v>6800</v>
      </c>
      <c r="E98" s="19">
        <f t="shared" si="1"/>
        <v>25</v>
      </c>
    </row>
    <row r="99" spans="1:5">
      <c r="A99" s="19">
        <v>2317</v>
      </c>
      <c r="B99" s="19">
        <v>50</v>
      </c>
      <c r="C99" s="19">
        <v>2000</v>
      </c>
      <c r="D99" s="19">
        <v>6850</v>
      </c>
      <c r="E99" s="19">
        <f t="shared" si="1"/>
        <v>25</v>
      </c>
    </row>
    <row r="100" spans="1:5">
      <c r="A100" s="19">
        <v>2342</v>
      </c>
      <c r="B100" s="19">
        <v>50</v>
      </c>
      <c r="C100" s="19">
        <v>2000</v>
      </c>
      <c r="D100" s="19">
        <v>6900</v>
      </c>
      <c r="E100" s="19">
        <f t="shared" si="1"/>
        <v>25</v>
      </c>
    </row>
    <row r="101" spans="1:5">
      <c r="A101" s="19">
        <v>2367</v>
      </c>
      <c r="B101" s="19">
        <v>50</v>
      </c>
      <c r="C101" s="19">
        <v>2000</v>
      </c>
      <c r="D101" s="19">
        <v>6950</v>
      </c>
      <c r="E101" s="19">
        <f t="shared" si="1"/>
        <v>25</v>
      </c>
    </row>
    <row r="102" spans="1:5">
      <c r="A102" s="19">
        <v>2392</v>
      </c>
      <c r="B102" s="19">
        <v>50</v>
      </c>
      <c r="C102" s="19">
        <v>2000</v>
      </c>
      <c r="D102" s="19">
        <v>7000</v>
      </c>
      <c r="E102" s="19">
        <f t="shared" si="1"/>
        <v>25</v>
      </c>
    </row>
    <row r="103" spans="1:5">
      <c r="A103" s="19">
        <v>2417</v>
      </c>
      <c r="B103" s="19">
        <v>50</v>
      </c>
      <c r="C103" s="19">
        <v>2000</v>
      </c>
      <c r="D103" s="19">
        <v>7050</v>
      </c>
      <c r="E103" s="19">
        <f t="shared" si="1"/>
        <v>25</v>
      </c>
    </row>
    <row r="104" spans="1:5">
      <c r="A104" s="19">
        <v>2442</v>
      </c>
      <c r="B104" s="19">
        <v>50</v>
      </c>
      <c r="C104" s="19">
        <v>2000</v>
      </c>
      <c r="D104" s="19">
        <v>7100</v>
      </c>
      <c r="E104" s="19">
        <f t="shared" si="1"/>
        <v>25</v>
      </c>
    </row>
    <row r="105" spans="1:5">
      <c r="A105" s="19">
        <v>2467</v>
      </c>
      <c r="B105" s="19">
        <v>50</v>
      </c>
      <c r="C105" s="19">
        <v>2000</v>
      </c>
      <c r="D105" s="19">
        <v>7150</v>
      </c>
      <c r="E105" s="19">
        <f t="shared" si="1"/>
        <v>25</v>
      </c>
    </row>
    <row r="106" spans="1:5">
      <c r="A106" s="19">
        <v>2492</v>
      </c>
      <c r="B106" s="19">
        <v>50</v>
      </c>
      <c r="C106" s="19">
        <v>2000</v>
      </c>
      <c r="D106" s="19">
        <v>7200</v>
      </c>
      <c r="E106" s="19">
        <f t="shared" si="1"/>
        <v>25</v>
      </c>
    </row>
    <row r="107" spans="1:5">
      <c r="A107" s="19">
        <v>2517</v>
      </c>
      <c r="B107" s="19">
        <v>50</v>
      </c>
      <c r="C107" s="19">
        <v>2000</v>
      </c>
      <c r="D107" s="19">
        <v>7250</v>
      </c>
      <c r="E107" s="19">
        <f t="shared" si="1"/>
        <v>25</v>
      </c>
    </row>
    <row r="108" spans="1:5">
      <c r="A108" s="19">
        <v>2542</v>
      </c>
      <c r="B108" s="19">
        <v>50</v>
      </c>
      <c r="C108" s="19">
        <v>2000</v>
      </c>
      <c r="D108" s="19">
        <v>7300</v>
      </c>
      <c r="E108" s="19">
        <f t="shared" si="1"/>
        <v>25</v>
      </c>
    </row>
    <row r="109" spans="1:5">
      <c r="A109" s="19">
        <v>2567</v>
      </c>
      <c r="B109" s="19">
        <v>50</v>
      </c>
      <c r="C109" s="19">
        <v>2000</v>
      </c>
      <c r="D109" s="19">
        <v>7350</v>
      </c>
      <c r="E109" s="19">
        <f t="shared" si="1"/>
        <v>25</v>
      </c>
    </row>
    <row r="110" spans="1:5">
      <c r="A110" s="19">
        <v>2592</v>
      </c>
      <c r="B110" s="19">
        <v>50</v>
      </c>
      <c r="C110" s="19">
        <v>2000</v>
      </c>
      <c r="D110" s="19">
        <v>7400</v>
      </c>
      <c r="E110" s="19">
        <f t="shared" si="1"/>
        <v>25</v>
      </c>
    </row>
    <row r="111" spans="1:5">
      <c r="A111" s="19">
        <v>2617</v>
      </c>
      <c r="B111" s="19">
        <v>50</v>
      </c>
      <c r="C111" s="19">
        <v>2000</v>
      </c>
      <c r="D111" s="19">
        <v>7450</v>
      </c>
      <c r="E111" s="19">
        <f t="shared" si="1"/>
        <v>25</v>
      </c>
    </row>
    <row r="112" spans="1:5">
      <c r="A112" s="19">
        <v>2642</v>
      </c>
      <c r="B112" s="19">
        <v>50</v>
      </c>
      <c r="C112" s="19">
        <v>2000</v>
      </c>
      <c r="D112" s="19">
        <v>7500</v>
      </c>
      <c r="E112" s="19">
        <f t="shared" si="1"/>
        <v>25</v>
      </c>
    </row>
    <row r="113" spans="1:5">
      <c r="A113" s="19">
        <v>2667</v>
      </c>
      <c r="B113" s="19">
        <v>50</v>
      </c>
      <c r="C113" s="19">
        <v>2000</v>
      </c>
      <c r="D113" s="19">
        <v>7550</v>
      </c>
      <c r="E113" s="19">
        <f t="shared" si="1"/>
        <v>25</v>
      </c>
    </row>
    <row r="114" spans="1:5">
      <c r="A114" s="19">
        <v>2692</v>
      </c>
      <c r="B114" s="19">
        <v>50</v>
      </c>
      <c r="C114" s="19">
        <v>2000</v>
      </c>
      <c r="D114" s="19">
        <v>7600</v>
      </c>
      <c r="E114" s="19">
        <f t="shared" si="1"/>
        <v>25</v>
      </c>
    </row>
    <row r="115" spans="1:5">
      <c r="A115" s="19">
        <v>2717</v>
      </c>
      <c r="B115" s="19">
        <v>50</v>
      </c>
      <c r="C115" s="19">
        <v>2000</v>
      </c>
      <c r="D115" s="19">
        <v>7650</v>
      </c>
      <c r="E115" s="19">
        <f t="shared" si="1"/>
        <v>25</v>
      </c>
    </row>
    <row r="116" spans="1:5">
      <c r="A116" s="19">
        <v>2742</v>
      </c>
      <c r="B116" s="19">
        <v>50</v>
      </c>
      <c r="C116" s="19">
        <v>2000</v>
      </c>
      <c r="D116" s="19">
        <v>7700</v>
      </c>
      <c r="E116" s="19">
        <f t="shared" si="1"/>
        <v>25</v>
      </c>
    </row>
    <row r="117" spans="1:5">
      <c r="A117" s="19">
        <v>2767</v>
      </c>
      <c r="B117" s="19">
        <v>50</v>
      </c>
      <c r="C117" s="19">
        <v>2000</v>
      </c>
      <c r="D117" s="19">
        <v>7750</v>
      </c>
      <c r="E117" s="19">
        <f t="shared" si="1"/>
        <v>25</v>
      </c>
    </row>
    <row r="118" spans="1:5">
      <c r="A118" s="19">
        <v>2792</v>
      </c>
      <c r="B118" s="19">
        <v>50</v>
      </c>
      <c r="C118" s="19">
        <v>2000</v>
      </c>
      <c r="D118" s="19">
        <v>7800</v>
      </c>
      <c r="E118" s="19">
        <f t="shared" si="1"/>
        <v>25</v>
      </c>
    </row>
    <row r="119" spans="1:5">
      <c r="A119" s="19">
        <v>2817</v>
      </c>
      <c r="B119" s="19">
        <v>50</v>
      </c>
      <c r="C119" s="19">
        <v>2000</v>
      </c>
      <c r="D119" s="19">
        <v>7850</v>
      </c>
      <c r="E119" s="19">
        <f t="shared" si="1"/>
        <v>25</v>
      </c>
    </row>
    <row r="120" spans="1:5">
      <c r="A120" s="19">
        <v>2842</v>
      </c>
      <c r="B120" s="19">
        <v>50</v>
      </c>
      <c r="C120" s="19">
        <v>2000</v>
      </c>
      <c r="D120" s="19">
        <v>7900</v>
      </c>
      <c r="E120" s="19">
        <f t="shared" si="1"/>
        <v>25</v>
      </c>
    </row>
    <row r="121" spans="1:5">
      <c r="A121" s="19">
        <v>2867</v>
      </c>
      <c r="B121" s="19">
        <v>50</v>
      </c>
      <c r="C121" s="19">
        <v>2000</v>
      </c>
      <c r="D121" s="19">
        <v>7950</v>
      </c>
      <c r="E121" s="19">
        <f t="shared" si="1"/>
        <v>25</v>
      </c>
    </row>
    <row r="122" spans="1:5">
      <c r="A122" s="19">
        <v>2892</v>
      </c>
      <c r="B122" s="19">
        <v>50</v>
      </c>
      <c r="C122" s="19">
        <v>2000</v>
      </c>
      <c r="D122" s="19">
        <v>8000</v>
      </c>
      <c r="E122" s="19">
        <f t="shared" si="1"/>
        <v>25</v>
      </c>
    </row>
    <row r="123" spans="1:5">
      <c r="A123" s="19">
        <v>2917</v>
      </c>
      <c r="B123" s="19">
        <v>50</v>
      </c>
      <c r="C123" s="19">
        <v>2000</v>
      </c>
      <c r="D123" s="19">
        <v>8050</v>
      </c>
      <c r="E123" s="19">
        <f t="shared" si="1"/>
        <v>25</v>
      </c>
    </row>
    <row r="124" spans="1:5">
      <c r="A124" s="19">
        <v>2942</v>
      </c>
      <c r="B124" s="19">
        <v>50</v>
      </c>
      <c r="C124" s="19">
        <v>2000</v>
      </c>
      <c r="D124" s="19">
        <v>8100</v>
      </c>
      <c r="E124" s="19">
        <f t="shared" si="1"/>
        <v>25</v>
      </c>
    </row>
    <row r="125" spans="1:5">
      <c r="A125" s="19">
        <v>2967</v>
      </c>
      <c r="B125" s="19">
        <v>50</v>
      </c>
      <c r="C125" s="19">
        <v>2000</v>
      </c>
      <c r="D125" s="19">
        <v>8150</v>
      </c>
      <c r="E125" s="19">
        <f t="shared" si="1"/>
        <v>25</v>
      </c>
    </row>
    <row r="126" spans="1:5">
      <c r="A126" s="19">
        <v>2992</v>
      </c>
      <c r="B126" s="19">
        <v>50</v>
      </c>
      <c r="C126" s="19">
        <v>2000</v>
      </c>
      <c r="D126" s="19">
        <v>8200</v>
      </c>
      <c r="E126" s="19">
        <f t="shared" si="1"/>
        <v>25</v>
      </c>
    </row>
    <row r="127" spans="1:5">
      <c r="A127" s="19">
        <v>3017</v>
      </c>
      <c r="B127" s="19">
        <v>50</v>
      </c>
      <c r="C127" s="19">
        <v>2000</v>
      </c>
      <c r="D127" s="19">
        <v>8250</v>
      </c>
      <c r="E127" s="19">
        <f t="shared" si="1"/>
        <v>25</v>
      </c>
    </row>
    <row r="128" spans="1:5">
      <c r="A128" s="19">
        <v>3042</v>
      </c>
      <c r="B128" s="19">
        <v>50</v>
      </c>
      <c r="C128" s="19">
        <v>2000</v>
      </c>
      <c r="D128" s="19">
        <v>8300</v>
      </c>
      <c r="E128" s="19">
        <f t="shared" si="1"/>
        <v>25</v>
      </c>
    </row>
    <row r="129" spans="1:5">
      <c r="A129" s="19">
        <v>3067</v>
      </c>
      <c r="B129" s="19">
        <v>50</v>
      </c>
      <c r="C129" s="19">
        <v>2000</v>
      </c>
      <c r="D129" s="19">
        <v>8350</v>
      </c>
      <c r="E129" s="19">
        <f t="shared" si="1"/>
        <v>25</v>
      </c>
    </row>
    <row r="130" spans="1:5">
      <c r="A130" s="19">
        <v>3092</v>
      </c>
      <c r="B130" s="19">
        <v>50</v>
      </c>
      <c r="C130" s="19">
        <v>2000</v>
      </c>
      <c r="D130" s="19">
        <v>8400</v>
      </c>
      <c r="E130" s="19">
        <f t="shared" si="1"/>
        <v>25</v>
      </c>
    </row>
    <row r="131" spans="1:5">
      <c r="A131" s="19">
        <v>3117</v>
      </c>
      <c r="B131" s="19">
        <v>50</v>
      </c>
      <c r="C131" s="19">
        <v>2000</v>
      </c>
      <c r="D131" s="19">
        <v>8450</v>
      </c>
      <c r="E131" s="19">
        <f t="shared" si="1"/>
        <v>25</v>
      </c>
    </row>
    <row r="132" spans="1:5">
      <c r="A132" s="19">
        <v>3142</v>
      </c>
      <c r="B132" s="19">
        <v>50</v>
      </c>
      <c r="C132" s="19">
        <v>2000</v>
      </c>
      <c r="D132" s="19">
        <v>8500</v>
      </c>
      <c r="E132" s="19">
        <f t="shared" ref="E132:E195" si="2">A132-A131</f>
        <v>25</v>
      </c>
    </row>
    <row r="133" spans="1:5">
      <c r="A133" s="19">
        <v>3167</v>
      </c>
      <c r="B133" s="19">
        <v>50</v>
      </c>
      <c r="C133" s="19">
        <v>2000</v>
      </c>
      <c r="D133" s="19">
        <v>8550</v>
      </c>
      <c r="E133" s="19">
        <f t="shared" si="2"/>
        <v>25</v>
      </c>
    </row>
    <row r="134" spans="1:5">
      <c r="A134" s="19">
        <v>3192</v>
      </c>
      <c r="B134" s="19">
        <v>50</v>
      </c>
      <c r="C134" s="19">
        <v>2000</v>
      </c>
      <c r="D134" s="19">
        <v>8600</v>
      </c>
      <c r="E134" s="19">
        <f t="shared" si="2"/>
        <v>25</v>
      </c>
    </row>
    <row r="135" spans="1:5">
      <c r="A135" s="19">
        <v>3217</v>
      </c>
      <c r="B135" s="19">
        <v>50</v>
      </c>
      <c r="C135" s="19">
        <v>2000</v>
      </c>
      <c r="D135" s="19">
        <v>8650</v>
      </c>
      <c r="E135" s="19">
        <f t="shared" si="2"/>
        <v>25</v>
      </c>
    </row>
    <row r="136" spans="1:5">
      <c r="A136" s="19">
        <v>3242</v>
      </c>
      <c r="B136" s="19">
        <v>50</v>
      </c>
      <c r="C136" s="19">
        <v>2000</v>
      </c>
      <c r="D136" s="19">
        <v>8700</v>
      </c>
      <c r="E136" s="19">
        <f t="shared" si="2"/>
        <v>25</v>
      </c>
    </row>
    <row r="137" spans="1:5">
      <c r="A137" s="19">
        <v>3267</v>
      </c>
      <c r="B137" s="19">
        <v>50</v>
      </c>
      <c r="C137" s="19">
        <v>2000</v>
      </c>
      <c r="D137" s="19">
        <v>8750</v>
      </c>
      <c r="E137" s="19">
        <f t="shared" si="2"/>
        <v>25</v>
      </c>
    </row>
    <row r="138" spans="1:5">
      <c r="A138" s="19">
        <v>3292</v>
      </c>
      <c r="B138" s="19">
        <v>50</v>
      </c>
      <c r="C138" s="19">
        <v>2000</v>
      </c>
      <c r="D138" s="19">
        <v>8800</v>
      </c>
      <c r="E138" s="19">
        <f t="shared" si="2"/>
        <v>25</v>
      </c>
    </row>
    <row r="139" spans="1:5">
      <c r="A139" s="19">
        <v>3317</v>
      </c>
      <c r="B139" s="19">
        <v>50</v>
      </c>
      <c r="C139" s="19">
        <v>2000</v>
      </c>
      <c r="D139" s="19">
        <v>8850</v>
      </c>
      <c r="E139" s="19">
        <f t="shared" si="2"/>
        <v>25</v>
      </c>
    </row>
    <row r="140" spans="1:5">
      <c r="A140" s="19">
        <v>3342</v>
      </c>
      <c r="B140" s="19">
        <v>50</v>
      </c>
      <c r="C140" s="19">
        <v>2000</v>
      </c>
      <c r="D140" s="19">
        <v>8900</v>
      </c>
      <c r="E140" s="19">
        <f t="shared" si="2"/>
        <v>25</v>
      </c>
    </row>
    <row r="141" spans="1:5">
      <c r="A141" s="19">
        <v>3367</v>
      </c>
      <c r="B141" s="19">
        <v>50</v>
      </c>
      <c r="C141" s="19">
        <v>2000</v>
      </c>
      <c r="D141" s="19">
        <v>8950</v>
      </c>
      <c r="E141" s="19">
        <f t="shared" si="2"/>
        <v>25</v>
      </c>
    </row>
    <row r="142" spans="1:5">
      <c r="A142" s="19">
        <v>3392</v>
      </c>
      <c r="B142" s="19">
        <v>50</v>
      </c>
      <c r="C142" s="19">
        <v>2000</v>
      </c>
      <c r="D142" s="19">
        <v>9000</v>
      </c>
      <c r="E142" s="19">
        <f t="shared" si="2"/>
        <v>25</v>
      </c>
    </row>
    <row r="143" spans="1:5">
      <c r="A143" s="19">
        <v>3417</v>
      </c>
      <c r="B143" s="19">
        <v>50</v>
      </c>
      <c r="C143" s="19">
        <v>2000</v>
      </c>
      <c r="D143" s="19">
        <v>9050</v>
      </c>
      <c r="E143" s="19">
        <f t="shared" si="2"/>
        <v>25</v>
      </c>
    </row>
    <row r="144" spans="1:5">
      <c r="A144" s="19">
        <v>3442</v>
      </c>
      <c r="B144" s="19">
        <v>50</v>
      </c>
      <c r="C144" s="19">
        <v>2000</v>
      </c>
      <c r="D144" s="19">
        <v>9100</v>
      </c>
      <c r="E144" s="19">
        <f t="shared" si="2"/>
        <v>25</v>
      </c>
    </row>
    <row r="145" spans="1:5">
      <c r="A145" s="19">
        <v>3467</v>
      </c>
      <c r="B145" s="19">
        <v>50</v>
      </c>
      <c r="C145" s="19">
        <v>2000</v>
      </c>
      <c r="D145" s="19">
        <v>9150</v>
      </c>
      <c r="E145" s="19">
        <f t="shared" si="2"/>
        <v>25</v>
      </c>
    </row>
    <row r="146" spans="1:5">
      <c r="A146" s="19">
        <v>3492</v>
      </c>
      <c r="B146" s="19">
        <v>50</v>
      </c>
      <c r="C146" s="19">
        <v>2000</v>
      </c>
      <c r="D146" s="19">
        <v>9200</v>
      </c>
      <c r="E146" s="19">
        <f t="shared" si="2"/>
        <v>25</v>
      </c>
    </row>
    <row r="147" spans="1:5">
      <c r="A147" s="19">
        <v>3517</v>
      </c>
      <c r="B147" s="19">
        <v>50</v>
      </c>
      <c r="C147" s="19">
        <v>2000</v>
      </c>
      <c r="D147" s="19">
        <v>9250</v>
      </c>
      <c r="E147" s="19">
        <f t="shared" si="2"/>
        <v>25</v>
      </c>
    </row>
    <row r="148" spans="1:5">
      <c r="A148" s="19">
        <v>3542</v>
      </c>
      <c r="B148" s="19">
        <v>50</v>
      </c>
      <c r="C148" s="19">
        <v>2000</v>
      </c>
      <c r="D148" s="19">
        <v>9300</v>
      </c>
      <c r="E148" s="19">
        <f t="shared" si="2"/>
        <v>25</v>
      </c>
    </row>
    <row r="149" spans="1:5">
      <c r="A149" s="19">
        <v>3567</v>
      </c>
      <c r="B149" s="19">
        <v>50</v>
      </c>
      <c r="C149" s="19">
        <v>2000</v>
      </c>
      <c r="D149" s="19">
        <v>9350</v>
      </c>
      <c r="E149" s="19">
        <f t="shared" si="2"/>
        <v>25</v>
      </c>
    </row>
    <row r="150" spans="1:5">
      <c r="A150" s="19">
        <v>3592</v>
      </c>
      <c r="B150" s="19">
        <v>50</v>
      </c>
      <c r="C150" s="19">
        <v>2000</v>
      </c>
      <c r="D150" s="19">
        <v>9400</v>
      </c>
      <c r="E150" s="19">
        <f t="shared" si="2"/>
        <v>25</v>
      </c>
    </row>
    <row r="151" spans="1:5">
      <c r="A151" s="19">
        <v>3617</v>
      </c>
      <c r="B151" s="19">
        <v>50</v>
      </c>
      <c r="C151" s="19">
        <v>2000</v>
      </c>
      <c r="D151" s="19">
        <v>9450</v>
      </c>
      <c r="E151" s="19">
        <f t="shared" si="2"/>
        <v>25</v>
      </c>
    </row>
    <row r="152" spans="1:5">
      <c r="A152" s="19">
        <v>3642</v>
      </c>
      <c r="B152" s="19">
        <v>50</v>
      </c>
      <c r="C152" s="19">
        <v>2000</v>
      </c>
      <c r="D152" s="19">
        <v>9500</v>
      </c>
      <c r="E152" s="19">
        <f t="shared" si="2"/>
        <v>25</v>
      </c>
    </row>
    <row r="153" spans="1:5">
      <c r="A153" s="19">
        <v>3667</v>
      </c>
      <c r="B153" s="19">
        <v>50</v>
      </c>
      <c r="C153" s="19">
        <v>2000</v>
      </c>
      <c r="D153" s="19">
        <v>9550</v>
      </c>
      <c r="E153" s="19">
        <f t="shared" si="2"/>
        <v>25</v>
      </c>
    </row>
    <row r="154" spans="1:5">
      <c r="A154" s="19">
        <v>3692</v>
      </c>
      <c r="B154" s="19">
        <v>50</v>
      </c>
      <c r="C154" s="19">
        <v>2000</v>
      </c>
      <c r="D154" s="19">
        <v>9600</v>
      </c>
      <c r="E154" s="19">
        <f t="shared" si="2"/>
        <v>25</v>
      </c>
    </row>
    <row r="155" spans="1:5">
      <c r="A155" s="19">
        <v>3717</v>
      </c>
      <c r="B155" s="19">
        <v>50</v>
      </c>
      <c r="C155" s="19">
        <v>2000</v>
      </c>
      <c r="D155" s="19">
        <v>9650</v>
      </c>
      <c r="E155" s="19">
        <f t="shared" si="2"/>
        <v>25</v>
      </c>
    </row>
    <row r="156" spans="1:5">
      <c r="A156" s="19">
        <v>3742</v>
      </c>
      <c r="B156" s="19">
        <v>50</v>
      </c>
      <c r="C156" s="19">
        <v>2000</v>
      </c>
      <c r="D156" s="19">
        <v>9700</v>
      </c>
      <c r="E156" s="19">
        <f t="shared" si="2"/>
        <v>25</v>
      </c>
    </row>
    <row r="157" spans="1:5">
      <c r="A157" s="19">
        <v>3767</v>
      </c>
      <c r="B157" s="19">
        <v>50</v>
      </c>
      <c r="C157" s="19">
        <v>2000</v>
      </c>
      <c r="D157" s="19">
        <v>9750</v>
      </c>
      <c r="E157" s="19">
        <f t="shared" si="2"/>
        <v>25</v>
      </c>
    </row>
    <row r="158" spans="1:5">
      <c r="A158" s="19">
        <v>3792</v>
      </c>
      <c r="B158" s="19">
        <v>50</v>
      </c>
      <c r="C158" s="19">
        <v>2000</v>
      </c>
      <c r="D158" s="19">
        <v>9800</v>
      </c>
      <c r="E158" s="19">
        <f t="shared" si="2"/>
        <v>25</v>
      </c>
    </row>
    <row r="159" spans="1:5">
      <c r="A159" s="19">
        <v>3817</v>
      </c>
      <c r="B159" s="19">
        <v>50</v>
      </c>
      <c r="C159" s="19">
        <v>2000</v>
      </c>
      <c r="D159" s="19">
        <v>9850</v>
      </c>
      <c r="E159" s="19">
        <f t="shared" si="2"/>
        <v>25</v>
      </c>
    </row>
    <row r="160" spans="1:5">
      <c r="A160" s="19">
        <v>3842</v>
      </c>
      <c r="B160" s="19">
        <v>50</v>
      </c>
      <c r="C160" s="19">
        <v>2000</v>
      </c>
      <c r="D160" s="19">
        <v>9900</v>
      </c>
      <c r="E160" s="19">
        <f t="shared" si="2"/>
        <v>25</v>
      </c>
    </row>
    <row r="161" spans="1:5">
      <c r="A161" s="19">
        <v>3867</v>
      </c>
      <c r="B161" s="19">
        <v>50</v>
      </c>
      <c r="C161" s="19">
        <v>2000</v>
      </c>
      <c r="D161" s="19">
        <v>9950</v>
      </c>
      <c r="E161" s="19">
        <f t="shared" si="2"/>
        <v>25</v>
      </c>
    </row>
    <row r="162" spans="1:5">
      <c r="A162" s="19">
        <v>3892</v>
      </c>
      <c r="B162" s="19">
        <v>50</v>
      </c>
      <c r="C162" s="19">
        <v>2000</v>
      </c>
      <c r="D162" s="19">
        <v>10000</v>
      </c>
      <c r="E162" s="19">
        <f t="shared" si="2"/>
        <v>25</v>
      </c>
    </row>
    <row r="163" spans="1:5">
      <c r="A163" s="19">
        <v>3917</v>
      </c>
      <c r="B163" s="19">
        <v>50</v>
      </c>
      <c r="C163" s="19">
        <v>2000</v>
      </c>
      <c r="D163" s="19">
        <v>10050</v>
      </c>
      <c r="E163" s="19">
        <f t="shared" si="2"/>
        <v>25</v>
      </c>
    </row>
    <row r="164" spans="1:5">
      <c r="A164" s="19">
        <v>3942</v>
      </c>
      <c r="B164" s="19">
        <v>50</v>
      </c>
      <c r="C164" s="19">
        <v>2000</v>
      </c>
      <c r="D164" s="19">
        <v>10100</v>
      </c>
      <c r="E164" s="19">
        <f t="shared" si="2"/>
        <v>25</v>
      </c>
    </row>
    <row r="165" spans="1:5">
      <c r="A165" s="19">
        <v>3967</v>
      </c>
      <c r="B165" s="19">
        <v>50</v>
      </c>
      <c r="C165" s="19">
        <v>2000</v>
      </c>
      <c r="D165" s="19">
        <v>10150</v>
      </c>
      <c r="E165" s="19">
        <f t="shared" si="2"/>
        <v>25</v>
      </c>
    </row>
    <row r="166" spans="1:5">
      <c r="A166" s="19">
        <v>3992</v>
      </c>
      <c r="B166" s="19">
        <v>50</v>
      </c>
      <c r="C166" s="19">
        <v>2000</v>
      </c>
      <c r="D166" s="19">
        <v>10200</v>
      </c>
      <c r="E166" s="19">
        <f t="shared" si="2"/>
        <v>25</v>
      </c>
    </row>
    <row r="167" spans="1:5">
      <c r="A167" s="19">
        <v>4017</v>
      </c>
      <c r="B167" s="19">
        <v>50</v>
      </c>
      <c r="C167" s="19">
        <v>2000</v>
      </c>
      <c r="D167" s="19">
        <v>10250</v>
      </c>
      <c r="E167" s="19">
        <f t="shared" si="2"/>
        <v>25</v>
      </c>
    </row>
    <row r="168" spans="1:5">
      <c r="A168" s="19">
        <v>4042</v>
      </c>
      <c r="B168" s="19">
        <v>50</v>
      </c>
      <c r="C168" s="19">
        <v>2000</v>
      </c>
      <c r="D168" s="19">
        <v>10300</v>
      </c>
      <c r="E168" s="19">
        <f t="shared" si="2"/>
        <v>25</v>
      </c>
    </row>
    <row r="169" spans="1:5">
      <c r="A169" s="19">
        <v>4067</v>
      </c>
      <c r="B169" s="19">
        <v>50</v>
      </c>
      <c r="C169" s="19">
        <v>2000</v>
      </c>
      <c r="D169" s="19">
        <v>10350</v>
      </c>
      <c r="E169" s="19">
        <f t="shared" si="2"/>
        <v>25</v>
      </c>
    </row>
    <row r="170" spans="1:5">
      <c r="A170" s="19">
        <v>4092</v>
      </c>
      <c r="B170" s="19">
        <v>50</v>
      </c>
      <c r="C170" s="19">
        <v>2000</v>
      </c>
      <c r="D170" s="19">
        <v>10400</v>
      </c>
      <c r="E170" s="19">
        <f t="shared" si="2"/>
        <v>25</v>
      </c>
    </row>
    <row r="171" spans="1:5">
      <c r="A171" s="19">
        <v>4117</v>
      </c>
      <c r="B171" s="19">
        <v>50</v>
      </c>
      <c r="C171" s="19">
        <v>2000</v>
      </c>
      <c r="D171" s="19">
        <v>10450</v>
      </c>
      <c r="E171" s="19">
        <f t="shared" si="2"/>
        <v>25</v>
      </c>
    </row>
    <row r="172" spans="1:5">
      <c r="A172" s="19">
        <v>4142</v>
      </c>
      <c r="B172" s="19">
        <v>50</v>
      </c>
      <c r="C172" s="19">
        <v>2000</v>
      </c>
      <c r="D172" s="19">
        <v>10500</v>
      </c>
      <c r="E172" s="19">
        <f t="shared" si="2"/>
        <v>25</v>
      </c>
    </row>
    <row r="173" spans="1:5">
      <c r="A173" s="19">
        <v>4167</v>
      </c>
      <c r="B173" s="19">
        <v>50</v>
      </c>
      <c r="C173" s="19">
        <v>2000</v>
      </c>
      <c r="D173" s="19">
        <v>10550</v>
      </c>
      <c r="E173" s="19">
        <f t="shared" si="2"/>
        <v>25</v>
      </c>
    </row>
    <row r="174" spans="1:5">
      <c r="A174" s="19">
        <v>4192</v>
      </c>
      <c r="B174" s="19">
        <v>50</v>
      </c>
      <c r="C174" s="19">
        <v>2000</v>
      </c>
      <c r="D174" s="19">
        <v>10600</v>
      </c>
      <c r="E174" s="19">
        <f t="shared" si="2"/>
        <v>25</v>
      </c>
    </row>
    <row r="175" spans="1:5">
      <c r="A175" s="19">
        <v>4217</v>
      </c>
      <c r="B175" s="19">
        <v>50</v>
      </c>
      <c r="C175" s="19">
        <v>2000</v>
      </c>
      <c r="D175" s="19">
        <v>10650</v>
      </c>
      <c r="E175" s="19">
        <f t="shared" si="2"/>
        <v>25</v>
      </c>
    </row>
    <row r="176" spans="1:5">
      <c r="A176" s="19">
        <v>4242</v>
      </c>
      <c r="B176" s="19">
        <v>50</v>
      </c>
      <c r="C176" s="19">
        <v>2000</v>
      </c>
      <c r="D176" s="19">
        <v>10700</v>
      </c>
      <c r="E176" s="19">
        <f t="shared" si="2"/>
        <v>25</v>
      </c>
    </row>
    <row r="177" spans="1:5">
      <c r="A177" s="19">
        <v>4267</v>
      </c>
      <c r="B177" s="19">
        <v>50</v>
      </c>
      <c r="C177" s="19">
        <v>2000</v>
      </c>
      <c r="D177" s="19">
        <v>10750</v>
      </c>
      <c r="E177" s="19">
        <f t="shared" si="2"/>
        <v>25</v>
      </c>
    </row>
    <row r="178" spans="1:5">
      <c r="A178" s="19">
        <v>4292</v>
      </c>
      <c r="B178" s="19">
        <v>50</v>
      </c>
      <c r="C178" s="19">
        <v>2000</v>
      </c>
      <c r="D178" s="19">
        <v>10800</v>
      </c>
      <c r="E178" s="19">
        <f t="shared" si="2"/>
        <v>25</v>
      </c>
    </row>
    <row r="179" spans="1:5">
      <c r="A179" s="19">
        <v>4317</v>
      </c>
      <c r="B179" s="19">
        <v>50</v>
      </c>
      <c r="C179" s="19">
        <v>2000</v>
      </c>
      <c r="D179" s="19">
        <v>10850</v>
      </c>
      <c r="E179" s="19">
        <f t="shared" si="2"/>
        <v>25</v>
      </c>
    </row>
    <row r="180" spans="1:5">
      <c r="A180" s="19">
        <v>4342</v>
      </c>
      <c r="B180" s="19">
        <v>50</v>
      </c>
      <c r="C180" s="19">
        <v>2000</v>
      </c>
      <c r="D180" s="19">
        <v>10900</v>
      </c>
      <c r="E180" s="19">
        <f t="shared" si="2"/>
        <v>25</v>
      </c>
    </row>
    <row r="181" spans="1:5">
      <c r="A181" s="19">
        <v>4367</v>
      </c>
      <c r="B181" s="19">
        <v>50</v>
      </c>
      <c r="C181" s="19">
        <v>2000</v>
      </c>
      <c r="D181" s="19">
        <v>10950</v>
      </c>
      <c r="E181" s="19">
        <f t="shared" si="2"/>
        <v>25</v>
      </c>
    </row>
    <row r="182" spans="1:5">
      <c r="A182" s="19">
        <v>4392</v>
      </c>
      <c r="B182" s="19">
        <v>50</v>
      </c>
      <c r="C182" s="19">
        <v>2000</v>
      </c>
      <c r="D182" s="19">
        <v>11000</v>
      </c>
      <c r="E182" s="19">
        <f t="shared" si="2"/>
        <v>25</v>
      </c>
    </row>
    <row r="183" spans="1:5">
      <c r="A183" s="19">
        <v>4417</v>
      </c>
      <c r="B183" s="19">
        <v>50</v>
      </c>
      <c r="C183" s="19">
        <v>2000</v>
      </c>
      <c r="D183" s="19">
        <v>11050</v>
      </c>
      <c r="E183" s="19">
        <f t="shared" si="2"/>
        <v>25</v>
      </c>
    </row>
    <row r="184" spans="1:5">
      <c r="A184" s="19">
        <v>4442</v>
      </c>
      <c r="B184" s="19">
        <v>50</v>
      </c>
      <c r="C184" s="19">
        <v>2000</v>
      </c>
      <c r="D184" s="19">
        <v>11100</v>
      </c>
      <c r="E184" s="19">
        <f t="shared" si="2"/>
        <v>25</v>
      </c>
    </row>
    <row r="185" spans="1:5">
      <c r="A185" s="19">
        <v>4467</v>
      </c>
      <c r="B185" s="19">
        <v>50</v>
      </c>
      <c r="C185" s="19">
        <v>2000</v>
      </c>
      <c r="D185" s="19">
        <v>11150</v>
      </c>
      <c r="E185" s="19">
        <f t="shared" si="2"/>
        <v>25</v>
      </c>
    </row>
    <row r="186" spans="1:5">
      <c r="A186" s="19">
        <v>4492</v>
      </c>
      <c r="B186" s="19">
        <v>50</v>
      </c>
      <c r="C186" s="19">
        <v>2000</v>
      </c>
      <c r="D186" s="19">
        <v>11200</v>
      </c>
      <c r="E186" s="19">
        <f t="shared" si="2"/>
        <v>25</v>
      </c>
    </row>
    <row r="187" spans="1:5">
      <c r="A187" s="19">
        <v>4517</v>
      </c>
      <c r="B187" s="19">
        <v>50</v>
      </c>
      <c r="C187" s="19">
        <v>2000</v>
      </c>
      <c r="D187" s="19">
        <v>11250</v>
      </c>
      <c r="E187" s="19">
        <f t="shared" si="2"/>
        <v>25</v>
      </c>
    </row>
    <row r="188" spans="1:5">
      <c r="A188" s="19">
        <v>4542</v>
      </c>
      <c r="B188" s="19">
        <v>50</v>
      </c>
      <c r="C188" s="19">
        <v>2000</v>
      </c>
      <c r="D188" s="19">
        <v>11300</v>
      </c>
      <c r="E188" s="19">
        <f t="shared" si="2"/>
        <v>25</v>
      </c>
    </row>
    <row r="189" spans="1:5">
      <c r="A189" s="19">
        <v>4567</v>
      </c>
      <c r="B189" s="19">
        <v>50</v>
      </c>
      <c r="C189" s="19">
        <v>2000</v>
      </c>
      <c r="D189" s="19">
        <v>11350</v>
      </c>
      <c r="E189" s="19">
        <f t="shared" si="2"/>
        <v>25</v>
      </c>
    </row>
    <row r="190" spans="1:5">
      <c r="A190" s="19">
        <v>4592</v>
      </c>
      <c r="B190" s="19">
        <v>50</v>
      </c>
      <c r="C190" s="19">
        <v>2000</v>
      </c>
      <c r="D190" s="19">
        <v>11400</v>
      </c>
      <c r="E190" s="19">
        <f t="shared" si="2"/>
        <v>25</v>
      </c>
    </row>
    <row r="191" spans="1:5">
      <c r="A191" s="19">
        <v>4617</v>
      </c>
      <c r="B191" s="19">
        <v>50</v>
      </c>
      <c r="C191" s="19">
        <v>2000</v>
      </c>
      <c r="D191" s="19">
        <v>11450</v>
      </c>
      <c r="E191" s="19">
        <f t="shared" si="2"/>
        <v>25</v>
      </c>
    </row>
    <row r="192" spans="1:5">
      <c r="A192" s="19">
        <v>4642</v>
      </c>
      <c r="B192" s="19">
        <v>50</v>
      </c>
      <c r="C192" s="19">
        <v>2000</v>
      </c>
      <c r="D192" s="19">
        <v>11500</v>
      </c>
      <c r="E192" s="19">
        <f t="shared" si="2"/>
        <v>25</v>
      </c>
    </row>
    <row r="193" spans="1:5">
      <c r="A193" s="19">
        <v>4667</v>
      </c>
      <c r="B193" s="19">
        <v>50</v>
      </c>
      <c r="C193" s="19">
        <v>2000</v>
      </c>
      <c r="D193" s="19">
        <v>11550</v>
      </c>
      <c r="E193" s="19">
        <f t="shared" si="2"/>
        <v>25</v>
      </c>
    </row>
    <row r="194" spans="1:5">
      <c r="A194" s="19">
        <v>4692</v>
      </c>
      <c r="B194" s="19">
        <v>50</v>
      </c>
      <c r="C194" s="19">
        <v>2000</v>
      </c>
      <c r="D194" s="19">
        <v>11600</v>
      </c>
      <c r="E194" s="19">
        <f t="shared" si="2"/>
        <v>25</v>
      </c>
    </row>
    <row r="195" spans="1:5">
      <c r="A195" s="19">
        <v>4717</v>
      </c>
      <c r="B195" s="19">
        <v>50</v>
      </c>
      <c r="C195" s="19">
        <v>2000</v>
      </c>
      <c r="D195" s="19">
        <v>11650</v>
      </c>
      <c r="E195" s="19">
        <f t="shared" si="2"/>
        <v>25</v>
      </c>
    </row>
    <row r="196" spans="1:5">
      <c r="A196" s="19">
        <v>4742</v>
      </c>
      <c r="B196" s="19">
        <v>50</v>
      </c>
      <c r="C196" s="19">
        <v>2000</v>
      </c>
      <c r="D196" s="19">
        <v>11700</v>
      </c>
      <c r="E196" s="19">
        <f t="shared" ref="E196:E259" si="3">A196-A195</f>
        <v>25</v>
      </c>
    </row>
    <row r="197" spans="1:5">
      <c r="A197" s="19">
        <v>4767</v>
      </c>
      <c r="B197" s="19">
        <v>50</v>
      </c>
      <c r="C197" s="19">
        <v>2000</v>
      </c>
      <c r="D197" s="19">
        <v>11750</v>
      </c>
      <c r="E197" s="19">
        <f t="shared" si="3"/>
        <v>25</v>
      </c>
    </row>
    <row r="198" spans="1:5">
      <c r="A198" s="19">
        <v>4792</v>
      </c>
      <c r="B198" s="19">
        <v>50</v>
      </c>
      <c r="C198" s="19">
        <v>2000</v>
      </c>
      <c r="D198" s="19">
        <v>11800</v>
      </c>
      <c r="E198" s="19">
        <f t="shared" si="3"/>
        <v>25</v>
      </c>
    </row>
    <row r="199" spans="1:5">
      <c r="A199" s="19">
        <v>4817</v>
      </c>
      <c r="B199" s="19">
        <v>50</v>
      </c>
      <c r="C199" s="19">
        <v>2000</v>
      </c>
      <c r="D199" s="19">
        <v>11850</v>
      </c>
      <c r="E199" s="19">
        <f t="shared" si="3"/>
        <v>25</v>
      </c>
    </row>
    <row r="200" spans="1:5">
      <c r="A200" s="19">
        <v>4842</v>
      </c>
      <c r="B200" s="19">
        <v>50</v>
      </c>
      <c r="C200" s="19">
        <v>2000</v>
      </c>
      <c r="D200" s="19">
        <v>11900</v>
      </c>
      <c r="E200" s="19">
        <f t="shared" si="3"/>
        <v>25</v>
      </c>
    </row>
    <row r="201" spans="1:5">
      <c r="A201" s="19">
        <v>4867</v>
      </c>
      <c r="B201" s="19">
        <v>50</v>
      </c>
      <c r="C201" s="19">
        <v>2000</v>
      </c>
      <c r="D201" s="19">
        <v>11950</v>
      </c>
      <c r="E201" s="19">
        <f t="shared" si="3"/>
        <v>25</v>
      </c>
    </row>
    <row r="202" spans="1:5">
      <c r="A202" s="19">
        <v>4892</v>
      </c>
      <c r="B202" s="19">
        <v>50</v>
      </c>
      <c r="C202" s="19">
        <v>2000</v>
      </c>
      <c r="D202" s="19">
        <v>12000</v>
      </c>
      <c r="E202" s="19">
        <f t="shared" si="3"/>
        <v>25</v>
      </c>
    </row>
    <row r="203" spans="1:5">
      <c r="A203" s="19">
        <v>4917</v>
      </c>
      <c r="B203" s="19">
        <v>50</v>
      </c>
      <c r="C203" s="19">
        <v>2000</v>
      </c>
      <c r="D203" s="19">
        <v>12050</v>
      </c>
      <c r="E203" s="19">
        <f t="shared" si="3"/>
        <v>25</v>
      </c>
    </row>
    <row r="204" spans="1:5">
      <c r="A204" s="19">
        <v>4942</v>
      </c>
      <c r="B204" s="19">
        <v>50</v>
      </c>
      <c r="C204" s="19">
        <v>2000</v>
      </c>
      <c r="D204" s="19">
        <v>12100</v>
      </c>
      <c r="E204" s="19">
        <f t="shared" si="3"/>
        <v>25</v>
      </c>
    </row>
    <row r="205" spans="1:5">
      <c r="A205" s="19">
        <v>4967</v>
      </c>
      <c r="B205" s="19">
        <v>50</v>
      </c>
      <c r="C205" s="19">
        <v>2000</v>
      </c>
      <c r="D205" s="19">
        <v>12150</v>
      </c>
      <c r="E205" s="19">
        <f t="shared" si="3"/>
        <v>25</v>
      </c>
    </row>
    <row r="206" spans="1:5">
      <c r="A206" s="19">
        <v>4992</v>
      </c>
      <c r="B206" s="19">
        <v>50</v>
      </c>
      <c r="C206" s="19">
        <v>2000</v>
      </c>
      <c r="D206" s="19">
        <v>12200</v>
      </c>
      <c r="E206" s="19">
        <f t="shared" si="3"/>
        <v>25</v>
      </c>
    </row>
    <row r="207" spans="1:5">
      <c r="A207" s="19">
        <v>5017</v>
      </c>
      <c r="B207" s="19">
        <v>50</v>
      </c>
      <c r="C207" s="19">
        <v>2000</v>
      </c>
      <c r="D207" s="19">
        <v>12250</v>
      </c>
      <c r="E207" s="19">
        <f t="shared" si="3"/>
        <v>25</v>
      </c>
    </row>
    <row r="208" spans="1:5">
      <c r="A208" s="19">
        <v>5042</v>
      </c>
      <c r="B208" s="19">
        <v>50</v>
      </c>
      <c r="C208" s="19">
        <v>2000</v>
      </c>
      <c r="D208" s="19">
        <v>12300</v>
      </c>
      <c r="E208" s="19">
        <f t="shared" si="3"/>
        <v>25</v>
      </c>
    </row>
    <row r="209" spans="1:5">
      <c r="A209" s="19">
        <v>5067</v>
      </c>
      <c r="B209" s="19">
        <v>50</v>
      </c>
      <c r="C209" s="19">
        <v>2000</v>
      </c>
      <c r="D209" s="19">
        <v>12350</v>
      </c>
      <c r="E209" s="19">
        <f t="shared" si="3"/>
        <v>25</v>
      </c>
    </row>
    <row r="210" spans="1:5">
      <c r="A210" s="19">
        <v>5092</v>
      </c>
      <c r="B210" s="19">
        <v>50</v>
      </c>
      <c r="C210" s="19">
        <v>2000</v>
      </c>
      <c r="D210" s="19">
        <v>12400</v>
      </c>
      <c r="E210" s="19">
        <f t="shared" si="3"/>
        <v>25</v>
      </c>
    </row>
    <row r="211" spans="1:5">
      <c r="A211" s="19">
        <v>5117</v>
      </c>
      <c r="B211" s="19">
        <v>50</v>
      </c>
      <c r="C211" s="19">
        <v>2000</v>
      </c>
      <c r="D211" s="19">
        <v>12450</v>
      </c>
      <c r="E211" s="19">
        <f t="shared" si="3"/>
        <v>25</v>
      </c>
    </row>
    <row r="212" spans="1:5">
      <c r="A212" s="19">
        <v>5142</v>
      </c>
      <c r="B212" s="19">
        <v>50</v>
      </c>
      <c r="C212" s="19">
        <v>2000</v>
      </c>
      <c r="D212" s="19">
        <v>12500</v>
      </c>
      <c r="E212" s="19">
        <f t="shared" si="3"/>
        <v>25</v>
      </c>
    </row>
    <row r="213" spans="1:5">
      <c r="A213" s="19">
        <v>5167</v>
      </c>
      <c r="B213" s="19">
        <v>50</v>
      </c>
      <c r="C213" s="19">
        <v>2000</v>
      </c>
      <c r="D213" s="19">
        <v>12550</v>
      </c>
      <c r="E213" s="19">
        <f t="shared" si="3"/>
        <v>25</v>
      </c>
    </row>
    <row r="214" spans="1:5">
      <c r="A214" s="19">
        <v>5192</v>
      </c>
      <c r="B214" s="19">
        <v>50</v>
      </c>
      <c r="C214" s="19">
        <v>2000</v>
      </c>
      <c r="D214" s="19">
        <v>12600</v>
      </c>
      <c r="E214" s="19">
        <f t="shared" si="3"/>
        <v>25</v>
      </c>
    </row>
    <row r="215" spans="1:5">
      <c r="A215" s="19">
        <v>5217</v>
      </c>
      <c r="B215" s="19">
        <v>50</v>
      </c>
      <c r="C215" s="19">
        <v>2000</v>
      </c>
      <c r="D215" s="19">
        <v>12650</v>
      </c>
      <c r="E215" s="19">
        <f t="shared" si="3"/>
        <v>25</v>
      </c>
    </row>
    <row r="216" spans="1:5">
      <c r="A216" s="19">
        <v>5242</v>
      </c>
      <c r="B216" s="19">
        <v>50</v>
      </c>
      <c r="C216" s="19">
        <v>2000</v>
      </c>
      <c r="D216" s="19">
        <v>12700</v>
      </c>
      <c r="E216" s="19">
        <f t="shared" si="3"/>
        <v>25</v>
      </c>
    </row>
    <row r="217" spans="1:5">
      <c r="A217" s="19">
        <v>5267</v>
      </c>
      <c r="B217" s="19">
        <v>50</v>
      </c>
      <c r="C217" s="19">
        <v>2000</v>
      </c>
      <c r="D217" s="19">
        <v>12750</v>
      </c>
      <c r="E217" s="19">
        <f t="shared" si="3"/>
        <v>25</v>
      </c>
    </row>
    <row r="218" spans="1:5">
      <c r="A218" s="19">
        <v>5292</v>
      </c>
      <c r="B218" s="19">
        <v>50</v>
      </c>
      <c r="C218" s="19">
        <v>2000</v>
      </c>
      <c r="D218" s="19">
        <v>12800</v>
      </c>
      <c r="E218" s="19">
        <f t="shared" si="3"/>
        <v>25</v>
      </c>
    </row>
    <row r="219" spans="1:5">
      <c r="A219" s="19">
        <v>5317</v>
      </c>
      <c r="B219" s="19">
        <v>50</v>
      </c>
      <c r="C219" s="19">
        <v>2000</v>
      </c>
      <c r="D219" s="19">
        <v>12850</v>
      </c>
      <c r="E219" s="19">
        <f t="shared" si="3"/>
        <v>25</v>
      </c>
    </row>
    <row r="220" spans="1:5">
      <c r="A220" s="19">
        <v>5342</v>
      </c>
      <c r="B220" s="19">
        <v>50</v>
      </c>
      <c r="C220" s="19">
        <v>2000</v>
      </c>
      <c r="D220" s="19">
        <v>12900</v>
      </c>
      <c r="E220" s="19">
        <f t="shared" si="3"/>
        <v>25</v>
      </c>
    </row>
    <row r="221" spans="1:5">
      <c r="A221" s="19">
        <v>5367</v>
      </c>
      <c r="B221" s="19">
        <v>50</v>
      </c>
      <c r="C221" s="19">
        <v>2000</v>
      </c>
      <c r="D221" s="19">
        <v>12950</v>
      </c>
      <c r="E221" s="19">
        <f t="shared" si="3"/>
        <v>25</v>
      </c>
    </row>
    <row r="222" spans="1:5">
      <c r="A222" s="19">
        <v>5392</v>
      </c>
      <c r="B222" s="19">
        <v>50</v>
      </c>
      <c r="C222" s="19">
        <v>2000</v>
      </c>
      <c r="D222" s="19">
        <v>13000</v>
      </c>
      <c r="E222" s="19">
        <f t="shared" si="3"/>
        <v>25</v>
      </c>
    </row>
    <row r="223" spans="1:5">
      <c r="A223" s="19">
        <v>5417</v>
      </c>
      <c r="B223" s="19">
        <v>50</v>
      </c>
      <c r="C223" s="19">
        <v>2000</v>
      </c>
      <c r="D223" s="19">
        <v>13050</v>
      </c>
      <c r="E223" s="19">
        <f t="shared" si="3"/>
        <v>25</v>
      </c>
    </row>
    <row r="224" spans="1:5">
      <c r="A224" s="19">
        <v>5442</v>
      </c>
      <c r="B224" s="19">
        <v>50</v>
      </c>
      <c r="C224" s="19">
        <v>2000</v>
      </c>
      <c r="D224" s="19">
        <v>13100</v>
      </c>
      <c r="E224" s="19">
        <f t="shared" si="3"/>
        <v>25</v>
      </c>
    </row>
    <row r="225" spans="1:5">
      <c r="A225" s="19">
        <v>5467</v>
      </c>
      <c r="B225" s="19">
        <v>50</v>
      </c>
      <c r="C225" s="19">
        <v>2000</v>
      </c>
      <c r="D225" s="19">
        <v>13150</v>
      </c>
      <c r="E225" s="19">
        <f t="shared" si="3"/>
        <v>25</v>
      </c>
    </row>
    <row r="226" spans="1:5">
      <c r="A226" s="19">
        <v>5492</v>
      </c>
      <c r="B226" s="19">
        <v>50</v>
      </c>
      <c r="C226" s="19">
        <v>2000</v>
      </c>
      <c r="D226" s="19">
        <v>13200</v>
      </c>
      <c r="E226" s="19">
        <f t="shared" si="3"/>
        <v>25</v>
      </c>
    </row>
    <row r="227" spans="1:5">
      <c r="A227" s="19">
        <v>5517</v>
      </c>
      <c r="B227" s="19">
        <v>50</v>
      </c>
      <c r="C227" s="19">
        <v>2000</v>
      </c>
      <c r="D227" s="19">
        <v>13250</v>
      </c>
      <c r="E227" s="19">
        <f t="shared" si="3"/>
        <v>25</v>
      </c>
    </row>
    <row r="228" spans="1:5">
      <c r="A228" s="19">
        <v>5542</v>
      </c>
      <c r="B228" s="19">
        <v>50</v>
      </c>
      <c r="C228" s="19">
        <v>2000</v>
      </c>
      <c r="D228" s="19">
        <v>13300</v>
      </c>
      <c r="E228" s="19">
        <f t="shared" si="3"/>
        <v>25</v>
      </c>
    </row>
    <row r="229" spans="1:5">
      <c r="A229" s="19">
        <v>5567</v>
      </c>
      <c r="B229" s="19">
        <v>50</v>
      </c>
      <c r="C229" s="19">
        <v>2000</v>
      </c>
      <c r="D229" s="19">
        <v>13350</v>
      </c>
      <c r="E229" s="19">
        <f t="shared" si="3"/>
        <v>25</v>
      </c>
    </row>
    <row r="230" spans="1:5">
      <c r="A230" s="19">
        <v>5592</v>
      </c>
      <c r="B230" s="19">
        <v>50</v>
      </c>
      <c r="C230" s="19">
        <v>2000</v>
      </c>
      <c r="D230" s="19">
        <v>13400</v>
      </c>
      <c r="E230" s="19">
        <f t="shared" si="3"/>
        <v>25</v>
      </c>
    </row>
    <row r="231" spans="1:5">
      <c r="A231" s="19">
        <v>5617</v>
      </c>
      <c r="B231" s="19">
        <v>50</v>
      </c>
      <c r="C231" s="19">
        <v>2000</v>
      </c>
      <c r="D231" s="19">
        <v>13450</v>
      </c>
      <c r="E231" s="19">
        <f t="shared" si="3"/>
        <v>25</v>
      </c>
    </row>
    <row r="232" spans="1:5">
      <c r="A232" s="19">
        <v>5642</v>
      </c>
      <c r="B232" s="19">
        <v>50</v>
      </c>
      <c r="C232" s="19">
        <v>2000</v>
      </c>
      <c r="D232" s="19">
        <v>13500</v>
      </c>
      <c r="E232" s="19">
        <f t="shared" si="3"/>
        <v>25</v>
      </c>
    </row>
    <row r="233" spans="1:5">
      <c r="A233" s="19">
        <v>5667</v>
      </c>
      <c r="B233" s="19">
        <v>50</v>
      </c>
      <c r="C233" s="19">
        <v>2000</v>
      </c>
      <c r="D233" s="19">
        <v>13550</v>
      </c>
      <c r="E233" s="19">
        <f t="shared" si="3"/>
        <v>25</v>
      </c>
    </row>
    <row r="234" spans="1:5">
      <c r="A234" s="19">
        <v>5692</v>
      </c>
      <c r="B234" s="19">
        <v>50</v>
      </c>
      <c r="C234" s="19">
        <v>2000</v>
      </c>
      <c r="D234" s="19">
        <v>13600</v>
      </c>
      <c r="E234" s="19">
        <f t="shared" si="3"/>
        <v>25</v>
      </c>
    </row>
    <row r="235" spans="1:5">
      <c r="A235" s="19">
        <v>5717</v>
      </c>
      <c r="B235" s="19">
        <v>50</v>
      </c>
      <c r="C235" s="19">
        <v>2000</v>
      </c>
      <c r="D235" s="19">
        <v>13650</v>
      </c>
      <c r="E235" s="19">
        <f t="shared" si="3"/>
        <v>25</v>
      </c>
    </row>
    <row r="236" spans="1:5">
      <c r="A236" s="19">
        <v>5742</v>
      </c>
      <c r="B236" s="19">
        <v>50</v>
      </c>
      <c r="C236" s="19">
        <v>2000</v>
      </c>
      <c r="D236" s="19">
        <v>13700</v>
      </c>
      <c r="E236" s="19">
        <f t="shared" si="3"/>
        <v>25</v>
      </c>
    </row>
    <row r="237" spans="1:5">
      <c r="A237" s="19">
        <v>5767</v>
      </c>
      <c r="B237" s="19">
        <v>50</v>
      </c>
      <c r="C237" s="19">
        <v>2000</v>
      </c>
      <c r="D237" s="19">
        <v>13750</v>
      </c>
      <c r="E237" s="19">
        <f t="shared" si="3"/>
        <v>25</v>
      </c>
    </row>
    <row r="238" spans="1:5">
      <c r="A238" s="19">
        <v>5792</v>
      </c>
      <c r="B238" s="19">
        <v>50</v>
      </c>
      <c r="C238" s="19">
        <v>2000</v>
      </c>
      <c r="D238" s="19">
        <v>13800</v>
      </c>
      <c r="E238" s="19">
        <f t="shared" si="3"/>
        <v>25</v>
      </c>
    </row>
    <row r="239" spans="1:5">
      <c r="A239" s="19">
        <v>5817</v>
      </c>
      <c r="B239" s="19">
        <v>50</v>
      </c>
      <c r="C239" s="19">
        <v>2000</v>
      </c>
      <c r="D239" s="19">
        <v>13850</v>
      </c>
      <c r="E239" s="19">
        <f t="shared" si="3"/>
        <v>25</v>
      </c>
    </row>
    <row r="240" spans="1:5">
      <c r="A240" s="19">
        <v>5842</v>
      </c>
      <c r="B240" s="19">
        <v>50</v>
      </c>
      <c r="C240" s="19">
        <v>2000</v>
      </c>
      <c r="D240" s="19">
        <v>13900</v>
      </c>
      <c r="E240" s="19">
        <f t="shared" si="3"/>
        <v>25</v>
      </c>
    </row>
    <row r="241" spans="1:5">
      <c r="A241" s="19">
        <v>5867</v>
      </c>
      <c r="B241" s="19">
        <v>50</v>
      </c>
      <c r="C241" s="19">
        <v>2000</v>
      </c>
      <c r="D241" s="19">
        <v>13950</v>
      </c>
      <c r="E241" s="19">
        <f t="shared" si="3"/>
        <v>25</v>
      </c>
    </row>
    <row r="242" spans="1:5">
      <c r="A242" s="19">
        <v>5892</v>
      </c>
      <c r="B242" s="19">
        <v>50</v>
      </c>
      <c r="C242" s="19">
        <v>2000</v>
      </c>
      <c r="D242" s="19">
        <v>14000</v>
      </c>
      <c r="E242" s="19">
        <f t="shared" si="3"/>
        <v>25</v>
      </c>
    </row>
    <row r="243" spans="1:5">
      <c r="A243" s="19">
        <v>5917</v>
      </c>
      <c r="B243" s="19">
        <v>50</v>
      </c>
      <c r="C243" s="19">
        <v>2000</v>
      </c>
      <c r="D243" s="19">
        <v>14050</v>
      </c>
      <c r="E243" s="19">
        <f t="shared" si="3"/>
        <v>25</v>
      </c>
    </row>
    <row r="244" spans="1:5">
      <c r="A244" s="19">
        <v>5942</v>
      </c>
      <c r="B244" s="19">
        <v>50</v>
      </c>
      <c r="C244" s="19">
        <v>2000</v>
      </c>
      <c r="D244" s="19">
        <v>14100</v>
      </c>
      <c r="E244" s="19">
        <f t="shared" si="3"/>
        <v>25</v>
      </c>
    </row>
    <row r="245" spans="1:5">
      <c r="A245" s="19">
        <v>5967</v>
      </c>
      <c r="B245" s="19">
        <v>50</v>
      </c>
      <c r="C245" s="19">
        <v>2000</v>
      </c>
      <c r="D245" s="19">
        <v>14150</v>
      </c>
      <c r="E245" s="19">
        <f t="shared" si="3"/>
        <v>25</v>
      </c>
    </row>
    <row r="246" spans="1:5">
      <c r="A246" s="19">
        <v>5992</v>
      </c>
      <c r="B246" s="19">
        <v>50</v>
      </c>
      <c r="C246" s="19">
        <v>2000</v>
      </c>
      <c r="D246" s="19">
        <v>14200</v>
      </c>
      <c r="E246" s="19">
        <f t="shared" si="3"/>
        <v>25</v>
      </c>
    </row>
    <row r="247" spans="1:5">
      <c r="A247" s="19">
        <v>6017</v>
      </c>
      <c r="B247" s="19">
        <v>50</v>
      </c>
      <c r="C247" s="19">
        <v>2000</v>
      </c>
      <c r="D247" s="19">
        <v>14250</v>
      </c>
      <c r="E247" s="19">
        <f t="shared" si="3"/>
        <v>25</v>
      </c>
    </row>
    <row r="248" spans="1:5">
      <c r="A248" s="19">
        <v>6042</v>
      </c>
      <c r="B248" s="19">
        <v>50</v>
      </c>
      <c r="C248" s="19">
        <v>2000</v>
      </c>
      <c r="D248" s="19">
        <v>14300</v>
      </c>
      <c r="E248" s="19">
        <f t="shared" si="3"/>
        <v>25</v>
      </c>
    </row>
    <row r="249" spans="1:5">
      <c r="A249" s="19">
        <v>6067</v>
      </c>
      <c r="B249" s="19">
        <v>50</v>
      </c>
      <c r="C249" s="19">
        <v>2000</v>
      </c>
      <c r="D249" s="19">
        <v>14350</v>
      </c>
      <c r="E249" s="19">
        <f t="shared" si="3"/>
        <v>25</v>
      </c>
    </row>
    <row r="250" spans="1:5">
      <c r="A250" s="19">
        <v>6092</v>
      </c>
      <c r="B250" s="19">
        <v>50</v>
      </c>
      <c r="C250" s="19">
        <v>2000</v>
      </c>
      <c r="D250" s="19">
        <v>14400</v>
      </c>
      <c r="E250" s="19">
        <f t="shared" si="3"/>
        <v>25</v>
      </c>
    </row>
    <row r="251" spans="1:5">
      <c r="A251" s="19">
        <v>6117</v>
      </c>
      <c r="B251" s="19">
        <v>50</v>
      </c>
      <c r="C251" s="19">
        <v>2000</v>
      </c>
      <c r="D251" s="19">
        <v>14450</v>
      </c>
      <c r="E251" s="19">
        <f t="shared" si="3"/>
        <v>25</v>
      </c>
    </row>
    <row r="252" spans="1:5">
      <c r="A252" s="19">
        <v>6142</v>
      </c>
      <c r="B252" s="19">
        <v>50</v>
      </c>
      <c r="C252" s="19">
        <v>2000</v>
      </c>
      <c r="D252" s="19">
        <v>14500</v>
      </c>
      <c r="E252" s="19">
        <f t="shared" si="3"/>
        <v>25</v>
      </c>
    </row>
    <row r="253" spans="1:5">
      <c r="A253" s="19">
        <v>6167</v>
      </c>
      <c r="B253" s="19">
        <v>50</v>
      </c>
      <c r="C253" s="19">
        <v>2000</v>
      </c>
      <c r="D253" s="19">
        <v>14550</v>
      </c>
      <c r="E253" s="19">
        <f t="shared" si="3"/>
        <v>25</v>
      </c>
    </row>
    <row r="254" spans="1:5">
      <c r="A254" s="19">
        <v>6192</v>
      </c>
      <c r="B254" s="19">
        <v>50</v>
      </c>
      <c r="C254" s="19">
        <v>2000</v>
      </c>
      <c r="D254" s="19">
        <v>14600</v>
      </c>
      <c r="E254" s="19">
        <f t="shared" si="3"/>
        <v>25</v>
      </c>
    </row>
    <row r="255" spans="1:5">
      <c r="A255" s="19">
        <v>6217</v>
      </c>
      <c r="B255" s="19">
        <v>50</v>
      </c>
      <c r="C255" s="19">
        <v>2000</v>
      </c>
      <c r="D255" s="19">
        <v>14650</v>
      </c>
      <c r="E255" s="19">
        <f t="shared" si="3"/>
        <v>25</v>
      </c>
    </row>
    <row r="256" spans="1:5">
      <c r="A256" s="19">
        <v>6242</v>
      </c>
      <c r="B256" s="19">
        <v>50</v>
      </c>
      <c r="C256" s="19">
        <v>2000</v>
      </c>
      <c r="D256" s="19">
        <v>14700</v>
      </c>
      <c r="E256" s="19">
        <f t="shared" si="3"/>
        <v>25</v>
      </c>
    </row>
    <row r="257" spans="1:5">
      <c r="A257" s="19">
        <v>6267</v>
      </c>
      <c r="B257" s="19">
        <v>50</v>
      </c>
      <c r="C257" s="19">
        <v>2000</v>
      </c>
      <c r="D257" s="19">
        <v>14750</v>
      </c>
      <c r="E257" s="19">
        <f t="shared" si="3"/>
        <v>25</v>
      </c>
    </row>
    <row r="258" spans="1:5">
      <c r="A258" s="19">
        <v>6292</v>
      </c>
      <c r="B258" s="19">
        <v>50</v>
      </c>
      <c r="C258" s="19">
        <v>2000</v>
      </c>
      <c r="D258" s="19">
        <v>14800</v>
      </c>
      <c r="E258" s="19">
        <f t="shared" si="3"/>
        <v>25</v>
      </c>
    </row>
    <row r="259" spans="1:5">
      <c r="A259" s="19">
        <v>6317</v>
      </c>
      <c r="B259" s="19">
        <v>50</v>
      </c>
      <c r="C259" s="19">
        <v>2000</v>
      </c>
      <c r="D259" s="19">
        <v>14850</v>
      </c>
      <c r="E259" s="19">
        <f t="shared" si="3"/>
        <v>25</v>
      </c>
    </row>
    <row r="260" spans="1:5">
      <c r="A260" s="19">
        <v>6342</v>
      </c>
      <c r="B260" s="19">
        <v>50</v>
      </c>
      <c r="C260" s="19">
        <v>2000</v>
      </c>
      <c r="D260" s="19">
        <v>14900</v>
      </c>
      <c r="E260" s="19">
        <f t="shared" ref="E260:E323" si="4">A260-A259</f>
        <v>25</v>
      </c>
    </row>
    <row r="261" spans="1:5">
      <c r="A261" s="19">
        <v>6367</v>
      </c>
      <c r="B261" s="19">
        <v>50</v>
      </c>
      <c r="C261" s="19">
        <v>2000</v>
      </c>
      <c r="D261" s="19">
        <v>14950</v>
      </c>
      <c r="E261" s="19">
        <f t="shared" si="4"/>
        <v>25</v>
      </c>
    </row>
    <row r="262" spans="1:5">
      <c r="A262" s="19">
        <v>6392</v>
      </c>
      <c r="B262" s="19">
        <v>50</v>
      </c>
      <c r="C262" s="19">
        <v>2000</v>
      </c>
      <c r="D262" s="19">
        <v>15000</v>
      </c>
      <c r="E262" s="19">
        <f t="shared" si="4"/>
        <v>25</v>
      </c>
    </row>
    <row r="263" spans="1:5">
      <c r="A263" s="19">
        <v>6417</v>
      </c>
      <c r="B263" s="19">
        <v>50</v>
      </c>
      <c r="C263" s="19">
        <v>2000</v>
      </c>
      <c r="D263" s="19">
        <v>15050</v>
      </c>
      <c r="E263" s="19">
        <f t="shared" si="4"/>
        <v>25</v>
      </c>
    </row>
    <row r="264" spans="1:5">
      <c r="A264" s="19">
        <v>6442</v>
      </c>
      <c r="B264" s="19">
        <v>50</v>
      </c>
      <c r="C264" s="19">
        <v>2000</v>
      </c>
      <c r="D264" s="19">
        <v>15100</v>
      </c>
      <c r="E264" s="19">
        <f t="shared" si="4"/>
        <v>25</v>
      </c>
    </row>
    <row r="265" spans="1:5">
      <c r="A265" s="19">
        <v>6467</v>
      </c>
      <c r="B265" s="19">
        <v>50</v>
      </c>
      <c r="C265" s="19">
        <v>2000</v>
      </c>
      <c r="D265" s="19">
        <v>15150</v>
      </c>
      <c r="E265" s="19">
        <f t="shared" si="4"/>
        <v>25</v>
      </c>
    </row>
    <row r="266" spans="1:5">
      <c r="A266" s="19">
        <v>6492</v>
      </c>
      <c r="B266" s="19">
        <v>50</v>
      </c>
      <c r="C266" s="19">
        <v>2000</v>
      </c>
      <c r="D266" s="19">
        <v>15200</v>
      </c>
      <c r="E266" s="19">
        <f t="shared" si="4"/>
        <v>25</v>
      </c>
    </row>
    <row r="267" spans="1:5">
      <c r="A267" s="19">
        <v>6517</v>
      </c>
      <c r="B267" s="19">
        <v>50</v>
      </c>
      <c r="C267" s="19">
        <v>2000</v>
      </c>
      <c r="D267" s="19">
        <v>15250</v>
      </c>
      <c r="E267" s="19">
        <f t="shared" si="4"/>
        <v>25</v>
      </c>
    </row>
    <row r="268" spans="1:5">
      <c r="A268" s="19">
        <v>6542</v>
      </c>
      <c r="B268" s="19">
        <v>50</v>
      </c>
      <c r="C268" s="19">
        <v>2000</v>
      </c>
      <c r="D268" s="19">
        <v>15300</v>
      </c>
      <c r="E268" s="19">
        <f t="shared" si="4"/>
        <v>25</v>
      </c>
    </row>
    <row r="269" spans="1:5">
      <c r="A269" s="19">
        <v>6567</v>
      </c>
      <c r="B269" s="19">
        <v>50</v>
      </c>
      <c r="C269" s="19">
        <v>2000</v>
      </c>
      <c r="D269" s="19">
        <v>15350</v>
      </c>
      <c r="E269" s="19">
        <f t="shared" si="4"/>
        <v>25</v>
      </c>
    </row>
    <row r="270" spans="1:5">
      <c r="A270" s="19">
        <v>6592</v>
      </c>
      <c r="B270" s="19">
        <v>50</v>
      </c>
      <c r="C270" s="19">
        <v>2000</v>
      </c>
      <c r="D270" s="19">
        <v>15400</v>
      </c>
      <c r="E270" s="19">
        <f t="shared" si="4"/>
        <v>25</v>
      </c>
    </row>
    <row r="271" spans="1:5">
      <c r="A271" s="19">
        <v>6617</v>
      </c>
      <c r="B271" s="19">
        <v>50</v>
      </c>
      <c r="C271" s="19">
        <v>2000</v>
      </c>
      <c r="D271" s="19">
        <v>15450</v>
      </c>
      <c r="E271" s="19">
        <f t="shared" si="4"/>
        <v>25</v>
      </c>
    </row>
    <row r="272" spans="1:5">
      <c r="A272" s="19">
        <v>6642</v>
      </c>
      <c r="B272" s="19">
        <v>50</v>
      </c>
      <c r="C272" s="19">
        <v>2000</v>
      </c>
      <c r="D272" s="19">
        <v>15500</v>
      </c>
      <c r="E272" s="19">
        <f t="shared" si="4"/>
        <v>25</v>
      </c>
    </row>
    <row r="273" spans="1:5">
      <c r="A273" s="19">
        <v>6667</v>
      </c>
      <c r="B273" s="19">
        <v>50</v>
      </c>
      <c r="C273" s="19">
        <v>2000</v>
      </c>
      <c r="D273" s="19">
        <v>15550</v>
      </c>
      <c r="E273" s="19">
        <f t="shared" si="4"/>
        <v>25</v>
      </c>
    </row>
    <row r="274" spans="1:5">
      <c r="A274" s="19">
        <v>6692</v>
      </c>
      <c r="B274" s="19">
        <v>50</v>
      </c>
      <c r="C274" s="19">
        <v>2000</v>
      </c>
      <c r="D274" s="19">
        <v>15600</v>
      </c>
      <c r="E274" s="19">
        <f t="shared" si="4"/>
        <v>25</v>
      </c>
    </row>
    <row r="275" spans="1:5">
      <c r="A275" s="19">
        <v>6717</v>
      </c>
      <c r="B275" s="19">
        <v>50</v>
      </c>
      <c r="C275" s="19">
        <v>2000</v>
      </c>
      <c r="D275" s="19">
        <v>15650</v>
      </c>
      <c r="E275" s="19">
        <f t="shared" si="4"/>
        <v>25</v>
      </c>
    </row>
    <row r="276" spans="1:5">
      <c r="A276" s="19">
        <v>6742</v>
      </c>
      <c r="B276" s="19">
        <v>50</v>
      </c>
      <c r="C276" s="19">
        <v>2000</v>
      </c>
      <c r="D276" s="19">
        <v>15700</v>
      </c>
      <c r="E276" s="19">
        <f t="shared" si="4"/>
        <v>25</v>
      </c>
    </row>
    <row r="277" spans="1:5">
      <c r="A277" s="19">
        <v>6767</v>
      </c>
      <c r="B277" s="19">
        <v>50</v>
      </c>
      <c r="C277" s="19">
        <v>2000</v>
      </c>
      <c r="D277" s="19">
        <v>15750</v>
      </c>
      <c r="E277" s="19">
        <f t="shared" si="4"/>
        <v>25</v>
      </c>
    </row>
    <row r="278" spans="1:5">
      <c r="A278" s="19">
        <v>6792</v>
      </c>
      <c r="B278" s="19">
        <v>50</v>
      </c>
      <c r="C278" s="19">
        <v>2000</v>
      </c>
      <c r="D278" s="19">
        <v>15800</v>
      </c>
      <c r="E278" s="19">
        <f t="shared" si="4"/>
        <v>25</v>
      </c>
    </row>
    <row r="279" spans="1:5">
      <c r="A279" s="19">
        <v>6817</v>
      </c>
      <c r="B279" s="19">
        <v>50</v>
      </c>
      <c r="C279" s="19">
        <v>2000</v>
      </c>
      <c r="D279" s="19">
        <v>15850</v>
      </c>
      <c r="E279" s="19">
        <f t="shared" si="4"/>
        <v>25</v>
      </c>
    </row>
    <row r="280" spans="1:5">
      <c r="A280" s="19">
        <v>6842</v>
      </c>
      <c r="B280" s="19">
        <v>50</v>
      </c>
      <c r="C280" s="19">
        <v>2000</v>
      </c>
      <c r="D280" s="19">
        <v>15900</v>
      </c>
      <c r="E280" s="19">
        <f t="shared" si="4"/>
        <v>25</v>
      </c>
    </row>
    <row r="281" spans="1:5">
      <c r="A281" s="19">
        <v>6867</v>
      </c>
      <c r="B281" s="19">
        <v>50</v>
      </c>
      <c r="C281" s="19">
        <v>2000</v>
      </c>
      <c r="D281" s="19">
        <v>15950</v>
      </c>
      <c r="E281" s="19">
        <f t="shared" si="4"/>
        <v>25</v>
      </c>
    </row>
    <row r="282" spans="1:5">
      <c r="A282" s="19">
        <v>6892</v>
      </c>
      <c r="B282" s="19">
        <v>50</v>
      </c>
      <c r="C282" s="19">
        <v>2000</v>
      </c>
      <c r="D282" s="19">
        <v>16000</v>
      </c>
      <c r="E282" s="19">
        <f t="shared" si="4"/>
        <v>25</v>
      </c>
    </row>
    <row r="283" spans="1:5">
      <c r="A283" s="19">
        <v>6917</v>
      </c>
      <c r="B283" s="19">
        <v>50</v>
      </c>
      <c r="C283" s="19">
        <v>2000</v>
      </c>
      <c r="D283" s="19">
        <v>16050</v>
      </c>
      <c r="E283" s="19">
        <f t="shared" si="4"/>
        <v>25</v>
      </c>
    </row>
    <row r="284" spans="1:5">
      <c r="A284" s="19">
        <v>6942</v>
      </c>
      <c r="B284" s="19">
        <v>50</v>
      </c>
      <c r="C284" s="19">
        <v>2000</v>
      </c>
      <c r="D284" s="19">
        <v>16100</v>
      </c>
      <c r="E284" s="19">
        <f t="shared" si="4"/>
        <v>25</v>
      </c>
    </row>
    <row r="285" spans="1:5">
      <c r="A285" s="19">
        <v>6967</v>
      </c>
      <c r="B285" s="19">
        <v>50</v>
      </c>
      <c r="C285" s="19">
        <v>2000</v>
      </c>
      <c r="D285" s="19">
        <v>16150</v>
      </c>
      <c r="E285" s="19">
        <f t="shared" si="4"/>
        <v>25</v>
      </c>
    </row>
    <row r="286" spans="1:5">
      <c r="A286" s="19">
        <v>6992</v>
      </c>
      <c r="B286" s="19">
        <v>50</v>
      </c>
      <c r="C286" s="19">
        <v>2000</v>
      </c>
      <c r="D286" s="19">
        <v>16200</v>
      </c>
      <c r="E286" s="19">
        <f t="shared" si="4"/>
        <v>25</v>
      </c>
    </row>
    <row r="287" spans="1:5">
      <c r="A287" s="19">
        <v>7017</v>
      </c>
      <c r="B287" s="19">
        <v>50</v>
      </c>
      <c r="C287" s="19">
        <v>2000</v>
      </c>
      <c r="D287" s="19">
        <v>16250</v>
      </c>
      <c r="E287" s="19">
        <f t="shared" si="4"/>
        <v>25</v>
      </c>
    </row>
    <row r="288" spans="1:5">
      <c r="A288" s="19">
        <v>7042</v>
      </c>
      <c r="B288" s="19">
        <v>50</v>
      </c>
      <c r="C288" s="19">
        <v>2000</v>
      </c>
      <c r="D288" s="19">
        <v>16300</v>
      </c>
      <c r="E288" s="19">
        <f t="shared" si="4"/>
        <v>25</v>
      </c>
    </row>
    <row r="289" spans="1:5">
      <c r="A289" s="19">
        <v>7067</v>
      </c>
      <c r="B289" s="19">
        <v>50</v>
      </c>
      <c r="C289" s="19">
        <v>2000</v>
      </c>
      <c r="D289" s="19">
        <v>16350</v>
      </c>
      <c r="E289" s="19">
        <f t="shared" si="4"/>
        <v>25</v>
      </c>
    </row>
    <row r="290" spans="1:5">
      <c r="A290" s="19">
        <v>7092</v>
      </c>
      <c r="B290" s="19">
        <v>50</v>
      </c>
      <c r="C290" s="19">
        <v>2000</v>
      </c>
      <c r="D290" s="19">
        <v>16400</v>
      </c>
      <c r="E290" s="19">
        <f t="shared" si="4"/>
        <v>25</v>
      </c>
    </row>
    <row r="291" spans="1:5">
      <c r="A291" s="19">
        <v>7117</v>
      </c>
      <c r="B291" s="19">
        <v>50</v>
      </c>
      <c r="C291" s="19">
        <v>2000</v>
      </c>
      <c r="D291" s="19">
        <v>16450</v>
      </c>
      <c r="E291" s="19">
        <f t="shared" si="4"/>
        <v>25</v>
      </c>
    </row>
    <row r="292" spans="1:5">
      <c r="A292" s="19">
        <v>7142</v>
      </c>
      <c r="B292" s="19">
        <v>50</v>
      </c>
      <c r="C292" s="19">
        <v>2000</v>
      </c>
      <c r="D292" s="19">
        <v>16500</v>
      </c>
      <c r="E292" s="19">
        <f t="shared" si="4"/>
        <v>25</v>
      </c>
    </row>
    <row r="293" spans="1:5">
      <c r="A293" s="19">
        <v>7167</v>
      </c>
      <c r="B293" s="19">
        <v>50</v>
      </c>
      <c r="C293" s="19">
        <v>2000</v>
      </c>
      <c r="D293" s="19">
        <v>16550</v>
      </c>
      <c r="E293" s="19">
        <f t="shared" si="4"/>
        <v>25</v>
      </c>
    </row>
    <row r="294" spans="1:5">
      <c r="A294" s="19">
        <v>7192</v>
      </c>
      <c r="B294" s="19">
        <v>50</v>
      </c>
      <c r="C294" s="19">
        <v>2000</v>
      </c>
      <c r="D294" s="19">
        <v>16600</v>
      </c>
      <c r="E294" s="19">
        <f t="shared" si="4"/>
        <v>25</v>
      </c>
    </row>
    <row r="295" spans="1:5">
      <c r="A295" s="19">
        <v>7217</v>
      </c>
      <c r="B295" s="19">
        <v>50</v>
      </c>
      <c r="C295" s="19">
        <v>2000</v>
      </c>
      <c r="D295" s="19">
        <v>16650</v>
      </c>
      <c r="E295" s="19">
        <f t="shared" si="4"/>
        <v>25</v>
      </c>
    </row>
    <row r="296" spans="1:5">
      <c r="A296" s="19">
        <v>7242</v>
      </c>
      <c r="B296" s="19">
        <v>50</v>
      </c>
      <c r="C296" s="19">
        <v>2000</v>
      </c>
      <c r="D296" s="19">
        <v>16700</v>
      </c>
      <c r="E296" s="19">
        <f t="shared" si="4"/>
        <v>25</v>
      </c>
    </row>
    <row r="297" spans="1:5">
      <c r="A297" s="19">
        <v>7267</v>
      </c>
      <c r="B297" s="19">
        <v>50</v>
      </c>
      <c r="C297" s="19">
        <v>2000</v>
      </c>
      <c r="D297" s="19">
        <v>16750</v>
      </c>
      <c r="E297" s="19">
        <f t="shared" si="4"/>
        <v>25</v>
      </c>
    </row>
    <row r="298" spans="1:5">
      <c r="A298" s="19">
        <v>7292</v>
      </c>
      <c r="B298" s="19">
        <v>50</v>
      </c>
      <c r="C298" s="19">
        <v>2000</v>
      </c>
      <c r="D298" s="19">
        <v>16800</v>
      </c>
      <c r="E298" s="19">
        <f t="shared" si="4"/>
        <v>25</v>
      </c>
    </row>
    <row r="299" spans="1:5">
      <c r="A299" s="19">
        <v>7317</v>
      </c>
      <c r="B299" s="19">
        <v>50</v>
      </c>
      <c r="C299" s="19">
        <v>2000</v>
      </c>
      <c r="D299" s="19">
        <v>16850</v>
      </c>
      <c r="E299" s="19">
        <f t="shared" si="4"/>
        <v>25</v>
      </c>
    </row>
    <row r="300" spans="1:5">
      <c r="A300" s="19">
        <v>7342</v>
      </c>
      <c r="B300" s="19">
        <v>50</v>
      </c>
      <c r="C300" s="19">
        <v>2000</v>
      </c>
      <c r="D300" s="19">
        <v>16900</v>
      </c>
      <c r="E300" s="19">
        <f t="shared" si="4"/>
        <v>25</v>
      </c>
    </row>
    <row r="301" spans="1:5">
      <c r="A301" s="19">
        <v>7367</v>
      </c>
      <c r="B301" s="19">
        <v>50</v>
      </c>
      <c r="C301" s="19">
        <v>2000</v>
      </c>
      <c r="D301" s="19">
        <v>16950</v>
      </c>
      <c r="E301" s="19">
        <f t="shared" si="4"/>
        <v>25</v>
      </c>
    </row>
    <row r="302" spans="1:5">
      <c r="A302" s="19">
        <v>7392</v>
      </c>
      <c r="B302" s="19">
        <v>50</v>
      </c>
      <c r="C302" s="19">
        <v>2000</v>
      </c>
      <c r="D302" s="19">
        <v>17000</v>
      </c>
      <c r="E302" s="19">
        <f t="shared" si="4"/>
        <v>25</v>
      </c>
    </row>
    <row r="303" spans="1:5">
      <c r="A303" s="19">
        <v>7417</v>
      </c>
      <c r="B303" s="19">
        <v>50</v>
      </c>
      <c r="C303" s="19">
        <v>2000</v>
      </c>
      <c r="D303" s="19">
        <v>17050</v>
      </c>
      <c r="E303" s="19">
        <f t="shared" si="4"/>
        <v>25</v>
      </c>
    </row>
    <row r="304" spans="1:5">
      <c r="A304" s="19">
        <v>7442</v>
      </c>
      <c r="B304" s="19">
        <v>50</v>
      </c>
      <c r="C304" s="19">
        <v>2000</v>
      </c>
      <c r="D304" s="19">
        <v>17100</v>
      </c>
      <c r="E304" s="19">
        <f t="shared" si="4"/>
        <v>25</v>
      </c>
    </row>
    <row r="305" spans="1:5">
      <c r="A305" s="19">
        <v>7467</v>
      </c>
      <c r="B305" s="19">
        <v>50</v>
      </c>
      <c r="C305" s="19">
        <v>2000</v>
      </c>
      <c r="D305" s="19">
        <v>17150</v>
      </c>
      <c r="E305" s="19">
        <f t="shared" si="4"/>
        <v>25</v>
      </c>
    </row>
    <row r="306" spans="1:5">
      <c r="A306" s="19">
        <v>7492</v>
      </c>
      <c r="B306" s="19">
        <v>50</v>
      </c>
      <c r="C306" s="19">
        <v>2000</v>
      </c>
      <c r="D306" s="19">
        <v>17200</v>
      </c>
      <c r="E306" s="19">
        <f t="shared" si="4"/>
        <v>25</v>
      </c>
    </row>
    <row r="307" spans="1:5">
      <c r="A307" s="19">
        <v>7517</v>
      </c>
      <c r="B307" s="19">
        <v>50</v>
      </c>
      <c r="C307" s="19">
        <v>2000</v>
      </c>
      <c r="D307" s="19">
        <v>17250</v>
      </c>
      <c r="E307" s="19">
        <f t="shared" si="4"/>
        <v>25</v>
      </c>
    </row>
    <row r="308" spans="1:5">
      <c r="A308" s="19">
        <v>7542</v>
      </c>
      <c r="B308" s="19">
        <v>50</v>
      </c>
      <c r="C308" s="19">
        <v>2000</v>
      </c>
      <c r="D308" s="19">
        <v>17300</v>
      </c>
      <c r="E308" s="19">
        <f t="shared" si="4"/>
        <v>25</v>
      </c>
    </row>
    <row r="309" spans="1:5">
      <c r="A309" s="19">
        <v>7567</v>
      </c>
      <c r="B309" s="19">
        <v>50</v>
      </c>
      <c r="C309" s="19">
        <v>2000</v>
      </c>
      <c r="D309" s="19">
        <v>17350</v>
      </c>
      <c r="E309" s="19">
        <f t="shared" si="4"/>
        <v>25</v>
      </c>
    </row>
    <row r="310" spans="1:5">
      <c r="A310" s="19">
        <v>7592</v>
      </c>
      <c r="B310" s="19">
        <v>50</v>
      </c>
      <c r="C310" s="19">
        <v>2000</v>
      </c>
      <c r="D310" s="19">
        <v>17400</v>
      </c>
      <c r="E310" s="19">
        <f t="shared" si="4"/>
        <v>25</v>
      </c>
    </row>
    <row r="311" spans="1:5">
      <c r="A311" s="19">
        <v>7617</v>
      </c>
      <c r="B311" s="19">
        <v>50</v>
      </c>
      <c r="C311" s="19">
        <v>2000</v>
      </c>
      <c r="D311" s="19">
        <v>17450</v>
      </c>
      <c r="E311" s="19">
        <f t="shared" si="4"/>
        <v>25</v>
      </c>
    </row>
    <row r="312" spans="1:5">
      <c r="A312" s="19">
        <v>7642</v>
      </c>
      <c r="B312" s="19">
        <v>50</v>
      </c>
      <c r="C312" s="19">
        <v>2000</v>
      </c>
      <c r="D312" s="19">
        <v>17500</v>
      </c>
      <c r="E312" s="19">
        <f t="shared" si="4"/>
        <v>25</v>
      </c>
    </row>
    <row r="313" spans="1:5">
      <c r="A313" s="19">
        <v>7667</v>
      </c>
      <c r="B313" s="19">
        <v>50</v>
      </c>
      <c r="C313" s="19">
        <v>2000</v>
      </c>
      <c r="D313" s="19">
        <v>17550</v>
      </c>
      <c r="E313" s="19">
        <f t="shared" si="4"/>
        <v>25</v>
      </c>
    </row>
    <row r="314" spans="1:5">
      <c r="A314" s="19">
        <v>7692</v>
      </c>
      <c r="B314" s="19">
        <v>50</v>
      </c>
      <c r="C314" s="19">
        <v>2000</v>
      </c>
      <c r="D314" s="19">
        <v>17600</v>
      </c>
      <c r="E314" s="19">
        <f t="shared" si="4"/>
        <v>25</v>
      </c>
    </row>
    <row r="315" spans="1:5">
      <c r="A315" s="19">
        <v>7717</v>
      </c>
      <c r="B315" s="19">
        <v>50</v>
      </c>
      <c r="C315" s="19">
        <v>2000</v>
      </c>
      <c r="D315" s="19">
        <v>17650</v>
      </c>
      <c r="E315" s="19">
        <f t="shared" si="4"/>
        <v>25</v>
      </c>
    </row>
    <row r="316" spans="1:5">
      <c r="A316" s="19">
        <v>7742</v>
      </c>
      <c r="B316" s="19">
        <v>50</v>
      </c>
      <c r="C316" s="19">
        <v>2000</v>
      </c>
      <c r="D316" s="19">
        <v>17700</v>
      </c>
      <c r="E316" s="19">
        <f t="shared" si="4"/>
        <v>25</v>
      </c>
    </row>
    <row r="317" spans="1:5">
      <c r="A317" s="19">
        <v>7767</v>
      </c>
      <c r="B317" s="19">
        <v>50</v>
      </c>
      <c r="C317" s="19">
        <v>2000</v>
      </c>
      <c r="D317" s="19">
        <v>17750</v>
      </c>
      <c r="E317" s="19">
        <f t="shared" si="4"/>
        <v>25</v>
      </c>
    </row>
    <row r="318" spans="1:5">
      <c r="A318" s="19">
        <v>7792</v>
      </c>
      <c r="B318" s="19">
        <v>50</v>
      </c>
      <c r="C318" s="19">
        <v>2000</v>
      </c>
      <c r="D318" s="19">
        <v>17800</v>
      </c>
      <c r="E318" s="19">
        <f t="shared" si="4"/>
        <v>25</v>
      </c>
    </row>
    <row r="319" spans="1:5">
      <c r="A319" s="19">
        <v>7817</v>
      </c>
      <c r="B319" s="19">
        <v>50</v>
      </c>
      <c r="C319" s="19">
        <v>2000</v>
      </c>
      <c r="D319" s="19">
        <v>17850</v>
      </c>
      <c r="E319" s="19">
        <f t="shared" si="4"/>
        <v>25</v>
      </c>
    </row>
    <row r="320" spans="1:5">
      <c r="A320" s="19">
        <v>7842</v>
      </c>
      <c r="B320" s="19">
        <v>50</v>
      </c>
      <c r="C320" s="19">
        <v>2000</v>
      </c>
      <c r="D320" s="19">
        <v>17900</v>
      </c>
      <c r="E320" s="19">
        <f t="shared" si="4"/>
        <v>25</v>
      </c>
    </row>
    <row r="321" spans="1:5">
      <c r="A321" s="19">
        <v>7867</v>
      </c>
      <c r="B321" s="19">
        <v>50</v>
      </c>
      <c r="C321" s="19">
        <v>2000</v>
      </c>
      <c r="D321" s="19">
        <v>17950</v>
      </c>
      <c r="E321" s="19">
        <f t="shared" si="4"/>
        <v>25</v>
      </c>
    </row>
    <row r="322" spans="1:5">
      <c r="A322" s="19">
        <v>7892</v>
      </c>
      <c r="B322" s="19">
        <v>50</v>
      </c>
      <c r="C322" s="19">
        <v>2000</v>
      </c>
      <c r="D322" s="19">
        <v>18000</v>
      </c>
      <c r="E322" s="19">
        <f t="shared" si="4"/>
        <v>25</v>
      </c>
    </row>
    <row r="323" spans="1:5">
      <c r="A323" s="19">
        <v>7917</v>
      </c>
      <c r="B323" s="19">
        <v>50</v>
      </c>
      <c r="C323" s="19">
        <v>2000</v>
      </c>
      <c r="D323" s="19">
        <v>18050</v>
      </c>
      <c r="E323" s="19">
        <f t="shared" si="4"/>
        <v>25</v>
      </c>
    </row>
    <row r="324" spans="1:5">
      <c r="A324" s="19">
        <v>7942</v>
      </c>
      <c r="B324" s="19">
        <v>50</v>
      </c>
      <c r="C324" s="19">
        <v>2000</v>
      </c>
      <c r="D324" s="19">
        <v>18100</v>
      </c>
      <c r="E324" s="19">
        <f t="shared" ref="E324:E387" si="5">A324-A323</f>
        <v>25</v>
      </c>
    </row>
    <row r="325" spans="1:5">
      <c r="A325" s="19">
        <v>7967</v>
      </c>
      <c r="B325" s="19">
        <v>50</v>
      </c>
      <c r="C325" s="19">
        <v>2000</v>
      </c>
      <c r="D325" s="19">
        <v>18150</v>
      </c>
      <c r="E325" s="19">
        <f t="shared" si="5"/>
        <v>25</v>
      </c>
    </row>
    <row r="326" spans="1:5">
      <c r="A326" s="19">
        <v>7992</v>
      </c>
      <c r="B326" s="19">
        <v>50</v>
      </c>
      <c r="C326" s="19">
        <v>2000</v>
      </c>
      <c r="D326" s="19">
        <v>18200</v>
      </c>
      <c r="E326" s="19">
        <f t="shared" si="5"/>
        <v>25</v>
      </c>
    </row>
    <row r="327" spans="1:5">
      <c r="A327" s="19">
        <v>8017</v>
      </c>
      <c r="B327" s="19">
        <v>50</v>
      </c>
      <c r="C327" s="19">
        <v>2000</v>
      </c>
      <c r="D327" s="19">
        <v>18250</v>
      </c>
      <c r="E327" s="19">
        <f t="shared" si="5"/>
        <v>25</v>
      </c>
    </row>
    <row r="328" spans="1:5">
      <c r="A328" s="19">
        <v>8042</v>
      </c>
      <c r="B328" s="19">
        <v>50</v>
      </c>
      <c r="C328" s="19">
        <v>2000</v>
      </c>
      <c r="D328" s="19">
        <v>18300</v>
      </c>
      <c r="E328" s="19">
        <f t="shared" si="5"/>
        <v>25</v>
      </c>
    </row>
    <row r="329" spans="1:5">
      <c r="A329" s="19">
        <v>8067</v>
      </c>
      <c r="B329" s="19">
        <v>50</v>
      </c>
      <c r="C329" s="19">
        <v>2000</v>
      </c>
      <c r="D329" s="19">
        <v>18350</v>
      </c>
      <c r="E329" s="19">
        <f t="shared" si="5"/>
        <v>25</v>
      </c>
    </row>
    <row r="330" spans="1:5">
      <c r="A330" s="19">
        <v>8092</v>
      </c>
      <c r="B330" s="19">
        <v>50</v>
      </c>
      <c r="C330" s="19">
        <v>2000</v>
      </c>
      <c r="D330" s="19">
        <v>18400</v>
      </c>
      <c r="E330" s="19">
        <f t="shared" si="5"/>
        <v>25</v>
      </c>
    </row>
    <row r="331" spans="1:5">
      <c r="A331" s="19">
        <v>8117</v>
      </c>
      <c r="B331" s="19">
        <v>50</v>
      </c>
      <c r="C331" s="19">
        <v>2000</v>
      </c>
      <c r="D331" s="19">
        <v>18450</v>
      </c>
      <c r="E331" s="19">
        <f t="shared" si="5"/>
        <v>25</v>
      </c>
    </row>
    <row r="332" spans="1:5">
      <c r="A332" s="19">
        <v>8142</v>
      </c>
      <c r="B332" s="19">
        <v>50</v>
      </c>
      <c r="C332" s="19">
        <v>2000</v>
      </c>
      <c r="D332" s="19">
        <v>18500</v>
      </c>
      <c r="E332" s="19">
        <f t="shared" si="5"/>
        <v>25</v>
      </c>
    </row>
    <row r="333" spans="1:5">
      <c r="A333" s="19">
        <v>8167</v>
      </c>
      <c r="B333" s="19">
        <v>50</v>
      </c>
      <c r="C333" s="19">
        <v>2000</v>
      </c>
      <c r="D333" s="19">
        <v>18550</v>
      </c>
      <c r="E333" s="19">
        <f t="shared" si="5"/>
        <v>25</v>
      </c>
    </row>
    <row r="334" spans="1:5">
      <c r="A334" s="19">
        <v>8192</v>
      </c>
      <c r="B334" s="19">
        <v>50</v>
      </c>
      <c r="C334" s="19">
        <v>2000</v>
      </c>
      <c r="D334" s="19">
        <v>18600</v>
      </c>
      <c r="E334" s="19">
        <f t="shared" si="5"/>
        <v>25</v>
      </c>
    </row>
    <row r="335" spans="1:5">
      <c r="A335" s="19">
        <v>8217</v>
      </c>
      <c r="B335" s="19">
        <v>50</v>
      </c>
      <c r="C335" s="19">
        <v>2000</v>
      </c>
      <c r="D335" s="19">
        <v>18650</v>
      </c>
      <c r="E335" s="19">
        <f t="shared" si="5"/>
        <v>25</v>
      </c>
    </row>
    <row r="336" spans="1:5">
      <c r="A336" s="19">
        <v>8242</v>
      </c>
      <c r="B336" s="19">
        <v>50</v>
      </c>
      <c r="C336" s="19">
        <v>2000</v>
      </c>
      <c r="D336" s="19">
        <v>18700</v>
      </c>
      <c r="E336" s="19">
        <f t="shared" si="5"/>
        <v>25</v>
      </c>
    </row>
    <row r="337" spans="1:5">
      <c r="A337" s="19">
        <v>8267</v>
      </c>
      <c r="B337" s="19">
        <v>50</v>
      </c>
      <c r="C337" s="19">
        <v>2000</v>
      </c>
      <c r="D337" s="19">
        <v>18750</v>
      </c>
      <c r="E337" s="19">
        <f t="shared" si="5"/>
        <v>25</v>
      </c>
    </row>
    <row r="338" spans="1:5">
      <c r="A338" s="19">
        <v>8292</v>
      </c>
      <c r="B338" s="19">
        <v>50</v>
      </c>
      <c r="C338" s="19">
        <v>2000</v>
      </c>
      <c r="D338" s="19">
        <v>18800</v>
      </c>
      <c r="E338" s="19">
        <f t="shared" si="5"/>
        <v>25</v>
      </c>
    </row>
    <row r="339" spans="1:5">
      <c r="A339" s="19">
        <v>8317</v>
      </c>
      <c r="B339" s="19">
        <v>50</v>
      </c>
      <c r="C339" s="19">
        <v>2000</v>
      </c>
      <c r="D339" s="19">
        <v>18850</v>
      </c>
      <c r="E339" s="19">
        <f t="shared" si="5"/>
        <v>25</v>
      </c>
    </row>
    <row r="340" spans="1:5">
      <c r="A340" s="19">
        <v>8342</v>
      </c>
      <c r="B340" s="19">
        <v>50</v>
      </c>
      <c r="C340" s="19">
        <v>2000</v>
      </c>
      <c r="D340" s="19">
        <v>18900</v>
      </c>
      <c r="E340" s="19">
        <f t="shared" si="5"/>
        <v>25</v>
      </c>
    </row>
    <row r="341" spans="1:5">
      <c r="A341" s="19">
        <v>8367</v>
      </c>
      <c r="B341" s="19">
        <v>50</v>
      </c>
      <c r="C341" s="19">
        <v>2000</v>
      </c>
      <c r="D341" s="19">
        <v>18950</v>
      </c>
      <c r="E341" s="19">
        <f t="shared" si="5"/>
        <v>25</v>
      </c>
    </row>
    <row r="342" spans="1:5">
      <c r="A342" s="19">
        <v>8392</v>
      </c>
      <c r="B342" s="19">
        <v>50</v>
      </c>
      <c r="C342" s="19">
        <v>2000</v>
      </c>
      <c r="D342" s="19">
        <v>19000</v>
      </c>
      <c r="E342" s="19">
        <f t="shared" si="5"/>
        <v>25</v>
      </c>
    </row>
    <row r="343" spans="1:5">
      <c r="A343" s="19">
        <v>8417</v>
      </c>
      <c r="B343" s="19">
        <v>50</v>
      </c>
      <c r="C343" s="19">
        <v>2000</v>
      </c>
      <c r="D343" s="19">
        <v>19050</v>
      </c>
      <c r="E343" s="19">
        <f t="shared" si="5"/>
        <v>25</v>
      </c>
    </row>
    <row r="344" spans="1:5">
      <c r="A344" s="19">
        <v>8442</v>
      </c>
      <c r="B344" s="19">
        <v>50</v>
      </c>
      <c r="C344" s="19">
        <v>2000</v>
      </c>
      <c r="D344" s="19">
        <v>19100</v>
      </c>
      <c r="E344" s="19">
        <f t="shared" si="5"/>
        <v>25</v>
      </c>
    </row>
    <row r="345" spans="1:5">
      <c r="A345" s="19">
        <v>8467</v>
      </c>
      <c r="B345" s="19">
        <v>50</v>
      </c>
      <c r="C345" s="19">
        <v>2000</v>
      </c>
      <c r="D345" s="19">
        <v>19150</v>
      </c>
      <c r="E345" s="19">
        <f t="shared" si="5"/>
        <v>25</v>
      </c>
    </row>
    <row r="346" spans="1:5">
      <c r="A346" s="19">
        <v>8492</v>
      </c>
      <c r="B346" s="19">
        <v>50</v>
      </c>
      <c r="C346" s="19">
        <v>2000</v>
      </c>
      <c r="D346" s="19">
        <v>19200</v>
      </c>
      <c r="E346" s="19">
        <f t="shared" si="5"/>
        <v>25</v>
      </c>
    </row>
    <row r="347" spans="1:5">
      <c r="A347" s="19">
        <v>8517</v>
      </c>
      <c r="B347" s="19">
        <v>50</v>
      </c>
      <c r="C347" s="19">
        <v>2000</v>
      </c>
      <c r="D347" s="19">
        <v>19250</v>
      </c>
      <c r="E347" s="19">
        <f t="shared" si="5"/>
        <v>25</v>
      </c>
    </row>
    <row r="348" spans="1:5">
      <c r="A348" s="19">
        <v>8542</v>
      </c>
      <c r="B348" s="19">
        <v>50</v>
      </c>
      <c r="C348" s="19">
        <v>2000</v>
      </c>
      <c r="D348" s="19">
        <v>19300</v>
      </c>
      <c r="E348" s="19">
        <f t="shared" si="5"/>
        <v>25</v>
      </c>
    </row>
    <row r="349" spans="1:5">
      <c r="A349" s="19">
        <v>8567</v>
      </c>
      <c r="B349" s="19">
        <v>50</v>
      </c>
      <c r="C349" s="19">
        <v>2000</v>
      </c>
      <c r="D349" s="19">
        <v>19350</v>
      </c>
      <c r="E349" s="19">
        <f t="shared" si="5"/>
        <v>25</v>
      </c>
    </row>
    <row r="350" spans="1:5">
      <c r="A350" s="19">
        <v>8592</v>
      </c>
      <c r="B350" s="19">
        <v>50</v>
      </c>
      <c r="C350" s="19">
        <v>2000</v>
      </c>
      <c r="D350" s="19">
        <v>19400</v>
      </c>
      <c r="E350" s="19">
        <f t="shared" si="5"/>
        <v>25</v>
      </c>
    </row>
    <row r="351" spans="1:5">
      <c r="A351" s="19">
        <v>8617</v>
      </c>
      <c r="B351" s="19">
        <v>50</v>
      </c>
      <c r="C351" s="19">
        <v>2000</v>
      </c>
      <c r="D351" s="19">
        <v>19450</v>
      </c>
      <c r="E351" s="19">
        <f t="shared" si="5"/>
        <v>25</v>
      </c>
    </row>
    <row r="352" spans="1:5">
      <c r="A352" s="19">
        <v>8642</v>
      </c>
      <c r="B352" s="19">
        <v>50</v>
      </c>
      <c r="C352" s="19">
        <v>2000</v>
      </c>
      <c r="D352" s="19">
        <v>19500</v>
      </c>
      <c r="E352" s="19">
        <f t="shared" si="5"/>
        <v>25</v>
      </c>
    </row>
    <row r="353" spans="1:5">
      <c r="A353" s="19">
        <v>8667</v>
      </c>
      <c r="B353" s="19">
        <v>50</v>
      </c>
      <c r="C353" s="19">
        <v>2000</v>
      </c>
      <c r="D353" s="19">
        <v>19550</v>
      </c>
      <c r="E353" s="19">
        <f t="shared" si="5"/>
        <v>25</v>
      </c>
    </row>
    <row r="354" spans="1:5">
      <c r="A354" s="19">
        <v>8692</v>
      </c>
      <c r="B354" s="19">
        <v>50</v>
      </c>
      <c r="C354" s="19">
        <v>2000</v>
      </c>
      <c r="D354" s="19">
        <v>19600</v>
      </c>
      <c r="E354" s="19">
        <f t="shared" si="5"/>
        <v>25</v>
      </c>
    </row>
    <row r="355" spans="1:5">
      <c r="A355" s="19">
        <v>8717</v>
      </c>
      <c r="B355" s="19">
        <v>50</v>
      </c>
      <c r="C355" s="19">
        <v>2000</v>
      </c>
      <c r="D355" s="19">
        <v>19650</v>
      </c>
      <c r="E355" s="19">
        <f t="shared" si="5"/>
        <v>25</v>
      </c>
    </row>
    <row r="356" spans="1:5">
      <c r="A356" s="19">
        <v>8742</v>
      </c>
      <c r="B356" s="19">
        <v>50</v>
      </c>
      <c r="C356" s="19">
        <v>2000</v>
      </c>
      <c r="D356" s="19">
        <v>19700</v>
      </c>
      <c r="E356" s="19">
        <f t="shared" si="5"/>
        <v>25</v>
      </c>
    </row>
    <row r="357" spans="1:5">
      <c r="A357" s="19">
        <v>8767</v>
      </c>
      <c r="B357" s="19">
        <v>50</v>
      </c>
      <c r="C357" s="19">
        <v>2000</v>
      </c>
      <c r="D357" s="19">
        <v>19750</v>
      </c>
      <c r="E357" s="19">
        <f t="shared" si="5"/>
        <v>25</v>
      </c>
    </row>
    <row r="358" spans="1:5">
      <c r="A358" s="19">
        <v>8792</v>
      </c>
      <c r="B358" s="19">
        <v>50</v>
      </c>
      <c r="C358" s="19">
        <v>2000</v>
      </c>
      <c r="D358" s="19">
        <v>19800</v>
      </c>
      <c r="E358" s="19">
        <f t="shared" si="5"/>
        <v>25</v>
      </c>
    </row>
    <row r="359" spans="1:5">
      <c r="A359" s="19">
        <v>8817</v>
      </c>
      <c r="B359" s="19">
        <v>50</v>
      </c>
      <c r="C359" s="19">
        <v>2000</v>
      </c>
      <c r="D359" s="19">
        <v>19850</v>
      </c>
      <c r="E359" s="19">
        <f t="shared" si="5"/>
        <v>25</v>
      </c>
    </row>
    <row r="360" spans="1:5">
      <c r="A360" s="19">
        <v>8842</v>
      </c>
      <c r="B360" s="19">
        <v>50</v>
      </c>
      <c r="C360" s="19">
        <v>2000</v>
      </c>
      <c r="D360" s="19">
        <v>19900</v>
      </c>
      <c r="E360" s="19">
        <f t="shared" si="5"/>
        <v>25</v>
      </c>
    </row>
    <row r="361" spans="1:5">
      <c r="A361" s="19">
        <v>8867</v>
      </c>
      <c r="B361" s="19">
        <v>50</v>
      </c>
      <c r="C361" s="19">
        <v>2000</v>
      </c>
      <c r="D361" s="19">
        <v>19950</v>
      </c>
      <c r="E361" s="19">
        <f t="shared" si="5"/>
        <v>25</v>
      </c>
    </row>
    <row r="362" spans="1:5">
      <c r="A362" s="19">
        <v>8892</v>
      </c>
      <c r="B362" s="19">
        <v>50</v>
      </c>
      <c r="C362" s="19">
        <v>2000</v>
      </c>
      <c r="D362" s="19">
        <v>20000</v>
      </c>
      <c r="E362" s="19">
        <f t="shared" si="5"/>
        <v>25</v>
      </c>
    </row>
    <row r="363" spans="1:5">
      <c r="A363" s="19">
        <v>8917</v>
      </c>
      <c r="B363" s="19">
        <v>50</v>
      </c>
      <c r="C363" s="19">
        <v>2000</v>
      </c>
      <c r="D363" s="19">
        <v>20050</v>
      </c>
      <c r="E363" s="19">
        <f t="shared" si="5"/>
        <v>25</v>
      </c>
    </row>
    <row r="364" spans="1:5">
      <c r="A364" s="19">
        <v>8942</v>
      </c>
      <c r="B364" s="19">
        <v>50</v>
      </c>
      <c r="C364" s="19">
        <v>2000</v>
      </c>
      <c r="D364" s="19">
        <v>20100</v>
      </c>
      <c r="E364" s="19">
        <f t="shared" si="5"/>
        <v>25</v>
      </c>
    </row>
    <row r="365" spans="1:5">
      <c r="A365" s="19">
        <v>8967</v>
      </c>
      <c r="B365" s="19">
        <v>50</v>
      </c>
      <c r="C365" s="19">
        <v>2000</v>
      </c>
      <c r="D365" s="19">
        <v>20150</v>
      </c>
      <c r="E365" s="19">
        <f t="shared" si="5"/>
        <v>25</v>
      </c>
    </row>
    <row r="366" spans="1:5">
      <c r="A366" s="19">
        <v>8992</v>
      </c>
      <c r="B366" s="19">
        <v>50</v>
      </c>
      <c r="C366" s="19">
        <v>2000</v>
      </c>
      <c r="D366" s="19">
        <v>20200</v>
      </c>
      <c r="E366" s="19">
        <f t="shared" si="5"/>
        <v>25</v>
      </c>
    </row>
    <row r="367" spans="1:5">
      <c r="A367" s="19">
        <v>9017</v>
      </c>
      <c r="B367" s="19">
        <v>50</v>
      </c>
      <c r="C367" s="19">
        <v>2000</v>
      </c>
      <c r="D367" s="19">
        <v>20250</v>
      </c>
      <c r="E367" s="19">
        <f t="shared" si="5"/>
        <v>25</v>
      </c>
    </row>
    <row r="368" spans="1:5">
      <c r="A368" s="19">
        <v>9042</v>
      </c>
      <c r="B368" s="19">
        <v>50</v>
      </c>
      <c r="C368" s="19">
        <v>2000</v>
      </c>
      <c r="D368" s="19">
        <v>20300</v>
      </c>
      <c r="E368" s="19">
        <f t="shared" si="5"/>
        <v>25</v>
      </c>
    </row>
    <row r="369" spans="1:5">
      <c r="A369" s="19">
        <v>9067</v>
      </c>
      <c r="B369" s="19">
        <v>50</v>
      </c>
      <c r="C369" s="19">
        <v>2000</v>
      </c>
      <c r="D369" s="19">
        <v>20350</v>
      </c>
      <c r="E369" s="19">
        <f t="shared" si="5"/>
        <v>25</v>
      </c>
    </row>
    <row r="370" spans="1:5">
      <c r="A370" s="19">
        <v>9092</v>
      </c>
      <c r="B370" s="19">
        <v>50</v>
      </c>
      <c r="C370" s="19">
        <v>2000</v>
      </c>
      <c r="D370" s="19">
        <v>20400</v>
      </c>
      <c r="E370" s="19">
        <f t="shared" si="5"/>
        <v>25</v>
      </c>
    </row>
    <row r="371" spans="1:5">
      <c r="A371" s="19">
        <v>9117</v>
      </c>
      <c r="B371" s="19">
        <v>50</v>
      </c>
      <c r="C371" s="19">
        <v>2000</v>
      </c>
      <c r="D371" s="19">
        <v>20450</v>
      </c>
      <c r="E371" s="19">
        <f t="shared" si="5"/>
        <v>25</v>
      </c>
    </row>
    <row r="372" spans="1:5">
      <c r="A372" s="19">
        <v>9142</v>
      </c>
      <c r="B372" s="19">
        <v>50</v>
      </c>
      <c r="C372" s="19">
        <v>2000</v>
      </c>
      <c r="D372" s="19">
        <v>20500</v>
      </c>
      <c r="E372" s="19">
        <f t="shared" si="5"/>
        <v>25</v>
      </c>
    </row>
    <row r="373" spans="1:5">
      <c r="A373" s="19">
        <v>9167</v>
      </c>
      <c r="B373" s="19">
        <v>50</v>
      </c>
      <c r="C373" s="19">
        <v>2000</v>
      </c>
      <c r="D373" s="19">
        <v>20550</v>
      </c>
      <c r="E373" s="19">
        <f t="shared" si="5"/>
        <v>25</v>
      </c>
    </row>
    <row r="374" spans="1:5">
      <c r="A374" s="19">
        <v>9192</v>
      </c>
      <c r="B374" s="19">
        <v>50</v>
      </c>
      <c r="C374" s="19">
        <v>2000</v>
      </c>
      <c r="D374" s="19">
        <v>20600</v>
      </c>
      <c r="E374" s="19">
        <f t="shared" si="5"/>
        <v>25</v>
      </c>
    </row>
    <row r="375" spans="1:5">
      <c r="A375" s="19">
        <v>9217</v>
      </c>
      <c r="B375" s="19">
        <v>50</v>
      </c>
      <c r="C375" s="19">
        <v>2000</v>
      </c>
      <c r="D375" s="19">
        <v>20650</v>
      </c>
      <c r="E375" s="19">
        <f t="shared" si="5"/>
        <v>25</v>
      </c>
    </row>
    <row r="376" spans="1:5">
      <c r="A376" s="19">
        <v>9242</v>
      </c>
      <c r="B376" s="19">
        <v>50</v>
      </c>
      <c r="C376" s="19">
        <v>2000</v>
      </c>
      <c r="D376" s="19">
        <v>20700</v>
      </c>
      <c r="E376" s="19">
        <f t="shared" si="5"/>
        <v>25</v>
      </c>
    </row>
    <row r="377" spans="1:5">
      <c r="A377" s="19">
        <v>9267</v>
      </c>
      <c r="B377" s="19">
        <v>50</v>
      </c>
      <c r="C377" s="19">
        <v>2000</v>
      </c>
      <c r="D377" s="19">
        <v>20750</v>
      </c>
      <c r="E377" s="19">
        <f t="shared" si="5"/>
        <v>25</v>
      </c>
    </row>
    <row r="378" spans="1:5">
      <c r="A378" s="19">
        <v>9292</v>
      </c>
      <c r="B378" s="19">
        <v>50</v>
      </c>
      <c r="C378" s="19">
        <v>2000</v>
      </c>
      <c r="D378" s="19">
        <v>20800</v>
      </c>
      <c r="E378" s="19">
        <f t="shared" si="5"/>
        <v>25</v>
      </c>
    </row>
    <row r="379" spans="1:5">
      <c r="A379" s="19">
        <v>9317</v>
      </c>
      <c r="B379" s="19">
        <v>50</v>
      </c>
      <c r="C379" s="19">
        <v>2000</v>
      </c>
      <c r="D379" s="19">
        <v>20850</v>
      </c>
      <c r="E379" s="19">
        <f t="shared" si="5"/>
        <v>25</v>
      </c>
    </row>
    <row r="380" spans="1:5">
      <c r="A380" s="19">
        <v>9342</v>
      </c>
      <c r="B380" s="19">
        <v>50</v>
      </c>
      <c r="C380" s="19">
        <v>2000</v>
      </c>
      <c r="D380" s="19">
        <v>20900</v>
      </c>
      <c r="E380" s="19">
        <f t="shared" si="5"/>
        <v>25</v>
      </c>
    </row>
    <row r="381" spans="1:5">
      <c r="A381" s="19">
        <v>9367</v>
      </c>
      <c r="B381" s="19">
        <v>50</v>
      </c>
      <c r="C381" s="19">
        <v>2000</v>
      </c>
      <c r="D381" s="19">
        <v>20950</v>
      </c>
      <c r="E381" s="19">
        <f t="shared" si="5"/>
        <v>25</v>
      </c>
    </row>
    <row r="382" spans="1:5">
      <c r="A382" s="19">
        <v>9392</v>
      </c>
      <c r="B382" s="19">
        <v>50</v>
      </c>
      <c r="C382" s="19">
        <v>2000</v>
      </c>
      <c r="D382" s="19">
        <v>21000</v>
      </c>
      <c r="E382" s="19">
        <f t="shared" si="5"/>
        <v>25</v>
      </c>
    </row>
    <row r="383" spans="1:5">
      <c r="A383" s="19">
        <v>9417</v>
      </c>
      <c r="B383" s="19">
        <v>50</v>
      </c>
      <c r="C383" s="19">
        <v>2000</v>
      </c>
      <c r="D383" s="19">
        <v>21050</v>
      </c>
      <c r="E383" s="19">
        <f t="shared" si="5"/>
        <v>25</v>
      </c>
    </row>
    <row r="384" spans="1:5">
      <c r="A384" s="19">
        <v>9442</v>
      </c>
      <c r="B384" s="19">
        <v>50</v>
      </c>
      <c r="C384" s="19">
        <v>2000</v>
      </c>
      <c r="D384" s="19">
        <v>21100</v>
      </c>
      <c r="E384" s="19">
        <f t="shared" si="5"/>
        <v>25</v>
      </c>
    </row>
    <row r="385" spans="1:5">
      <c r="A385" s="19">
        <v>9467</v>
      </c>
      <c r="B385" s="19">
        <v>50</v>
      </c>
      <c r="C385" s="19">
        <v>2000</v>
      </c>
      <c r="D385" s="19">
        <v>21150</v>
      </c>
      <c r="E385" s="19">
        <f t="shared" si="5"/>
        <v>25</v>
      </c>
    </row>
    <row r="386" spans="1:5">
      <c r="A386" s="19">
        <v>9492</v>
      </c>
      <c r="B386" s="19">
        <v>50</v>
      </c>
      <c r="C386" s="19">
        <v>2000</v>
      </c>
      <c r="D386" s="19">
        <v>21200</v>
      </c>
      <c r="E386" s="19">
        <f t="shared" si="5"/>
        <v>25</v>
      </c>
    </row>
    <row r="387" spans="1:5">
      <c r="A387" s="19">
        <v>9517</v>
      </c>
      <c r="B387" s="19">
        <v>50</v>
      </c>
      <c r="C387" s="19">
        <v>2000</v>
      </c>
      <c r="D387" s="19">
        <v>21250</v>
      </c>
      <c r="E387" s="19">
        <f t="shared" si="5"/>
        <v>25</v>
      </c>
    </row>
    <row r="388" spans="1:5">
      <c r="A388" s="19">
        <v>9542</v>
      </c>
      <c r="B388" s="19">
        <v>50</v>
      </c>
      <c r="C388" s="19">
        <v>2000</v>
      </c>
      <c r="D388" s="19">
        <v>21300</v>
      </c>
      <c r="E388" s="19">
        <f t="shared" ref="E388:E451" si="6">A388-A387</f>
        <v>25</v>
      </c>
    </row>
    <row r="389" spans="1:5">
      <c r="A389" s="19">
        <v>9567</v>
      </c>
      <c r="B389" s="19">
        <v>50</v>
      </c>
      <c r="C389" s="19">
        <v>2000</v>
      </c>
      <c r="D389" s="19">
        <v>21350</v>
      </c>
      <c r="E389" s="19">
        <f t="shared" si="6"/>
        <v>25</v>
      </c>
    </row>
    <row r="390" spans="1:5">
      <c r="A390" s="19">
        <v>9592</v>
      </c>
      <c r="B390" s="19">
        <v>50</v>
      </c>
      <c r="C390" s="19">
        <v>2000</v>
      </c>
      <c r="D390" s="19">
        <v>21400</v>
      </c>
      <c r="E390" s="19">
        <f t="shared" si="6"/>
        <v>25</v>
      </c>
    </row>
    <row r="391" spans="1:5">
      <c r="A391" s="19">
        <v>9617</v>
      </c>
      <c r="B391" s="19">
        <v>50</v>
      </c>
      <c r="C391" s="19">
        <v>2000</v>
      </c>
      <c r="D391" s="19">
        <v>21450</v>
      </c>
      <c r="E391" s="19">
        <f t="shared" si="6"/>
        <v>25</v>
      </c>
    </row>
    <row r="392" spans="1:5">
      <c r="A392" s="19">
        <v>9642</v>
      </c>
      <c r="B392" s="19">
        <v>50</v>
      </c>
      <c r="C392" s="19">
        <v>2000</v>
      </c>
      <c r="D392" s="19">
        <v>21500</v>
      </c>
      <c r="E392" s="19">
        <f t="shared" si="6"/>
        <v>25</v>
      </c>
    </row>
    <row r="393" spans="1:5">
      <c r="A393" s="19">
        <v>9667</v>
      </c>
      <c r="B393" s="19">
        <v>50</v>
      </c>
      <c r="C393" s="19">
        <v>2000</v>
      </c>
      <c r="D393" s="19">
        <v>21550</v>
      </c>
      <c r="E393" s="19">
        <f t="shared" si="6"/>
        <v>25</v>
      </c>
    </row>
    <row r="394" spans="1:5">
      <c r="A394" s="19">
        <v>9692</v>
      </c>
      <c r="B394" s="19">
        <v>50</v>
      </c>
      <c r="C394" s="19">
        <v>2000</v>
      </c>
      <c r="D394" s="19">
        <v>21600</v>
      </c>
      <c r="E394" s="19">
        <f t="shared" si="6"/>
        <v>25</v>
      </c>
    </row>
    <row r="395" spans="1:5">
      <c r="A395" s="19">
        <v>9717</v>
      </c>
      <c r="B395" s="19">
        <v>50</v>
      </c>
      <c r="C395" s="19">
        <v>2000</v>
      </c>
      <c r="D395" s="19">
        <v>21650</v>
      </c>
      <c r="E395" s="19">
        <f t="shared" si="6"/>
        <v>25</v>
      </c>
    </row>
    <row r="396" spans="1:5">
      <c r="A396" s="19">
        <v>9742</v>
      </c>
      <c r="B396" s="19">
        <v>50</v>
      </c>
      <c r="C396" s="19">
        <v>2000</v>
      </c>
      <c r="D396" s="19">
        <v>21700</v>
      </c>
      <c r="E396" s="19">
        <f t="shared" si="6"/>
        <v>25</v>
      </c>
    </row>
    <row r="397" spans="1:5">
      <c r="A397" s="19">
        <v>9767</v>
      </c>
      <c r="B397" s="19">
        <v>50</v>
      </c>
      <c r="C397" s="19">
        <v>2000</v>
      </c>
      <c r="D397" s="19">
        <v>21750</v>
      </c>
      <c r="E397" s="19">
        <f t="shared" si="6"/>
        <v>25</v>
      </c>
    </row>
    <row r="398" spans="1:5">
      <c r="A398" s="19">
        <v>9792</v>
      </c>
      <c r="B398" s="19">
        <v>50</v>
      </c>
      <c r="C398" s="19">
        <v>2000</v>
      </c>
      <c r="D398" s="19">
        <v>21800</v>
      </c>
      <c r="E398" s="19">
        <f t="shared" si="6"/>
        <v>25</v>
      </c>
    </row>
    <row r="399" spans="1:5">
      <c r="A399" s="19">
        <v>9817</v>
      </c>
      <c r="B399" s="19">
        <v>50</v>
      </c>
      <c r="C399" s="19">
        <v>2000</v>
      </c>
      <c r="D399" s="19">
        <v>21850</v>
      </c>
      <c r="E399" s="19">
        <f t="shared" si="6"/>
        <v>25</v>
      </c>
    </row>
    <row r="400" spans="1:5">
      <c r="A400" s="19">
        <v>9842</v>
      </c>
      <c r="B400" s="19">
        <v>50</v>
      </c>
      <c r="C400" s="19">
        <v>2000</v>
      </c>
      <c r="D400" s="19">
        <v>21900</v>
      </c>
      <c r="E400" s="19">
        <f t="shared" si="6"/>
        <v>25</v>
      </c>
    </row>
    <row r="401" spans="1:5">
      <c r="A401" s="19">
        <v>9867</v>
      </c>
      <c r="B401" s="19">
        <v>50</v>
      </c>
      <c r="C401" s="19">
        <v>2000</v>
      </c>
      <c r="D401" s="19">
        <v>21950</v>
      </c>
      <c r="E401" s="19">
        <f t="shared" si="6"/>
        <v>25</v>
      </c>
    </row>
    <row r="402" spans="1:5">
      <c r="A402" s="19">
        <v>9892</v>
      </c>
      <c r="B402" s="19">
        <v>50</v>
      </c>
      <c r="C402" s="19">
        <v>2000</v>
      </c>
      <c r="D402" s="19">
        <v>22000</v>
      </c>
      <c r="E402" s="19">
        <f t="shared" si="6"/>
        <v>25</v>
      </c>
    </row>
    <row r="403" spans="1:5">
      <c r="A403" s="19">
        <v>9917</v>
      </c>
      <c r="B403" s="19">
        <v>50</v>
      </c>
      <c r="C403" s="19">
        <v>2000</v>
      </c>
      <c r="D403" s="19">
        <v>22050</v>
      </c>
      <c r="E403" s="19">
        <f t="shared" si="6"/>
        <v>25</v>
      </c>
    </row>
    <row r="404" spans="1:5">
      <c r="A404" s="19">
        <v>9942</v>
      </c>
      <c r="B404" s="19">
        <v>50</v>
      </c>
      <c r="C404" s="19">
        <v>2000</v>
      </c>
      <c r="D404" s="19">
        <v>22100</v>
      </c>
      <c r="E404" s="19">
        <f t="shared" si="6"/>
        <v>25</v>
      </c>
    </row>
    <row r="405" spans="1:5">
      <c r="A405" s="19">
        <v>9967</v>
      </c>
      <c r="B405" s="19">
        <v>50</v>
      </c>
      <c r="C405" s="19">
        <v>2000</v>
      </c>
      <c r="D405" s="19">
        <v>22150</v>
      </c>
      <c r="E405" s="19">
        <f t="shared" si="6"/>
        <v>25</v>
      </c>
    </row>
    <row r="406" spans="1:5">
      <c r="A406" s="19">
        <v>9992</v>
      </c>
      <c r="B406" s="19">
        <v>50</v>
      </c>
      <c r="C406" s="19">
        <v>2000</v>
      </c>
      <c r="D406" s="19">
        <v>22200</v>
      </c>
      <c r="E406" s="19">
        <f t="shared" si="6"/>
        <v>25</v>
      </c>
    </row>
    <row r="407" spans="1:5">
      <c r="A407" s="19">
        <v>10017</v>
      </c>
      <c r="B407" s="19">
        <v>50</v>
      </c>
      <c r="C407" s="19">
        <v>2000</v>
      </c>
      <c r="D407" s="19">
        <v>22250</v>
      </c>
      <c r="E407" s="19">
        <f t="shared" si="6"/>
        <v>25</v>
      </c>
    </row>
    <row r="408" spans="1:5">
      <c r="A408" s="19">
        <v>10042</v>
      </c>
      <c r="B408" s="19">
        <v>50</v>
      </c>
      <c r="C408" s="19">
        <v>2000</v>
      </c>
      <c r="D408" s="19">
        <v>22300</v>
      </c>
      <c r="E408" s="19">
        <f t="shared" si="6"/>
        <v>25</v>
      </c>
    </row>
    <row r="409" spans="1:5">
      <c r="A409" s="19">
        <v>10067</v>
      </c>
      <c r="B409" s="19">
        <v>50</v>
      </c>
      <c r="C409" s="19">
        <v>2000</v>
      </c>
      <c r="D409" s="19">
        <v>22350</v>
      </c>
      <c r="E409" s="19">
        <f t="shared" si="6"/>
        <v>25</v>
      </c>
    </row>
    <row r="410" spans="1:5">
      <c r="A410" s="19">
        <v>10092</v>
      </c>
      <c r="B410" s="19">
        <v>50</v>
      </c>
      <c r="C410" s="19">
        <v>2000</v>
      </c>
      <c r="D410" s="19">
        <v>22400</v>
      </c>
      <c r="E410" s="19">
        <f t="shared" si="6"/>
        <v>25</v>
      </c>
    </row>
    <row r="411" spans="1:5">
      <c r="A411" s="19">
        <v>10117</v>
      </c>
      <c r="B411" s="19">
        <v>50</v>
      </c>
      <c r="C411" s="19">
        <v>2000</v>
      </c>
      <c r="D411" s="19">
        <v>22450</v>
      </c>
      <c r="E411" s="19">
        <f t="shared" si="6"/>
        <v>25</v>
      </c>
    </row>
    <row r="412" spans="1:5">
      <c r="A412" s="19">
        <v>10142</v>
      </c>
      <c r="B412" s="19">
        <v>50</v>
      </c>
      <c r="C412" s="19">
        <v>2000</v>
      </c>
      <c r="D412" s="19">
        <v>22500</v>
      </c>
      <c r="E412" s="19">
        <f t="shared" si="6"/>
        <v>25</v>
      </c>
    </row>
    <row r="413" spans="1:5">
      <c r="A413" s="19">
        <v>10167</v>
      </c>
      <c r="B413" s="19">
        <v>50</v>
      </c>
      <c r="C413" s="19">
        <v>2000</v>
      </c>
      <c r="D413" s="19">
        <v>22550</v>
      </c>
      <c r="E413" s="19">
        <f t="shared" si="6"/>
        <v>25</v>
      </c>
    </row>
    <row r="414" spans="1:5">
      <c r="A414" s="19">
        <v>10192</v>
      </c>
      <c r="B414" s="19">
        <v>50</v>
      </c>
      <c r="C414" s="19">
        <v>2000</v>
      </c>
      <c r="D414" s="19">
        <v>22600</v>
      </c>
      <c r="E414" s="19">
        <f t="shared" si="6"/>
        <v>25</v>
      </c>
    </row>
    <row r="415" spans="1:5">
      <c r="A415" s="19">
        <v>10217</v>
      </c>
      <c r="B415" s="19">
        <v>50</v>
      </c>
      <c r="C415" s="19">
        <v>2000</v>
      </c>
      <c r="D415" s="19">
        <v>22650</v>
      </c>
      <c r="E415" s="19">
        <f t="shared" si="6"/>
        <v>25</v>
      </c>
    </row>
    <row r="416" spans="1:5">
      <c r="A416" s="19">
        <v>10242</v>
      </c>
      <c r="B416" s="19">
        <v>50</v>
      </c>
      <c r="C416" s="19">
        <v>2000</v>
      </c>
      <c r="D416" s="19">
        <v>22700</v>
      </c>
      <c r="E416" s="19">
        <f t="shared" si="6"/>
        <v>25</v>
      </c>
    </row>
    <row r="417" spans="1:5">
      <c r="A417" s="19">
        <v>10267</v>
      </c>
      <c r="B417" s="19">
        <v>50</v>
      </c>
      <c r="C417" s="19">
        <v>2000</v>
      </c>
      <c r="D417" s="19">
        <v>22750</v>
      </c>
      <c r="E417" s="19">
        <f t="shared" si="6"/>
        <v>25</v>
      </c>
    </row>
    <row r="418" spans="1:5">
      <c r="A418" s="19">
        <v>10292</v>
      </c>
      <c r="B418" s="19">
        <v>50</v>
      </c>
      <c r="C418" s="19">
        <v>2000</v>
      </c>
      <c r="D418" s="19">
        <v>22800</v>
      </c>
      <c r="E418" s="19">
        <f t="shared" si="6"/>
        <v>25</v>
      </c>
    </row>
    <row r="419" spans="1:5">
      <c r="A419" s="19">
        <v>10317</v>
      </c>
      <c r="B419" s="19">
        <v>50</v>
      </c>
      <c r="C419" s="19">
        <v>2000</v>
      </c>
      <c r="D419" s="19">
        <v>22850</v>
      </c>
      <c r="E419" s="19">
        <f t="shared" si="6"/>
        <v>25</v>
      </c>
    </row>
    <row r="420" spans="1:5">
      <c r="A420" s="19">
        <v>10342</v>
      </c>
      <c r="B420" s="19">
        <v>50</v>
      </c>
      <c r="C420" s="19">
        <v>2000</v>
      </c>
      <c r="D420" s="19">
        <v>22900</v>
      </c>
      <c r="E420" s="19">
        <f t="shared" si="6"/>
        <v>25</v>
      </c>
    </row>
    <row r="421" spans="1:5">
      <c r="A421" s="19">
        <v>10367</v>
      </c>
      <c r="B421" s="19">
        <v>50</v>
      </c>
      <c r="C421" s="19">
        <v>2000</v>
      </c>
      <c r="D421" s="19">
        <v>22950</v>
      </c>
      <c r="E421" s="19">
        <f t="shared" si="6"/>
        <v>25</v>
      </c>
    </row>
    <row r="422" spans="1:5">
      <c r="A422" s="19">
        <v>10392</v>
      </c>
      <c r="B422" s="19">
        <v>50</v>
      </c>
      <c r="C422" s="19">
        <v>2000</v>
      </c>
      <c r="D422" s="19">
        <v>23000</v>
      </c>
      <c r="E422" s="19">
        <f t="shared" si="6"/>
        <v>25</v>
      </c>
    </row>
    <row r="423" spans="1:5">
      <c r="A423" s="19">
        <v>10417</v>
      </c>
      <c r="B423" s="19">
        <v>50</v>
      </c>
      <c r="C423" s="19">
        <v>2000</v>
      </c>
      <c r="D423" s="19">
        <v>23050</v>
      </c>
      <c r="E423" s="19">
        <f t="shared" si="6"/>
        <v>25</v>
      </c>
    </row>
    <row r="424" spans="1:5">
      <c r="A424" s="19">
        <v>10442</v>
      </c>
      <c r="B424" s="19">
        <v>50</v>
      </c>
      <c r="C424" s="19">
        <v>2000</v>
      </c>
      <c r="D424" s="19">
        <v>23100</v>
      </c>
      <c r="E424" s="19">
        <f t="shared" si="6"/>
        <v>25</v>
      </c>
    </row>
    <row r="425" spans="1:5">
      <c r="A425" s="19">
        <v>10467</v>
      </c>
      <c r="B425" s="19">
        <v>50</v>
      </c>
      <c r="C425" s="19">
        <v>2000</v>
      </c>
      <c r="D425" s="19">
        <v>23150</v>
      </c>
      <c r="E425" s="19">
        <f t="shared" si="6"/>
        <v>25</v>
      </c>
    </row>
    <row r="426" spans="1:5">
      <c r="A426" s="19">
        <v>10492</v>
      </c>
      <c r="B426" s="19">
        <v>50</v>
      </c>
      <c r="C426" s="19">
        <v>2000</v>
      </c>
      <c r="D426" s="19">
        <v>23200</v>
      </c>
      <c r="E426" s="19">
        <f t="shared" si="6"/>
        <v>25</v>
      </c>
    </row>
    <row r="427" spans="1:5">
      <c r="A427" s="19">
        <v>10517</v>
      </c>
      <c r="B427" s="19">
        <v>50</v>
      </c>
      <c r="C427" s="19">
        <v>2000</v>
      </c>
      <c r="D427" s="19">
        <v>23250</v>
      </c>
      <c r="E427" s="19">
        <f t="shared" si="6"/>
        <v>25</v>
      </c>
    </row>
    <row r="428" spans="1:5">
      <c r="A428" s="19">
        <v>10542</v>
      </c>
      <c r="B428" s="19">
        <v>50</v>
      </c>
      <c r="C428" s="19">
        <v>2000</v>
      </c>
      <c r="D428" s="19">
        <v>23300</v>
      </c>
      <c r="E428" s="19">
        <f t="shared" si="6"/>
        <v>25</v>
      </c>
    </row>
    <row r="429" spans="1:5">
      <c r="A429" s="19">
        <v>10567</v>
      </c>
      <c r="B429" s="19">
        <v>50</v>
      </c>
      <c r="C429" s="19">
        <v>2000</v>
      </c>
      <c r="D429" s="19">
        <v>23350</v>
      </c>
      <c r="E429" s="19">
        <f t="shared" si="6"/>
        <v>25</v>
      </c>
    </row>
    <row r="430" spans="1:5">
      <c r="A430" s="19">
        <v>10592</v>
      </c>
      <c r="B430" s="19">
        <v>50</v>
      </c>
      <c r="C430" s="19">
        <v>2000</v>
      </c>
      <c r="D430" s="19">
        <v>23400</v>
      </c>
      <c r="E430" s="19">
        <f t="shared" si="6"/>
        <v>25</v>
      </c>
    </row>
    <row r="431" spans="1:5">
      <c r="A431" s="19">
        <v>10617</v>
      </c>
      <c r="B431" s="19">
        <v>50</v>
      </c>
      <c r="C431" s="19">
        <v>2000</v>
      </c>
      <c r="D431" s="19">
        <v>23450</v>
      </c>
      <c r="E431" s="19">
        <f t="shared" si="6"/>
        <v>25</v>
      </c>
    </row>
    <row r="432" spans="1:5">
      <c r="A432" s="19">
        <v>10642</v>
      </c>
      <c r="B432" s="19">
        <v>50</v>
      </c>
      <c r="C432" s="19">
        <v>2000</v>
      </c>
      <c r="D432" s="19">
        <v>23500</v>
      </c>
      <c r="E432" s="19">
        <f t="shared" si="6"/>
        <v>25</v>
      </c>
    </row>
    <row r="433" spans="1:5">
      <c r="A433" s="19">
        <v>10667</v>
      </c>
      <c r="B433" s="19">
        <v>50</v>
      </c>
      <c r="C433" s="19">
        <v>2000</v>
      </c>
      <c r="D433" s="19">
        <v>23550</v>
      </c>
      <c r="E433" s="19">
        <f t="shared" si="6"/>
        <v>25</v>
      </c>
    </row>
    <row r="434" spans="1:5">
      <c r="A434" s="19">
        <v>10692</v>
      </c>
      <c r="B434" s="19">
        <v>50</v>
      </c>
      <c r="C434" s="19">
        <v>2000</v>
      </c>
      <c r="D434" s="19">
        <v>23600</v>
      </c>
      <c r="E434" s="19">
        <f t="shared" si="6"/>
        <v>25</v>
      </c>
    </row>
    <row r="435" spans="1:5">
      <c r="A435" s="19">
        <v>10717</v>
      </c>
      <c r="B435" s="19">
        <v>50</v>
      </c>
      <c r="C435" s="19">
        <v>2000</v>
      </c>
      <c r="D435" s="19">
        <v>23650</v>
      </c>
      <c r="E435" s="19">
        <f t="shared" si="6"/>
        <v>25</v>
      </c>
    </row>
    <row r="436" spans="1:5">
      <c r="A436" s="19">
        <v>10742</v>
      </c>
      <c r="B436" s="19">
        <v>50</v>
      </c>
      <c r="C436" s="19">
        <v>2000</v>
      </c>
      <c r="D436" s="19">
        <v>23700</v>
      </c>
      <c r="E436" s="19">
        <f t="shared" si="6"/>
        <v>25</v>
      </c>
    </row>
    <row r="437" spans="1:5">
      <c r="A437" s="19">
        <v>10767</v>
      </c>
      <c r="B437" s="19">
        <v>50</v>
      </c>
      <c r="C437" s="19">
        <v>2000</v>
      </c>
      <c r="D437" s="19">
        <v>23750</v>
      </c>
      <c r="E437" s="19">
        <f t="shared" si="6"/>
        <v>25</v>
      </c>
    </row>
    <row r="438" spans="1:5">
      <c r="A438" s="19">
        <v>10792</v>
      </c>
      <c r="B438" s="19">
        <v>50</v>
      </c>
      <c r="C438" s="19">
        <v>2000</v>
      </c>
      <c r="D438" s="19">
        <v>23800</v>
      </c>
      <c r="E438" s="19">
        <f t="shared" si="6"/>
        <v>25</v>
      </c>
    </row>
    <row r="439" spans="1:5">
      <c r="A439" s="19">
        <v>10817</v>
      </c>
      <c r="B439" s="19">
        <v>50</v>
      </c>
      <c r="C439" s="19">
        <v>2000</v>
      </c>
      <c r="D439" s="19">
        <v>23850</v>
      </c>
      <c r="E439" s="19">
        <f t="shared" si="6"/>
        <v>25</v>
      </c>
    </row>
    <row r="440" spans="1:5">
      <c r="A440" s="19">
        <v>10842</v>
      </c>
      <c r="B440" s="19">
        <v>50</v>
      </c>
      <c r="C440" s="19">
        <v>2000</v>
      </c>
      <c r="D440" s="19">
        <v>23900</v>
      </c>
      <c r="E440" s="19">
        <f t="shared" si="6"/>
        <v>25</v>
      </c>
    </row>
    <row r="441" spans="1:5">
      <c r="A441" s="19">
        <v>10867</v>
      </c>
      <c r="B441" s="19">
        <v>50</v>
      </c>
      <c r="C441" s="19">
        <v>2000</v>
      </c>
      <c r="D441" s="19">
        <v>23950</v>
      </c>
      <c r="E441" s="19">
        <f t="shared" si="6"/>
        <v>25</v>
      </c>
    </row>
    <row r="442" spans="1:5">
      <c r="A442" s="19">
        <v>10892</v>
      </c>
      <c r="B442" s="19">
        <v>50</v>
      </c>
      <c r="C442" s="19">
        <v>2000</v>
      </c>
      <c r="D442" s="19">
        <v>24000</v>
      </c>
      <c r="E442" s="19">
        <f t="shared" si="6"/>
        <v>25</v>
      </c>
    </row>
    <row r="443" spans="1:5">
      <c r="A443" s="19">
        <v>10917</v>
      </c>
      <c r="B443" s="19">
        <v>50</v>
      </c>
      <c r="C443" s="19">
        <v>2000</v>
      </c>
      <c r="D443" s="19">
        <v>24050</v>
      </c>
      <c r="E443" s="19">
        <f t="shared" si="6"/>
        <v>25</v>
      </c>
    </row>
    <row r="444" spans="1:5">
      <c r="A444" s="19">
        <v>10942</v>
      </c>
      <c r="B444" s="19">
        <v>50</v>
      </c>
      <c r="C444" s="19">
        <v>2000</v>
      </c>
      <c r="D444" s="19">
        <v>24100</v>
      </c>
      <c r="E444" s="19">
        <f t="shared" si="6"/>
        <v>25</v>
      </c>
    </row>
    <row r="445" spans="1:5">
      <c r="A445" s="19">
        <v>10967</v>
      </c>
      <c r="B445" s="19">
        <v>50</v>
      </c>
      <c r="C445" s="19">
        <v>2000</v>
      </c>
      <c r="D445" s="19">
        <v>24150</v>
      </c>
      <c r="E445" s="19">
        <f t="shared" si="6"/>
        <v>25</v>
      </c>
    </row>
    <row r="446" spans="1:5">
      <c r="A446" s="19">
        <v>10992</v>
      </c>
      <c r="B446" s="19">
        <v>50</v>
      </c>
      <c r="C446" s="19">
        <v>2000</v>
      </c>
      <c r="D446" s="19">
        <v>24200</v>
      </c>
      <c r="E446" s="19">
        <f t="shared" si="6"/>
        <v>25</v>
      </c>
    </row>
    <row r="447" spans="1:5">
      <c r="A447" s="19">
        <v>11017</v>
      </c>
      <c r="B447" s="19">
        <v>50</v>
      </c>
      <c r="C447" s="19">
        <v>2000</v>
      </c>
      <c r="D447" s="19">
        <v>24250</v>
      </c>
      <c r="E447" s="19">
        <f t="shared" si="6"/>
        <v>25</v>
      </c>
    </row>
    <row r="448" spans="1:5">
      <c r="A448" s="19">
        <v>11042</v>
      </c>
      <c r="B448" s="19">
        <v>50</v>
      </c>
      <c r="C448" s="19">
        <v>2000</v>
      </c>
      <c r="D448" s="19">
        <v>24300</v>
      </c>
      <c r="E448" s="19">
        <f t="shared" si="6"/>
        <v>25</v>
      </c>
    </row>
    <row r="449" spans="1:5">
      <c r="A449" s="19">
        <v>11067</v>
      </c>
      <c r="B449" s="19">
        <v>50</v>
      </c>
      <c r="C449" s="19">
        <v>2000</v>
      </c>
      <c r="D449" s="19">
        <v>24350</v>
      </c>
      <c r="E449" s="19">
        <f t="shared" si="6"/>
        <v>25</v>
      </c>
    </row>
    <row r="450" spans="1:5">
      <c r="A450" s="19">
        <v>11092</v>
      </c>
      <c r="B450" s="19">
        <v>50</v>
      </c>
      <c r="C450" s="19">
        <v>2000</v>
      </c>
      <c r="D450" s="19">
        <v>24400</v>
      </c>
      <c r="E450" s="19">
        <f t="shared" si="6"/>
        <v>25</v>
      </c>
    </row>
    <row r="451" spans="1:5">
      <c r="A451" s="19">
        <v>11117</v>
      </c>
      <c r="B451" s="19">
        <v>50</v>
      </c>
      <c r="C451" s="19">
        <v>2000</v>
      </c>
      <c r="D451" s="19">
        <v>24450</v>
      </c>
      <c r="E451" s="19">
        <f t="shared" si="6"/>
        <v>25</v>
      </c>
    </row>
    <row r="452" spans="1:5">
      <c r="A452" s="19">
        <v>11142</v>
      </c>
      <c r="B452" s="19">
        <v>50</v>
      </c>
      <c r="C452" s="19">
        <v>2000</v>
      </c>
      <c r="D452" s="19">
        <v>24500</v>
      </c>
      <c r="E452" s="19">
        <f t="shared" ref="E452:E515" si="7">A452-A451</f>
        <v>25</v>
      </c>
    </row>
    <row r="453" spans="1:5">
      <c r="A453" s="19">
        <v>11167</v>
      </c>
      <c r="B453" s="19">
        <v>50</v>
      </c>
      <c r="C453" s="19">
        <v>2000</v>
      </c>
      <c r="D453" s="19">
        <v>24550</v>
      </c>
      <c r="E453" s="19">
        <f t="shared" si="7"/>
        <v>25</v>
      </c>
    </row>
    <row r="454" spans="1:5">
      <c r="A454" s="19">
        <v>11192</v>
      </c>
      <c r="B454" s="19">
        <v>50</v>
      </c>
      <c r="C454" s="19">
        <v>2000</v>
      </c>
      <c r="D454" s="19">
        <v>24600</v>
      </c>
      <c r="E454" s="19">
        <f t="shared" si="7"/>
        <v>25</v>
      </c>
    </row>
    <row r="455" spans="1:5">
      <c r="A455" s="19">
        <v>11217</v>
      </c>
      <c r="B455" s="19">
        <v>50</v>
      </c>
      <c r="C455" s="19">
        <v>2000</v>
      </c>
      <c r="D455" s="19">
        <v>24650</v>
      </c>
      <c r="E455" s="19">
        <f t="shared" si="7"/>
        <v>25</v>
      </c>
    </row>
    <row r="456" spans="1:5">
      <c r="A456" s="19">
        <v>11242</v>
      </c>
      <c r="B456" s="19">
        <v>50</v>
      </c>
      <c r="C456" s="19">
        <v>2000</v>
      </c>
      <c r="D456" s="19">
        <v>24700</v>
      </c>
      <c r="E456" s="19">
        <f t="shared" si="7"/>
        <v>25</v>
      </c>
    </row>
    <row r="457" spans="1:5">
      <c r="A457" s="19">
        <v>11267</v>
      </c>
      <c r="B457" s="19">
        <v>50</v>
      </c>
      <c r="C457" s="19">
        <v>2000</v>
      </c>
      <c r="D457" s="19">
        <v>24750</v>
      </c>
      <c r="E457" s="19">
        <f t="shared" si="7"/>
        <v>25</v>
      </c>
    </row>
    <row r="458" spans="1:5">
      <c r="A458" s="19">
        <v>11292</v>
      </c>
      <c r="B458" s="19">
        <v>50</v>
      </c>
      <c r="C458" s="19">
        <v>2000</v>
      </c>
      <c r="D458" s="19">
        <v>24800</v>
      </c>
      <c r="E458" s="19">
        <f t="shared" si="7"/>
        <v>25</v>
      </c>
    </row>
    <row r="459" spans="1:5">
      <c r="A459" s="19">
        <v>11317</v>
      </c>
      <c r="B459" s="19">
        <v>50</v>
      </c>
      <c r="C459" s="19">
        <v>2000</v>
      </c>
      <c r="D459" s="19">
        <v>24850</v>
      </c>
      <c r="E459" s="19">
        <f t="shared" si="7"/>
        <v>25</v>
      </c>
    </row>
    <row r="460" spans="1:5">
      <c r="A460" s="19">
        <v>11342</v>
      </c>
      <c r="B460" s="19">
        <v>50</v>
      </c>
      <c r="C460" s="19">
        <v>2000</v>
      </c>
      <c r="D460" s="19">
        <v>24900</v>
      </c>
      <c r="E460" s="19">
        <f t="shared" si="7"/>
        <v>25</v>
      </c>
    </row>
    <row r="461" spans="1:5">
      <c r="A461" s="19">
        <v>11367</v>
      </c>
      <c r="B461" s="19">
        <v>50</v>
      </c>
      <c r="C461" s="19">
        <v>2000</v>
      </c>
      <c r="D461" s="19">
        <v>24950</v>
      </c>
      <c r="E461" s="19">
        <f t="shared" si="7"/>
        <v>25</v>
      </c>
    </row>
    <row r="462" spans="1:5">
      <c r="A462" s="19">
        <v>11392</v>
      </c>
      <c r="B462" s="19">
        <v>50</v>
      </c>
      <c r="C462" s="19">
        <v>2000</v>
      </c>
      <c r="D462" s="19">
        <v>25000</v>
      </c>
      <c r="E462" s="19">
        <f t="shared" si="7"/>
        <v>25</v>
      </c>
    </row>
    <row r="463" spans="1:5">
      <c r="A463" s="19">
        <v>11417</v>
      </c>
      <c r="B463" s="19">
        <v>50</v>
      </c>
      <c r="C463" s="19">
        <v>2000</v>
      </c>
      <c r="D463" s="19">
        <v>25050</v>
      </c>
      <c r="E463" s="19">
        <f t="shared" si="7"/>
        <v>25</v>
      </c>
    </row>
    <row r="464" spans="1:5">
      <c r="A464" s="19">
        <v>11442</v>
      </c>
      <c r="B464" s="19">
        <v>50</v>
      </c>
      <c r="C464" s="19">
        <v>2000</v>
      </c>
      <c r="D464" s="19">
        <v>25100</v>
      </c>
      <c r="E464" s="19">
        <f t="shared" si="7"/>
        <v>25</v>
      </c>
    </row>
    <row r="465" spans="1:5">
      <c r="A465" s="19">
        <v>11467</v>
      </c>
      <c r="B465" s="19">
        <v>50</v>
      </c>
      <c r="C465" s="19">
        <v>2000</v>
      </c>
      <c r="D465" s="19">
        <v>25150</v>
      </c>
      <c r="E465" s="19">
        <f t="shared" si="7"/>
        <v>25</v>
      </c>
    </row>
    <row r="466" spans="1:5">
      <c r="A466" s="19">
        <v>11492</v>
      </c>
      <c r="B466" s="19">
        <v>50</v>
      </c>
      <c r="C466" s="19">
        <v>2000</v>
      </c>
      <c r="D466" s="19">
        <v>25200</v>
      </c>
      <c r="E466" s="19">
        <f t="shared" si="7"/>
        <v>25</v>
      </c>
    </row>
    <row r="467" spans="1:5">
      <c r="A467" s="19">
        <v>11517</v>
      </c>
      <c r="B467" s="19">
        <v>50</v>
      </c>
      <c r="C467" s="19">
        <v>2000</v>
      </c>
      <c r="D467" s="19">
        <v>25250</v>
      </c>
      <c r="E467" s="19">
        <f t="shared" si="7"/>
        <v>25</v>
      </c>
    </row>
    <row r="468" spans="1:5">
      <c r="A468" s="19">
        <v>11542</v>
      </c>
      <c r="B468" s="19">
        <v>50</v>
      </c>
      <c r="C468" s="19">
        <v>2000</v>
      </c>
      <c r="D468" s="19">
        <v>25300</v>
      </c>
      <c r="E468" s="19">
        <f t="shared" si="7"/>
        <v>25</v>
      </c>
    </row>
    <row r="469" spans="1:5">
      <c r="A469" s="19">
        <v>11567</v>
      </c>
      <c r="B469" s="19">
        <v>50</v>
      </c>
      <c r="C469" s="19">
        <v>2000</v>
      </c>
      <c r="D469" s="19">
        <v>25350</v>
      </c>
      <c r="E469" s="19">
        <f t="shared" si="7"/>
        <v>25</v>
      </c>
    </row>
    <row r="470" spans="1:5">
      <c r="A470" s="19">
        <v>11592</v>
      </c>
      <c r="B470" s="19">
        <v>50</v>
      </c>
      <c r="C470" s="19">
        <v>2000</v>
      </c>
      <c r="D470" s="19">
        <v>25400</v>
      </c>
      <c r="E470" s="19">
        <f t="shared" si="7"/>
        <v>25</v>
      </c>
    </row>
    <row r="471" spans="1:5">
      <c r="A471" s="19">
        <v>11617</v>
      </c>
      <c r="B471" s="19">
        <v>50</v>
      </c>
      <c r="C471" s="19">
        <v>2000</v>
      </c>
      <c r="D471" s="19">
        <v>25450</v>
      </c>
      <c r="E471" s="19">
        <f t="shared" si="7"/>
        <v>25</v>
      </c>
    </row>
    <row r="472" spans="1:5">
      <c r="A472" s="19">
        <v>11642</v>
      </c>
      <c r="B472" s="19">
        <v>50</v>
      </c>
      <c r="C472" s="19">
        <v>2000</v>
      </c>
      <c r="D472" s="19">
        <v>25500</v>
      </c>
      <c r="E472" s="19">
        <f t="shared" si="7"/>
        <v>25</v>
      </c>
    </row>
    <row r="473" spans="1:5">
      <c r="A473" s="19">
        <v>11667</v>
      </c>
      <c r="B473" s="19">
        <v>50</v>
      </c>
      <c r="C473" s="19">
        <v>2000</v>
      </c>
      <c r="D473" s="19">
        <v>25550</v>
      </c>
      <c r="E473" s="19">
        <f t="shared" si="7"/>
        <v>25</v>
      </c>
    </row>
    <row r="474" spans="1:5">
      <c r="A474" s="19">
        <v>11692</v>
      </c>
      <c r="B474" s="19">
        <v>50</v>
      </c>
      <c r="C474" s="19">
        <v>2000</v>
      </c>
      <c r="D474" s="19">
        <v>25600</v>
      </c>
      <c r="E474" s="19">
        <f t="shared" si="7"/>
        <v>25</v>
      </c>
    </row>
    <row r="475" spans="1:5">
      <c r="A475" s="19">
        <v>11717</v>
      </c>
      <c r="B475" s="19">
        <v>50</v>
      </c>
      <c r="C475" s="19">
        <v>2000</v>
      </c>
      <c r="D475" s="19">
        <v>25650</v>
      </c>
      <c r="E475" s="19">
        <f t="shared" si="7"/>
        <v>25</v>
      </c>
    </row>
    <row r="476" spans="1:5">
      <c r="A476" s="19">
        <v>11742</v>
      </c>
      <c r="B476" s="19">
        <v>50</v>
      </c>
      <c r="C476" s="19">
        <v>2000</v>
      </c>
      <c r="D476" s="19">
        <v>25700</v>
      </c>
      <c r="E476" s="19">
        <f t="shared" si="7"/>
        <v>25</v>
      </c>
    </row>
    <row r="477" spans="1:5">
      <c r="A477" s="19">
        <v>11767</v>
      </c>
      <c r="B477" s="19">
        <v>50</v>
      </c>
      <c r="C477" s="19">
        <v>2000</v>
      </c>
      <c r="D477" s="19">
        <v>25750</v>
      </c>
      <c r="E477" s="19">
        <f t="shared" si="7"/>
        <v>25</v>
      </c>
    </row>
    <row r="478" spans="1:5">
      <c r="A478" s="19">
        <v>11792</v>
      </c>
      <c r="B478" s="19">
        <v>50</v>
      </c>
      <c r="C478" s="19">
        <v>2000</v>
      </c>
      <c r="D478" s="19">
        <v>25800</v>
      </c>
      <c r="E478" s="19">
        <f t="shared" si="7"/>
        <v>25</v>
      </c>
    </row>
    <row r="479" spans="1:5">
      <c r="A479" s="19">
        <v>11817</v>
      </c>
      <c r="B479" s="19">
        <v>50</v>
      </c>
      <c r="C479" s="19">
        <v>2000</v>
      </c>
      <c r="D479" s="19">
        <v>25850</v>
      </c>
      <c r="E479" s="19">
        <f t="shared" si="7"/>
        <v>25</v>
      </c>
    </row>
    <row r="480" spans="1:5">
      <c r="A480" s="19">
        <v>11842</v>
      </c>
      <c r="B480" s="19">
        <v>50</v>
      </c>
      <c r="C480" s="19">
        <v>2000</v>
      </c>
      <c r="D480" s="19">
        <v>25900</v>
      </c>
      <c r="E480" s="19">
        <f t="shared" si="7"/>
        <v>25</v>
      </c>
    </row>
    <row r="481" spans="1:5">
      <c r="A481" s="19">
        <v>11867</v>
      </c>
      <c r="B481" s="19">
        <v>50</v>
      </c>
      <c r="C481" s="19">
        <v>2000</v>
      </c>
      <c r="D481" s="19">
        <v>25950</v>
      </c>
      <c r="E481" s="19">
        <f t="shared" si="7"/>
        <v>25</v>
      </c>
    </row>
    <row r="482" spans="1:5">
      <c r="A482" s="19">
        <v>11892</v>
      </c>
      <c r="B482" s="19">
        <v>50</v>
      </c>
      <c r="C482" s="19">
        <v>2000</v>
      </c>
      <c r="D482" s="19">
        <v>26000</v>
      </c>
      <c r="E482" s="19">
        <f t="shared" si="7"/>
        <v>25</v>
      </c>
    </row>
    <row r="483" spans="1:5">
      <c r="A483" s="19">
        <v>11917</v>
      </c>
      <c r="B483" s="19">
        <v>50</v>
      </c>
      <c r="C483" s="19">
        <v>2000</v>
      </c>
      <c r="D483" s="19">
        <v>26050</v>
      </c>
      <c r="E483" s="19">
        <f t="shared" si="7"/>
        <v>25</v>
      </c>
    </row>
    <row r="484" spans="1:5">
      <c r="A484" s="19">
        <v>11942</v>
      </c>
      <c r="B484" s="19">
        <v>50</v>
      </c>
      <c r="C484" s="19">
        <v>2000</v>
      </c>
      <c r="D484" s="19">
        <v>26100</v>
      </c>
      <c r="E484" s="19">
        <f t="shared" si="7"/>
        <v>25</v>
      </c>
    </row>
    <row r="485" spans="1:5">
      <c r="A485" s="19">
        <v>11967</v>
      </c>
      <c r="B485" s="19">
        <v>50</v>
      </c>
      <c r="C485" s="19">
        <v>2000</v>
      </c>
      <c r="D485" s="19">
        <v>26150</v>
      </c>
      <c r="E485" s="19">
        <f t="shared" si="7"/>
        <v>25</v>
      </c>
    </row>
    <row r="486" spans="1:5">
      <c r="A486" s="19">
        <v>11992</v>
      </c>
      <c r="B486" s="19">
        <v>50</v>
      </c>
      <c r="C486" s="19">
        <v>2000</v>
      </c>
      <c r="D486" s="19">
        <v>26200</v>
      </c>
      <c r="E486" s="19">
        <f t="shared" si="7"/>
        <v>25</v>
      </c>
    </row>
    <row r="487" spans="1:5">
      <c r="A487" s="19">
        <v>12017</v>
      </c>
      <c r="B487" s="19">
        <v>50</v>
      </c>
      <c r="C487" s="19">
        <v>2000</v>
      </c>
      <c r="D487" s="19">
        <v>26250</v>
      </c>
      <c r="E487" s="19">
        <f t="shared" si="7"/>
        <v>25</v>
      </c>
    </row>
    <row r="488" spans="1:5">
      <c r="A488" s="19">
        <v>12042</v>
      </c>
      <c r="B488" s="19">
        <v>50</v>
      </c>
      <c r="C488" s="19">
        <v>2000</v>
      </c>
      <c r="D488" s="19">
        <v>26300</v>
      </c>
      <c r="E488" s="19">
        <f t="shared" si="7"/>
        <v>25</v>
      </c>
    </row>
    <row r="489" spans="1:5">
      <c r="A489" s="19">
        <v>12067</v>
      </c>
      <c r="B489" s="19">
        <v>50</v>
      </c>
      <c r="C489" s="19">
        <v>2000</v>
      </c>
      <c r="D489" s="19">
        <v>26350</v>
      </c>
      <c r="E489" s="19">
        <f t="shared" si="7"/>
        <v>25</v>
      </c>
    </row>
    <row r="490" spans="1:5">
      <c r="A490" s="19">
        <v>12092</v>
      </c>
      <c r="B490" s="19">
        <v>50</v>
      </c>
      <c r="C490" s="19">
        <v>2000</v>
      </c>
      <c r="D490" s="19">
        <v>26400</v>
      </c>
      <c r="E490" s="19">
        <f t="shared" si="7"/>
        <v>25</v>
      </c>
    </row>
    <row r="491" spans="1:5">
      <c r="A491" s="19">
        <v>12117</v>
      </c>
      <c r="B491" s="19">
        <v>50</v>
      </c>
      <c r="C491" s="19">
        <v>2000</v>
      </c>
      <c r="D491" s="19">
        <v>26450</v>
      </c>
      <c r="E491" s="19">
        <f t="shared" si="7"/>
        <v>25</v>
      </c>
    </row>
    <row r="492" spans="1:5">
      <c r="A492" s="19">
        <v>12142</v>
      </c>
      <c r="B492" s="19">
        <v>50</v>
      </c>
      <c r="C492" s="19">
        <v>2000</v>
      </c>
      <c r="D492" s="19">
        <v>26500</v>
      </c>
      <c r="E492" s="19">
        <f t="shared" si="7"/>
        <v>25</v>
      </c>
    </row>
    <row r="493" spans="1:5">
      <c r="A493" s="19">
        <v>12167</v>
      </c>
      <c r="B493" s="19">
        <v>50</v>
      </c>
      <c r="C493" s="19">
        <v>2000</v>
      </c>
      <c r="D493" s="19">
        <v>26550</v>
      </c>
      <c r="E493" s="19">
        <f t="shared" si="7"/>
        <v>25</v>
      </c>
    </row>
    <row r="494" spans="1:5">
      <c r="A494" s="19">
        <v>12192</v>
      </c>
      <c r="B494" s="19">
        <v>50</v>
      </c>
      <c r="C494" s="19">
        <v>2000</v>
      </c>
      <c r="D494" s="19">
        <v>26600</v>
      </c>
      <c r="E494" s="19">
        <f t="shared" si="7"/>
        <v>25</v>
      </c>
    </row>
    <row r="495" spans="1:5">
      <c r="A495" s="19">
        <v>12217</v>
      </c>
      <c r="B495" s="19">
        <v>50</v>
      </c>
      <c r="C495" s="19">
        <v>2000</v>
      </c>
      <c r="D495" s="19">
        <v>26650</v>
      </c>
      <c r="E495" s="19">
        <f t="shared" si="7"/>
        <v>25</v>
      </c>
    </row>
    <row r="496" spans="1:5">
      <c r="A496" s="19">
        <v>12242</v>
      </c>
      <c r="B496" s="19">
        <v>50</v>
      </c>
      <c r="C496" s="19">
        <v>2000</v>
      </c>
      <c r="D496" s="19">
        <v>26700</v>
      </c>
      <c r="E496" s="19">
        <f t="shared" si="7"/>
        <v>25</v>
      </c>
    </row>
    <row r="497" spans="1:5">
      <c r="A497" s="19">
        <v>12267</v>
      </c>
      <c r="B497" s="19">
        <v>50</v>
      </c>
      <c r="C497" s="19">
        <v>2000</v>
      </c>
      <c r="D497" s="19">
        <v>26750</v>
      </c>
      <c r="E497" s="19">
        <f t="shared" si="7"/>
        <v>25</v>
      </c>
    </row>
    <row r="498" spans="1:5">
      <c r="A498" s="19">
        <v>12292</v>
      </c>
      <c r="B498" s="19">
        <v>50</v>
      </c>
      <c r="C498" s="19">
        <v>2000</v>
      </c>
      <c r="D498" s="19">
        <v>26800</v>
      </c>
      <c r="E498" s="19">
        <f t="shared" si="7"/>
        <v>25</v>
      </c>
    </row>
    <row r="499" spans="1:5">
      <c r="A499" s="19">
        <v>12317</v>
      </c>
      <c r="B499" s="19">
        <v>50</v>
      </c>
      <c r="C499" s="19">
        <v>2000</v>
      </c>
      <c r="D499" s="19">
        <v>26850</v>
      </c>
      <c r="E499" s="19">
        <f t="shared" si="7"/>
        <v>25</v>
      </c>
    </row>
    <row r="500" spans="1:5">
      <c r="A500" s="19">
        <v>12342</v>
      </c>
      <c r="B500" s="19">
        <v>50</v>
      </c>
      <c r="C500" s="19">
        <v>2000</v>
      </c>
      <c r="D500" s="19">
        <v>26900</v>
      </c>
      <c r="E500" s="19">
        <f t="shared" si="7"/>
        <v>25</v>
      </c>
    </row>
    <row r="501" spans="1:5">
      <c r="A501" s="19">
        <v>12367</v>
      </c>
      <c r="B501" s="19">
        <v>50</v>
      </c>
      <c r="C501" s="19">
        <v>2000</v>
      </c>
      <c r="D501" s="19">
        <v>26950</v>
      </c>
      <c r="E501" s="19">
        <f t="shared" si="7"/>
        <v>25</v>
      </c>
    </row>
    <row r="502" spans="1:5">
      <c r="A502" s="19">
        <v>12392</v>
      </c>
      <c r="B502" s="19">
        <v>50</v>
      </c>
      <c r="C502" s="19">
        <v>2000</v>
      </c>
      <c r="D502" s="19">
        <v>27000</v>
      </c>
      <c r="E502" s="19">
        <f t="shared" si="7"/>
        <v>25</v>
      </c>
    </row>
    <row r="503" spans="1:5">
      <c r="A503" s="19">
        <v>12417</v>
      </c>
      <c r="B503" s="19">
        <v>50</v>
      </c>
      <c r="C503" s="19">
        <v>2000</v>
      </c>
      <c r="D503" s="19">
        <v>27050</v>
      </c>
      <c r="E503" s="19">
        <f t="shared" si="7"/>
        <v>25</v>
      </c>
    </row>
    <row r="504" spans="1:5">
      <c r="A504" s="19">
        <v>12442</v>
      </c>
      <c r="B504" s="19">
        <v>50</v>
      </c>
      <c r="C504" s="19">
        <v>2000</v>
      </c>
      <c r="D504" s="19">
        <v>27100</v>
      </c>
      <c r="E504" s="19">
        <f t="shared" si="7"/>
        <v>25</v>
      </c>
    </row>
    <row r="505" spans="1:5">
      <c r="A505" s="19">
        <v>12467</v>
      </c>
      <c r="B505" s="19">
        <v>50</v>
      </c>
      <c r="C505" s="19">
        <v>2000</v>
      </c>
      <c r="D505" s="19">
        <v>27150</v>
      </c>
      <c r="E505" s="19">
        <f t="shared" si="7"/>
        <v>25</v>
      </c>
    </row>
    <row r="506" spans="1:5">
      <c r="A506" s="19">
        <v>12492</v>
      </c>
      <c r="B506" s="19">
        <v>50</v>
      </c>
      <c r="C506" s="19">
        <v>2000</v>
      </c>
      <c r="D506" s="19">
        <v>27200</v>
      </c>
      <c r="E506" s="19">
        <f t="shared" si="7"/>
        <v>25</v>
      </c>
    </row>
    <row r="507" spans="1:5">
      <c r="A507" s="19">
        <v>12517</v>
      </c>
      <c r="B507" s="19">
        <v>50</v>
      </c>
      <c r="C507" s="19">
        <v>2000</v>
      </c>
      <c r="D507" s="19">
        <v>27250</v>
      </c>
      <c r="E507" s="19">
        <f t="shared" si="7"/>
        <v>25</v>
      </c>
    </row>
    <row r="508" spans="1:5">
      <c r="A508" s="19">
        <v>12542</v>
      </c>
      <c r="B508" s="19">
        <v>50</v>
      </c>
      <c r="C508" s="19">
        <v>2000</v>
      </c>
      <c r="D508" s="19">
        <v>27300</v>
      </c>
      <c r="E508" s="19">
        <f t="shared" si="7"/>
        <v>25</v>
      </c>
    </row>
    <row r="509" spans="1:5">
      <c r="A509" s="19">
        <v>12567</v>
      </c>
      <c r="B509" s="19">
        <v>50</v>
      </c>
      <c r="C509" s="19">
        <v>2000</v>
      </c>
      <c r="D509" s="19">
        <v>27350</v>
      </c>
      <c r="E509" s="19">
        <f t="shared" si="7"/>
        <v>25</v>
      </c>
    </row>
    <row r="510" spans="1:5">
      <c r="A510" s="19">
        <v>12592</v>
      </c>
      <c r="B510" s="19">
        <v>50</v>
      </c>
      <c r="C510" s="19">
        <v>2000</v>
      </c>
      <c r="D510" s="19">
        <v>27400</v>
      </c>
      <c r="E510" s="19">
        <f t="shared" si="7"/>
        <v>25</v>
      </c>
    </row>
    <row r="511" spans="1:5">
      <c r="A511" s="19">
        <v>12617</v>
      </c>
      <c r="B511" s="19">
        <v>50</v>
      </c>
      <c r="C511" s="19">
        <v>2000</v>
      </c>
      <c r="D511" s="19">
        <v>27450</v>
      </c>
      <c r="E511" s="19">
        <f t="shared" si="7"/>
        <v>25</v>
      </c>
    </row>
    <row r="512" spans="1:5">
      <c r="A512" s="19">
        <v>12642</v>
      </c>
      <c r="B512" s="19">
        <v>50</v>
      </c>
      <c r="C512" s="19">
        <v>2000</v>
      </c>
      <c r="D512" s="19">
        <v>27500</v>
      </c>
      <c r="E512" s="19">
        <f t="shared" si="7"/>
        <v>25</v>
      </c>
    </row>
    <row r="513" spans="1:5">
      <c r="A513" s="19">
        <v>12667</v>
      </c>
      <c r="B513" s="19">
        <v>50</v>
      </c>
      <c r="C513" s="19">
        <v>2000</v>
      </c>
      <c r="D513" s="19">
        <v>27550</v>
      </c>
      <c r="E513" s="19">
        <f t="shared" si="7"/>
        <v>25</v>
      </c>
    </row>
    <row r="514" spans="1:5">
      <c r="A514" s="19">
        <v>12692</v>
      </c>
      <c r="B514" s="19">
        <v>50</v>
      </c>
      <c r="C514" s="19">
        <v>2000</v>
      </c>
      <c r="D514" s="19">
        <v>27600</v>
      </c>
      <c r="E514" s="19">
        <f t="shared" si="7"/>
        <v>25</v>
      </c>
    </row>
    <row r="515" spans="1:5">
      <c r="A515" s="19">
        <v>12717</v>
      </c>
      <c r="B515" s="19">
        <v>50</v>
      </c>
      <c r="C515" s="19">
        <v>2000</v>
      </c>
      <c r="D515" s="19">
        <v>27650</v>
      </c>
      <c r="E515" s="19">
        <f t="shared" si="7"/>
        <v>25</v>
      </c>
    </row>
    <row r="516" spans="1:5">
      <c r="A516" s="19">
        <v>12742</v>
      </c>
      <c r="B516" s="19">
        <v>50</v>
      </c>
      <c r="C516" s="19">
        <v>2000</v>
      </c>
      <c r="D516" s="19">
        <v>27700</v>
      </c>
      <c r="E516" s="19">
        <f t="shared" ref="E516:E579" si="8">A516-A515</f>
        <v>25</v>
      </c>
    </row>
    <row r="517" spans="1:5">
      <c r="A517" s="19">
        <v>12767</v>
      </c>
      <c r="B517" s="19">
        <v>50</v>
      </c>
      <c r="C517" s="19">
        <v>2000</v>
      </c>
      <c r="D517" s="19">
        <v>27750</v>
      </c>
      <c r="E517" s="19">
        <f t="shared" si="8"/>
        <v>25</v>
      </c>
    </row>
    <row r="518" spans="1:5">
      <c r="A518" s="19">
        <v>12792</v>
      </c>
      <c r="B518" s="19">
        <v>50</v>
      </c>
      <c r="C518" s="19">
        <v>2000</v>
      </c>
      <c r="D518" s="19">
        <v>27800</v>
      </c>
      <c r="E518" s="19">
        <f t="shared" si="8"/>
        <v>25</v>
      </c>
    </row>
    <row r="519" spans="1:5">
      <c r="A519" s="19">
        <v>12817</v>
      </c>
      <c r="B519" s="19">
        <v>50</v>
      </c>
      <c r="C519" s="19">
        <v>2000</v>
      </c>
      <c r="D519" s="19">
        <v>27850</v>
      </c>
      <c r="E519" s="19">
        <f t="shared" si="8"/>
        <v>25</v>
      </c>
    </row>
    <row r="520" spans="1:5">
      <c r="A520" s="19">
        <v>12842</v>
      </c>
      <c r="B520" s="19">
        <v>50</v>
      </c>
      <c r="C520" s="19">
        <v>2000</v>
      </c>
      <c r="D520" s="19">
        <v>27900</v>
      </c>
      <c r="E520" s="19">
        <f t="shared" si="8"/>
        <v>25</v>
      </c>
    </row>
    <row r="521" spans="1:5">
      <c r="A521" s="19">
        <v>12867</v>
      </c>
      <c r="B521" s="19">
        <v>50</v>
      </c>
      <c r="C521" s="19">
        <v>2000</v>
      </c>
      <c r="D521" s="19">
        <v>27950</v>
      </c>
      <c r="E521" s="19">
        <f t="shared" si="8"/>
        <v>25</v>
      </c>
    </row>
    <row r="522" spans="1:5">
      <c r="A522" s="19">
        <v>12892</v>
      </c>
      <c r="B522" s="19">
        <v>50</v>
      </c>
      <c r="C522" s="19">
        <v>2000</v>
      </c>
      <c r="D522" s="19">
        <v>28000</v>
      </c>
      <c r="E522" s="19">
        <f t="shared" si="8"/>
        <v>25</v>
      </c>
    </row>
    <row r="523" spans="1:5">
      <c r="A523" s="19">
        <v>12917</v>
      </c>
      <c r="B523" s="19">
        <v>50</v>
      </c>
      <c r="C523" s="19">
        <v>2000</v>
      </c>
      <c r="D523" s="19">
        <v>28050</v>
      </c>
      <c r="E523" s="19">
        <f t="shared" si="8"/>
        <v>25</v>
      </c>
    </row>
    <row r="524" spans="1:5">
      <c r="A524" s="19">
        <v>12942</v>
      </c>
      <c r="B524" s="19">
        <v>50</v>
      </c>
      <c r="C524" s="19">
        <v>2000</v>
      </c>
      <c r="D524" s="19">
        <v>28100</v>
      </c>
      <c r="E524" s="19">
        <f t="shared" si="8"/>
        <v>25</v>
      </c>
    </row>
    <row r="525" spans="1:5">
      <c r="A525" s="19">
        <v>12967</v>
      </c>
      <c r="B525" s="19">
        <v>50</v>
      </c>
      <c r="C525" s="19">
        <v>2000</v>
      </c>
      <c r="D525" s="19">
        <v>28150</v>
      </c>
      <c r="E525" s="19">
        <f t="shared" si="8"/>
        <v>25</v>
      </c>
    </row>
    <row r="526" spans="1:5">
      <c r="A526" s="19">
        <v>12992</v>
      </c>
      <c r="B526" s="19">
        <v>50</v>
      </c>
      <c r="C526" s="19">
        <v>2000</v>
      </c>
      <c r="D526" s="19">
        <v>28200</v>
      </c>
      <c r="E526" s="19">
        <f t="shared" si="8"/>
        <v>25</v>
      </c>
    </row>
    <row r="527" spans="1:5">
      <c r="A527" s="19">
        <v>13017</v>
      </c>
      <c r="B527" s="19">
        <v>50</v>
      </c>
      <c r="C527" s="19">
        <v>2000</v>
      </c>
      <c r="D527" s="19">
        <v>28250</v>
      </c>
      <c r="E527" s="19">
        <f t="shared" si="8"/>
        <v>25</v>
      </c>
    </row>
    <row r="528" spans="1:5">
      <c r="A528" s="19">
        <v>13042</v>
      </c>
      <c r="B528" s="19">
        <v>50</v>
      </c>
      <c r="C528" s="19">
        <v>2000</v>
      </c>
      <c r="D528" s="19">
        <v>28300</v>
      </c>
      <c r="E528" s="19">
        <f t="shared" si="8"/>
        <v>25</v>
      </c>
    </row>
    <row r="529" spans="1:5">
      <c r="A529" s="19">
        <v>13067</v>
      </c>
      <c r="B529" s="19">
        <v>50</v>
      </c>
      <c r="C529" s="19">
        <v>2000</v>
      </c>
      <c r="D529" s="19">
        <v>28350</v>
      </c>
      <c r="E529" s="19">
        <f t="shared" si="8"/>
        <v>25</v>
      </c>
    </row>
    <row r="530" spans="1:5">
      <c r="A530" s="19">
        <v>13092</v>
      </c>
      <c r="B530" s="19">
        <v>50</v>
      </c>
      <c r="C530" s="19">
        <v>2000</v>
      </c>
      <c r="D530" s="19">
        <v>28400</v>
      </c>
      <c r="E530" s="19">
        <f t="shared" si="8"/>
        <v>25</v>
      </c>
    </row>
    <row r="531" spans="1:5">
      <c r="A531" s="19">
        <v>13117</v>
      </c>
      <c r="B531" s="19">
        <v>50</v>
      </c>
      <c r="C531" s="19">
        <v>2000</v>
      </c>
      <c r="D531" s="19">
        <v>28450</v>
      </c>
      <c r="E531" s="19">
        <f t="shared" si="8"/>
        <v>25</v>
      </c>
    </row>
    <row r="532" spans="1:5">
      <c r="A532" s="19">
        <v>13142</v>
      </c>
      <c r="B532" s="19">
        <v>50</v>
      </c>
      <c r="C532" s="19">
        <v>2000</v>
      </c>
      <c r="D532" s="19">
        <v>28500</v>
      </c>
      <c r="E532" s="19">
        <f t="shared" si="8"/>
        <v>25</v>
      </c>
    </row>
    <row r="533" spans="1:5">
      <c r="A533" s="19">
        <v>13167</v>
      </c>
      <c r="B533" s="19">
        <v>50</v>
      </c>
      <c r="C533" s="19">
        <v>2000</v>
      </c>
      <c r="D533" s="19">
        <v>28550</v>
      </c>
      <c r="E533" s="19">
        <f t="shared" si="8"/>
        <v>25</v>
      </c>
    </row>
    <row r="534" spans="1:5">
      <c r="A534" s="19">
        <v>13192</v>
      </c>
      <c r="B534" s="19">
        <v>50</v>
      </c>
      <c r="C534" s="19">
        <v>2000</v>
      </c>
      <c r="D534" s="19">
        <v>28600</v>
      </c>
      <c r="E534" s="19">
        <f t="shared" si="8"/>
        <v>25</v>
      </c>
    </row>
    <row r="535" spans="1:5">
      <c r="A535" s="19">
        <v>13217</v>
      </c>
      <c r="B535" s="19">
        <v>50</v>
      </c>
      <c r="C535" s="19">
        <v>2000</v>
      </c>
      <c r="D535" s="19">
        <v>28650</v>
      </c>
      <c r="E535" s="19">
        <f t="shared" si="8"/>
        <v>25</v>
      </c>
    </row>
    <row r="536" spans="1:5">
      <c r="A536" s="19">
        <v>13242</v>
      </c>
      <c r="B536" s="19">
        <v>50</v>
      </c>
      <c r="C536" s="19">
        <v>2000</v>
      </c>
      <c r="D536" s="19">
        <v>28700</v>
      </c>
      <c r="E536" s="19">
        <f t="shared" si="8"/>
        <v>25</v>
      </c>
    </row>
    <row r="537" spans="1:5">
      <c r="A537" s="19">
        <v>13267</v>
      </c>
      <c r="B537" s="19">
        <v>50</v>
      </c>
      <c r="C537" s="19">
        <v>2000</v>
      </c>
      <c r="D537" s="19">
        <v>28750</v>
      </c>
      <c r="E537" s="19">
        <f t="shared" si="8"/>
        <v>25</v>
      </c>
    </row>
    <row r="538" spans="1:5">
      <c r="A538" s="19">
        <v>13292</v>
      </c>
      <c r="B538" s="19">
        <v>50</v>
      </c>
      <c r="C538" s="19">
        <v>2000</v>
      </c>
      <c r="D538" s="19">
        <v>28800</v>
      </c>
      <c r="E538" s="19">
        <f t="shared" si="8"/>
        <v>25</v>
      </c>
    </row>
    <row r="539" spans="1:5">
      <c r="A539" s="19">
        <v>13317</v>
      </c>
      <c r="B539" s="19">
        <v>50</v>
      </c>
      <c r="C539" s="19">
        <v>2000</v>
      </c>
      <c r="D539" s="19">
        <v>28850</v>
      </c>
      <c r="E539" s="19">
        <f t="shared" si="8"/>
        <v>25</v>
      </c>
    </row>
    <row r="540" spans="1:5">
      <c r="A540" s="19">
        <v>13342</v>
      </c>
      <c r="B540" s="19">
        <v>50</v>
      </c>
      <c r="C540" s="19">
        <v>2000</v>
      </c>
      <c r="D540" s="19">
        <v>28900</v>
      </c>
      <c r="E540" s="19">
        <f t="shared" si="8"/>
        <v>25</v>
      </c>
    </row>
    <row r="541" spans="1:5">
      <c r="A541" s="19">
        <v>13367</v>
      </c>
      <c r="B541" s="19">
        <v>50</v>
      </c>
      <c r="C541" s="19">
        <v>2000</v>
      </c>
      <c r="D541" s="19">
        <v>28950</v>
      </c>
      <c r="E541" s="19">
        <f t="shared" si="8"/>
        <v>25</v>
      </c>
    </row>
    <row r="542" spans="1:5">
      <c r="A542" s="19">
        <v>13392</v>
      </c>
      <c r="B542" s="19">
        <v>50</v>
      </c>
      <c r="C542" s="19">
        <v>2000</v>
      </c>
      <c r="D542" s="19">
        <v>29000</v>
      </c>
      <c r="E542" s="19">
        <f t="shared" si="8"/>
        <v>25</v>
      </c>
    </row>
    <row r="543" spans="1:5">
      <c r="A543" s="19">
        <v>13417</v>
      </c>
      <c r="B543" s="19">
        <v>50</v>
      </c>
      <c r="C543" s="19">
        <v>2000</v>
      </c>
      <c r="D543" s="19">
        <v>29050</v>
      </c>
      <c r="E543" s="19">
        <f t="shared" si="8"/>
        <v>25</v>
      </c>
    </row>
    <row r="544" spans="1:5">
      <c r="A544" s="19">
        <v>13442</v>
      </c>
      <c r="B544" s="19">
        <v>50</v>
      </c>
      <c r="C544" s="19">
        <v>2000</v>
      </c>
      <c r="D544" s="19">
        <v>29100</v>
      </c>
      <c r="E544" s="19">
        <f t="shared" si="8"/>
        <v>25</v>
      </c>
    </row>
    <row r="545" spans="1:5">
      <c r="A545" s="19">
        <v>13467</v>
      </c>
      <c r="B545" s="19">
        <v>50</v>
      </c>
      <c r="C545" s="19">
        <v>2000</v>
      </c>
      <c r="D545" s="19">
        <v>29150</v>
      </c>
      <c r="E545" s="19">
        <f t="shared" si="8"/>
        <v>25</v>
      </c>
    </row>
    <row r="546" spans="1:5">
      <c r="A546" s="19">
        <v>13492</v>
      </c>
      <c r="B546" s="19">
        <v>50</v>
      </c>
      <c r="C546" s="19">
        <v>2000</v>
      </c>
      <c r="D546" s="19">
        <v>29200</v>
      </c>
      <c r="E546" s="19">
        <f t="shared" si="8"/>
        <v>25</v>
      </c>
    </row>
    <row r="547" spans="1:5">
      <c r="A547" s="19">
        <v>13517</v>
      </c>
      <c r="B547" s="19">
        <v>50</v>
      </c>
      <c r="C547" s="19">
        <v>2000</v>
      </c>
      <c r="D547" s="19">
        <v>29250</v>
      </c>
      <c r="E547" s="19">
        <f t="shared" si="8"/>
        <v>25</v>
      </c>
    </row>
    <row r="548" spans="1:5">
      <c r="A548" s="19">
        <v>13542</v>
      </c>
      <c r="B548" s="19">
        <v>50</v>
      </c>
      <c r="C548" s="19">
        <v>2000</v>
      </c>
      <c r="D548" s="19">
        <v>29300</v>
      </c>
      <c r="E548" s="19">
        <f t="shared" si="8"/>
        <v>25</v>
      </c>
    </row>
    <row r="549" spans="1:5">
      <c r="A549" s="19">
        <v>13567</v>
      </c>
      <c r="B549" s="19">
        <v>50</v>
      </c>
      <c r="C549" s="19">
        <v>2000</v>
      </c>
      <c r="D549" s="19">
        <v>29350</v>
      </c>
      <c r="E549" s="19">
        <f t="shared" si="8"/>
        <v>25</v>
      </c>
    </row>
    <row r="550" spans="1:5">
      <c r="A550" s="19">
        <v>13592</v>
      </c>
      <c r="B550" s="19">
        <v>50</v>
      </c>
      <c r="C550" s="19">
        <v>2000</v>
      </c>
      <c r="D550" s="19">
        <v>29400</v>
      </c>
      <c r="E550" s="19">
        <f t="shared" si="8"/>
        <v>25</v>
      </c>
    </row>
    <row r="551" spans="1:5">
      <c r="A551" s="19">
        <v>13617</v>
      </c>
      <c r="B551" s="19">
        <v>50</v>
      </c>
      <c r="C551" s="19">
        <v>2000</v>
      </c>
      <c r="D551" s="19">
        <v>29450</v>
      </c>
      <c r="E551" s="19">
        <f t="shared" si="8"/>
        <v>25</v>
      </c>
    </row>
    <row r="552" spans="1:5">
      <c r="A552" s="19">
        <v>13642</v>
      </c>
      <c r="B552" s="19">
        <v>50</v>
      </c>
      <c r="C552" s="19">
        <v>2000</v>
      </c>
      <c r="D552" s="19">
        <v>29500</v>
      </c>
      <c r="E552" s="19">
        <f t="shared" si="8"/>
        <v>25</v>
      </c>
    </row>
    <row r="553" spans="1:5">
      <c r="A553" s="19">
        <v>13667</v>
      </c>
      <c r="B553" s="19">
        <v>50</v>
      </c>
      <c r="C553" s="19">
        <v>2000</v>
      </c>
      <c r="D553" s="19">
        <v>29550</v>
      </c>
      <c r="E553" s="19">
        <f t="shared" si="8"/>
        <v>25</v>
      </c>
    </row>
    <row r="554" spans="1:5">
      <c r="A554" s="19">
        <v>13692</v>
      </c>
      <c r="B554" s="19">
        <v>50</v>
      </c>
      <c r="C554" s="19">
        <v>2000</v>
      </c>
      <c r="D554" s="19">
        <v>29600</v>
      </c>
      <c r="E554" s="19">
        <f t="shared" si="8"/>
        <v>25</v>
      </c>
    </row>
    <row r="555" spans="1:5">
      <c r="A555" s="19">
        <v>13717</v>
      </c>
      <c r="B555" s="19">
        <v>50</v>
      </c>
      <c r="C555" s="19">
        <v>2000</v>
      </c>
      <c r="D555" s="19">
        <v>29650</v>
      </c>
      <c r="E555" s="19">
        <f t="shared" si="8"/>
        <v>25</v>
      </c>
    </row>
    <row r="556" spans="1:5">
      <c r="A556" s="19">
        <v>13742</v>
      </c>
      <c r="B556" s="19">
        <v>50</v>
      </c>
      <c r="C556" s="19">
        <v>2000</v>
      </c>
      <c r="D556" s="19">
        <v>29700</v>
      </c>
      <c r="E556" s="19">
        <f t="shared" si="8"/>
        <v>25</v>
      </c>
    </row>
    <row r="557" spans="1:5">
      <c r="A557" s="19">
        <v>13767</v>
      </c>
      <c r="B557" s="19">
        <v>50</v>
      </c>
      <c r="C557" s="19">
        <v>2000</v>
      </c>
      <c r="D557" s="19">
        <v>29750</v>
      </c>
      <c r="E557" s="19">
        <f t="shared" si="8"/>
        <v>25</v>
      </c>
    </row>
    <row r="558" spans="1:5">
      <c r="A558" s="19">
        <v>13792</v>
      </c>
      <c r="B558" s="19">
        <v>50</v>
      </c>
      <c r="C558" s="19">
        <v>2000</v>
      </c>
      <c r="D558" s="19">
        <v>29800</v>
      </c>
      <c r="E558" s="19">
        <f t="shared" si="8"/>
        <v>25</v>
      </c>
    </row>
    <row r="559" spans="1:5">
      <c r="A559" s="19">
        <v>13817</v>
      </c>
      <c r="B559" s="19">
        <v>50</v>
      </c>
      <c r="C559" s="19">
        <v>2000</v>
      </c>
      <c r="D559" s="19">
        <v>29850</v>
      </c>
      <c r="E559" s="19">
        <f t="shared" si="8"/>
        <v>25</v>
      </c>
    </row>
    <row r="560" spans="1:5">
      <c r="A560" s="19">
        <v>13842</v>
      </c>
      <c r="B560" s="19">
        <v>50</v>
      </c>
      <c r="C560" s="19">
        <v>2000</v>
      </c>
      <c r="D560" s="19">
        <v>29900</v>
      </c>
      <c r="E560" s="19">
        <f t="shared" si="8"/>
        <v>25</v>
      </c>
    </row>
    <row r="561" spans="1:5">
      <c r="A561" s="19">
        <v>13867</v>
      </c>
      <c r="B561" s="19">
        <v>50</v>
      </c>
      <c r="C561" s="19">
        <v>2000</v>
      </c>
      <c r="D561" s="19">
        <v>29950</v>
      </c>
      <c r="E561" s="19">
        <f t="shared" si="8"/>
        <v>25</v>
      </c>
    </row>
    <row r="562" spans="1:5">
      <c r="A562" s="19">
        <v>13892</v>
      </c>
      <c r="B562" s="19">
        <v>50</v>
      </c>
      <c r="C562" s="19">
        <v>2000</v>
      </c>
      <c r="D562" s="19">
        <v>30000</v>
      </c>
      <c r="E562" s="19">
        <f t="shared" si="8"/>
        <v>25</v>
      </c>
    </row>
    <row r="563" spans="1:5">
      <c r="A563" s="19">
        <v>13917</v>
      </c>
      <c r="B563" s="19">
        <v>50</v>
      </c>
      <c r="C563" s="19">
        <v>2000</v>
      </c>
      <c r="D563" s="19">
        <v>30050</v>
      </c>
      <c r="E563" s="19">
        <f t="shared" si="8"/>
        <v>25</v>
      </c>
    </row>
    <row r="564" spans="1:5">
      <c r="A564" s="19">
        <v>13942</v>
      </c>
      <c r="B564" s="19">
        <v>50</v>
      </c>
      <c r="C564" s="19">
        <v>2000</v>
      </c>
      <c r="D564" s="19">
        <v>30100</v>
      </c>
      <c r="E564" s="19">
        <f t="shared" si="8"/>
        <v>25</v>
      </c>
    </row>
    <row r="565" spans="1:5">
      <c r="A565" s="19">
        <v>13967</v>
      </c>
      <c r="B565" s="19">
        <v>50</v>
      </c>
      <c r="C565" s="19">
        <v>2000</v>
      </c>
      <c r="D565" s="19">
        <v>30150</v>
      </c>
      <c r="E565" s="19">
        <f t="shared" si="8"/>
        <v>25</v>
      </c>
    </row>
    <row r="566" spans="1:5">
      <c r="A566" s="19">
        <v>13992</v>
      </c>
      <c r="B566" s="19">
        <v>50</v>
      </c>
      <c r="C566" s="19">
        <v>2000</v>
      </c>
      <c r="D566" s="19">
        <v>30200</v>
      </c>
      <c r="E566" s="19">
        <f t="shared" si="8"/>
        <v>25</v>
      </c>
    </row>
    <row r="567" spans="1:5">
      <c r="A567" s="19">
        <v>14017</v>
      </c>
      <c r="B567" s="19">
        <v>50</v>
      </c>
      <c r="C567" s="19">
        <v>2000</v>
      </c>
      <c r="D567" s="19">
        <v>30250</v>
      </c>
      <c r="E567" s="19">
        <f t="shared" si="8"/>
        <v>25</v>
      </c>
    </row>
    <row r="568" spans="1:5">
      <c r="A568" s="19">
        <v>14042</v>
      </c>
      <c r="B568" s="19">
        <v>50</v>
      </c>
      <c r="C568" s="19">
        <v>2000</v>
      </c>
      <c r="D568" s="19">
        <v>30300</v>
      </c>
      <c r="E568" s="19">
        <f t="shared" si="8"/>
        <v>25</v>
      </c>
    </row>
    <row r="569" spans="1:5">
      <c r="A569" s="19">
        <v>14067</v>
      </c>
      <c r="B569" s="19">
        <v>50</v>
      </c>
      <c r="C569" s="19">
        <v>2000</v>
      </c>
      <c r="D569" s="19">
        <v>30350</v>
      </c>
      <c r="E569" s="19">
        <f t="shared" si="8"/>
        <v>25</v>
      </c>
    </row>
    <row r="570" spans="1:5">
      <c r="A570" s="19">
        <v>14092</v>
      </c>
      <c r="B570" s="19">
        <v>50</v>
      </c>
      <c r="C570" s="19">
        <v>2000</v>
      </c>
      <c r="D570" s="19">
        <v>30400</v>
      </c>
      <c r="E570" s="19">
        <f t="shared" si="8"/>
        <v>25</v>
      </c>
    </row>
    <row r="571" spans="1:5">
      <c r="A571" s="19">
        <v>14117</v>
      </c>
      <c r="B571" s="19">
        <v>50</v>
      </c>
      <c r="C571" s="19">
        <v>2000</v>
      </c>
      <c r="D571" s="19">
        <v>30450</v>
      </c>
      <c r="E571" s="19">
        <f t="shared" si="8"/>
        <v>25</v>
      </c>
    </row>
    <row r="572" spans="1:5">
      <c r="A572" s="19">
        <v>14142</v>
      </c>
      <c r="B572" s="19">
        <v>50</v>
      </c>
      <c r="C572" s="19">
        <v>2000</v>
      </c>
      <c r="D572" s="19">
        <v>30500</v>
      </c>
      <c r="E572" s="19">
        <f t="shared" si="8"/>
        <v>25</v>
      </c>
    </row>
    <row r="573" spans="1:5">
      <c r="A573" s="19">
        <v>14167</v>
      </c>
      <c r="B573" s="19">
        <v>50</v>
      </c>
      <c r="C573" s="19">
        <v>2000</v>
      </c>
      <c r="D573" s="19">
        <v>30550</v>
      </c>
      <c r="E573" s="19">
        <f t="shared" si="8"/>
        <v>25</v>
      </c>
    </row>
    <row r="574" spans="1:5">
      <c r="A574" s="19">
        <v>14192</v>
      </c>
      <c r="B574" s="19">
        <v>50</v>
      </c>
      <c r="C574" s="19">
        <v>2000</v>
      </c>
      <c r="D574" s="19">
        <v>30600</v>
      </c>
      <c r="E574" s="19">
        <f t="shared" si="8"/>
        <v>25</v>
      </c>
    </row>
    <row r="575" spans="1:5">
      <c r="A575" s="19">
        <v>14217</v>
      </c>
      <c r="B575" s="19">
        <v>50</v>
      </c>
      <c r="C575" s="19">
        <v>2000</v>
      </c>
      <c r="D575" s="19">
        <v>30650</v>
      </c>
      <c r="E575" s="19">
        <f t="shared" si="8"/>
        <v>25</v>
      </c>
    </row>
    <row r="576" spans="1:5">
      <c r="A576" s="19">
        <v>14242</v>
      </c>
      <c r="B576" s="19">
        <v>50</v>
      </c>
      <c r="C576" s="19">
        <v>2000</v>
      </c>
      <c r="D576" s="19">
        <v>30700</v>
      </c>
      <c r="E576" s="19">
        <f t="shared" si="8"/>
        <v>25</v>
      </c>
    </row>
    <row r="577" spans="1:5">
      <c r="A577" s="19">
        <v>14267</v>
      </c>
      <c r="B577" s="19">
        <v>50</v>
      </c>
      <c r="C577" s="19">
        <v>2000</v>
      </c>
      <c r="D577" s="19">
        <v>30750</v>
      </c>
      <c r="E577" s="19">
        <f t="shared" si="8"/>
        <v>25</v>
      </c>
    </row>
    <row r="578" spans="1:5">
      <c r="A578" s="19">
        <v>14292</v>
      </c>
      <c r="B578" s="19">
        <v>50</v>
      </c>
      <c r="C578" s="19">
        <v>2000</v>
      </c>
      <c r="D578" s="19">
        <v>30800</v>
      </c>
      <c r="E578" s="19">
        <f t="shared" si="8"/>
        <v>25</v>
      </c>
    </row>
    <row r="579" spans="1:5">
      <c r="A579" s="19">
        <v>14317</v>
      </c>
      <c r="B579" s="19">
        <v>50</v>
      </c>
      <c r="C579" s="19">
        <v>2000</v>
      </c>
      <c r="D579" s="19">
        <v>30850</v>
      </c>
      <c r="E579" s="19">
        <f t="shared" si="8"/>
        <v>25</v>
      </c>
    </row>
    <row r="580" spans="1:5">
      <c r="A580" s="19">
        <v>14342</v>
      </c>
      <c r="B580" s="19">
        <v>50</v>
      </c>
      <c r="C580" s="19">
        <v>2000</v>
      </c>
      <c r="D580" s="19">
        <v>30900</v>
      </c>
      <c r="E580" s="19">
        <f t="shared" ref="E580:E643" si="9">A580-A579</f>
        <v>25</v>
      </c>
    </row>
    <row r="581" spans="1:5">
      <c r="A581" s="19">
        <v>14367</v>
      </c>
      <c r="B581" s="19">
        <v>50</v>
      </c>
      <c r="C581" s="19">
        <v>2000</v>
      </c>
      <c r="D581" s="19">
        <v>30950</v>
      </c>
      <c r="E581" s="19">
        <f t="shared" si="9"/>
        <v>25</v>
      </c>
    </row>
    <row r="582" spans="1:5">
      <c r="A582" s="19">
        <v>14392</v>
      </c>
      <c r="B582" s="19">
        <v>50</v>
      </c>
      <c r="C582" s="19">
        <v>2000</v>
      </c>
      <c r="D582" s="19">
        <v>31000</v>
      </c>
      <c r="E582" s="19">
        <f t="shared" si="9"/>
        <v>25</v>
      </c>
    </row>
    <row r="583" spans="1:5">
      <c r="A583" s="19">
        <v>14417</v>
      </c>
      <c r="B583" s="19">
        <v>50</v>
      </c>
      <c r="C583" s="19">
        <v>2000</v>
      </c>
      <c r="D583" s="19">
        <v>31050</v>
      </c>
      <c r="E583" s="19">
        <f t="shared" si="9"/>
        <v>25</v>
      </c>
    </row>
    <row r="584" spans="1:5">
      <c r="A584" s="19">
        <v>14442</v>
      </c>
      <c r="B584" s="19">
        <v>50</v>
      </c>
      <c r="C584" s="19">
        <v>2000</v>
      </c>
      <c r="D584" s="19">
        <v>31100</v>
      </c>
      <c r="E584" s="19">
        <f t="shared" si="9"/>
        <v>25</v>
      </c>
    </row>
    <row r="585" spans="1:5">
      <c r="A585" s="19">
        <v>14467</v>
      </c>
      <c r="B585" s="19">
        <v>50</v>
      </c>
      <c r="C585" s="19">
        <v>2000</v>
      </c>
      <c r="D585" s="19">
        <v>31150</v>
      </c>
      <c r="E585" s="19">
        <f t="shared" si="9"/>
        <v>25</v>
      </c>
    </row>
    <row r="586" spans="1:5">
      <c r="A586" s="19">
        <v>14492</v>
      </c>
      <c r="B586" s="19">
        <v>50</v>
      </c>
      <c r="C586" s="19">
        <v>2000</v>
      </c>
      <c r="D586" s="19">
        <v>31200</v>
      </c>
      <c r="E586" s="19">
        <f t="shared" si="9"/>
        <v>25</v>
      </c>
    </row>
    <row r="587" spans="1:5">
      <c r="A587" s="19">
        <v>14517</v>
      </c>
      <c r="B587" s="19">
        <v>50</v>
      </c>
      <c r="C587" s="19">
        <v>2000</v>
      </c>
      <c r="D587" s="19">
        <v>31250</v>
      </c>
      <c r="E587" s="19">
        <f t="shared" si="9"/>
        <v>25</v>
      </c>
    </row>
    <row r="588" spans="1:5">
      <c r="A588" s="19">
        <v>14542</v>
      </c>
      <c r="B588" s="19">
        <v>50</v>
      </c>
      <c r="C588" s="19">
        <v>2000</v>
      </c>
      <c r="D588" s="19">
        <v>31300</v>
      </c>
      <c r="E588" s="19">
        <f t="shared" si="9"/>
        <v>25</v>
      </c>
    </row>
    <row r="589" spans="1:5">
      <c r="A589" s="19">
        <v>14567</v>
      </c>
      <c r="B589" s="19">
        <v>50</v>
      </c>
      <c r="C589" s="19">
        <v>2000</v>
      </c>
      <c r="D589" s="19">
        <v>31350</v>
      </c>
      <c r="E589" s="19">
        <f t="shared" si="9"/>
        <v>25</v>
      </c>
    </row>
    <row r="590" spans="1:5">
      <c r="A590" s="19">
        <v>14592</v>
      </c>
      <c r="B590" s="19">
        <v>50</v>
      </c>
      <c r="C590" s="19">
        <v>2000</v>
      </c>
      <c r="D590" s="19">
        <v>31400</v>
      </c>
      <c r="E590" s="19">
        <f t="shared" si="9"/>
        <v>25</v>
      </c>
    </row>
    <row r="591" spans="1:5">
      <c r="A591" s="19">
        <v>14617</v>
      </c>
      <c r="B591" s="19">
        <v>50</v>
      </c>
      <c r="C591" s="19">
        <v>2000</v>
      </c>
      <c r="D591" s="19">
        <v>31450</v>
      </c>
      <c r="E591" s="19">
        <f t="shared" si="9"/>
        <v>25</v>
      </c>
    </row>
    <row r="592" spans="1:5">
      <c r="A592" s="19">
        <v>14642</v>
      </c>
      <c r="B592" s="19">
        <v>50</v>
      </c>
      <c r="C592" s="19">
        <v>2000</v>
      </c>
      <c r="D592" s="19">
        <v>31500</v>
      </c>
      <c r="E592" s="19">
        <f t="shared" si="9"/>
        <v>25</v>
      </c>
    </row>
    <row r="593" spans="1:5">
      <c r="A593" s="19">
        <v>14667</v>
      </c>
      <c r="B593" s="19">
        <v>50</v>
      </c>
      <c r="C593" s="19">
        <v>2000</v>
      </c>
      <c r="D593" s="19">
        <v>31550</v>
      </c>
      <c r="E593" s="19">
        <f t="shared" si="9"/>
        <v>25</v>
      </c>
    </row>
    <row r="594" spans="1:5">
      <c r="A594" s="19">
        <v>14692</v>
      </c>
      <c r="B594" s="19">
        <v>50</v>
      </c>
      <c r="C594" s="19">
        <v>2000</v>
      </c>
      <c r="D594" s="19">
        <v>31600</v>
      </c>
      <c r="E594" s="19">
        <f t="shared" si="9"/>
        <v>25</v>
      </c>
    </row>
    <row r="595" spans="1:5">
      <c r="A595" s="19">
        <v>14717</v>
      </c>
      <c r="B595" s="19">
        <v>50</v>
      </c>
      <c r="C595" s="19">
        <v>2000</v>
      </c>
      <c r="D595" s="19">
        <v>31650</v>
      </c>
      <c r="E595" s="19">
        <f t="shared" si="9"/>
        <v>25</v>
      </c>
    </row>
    <row r="596" spans="1:5">
      <c r="A596" s="19">
        <v>14742</v>
      </c>
      <c r="B596" s="19">
        <v>50</v>
      </c>
      <c r="C596" s="19">
        <v>2000</v>
      </c>
      <c r="D596" s="19">
        <v>31700</v>
      </c>
      <c r="E596" s="19">
        <f t="shared" si="9"/>
        <v>25</v>
      </c>
    </row>
    <row r="597" spans="1:5">
      <c r="A597" s="19">
        <v>14767</v>
      </c>
      <c r="B597" s="19">
        <v>50</v>
      </c>
      <c r="C597" s="19">
        <v>2000</v>
      </c>
      <c r="D597" s="19">
        <v>31750</v>
      </c>
      <c r="E597" s="19">
        <f t="shared" si="9"/>
        <v>25</v>
      </c>
    </row>
    <row r="598" spans="1:5">
      <c r="A598" s="19">
        <v>14792</v>
      </c>
      <c r="B598" s="19">
        <v>50</v>
      </c>
      <c r="C598" s="19">
        <v>2000</v>
      </c>
      <c r="D598" s="19">
        <v>31800</v>
      </c>
      <c r="E598" s="19">
        <f t="shared" si="9"/>
        <v>25</v>
      </c>
    </row>
    <row r="599" spans="1:5">
      <c r="A599" s="19">
        <v>14817</v>
      </c>
      <c r="B599" s="19">
        <v>50</v>
      </c>
      <c r="C599" s="19">
        <v>2000</v>
      </c>
      <c r="D599" s="19">
        <v>31850</v>
      </c>
      <c r="E599" s="19">
        <f t="shared" si="9"/>
        <v>25</v>
      </c>
    </row>
    <row r="600" spans="1:5">
      <c r="A600" s="19">
        <v>14842</v>
      </c>
      <c r="B600" s="19">
        <v>50</v>
      </c>
      <c r="C600" s="19">
        <v>2000</v>
      </c>
      <c r="D600" s="19">
        <v>31900</v>
      </c>
      <c r="E600" s="19">
        <f t="shared" si="9"/>
        <v>25</v>
      </c>
    </row>
    <row r="601" spans="1:5">
      <c r="A601" s="19">
        <v>14867</v>
      </c>
      <c r="B601" s="19">
        <v>50</v>
      </c>
      <c r="C601" s="19">
        <v>2000</v>
      </c>
      <c r="D601" s="19">
        <v>31950</v>
      </c>
      <c r="E601" s="19">
        <f t="shared" si="9"/>
        <v>25</v>
      </c>
    </row>
    <row r="602" spans="1:5">
      <c r="A602" s="19">
        <v>14892</v>
      </c>
      <c r="B602" s="19">
        <v>50</v>
      </c>
      <c r="C602" s="19">
        <v>2000</v>
      </c>
      <c r="D602" s="19">
        <v>32000</v>
      </c>
      <c r="E602" s="19">
        <f t="shared" si="9"/>
        <v>25</v>
      </c>
    </row>
    <row r="603" spans="1:5">
      <c r="A603" s="19">
        <v>14917</v>
      </c>
      <c r="B603" s="19">
        <v>50</v>
      </c>
      <c r="C603" s="19">
        <v>2000</v>
      </c>
      <c r="D603" s="19">
        <v>32050</v>
      </c>
      <c r="E603" s="19">
        <f t="shared" si="9"/>
        <v>25</v>
      </c>
    </row>
    <row r="604" spans="1:5">
      <c r="A604" s="19">
        <v>14942</v>
      </c>
      <c r="B604" s="19">
        <v>50</v>
      </c>
      <c r="C604" s="19">
        <v>2000</v>
      </c>
      <c r="D604" s="19">
        <v>32100</v>
      </c>
      <c r="E604" s="19">
        <f t="shared" si="9"/>
        <v>25</v>
      </c>
    </row>
    <row r="605" spans="1:5">
      <c r="A605" s="19">
        <v>14967</v>
      </c>
      <c r="B605" s="19">
        <v>50</v>
      </c>
      <c r="C605" s="19">
        <v>2000</v>
      </c>
      <c r="D605" s="19">
        <v>32150</v>
      </c>
      <c r="E605" s="19">
        <f t="shared" si="9"/>
        <v>25</v>
      </c>
    </row>
    <row r="606" spans="1:5">
      <c r="A606" s="19">
        <v>14992</v>
      </c>
      <c r="B606" s="19">
        <v>50</v>
      </c>
      <c r="C606" s="19">
        <v>2000</v>
      </c>
      <c r="D606" s="19">
        <v>32200</v>
      </c>
      <c r="E606" s="19">
        <f t="shared" si="9"/>
        <v>25</v>
      </c>
    </row>
    <row r="607" spans="1:5">
      <c r="A607" s="19">
        <v>15017</v>
      </c>
      <c r="B607" s="19">
        <v>50</v>
      </c>
      <c r="C607" s="19">
        <v>2000</v>
      </c>
      <c r="D607" s="19">
        <v>32250</v>
      </c>
      <c r="E607" s="19">
        <f t="shared" si="9"/>
        <v>25</v>
      </c>
    </row>
    <row r="608" spans="1:5">
      <c r="A608" s="19">
        <v>15042</v>
      </c>
      <c r="B608" s="19">
        <v>50</v>
      </c>
      <c r="C608" s="19">
        <v>2000</v>
      </c>
      <c r="D608" s="19">
        <v>32300</v>
      </c>
      <c r="E608" s="19">
        <f t="shared" si="9"/>
        <v>25</v>
      </c>
    </row>
    <row r="609" spans="1:5">
      <c r="A609" s="19">
        <v>15067</v>
      </c>
      <c r="B609" s="19">
        <v>50</v>
      </c>
      <c r="C609" s="19">
        <v>2000</v>
      </c>
      <c r="D609" s="19">
        <v>32350</v>
      </c>
      <c r="E609" s="19">
        <f t="shared" si="9"/>
        <v>25</v>
      </c>
    </row>
    <row r="610" spans="1:5">
      <c r="A610" s="19">
        <v>15092</v>
      </c>
      <c r="B610" s="19">
        <v>50</v>
      </c>
      <c r="C610" s="19">
        <v>2000</v>
      </c>
      <c r="D610" s="19">
        <v>32400</v>
      </c>
      <c r="E610" s="19">
        <f t="shared" si="9"/>
        <v>25</v>
      </c>
    </row>
    <row r="611" spans="1:5">
      <c r="A611" s="19">
        <v>15117</v>
      </c>
      <c r="B611" s="19">
        <v>50</v>
      </c>
      <c r="C611" s="19">
        <v>2000</v>
      </c>
      <c r="D611" s="19">
        <v>32450</v>
      </c>
      <c r="E611" s="19">
        <f t="shared" si="9"/>
        <v>25</v>
      </c>
    </row>
    <row r="612" spans="1:5">
      <c r="A612" s="19">
        <v>15142</v>
      </c>
      <c r="B612" s="19">
        <v>50</v>
      </c>
      <c r="C612" s="19">
        <v>2000</v>
      </c>
      <c r="D612" s="19">
        <v>32500</v>
      </c>
      <c r="E612" s="19">
        <f t="shared" si="9"/>
        <v>25</v>
      </c>
    </row>
    <row r="613" spans="1:5">
      <c r="A613" s="19">
        <v>15167</v>
      </c>
      <c r="B613" s="19">
        <v>50</v>
      </c>
      <c r="C613" s="19">
        <v>2000</v>
      </c>
      <c r="D613" s="19">
        <v>32550</v>
      </c>
      <c r="E613" s="19">
        <f t="shared" si="9"/>
        <v>25</v>
      </c>
    </row>
    <row r="614" spans="1:5">
      <c r="A614" s="19">
        <v>15192</v>
      </c>
      <c r="B614" s="19">
        <v>50</v>
      </c>
      <c r="C614" s="19">
        <v>2000</v>
      </c>
      <c r="D614" s="19">
        <v>32600</v>
      </c>
      <c r="E614" s="19">
        <f t="shared" si="9"/>
        <v>25</v>
      </c>
    </row>
    <row r="615" spans="1:5">
      <c r="A615" s="19">
        <v>15217</v>
      </c>
      <c r="B615" s="19">
        <v>50</v>
      </c>
      <c r="C615" s="19">
        <v>2000</v>
      </c>
      <c r="D615" s="19">
        <v>32650</v>
      </c>
      <c r="E615" s="19">
        <f t="shared" si="9"/>
        <v>25</v>
      </c>
    </row>
    <row r="616" spans="1:5">
      <c r="A616" s="19">
        <v>15242</v>
      </c>
      <c r="B616" s="19">
        <v>50</v>
      </c>
      <c r="C616" s="19">
        <v>2000</v>
      </c>
      <c r="D616" s="19">
        <v>32700</v>
      </c>
      <c r="E616" s="19">
        <f t="shared" si="9"/>
        <v>25</v>
      </c>
    </row>
    <row r="617" spans="1:5">
      <c r="A617" s="19">
        <v>15267</v>
      </c>
      <c r="B617" s="19">
        <v>50</v>
      </c>
      <c r="C617" s="19">
        <v>2000</v>
      </c>
      <c r="D617" s="19">
        <v>32750</v>
      </c>
      <c r="E617" s="19">
        <f t="shared" si="9"/>
        <v>25</v>
      </c>
    </row>
    <row r="618" spans="1:5">
      <c r="A618" s="19">
        <v>15292</v>
      </c>
      <c r="B618" s="19">
        <v>50</v>
      </c>
      <c r="C618" s="19">
        <v>2000</v>
      </c>
      <c r="D618" s="19">
        <v>32800</v>
      </c>
      <c r="E618" s="19">
        <f t="shared" si="9"/>
        <v>25</v>
      </c>
    </row>
    <row r="619" spans="1:5">
      <c r="A619" s="19">
        <v>15317</v>
      </c>
      <c r="B619" s="19">
        <v>50</v>
      </c>
      <c r="C619" s="19">
        <v>2000</v>
      </c>
      <c r="D619" s="19">
        <v>32850</v>
      </c>
      <c r="E619" s="19">
        <f t="shared" si="9"/>
        <v>25</v>
      </c>
    </row>
    <row r="620" spans="1:5">
      <c r="A620" s="19">
        <v>15342</v>
      </c>
      <c r="B620" s="19">
        <v>50</v>
      </c>
      <c r="C620" s="19">
        <v>2000</v>
      </c>
      <c r="D620" s="19">
        <v>32900</v>
      </c>
      <c r="E620" s="19">
        <f t="shared" si="9"/>
        <v>25</v>
      </c>
    </row>
    <row r="621" spans="1:5">
      <c r="A621" s="19">
        <v>15367</v>
      </c>
      <c r="B621" s="19">
        <v>50</v>
      </c>
      <c r="C621" s="19">
        <v>2000</v>
      </c>
      <c r="D621" s="19">
        <v>32950</v>
      </c>
      <c r="E621" s="19">
        <f t="shared" si="9"/>
        <v>25</v>
      </c>
    </row>
    <row r="622" spans="1:5">
      <c r="A622" s="19">
        <v>15392</v>
      </c>
      <c r="B622" s="19">
        <v>50</v>
      </c>
      <c r="C622" s="19">
        <v>2000</v>
      </c>
      <c r="D622" s="19">
        <v>33000</v>
      </c>
      <c r="E622" s="19">
        <f t="shared" si="9"/>
        <v>25</v>
      </c>
    </row>
    <row r="623" spans="1:5">
      <c r="A623" s="19">
        <v>15417</v>
      </c>
      <c r="B623" s="19">
        <v>50</v>
      </c>
      <c r="C623" s="19">
        <v>2000</v>
      </c>
      <c r="D623" s="19">
        <v>33050</v>
      </c>
      <c r="E623" s="19">
        <f t="shared" si="9"/>
        <v>25</v>
      </c>
    </row>
    <row r="624" spans="1:5">
      <c r="A624" s="19">
        <v>15442</v>
      </c>
      <c r="B624" s="19">
        <v>50</v>
      </c>
      <c r="C624" s="19">
        <v>2000</v>
      </c>
      <c r="D624" s="19">
        <v>33100</v>
      </c>
      <c r="E624" s="19">
        <f t="shared" si="9"/>
        <v>25</v>
      </c>
    </row>
    <row r="625" spans="1:5">
      <c r="A625" s="19">
        <v>15467</v>
      </c>
      <c r="B625" s="19">
        <v>50</v>
      </c>
      <c r="C625" s="19">
        <v>2000</v>
      </c>
      <c r="D625" s="19">
        <v>33150</v>
      </c>
      <c r="E625" s="19">
        <f t="shared" si="9"/>
        <v>25</v>
      </c>
    </row>
    <row r="626" spans="1:5">
      <c r="A626" s="19">
        <v>15492</v>
      </c>
      <c r="B626" s="19">
        <v>50</v>
      </c>
      <c r="C626" s="19">
        <v>2000</v>
      </c>
      <c r="D626" s="19">
        <v>33200</v>
      </c>
      <c r="E626" s="19">
        <f t="shared" si="9"/>
        <v>25</v>
      </c>
    </row>
    <row r="627" spans="1:5">
      <c r="A627" s="19">
        <v>15517</v>
      </c>
      <c r="B627" s="19">
        <v>50</v>
      </c>
      <c r="C627" s="19">
        <v>2000</v>
      </c>
      <c r="D627" s="19">
        <v>33250</v>
      </c>
      <c r="E627" s="19">
        <f t="shared" si="9"/>
        <v>25</v>
      </c>
    </row>
    <row r="628" spans="1:5">
      <c r="A628" s="19">
        <v>15542</v>
      </c>
      <c r="B628" s="19">
        <v>50</v>
      </c>
      <c r="C628" s="19">
        <v>2000</v>
      </c>
      <c r="D628" s="19">
        <v>33300</v>
      </c>
      <c r="E628" s="19">
        <f t="shared" si="9"/>
        <v>25</v>
      </c>
    </row>
    <row r="629" spans="1:5">
      <c r="A629" s="19">
        <v>15567</v>
      </c>
      <c r="B629" s="19">
        <v>50</v>
      </c>
      <c r="C629" s="19">
        <v>2000</v>
      </c>
      <c r="D629" s="19">
        <v>33350</v>
      </c>
      <c r="E629" s="19">
        <f t="shared" si="9"/>
        <v>25</v>
      </c>
    </row>
    <row r="630" spans="1:5">
      <c r="A630" s="19">
        <v>15592</v>
      </c>
      <c r="B630" s="19">
        <v>50</v>
      </c>
      <c r="C630" s="19">
        <v>2000</v>
      </c>
      <c r="D630" s="19">
        <v>33400</v>
      </c>
      <c r="E630" s="19">
        <f t="shared" si="9"/>
        <v>25</v>
      </c>
    </row>
    <row r="631" spans="1:5">
      <c r="A631" s="19">
        <v>15617</v>
      </c>
      <c r="B631" s="19">
        <v>50</v>
      </c>
      <c r="C631" s="19">
        <v>2000</v>
      </c>
      <c r="D631" s="19">
        <v>33450</v>
      </c>
      <c r="E631" s="19">
        <f t="shared" si="9"/>
        <v>25</v>
      </c>
    </row>
    <row r="632" spans="1:5">
      <c r="A632" s="19">
        <v>15642</v>
      </c>
      <c r="B632" s="19">
        <v>50</v>
      </c>
      <c r="C632" s="19">
        <v>2000</v>
      </c>
      <c r="D632" s="19">
        <v>33500</v>
      </c>
      <c r="E632" s="19">
        <f t="shared" si="9"/>
        <v>25</v>
      </c>
    </row>
    <row r="633" spans="1:5">
      <c r="A633" s="19">
        <v>15667</v>
      </c>
      <c r="B633" s="19">
        <v>50</v>
      </c>
      <c r="C633" s="19">
        <v>2000</v>
      </c>
      <c r="D633" s="19">
        <v>33550</v>
      </c>
      <c r="E633" s="19">
        <f t="shared" si="9"/>
        <v>25</v>
      </c>
    </row>
    <row r="634" spans="1:5">
      <c r="A634" s="19">
        <v>15692</v>
      </c>
      <c r="B634" s="19">
        <v>50</v>
      </c>
      <c r="C634" s="19">
        <v>2000</v>
      </c>
      <c r="D634" s="19">
        <v>33600</v>
      </c>
      <c r="E634" s="19">
        <f t="shared" si="9"/>
        <v>25</v>
      </c>
    </row>
    <row r="635" spans="1:5">
      <c r="A635" s="19">
        <v>15717</v>
      </c>
      <c r="B635" s="19">
        <v>50</v>
      </c>
      <c r="C635" s="19">
        <v>2000</v>
      </c>
      <c r="D635" s="19">
        <v>33650</v>
      </c>
      <c r="E635" s="19">
        <f t="shared" si="9"/>
        <v>25</v>
      </c>
    </row>
    <row r="636" spans="1:5">
      <c r="A636" s="19">
        <v>15742</v>
      </c>
      <c r="B636" s="19">
        <v>50</v>
      </c>
      <c r="C636" s="19">
        <v>2000</v>
      </c>
      <c r="D636" s="19">
        <v>33700</v>
      </c>
      <c r="E636" s="19">
        <f t="shared" si="9"/>
        <v>25</v>
      </c>
    </row>
    <row r="637" spans="1:5">
      <c r="A637" s="19">
        <v>15767</v>
      </c>
      <c r="B637" s="19">
        <v>50</v>
      </c>
      <c r="C637" s="19">
        <v>2000</v>
      </c>
      <c r="D637" s="19">
        <v>33750</v>
      </c>
      <c r="E637" s="19">
        <f t="shared" si="9"/>
        <v>25</v>
      </c>
    </row>
    <row r="638" spans="1:5">
      <c r="A638" s="19">
        <v>15792</v>
      </c>
      <c r="B638" s="19">
        <v>50</v>
      </c>
      <c r="C638" s="19">
        <v>2000</v>
      </c>
      <c r="D638" s="19">
        <v>33800</v>
      </c>
      <c r="E638" s="19">
        <f t="shared" si="9"/>
        <v>25</v>
      </c>
    </row>
    <row r="639" spans="1:5">
      <c r="A639" s="19">
        <v>15817</v>
      </c>
      <c r="B639" s="19">
        <v>50</v>
      </c>
      <c r="C639" s="19">
        <v>2000</v>
      </c>
      <c r="D639" s="19">
        <v>33850</v>
      </c>
      <c r="E639" s="19">
        <f t="shared" si="9"/>
        <v>25</v>
      </c>
    </row>
    <row r="640" spans="1:5">
      <c r="A640" s="19">
        <v>15842</v>
      </c>
      <c r="B640" s="19">
        <v>50</v>
      </c>
      <c r="C640" s="19">
        <v>2000</v>
      </c>
      <c r="D640" s="19">
        <v>33900</v>
      </c>
      <c r="E640" s="19">
        <f t="shared" si="9"/>
        <v>25</v>
      </c>
    </row>
    <row r="641" spans="1:5">
      <c r="A641" s="19">
        <v>15867</v>
      </c>
      <c r="B641" s="19">
        <v>50</v>
      </c>
      <c r="C641" s="19">
        <v>2000</v>
      </c>
      <c r="D641" s="19">
        <v>33950</v>
      </c>
      <c r="E641" s="19">
        <f t="shared" si="9"/>
        <v>25</v>
      </c>
    </row>
    <row r="642" spans="1:5">
      <c r="A642" s="19">
        <v>15892</v>
      </c>
      <c r="B642" s="19">
        <v>50</v>
      </c>
      <c r="C642" s="19">
        <v>2000</v>
      </c>
      <c r="D642" s="19">
        <v>34000</v>
      </c>
      <c r="E642" s="19">
        <f t="shared" si="9"/>
        <v>25</v>
      </c>
    </row>
    <row r="643" spans="1:5">
      <c r="A643" s="19">
        <v>15917</v>
      </c>
      <c r="B643" s="19">
        <v>50</v>
      </c>
      <c r="C643" s="19">
        <v>2000</v>
      </c>
      <c r="D643" s="19">
        <v>34050</v>
      </c>
      <c r="E643" s="19">
        <f t="shared" si="9"/>
        <v>25</v>
      </c>
    </row>
    <row r="644" spans="1:5">
      <c r="A644" s="19">
        <v>15942</v>
      </c>
      <c r="B644" s="19">
        <v>50</v>
      </c>
      <c r="C644" s="19">
        <v>2000</v>
      </c>
      <c r="D644" s="19">
        <v>34100</v>
      </c>
      <c r="E644" s="19">
        <f t="shared" ref="E644:E707" si="10">A644-A643</f>
        <v>25</v>
      </c>
    </row>
    <row r="645" spans="1:5">
      <c r="A645" s="19">
        <v>15967</v>
      </c>
      <c r="B645" s="19">
        <v>50</v>
      </c>
      <c r="C645" s="19">
        <v>2000</v>
      </c>
      <c r="D645" s="19">
        <v>34150</v>
      </c>
      <c r="E645" s="19">
        <f t="shared" si="10"/>
        <v>25</v>
      </c>
    </row>
    <row r="646" spans="1:5">
      <c r="A646" s="19">
        <v>15992</v>
      </c>
      <c r="B646" s="19">
        <v>50</v>
      </c>
      <c r="C646" s="19">
        <v>2000</v>
      </c>
      <c r="D646" s="19">
        <v>34200</v>
      </c>
      <c r="E646" s="19">
        <f t="shared" si="10"/>
        <v>25</v>
      </c>
    </row>
    <row r="647" spans="1:5">
      <c r="A647" s="19">
        <v>16017</v>
      </c>
      <c r="B647" s="19">
        <v>50</v>
      </c>
      <c r="C647" s="19">
        <v>2000</v>
      </c>
      <c r="D647" s="19">
        <v>34250</v>
      </c>
      <c r="E647" s="19">
        <f t="shared" si="10"/>
        <v>25</v>
      </c>
    </row>
    <row r="648" spans="1:5">
      <c r="A648" s="19">
        <v>16042</v>
      </c>
      <c r="B648" s="19">
        <v>50</v>
      </c>
      <c r="C648" s="19">
        <v>2000</v>
      </c>
      <c r="D648" s="19">
        <v>34300</v>
      </c>
      <c r="E648" s="19">
        <f t="shared" si="10"/>
        <v>25</v>
      </c>
    </row>
    <row r="649" spans="1:5">
      <c r="A649" s="19">
        <v>16067</v>
      </c>
      <c r="B649" s="19">
        <v>50</v>
      </c>
      <c r="C649" s="19">
        <v>2000</v>
      </c>
      <c r="D649" s="19">
        <v>34350</v>
      </c>
      <c r="E649" s="19">
        <f t="shared" si="10"/>
        <v>25</v>
      </c>
    </row>
    <row r="650" spans="1:5">
      <c r="A650" s="19">
        <v>16092</v>
      </c>
      <c r="B650" s="19">
        <v>50</v>
      </c>
      <c r="C650" s="19">
        <v>2000</v>
      </c>
      <c r="D650" s="19">
        <v>34400</v>
      </c>
      <c r="E650" s="19">
        <f t="shared" si="10"/>
        <v>25</v>
      </c>
    </row>
    <row r="651" spans="1:5">
      <c r="A651" s="19">
        <v>16117</v>
      </c>
      <c r="B651" s="19">
        <v>50</v>
      </c>
      <c r="C651" s="19">
        <v>2000</v>
      </c>
      <c r="D651" s="19">
        <v>34450</v>
      </c>
      <c r="E651" s="19">
        <f t="shared" si="10"/>
        <v>25</v>
      </c>
    </row>
    <row r="652" spans="1:5">
      <c r="A652" s="19">
        <v>16142</v>
      </c>
      <c r="B652" s="19">
        <v>50</v>
      </c>
      <c r="C652" s="19">
        <v>2000</v>
      </c>
      <c r="D652" s="19">
        <v>34500</v>
      </c>
      <c r="E652" s="19">
        <f t="shared" si="10"/>
        <v>25</v>
      </c>
    </row>
    <row r="653" spans="1:5">
      <c r="A653" s="19">
        <v>16167</v>
      </c>
      <c r="B653" s="19">
        <v>50</v>
      </c>
      <c r="C653" s="19">
        <v>2000</v>
      </c>
      <c r="D653" s="19">
        <v>34550</v>
      </c>
      <c r="E653" s="19">
        <f t="shared" si="10"/>
        <v>25</v>
      </c>
    </row>
    <row r="654" spans="1:5">
      <c r="A654" s="19">
        <v>16192</v>
      </c>
      <c r="B654" s="19">
        <v>50</v>
      </c>
      <c r="C654" s="19">
        <v>2000</v>
      </c>
      <c r="D654" s="19">
        <v>34600</v>
      </c>
      <c r="E654" s="19">
        <f t="shared" si="10"/>
        <v>25</v>
      </c>
    </row>
    <row r="655" spans="1:5">
      <c r="A655" s="19">
        <v>16217</v>
      </c>
      <c r="B655" s="19">
        <v>50</v>
      </c>
      <c r="C655" s="19">
        <v>2000</v>
      </c>
      <c r="D655" s="19">
        <v>34650</v>
      </c>
      <c r="E655" s="19">
        <f t="shared" si="10"/>
        <v>25</v>
      </c>
    </row>
    <row r="656" spans="1:5">
      <c r="A656" s="19">
        <v>16242</v>
      </c>
      <c r="B656" s="19">
        <v>50</v>
      </c>
      <c r="C656" s="19">
        <v>2000</v>
      </c>
      <c r="D656" s="19">
        <v>34700</v>
      </c>
      <c r="E656" s="19">
        <f t="shared" si="10"/>
        <v>25</v>
      </c>
    </row>
    <row r="657" spans="1:5">
      <c r="A657" s="19">
        <v>16267</v>
      </c>
      <c r="B657" s="19">
        <v>50</v>
      </c>
      <c r="C657" s="19">
        <v>2000</v>
      </c>
      <c r="D657" s="19">
        <v>34750</v>
      </c>
      <c r="E657" s="19">
        <f t="shared" si="10"/>
        <v>25</v>
      </c>
    </row>
    <row r="658" spans="1:5">
      <c r="A658" s="19">
        <v>16292</v>
      </c>
      <c r="B658" s="19">
        <v>50</v>
      </c>
      <c r="C658" s="19">
        <v>2000</v>
      </c>
      <c r="D658" s="19">
        <v>34800</v>
      </c>
      <c r="E658" s="19">
        <f t="shared" si="10"/>
        <v>25</v>
      </c>
    </row>
    <row r="659" spans="1:5">
      <c r="A659" s="19">
        <v>16317</v>
      </c>
      <c r="B659" s="19">
        <v>50</v>
      </c>
      <c r="C659" s="19">
        <v>2000</v>
      </c>
      <c r="D659" s="19">
        <v>34850</v>
      </c>
      <c r="E659" s="19">
        <f t="shared" si="10"/>
        <v>25</v>
      </c>
    </row>
    <row r="660" spans="1:5">
      <c r="A660" s="19">
        <v>16342</v>
      </c>
      <c r="B660" s="19">
        <v>50</v>
      </c>
      <c r="C660" s="19">
        <v>2000</v>
      </c>
      <c r="D660" s="19">
        <v>34900</v>
      </c>
      <c r="E660" s="19">
        <f t="shared" si="10"/>
        <v>25</v>
      </c>
    </row>
    <row r="661" spans="1:5">
      <c r="A661" s="19">
        <v>16367</v>
      </c>
      <c r="B661" s="19">
        <v>50</v>
      </c>
      <c r="C661" s="19">
        <v>2000</v>
      </c>
      <c r="D661" s="19">
        <v>34950</v>
      </c>
      <c r="E661" s="19">
        <f t="shared" si="10"/>
        <v>25</v>
      </c>
    </row>
    <row r="662" spans="1:5">
      <c r="A662" s="19">
        <v>16392</v>
      </c>
      <c r="B662" s="19">
        <v>50</v>
      </c>
      <c r="C662" s="19">
        <v>2000</v>
      </c>
      <c r="D662" s="19">
        <v>35000</v>
      </c>
      <c r="E662" s="19">
        <f t="shared" si="10"/>
        <v>25</v>
      </c>
    </row>
    <row r="663" spans="1:5">
      <c r="A663" s="19">
        <v>16417</v>
      </c>
      <c r="B663" s="19">
        <v>50</v>
      </c>
      <c r="C663" s="19">
        <v>2000</v>
      </c>
      <c r="D663" s="19">
        <v>35050</v>
      </c>
      <c r="E663" s="19">
        <f t="shared" si="10"/>
        <v>25</v>
      </c>
    </row>
    <row r="664" spans="1:5">
      <c r="A664" s="19">
        <v>16442</v>
      </c>
      <c r="B664" s="19">
        <v>50</v>
      </c>
      <c r="C664" s="19">
        <v>2000</v>
      </c>
      <c r="D664" s="19">
        <v>35100</v>
      </c>
      <c r="E664" s="19">
        <f t="shared" si="10"/>
        <v>25</v>
      </c>
    </row>
    <row r="665" spans="1:5">
      <c r="A665" s="19">
        <v>16467</v>
      </c>
      <c r="B665" s="19">
        <v>50</v>
      </c>
      <c r="C665" s="19">
        <v>2000</v>
      </c>
      <c r="D665" s="19">
        <v>35150</v>
      </c>
      <c r="E665" s="19">
        <f t="shared" si="10"/>
        <v>25</v>
      </c>
    </row>
    <row r="666" spans="1:5">
      <c r="A666" s="19">
        <v>16492</v>
      </c>
      <c r="B666" s="19">
        <v>50</v>
      </c>
      <c r="C666" s="19">
        <v>2000</v>
      </c>
      <c r="D666" s="19">
        <v>35200</v>
      </c>
      <c r="E666" s="19">
        <f t="shared" si="10"/>
        <v>25</v>
      </c>
    </row>
    <row r="667" spans="1:5">
      <c r="A667" s="19">
        <v>16517</v>
      </c>
      <c r="B667" s="19">
        <v>50</v>
      </c>
      <c r="C667" s="19">
        <v>2000</v>
      </c>
      <c r="D667" s="19">
        <v>35250</v>
      </c>
      <c r="E667" s="19">
        <f t="shared" si="10"/>
        <v>25</v>
      </c>
    </row>
    <row r="668" spans="1:5">
      <c r="A668" s="19">
        <v>16542</v>
      </c>
      <c r="B668" s="19">
        <v>50</v>
      </c>
      <c r="C668" s="19">
        <v>2000</v>
      </c>
      <c r="D668" s="19">
        <v>35300</v>
      </c>
      <c r="E668" s="19">
        <f t="shared" si="10"/>
        <v>25</v>
      </c>
    </row>
    <row r="669" spans="1:5">
      <c r="A669" s="19">
        <v>16567</v>
      </c>
      <c r="B669" s="19">
        <v>50</v>
      </c>
      <c r="C669" s="19">
        <v>2000</v>
      </c>
      <c r="D669" s="19">
        <v>35350</v>
      </c>
      <c r="E669" s="19">
        <f t="shared" si="10"/>
        <v>25</v>
      </c>
    </row>
    <row r="670" spans="1:5">
      <c r="A670" s="19">
        <v>16592</v>
      </c>
      <c r="B670" s="19">
        <v>50</v>
      </c>
      <c r="C670" s="19">
        <v>2000</v>
      </c>
      <c r="D670" s="19">
        <v>35400</v>
      </c>
      <c r="E670" s="19">
        <f t="shared" si="10"/>
        <v>25</v>
      </c>
    </row>
    <row r="671" spans="1:5">
      <c r="A671" s="19">
        <v>16617</v>
      </c>
      <c r="B671" s="19">
        <v>50</v>
      </c>
      <c r="C671" s="19">
        <v>2000</v>
      </c>
      <c r="D671" s="19">
        <v>35450</v>
      </c>
      <c r="E671" s="19">
        <f t="shared" si="10"/>
        <v>25</v>
      </c>
    </row>
    <row r="672" spans="1:5">
      <c r="A672" s="19">
        <v>16642</v>
      </c>
      <c r="B672" s="19">
        <v>50</v>
      </c>
      <c r="C672" s="19">
        <v>2000</v>
      </c>
      <c r="D672" s="19">
        <v>35500</v>
      </c>
      <c r="E672" s="19">
        <f t="shared" si="10"/>
        <v>25</v>
      </c>
    </row>
    <row r="673" spans="1:5">
      <c r="A673" s="19">
        <v>16667</v>
      </c>
      <c r="B673" s="19">
        <v>50</v>
      </c>
      <c r="C673" s="19">
        <v>2000</v>
      </c>
      <c r="D673" s="19">
        <v>35550</v>
      </c>
      <c r="E673" s="19">
        <f t="shared" si="10"/>
        <v>25</v>
      </c>
    </row>
    <row r="674" spans="1:5">
      <c r="A674" s="19">
        <v>16692</v>
      </c>
      <c r="B674" s="19">
        <v>50</v>
      </c>
      <c r="C674" s="19">
        <v>2000</v>
      </c>
      <c r="D674" s="19">
        <v>35600</v>
      </c>
      <c r="E674" s="19">
        <f t="shared" si="10"/>
        <v>25</v>
      </c>
    </row>
    <row r="675" spans="1:5">
      <c r="A675" s="19">
        <v>16717</v>
      </c>
      <c r="B675" s="19">
        <v>50</v>
      </c>
      <c r="C675" s="19">
        <v>2000</v>
      </c>
      <c r="D675" s="19">
        <v>35650</v>
      </c>
      <c r="E675" s="19">
        <f t="shared" si="10"/>
        <v>25</v>
      </c>
    </row>
    <row r="676" spans="1:5">
      <c r="A676" s="19">
        <v>16742</v>
      </c>
      <c r="B676" s="19">
        <v>50</v>
      </c>
      <c r="C676" s="19">
        <v>2000</v>
      </c>
      <c r="D676" s="19">
        <v>35700</v>
      </c>
      <c r="E676" s="19">
        <f t="shared" si="10"/>
        <v>25</v>
      </c>
    </row>
    <row r="677" spans="1:5">
      <c r="A677" s="19">
        <v>16767</v>
      </c>
      <c r="B677" s="19">
        <v>50</v>
      </c>
      <c r="C677" s="19">
        <v>2000</v>
      </c>
      <c r="D677" s="19">
        <v>35750</v>
      </c>
      <c r="E677" s="19">
        <f t="shared" si="10"/>
        <v>25</v>
      </c>
    </row>
    <row r="678" spans="1:5">
      <c r="A678" s="19">
        <v>16792</v>
      </c>
      <c r="B678" s="19">
        <v>50</v>
      </c>
      <c r="C678" s="19">
        <v>2000</v>
      </c>
      <c r="D678" s="19">
        <v>35800</v>
      </c>
      <c r="E678" s="19">
        <f t="shared" si="10"/>
        <v>25</v>
      </c>
    </row>
    <row r="679" spans="1:5">
      <c r="A679" s="19">
        <v>16817</v>
      </c>
      <c r="B679" s="19">
        <v>50</v>
      </c>
      <c r="C679" s="19">
        <v>2000</v>
      </c>
      <c r="D679" s="19">
        <v>35850</v>
      </c>
      <c r="E679" s="19">
        <f t="shared" si="10"/>
        <v>25</v>
      </c>
    </row>
    <row r="680" spans="1:5">
      <c r="A680" s="19">
        <v>16842</v>
      </c>
      <c r="B680" s="19">
        <v>50</v>
      </c>
      <c r="C680" s="19">
        <v>2000</v>
      </c>
      <c r="D680" s="19">
        <v>35900</v>
      </c>
      <c r="E680" s="19">
        <f t="shared" si="10"/>
        <v>25</v>
      </c>
    </row>
    <row r="681" spans="1:5">
      <c r="A681" s="19">
        <v>16867</v>
      </c>
      <c r="B681" s="19">
        <v>50</v>
      </c>
      <c r="C681" s="19">
        <v>2000</v>
      </c>
      <c r="D681" s="19">
        <v>35950</v>
      </c>
      <c r="E681" s="19">
        <f t="shared" si="10"/>
        <v>25</v>
      </c>
    </row>
    <row r="682" spans="1:5">
      <c r="A682" s="19">
        <v>16892</v>
      </c>
      <c r="B682" s="19">
        <v>50</v>
      </c>
      <c r="C682" s="19">
        <v>2000</v>
      </c>
      <c r="D682" s="19">
        <v>36000</v>
      </c>
      <c r="E682" s="19">
        <f t="shared" si="10"/>
        <v>25</v>
      </c>
    </row>
    <row r="683" spans="1:5">
      <c r="A683" s="19">
        <v>16917</v>
      </c>
      <c r="B683" s="19">
        <v>50</v>
      </c>
      <c r="C683" s="19">
        <v>2000</v>
      </c>
      <c r="D683" s="19">
        <v>36050</v>
      </c>
      <c r="E683" s="19">
        <f t="shared" si="10"/>
        <v>25</v>
      </c>
    </row>
    <row r="684" spans="1:5">
      <c r="A684" s="19">
        <v>16942</v>
      </c>
      <c r="B684" s="19">
        <v>50</v>
      </c>
      <c r="C684" s="19">
        <v>2000</v>
      </c>
      <c r="D684" s="19">
        <v>36100</v>
      </c>
      <c r="E684" s="19">
        <f t="shared" si="10"/>
        <v>25</v>
      </c>
    </row>
    <row r="685" spans="1:5">
      <c r="A685" s="19">
        <v>16967</v>
      </c>
      <c r="B685" s="19">
        <v>50</v>
      </c>
      <c r="C685" s="19">
        <v>2000</v>
      </c>
      <c r="D685" s="19">
        <v>36150</v>
      </c>
      <c r="E685" s="19">
        <f t="shared" si="10"/>
        <v>25</v>
      </c>
    </row>
    <row r="686" spans="1:5">
      <c r="A686" s="19">
        <v>16992</v>
      </c>
      <c r="B686" s="19">
        <v>50</v>
      </c>
      <c r="C686" s="19">
        <v>2000</v>
      </c>
      <c r="D686" s="19">
        <v>36200</v>
      </c>
      <c r="E686" s="19">
        <f t="shared" si="10"/>
        <v>25</v>
      </c>
    </row>
    <row r="687" spans="1:5">
      <c r="A687" s="19">
        <v>17017</v>
      </c>
      <c r="B687" s="19">
        <v>50</v>
      </c>
      <c r="C687" s="19">
        <v>2000</v>
      </c>
      <c r="D687" s="19">
        <v>36250</v>
      </c>
      <c r="E687" s="19">
        <f t="shared" si="10"/>
        <v>25</v>
      </c>
    </row>
    <row r="688" spans="1:5">
      <c r="A688" s="19">
        <v>17042</v>
      </c>
      <c r="B688" s="19">
        <v>50</v>
      </c>
      <c r="C688" s="19">
        <v>2000</v>
      </c>
      <c r="D688" s="19">
        <v>36300</v>
      </c>
      <c r="E688" s="19">
        <f t="shared" si="10"/>
        <v>25</v>
      </c>
    </row>
    <row r="689" spans="1:5">
      <c r="A689" s="19">
        <v>17067</v>
      </c>
      <c r="B689" s="19">
        <v>50</v>
      </c>
      <c r="C689" s="19">
        <v>2000</v>
      </c>
      <c r="D689" s="19">
        <v>36350</v>
      </c>
      <c r="E689" s="19">
        <f t="shared" si="10"/>
        <v>25</v>
      </c>
    </row>
    <row r="690" spans="1:5">
      <c r="A690" s="19">
        <v>17092</v>
      </c>
      <c r="B690" s="19">
        <v>50</v>
      </c>
      <c r="C690" s="19">
        <v>2000</v>
      </c>
      <c r="D690" s="19">
        <v>36400</v>
      </c>
      <c r="E690" s="19">
        <f t="shared" si="10"/>
        <v>25</v>
      </c>
    </row>
    <row r="691" spans="1:5">
      <c r="A691" s="19">
        <v>17117</v>
      </c>
      <c r="B691" s="19">
        <v>50</v>
      </c>
      <c r="C691" s="19">
        <v>2000</v>
      </c>
      <c r="D691" s="19">
        <v>36450</v>
      </c>
      <c r="E691" s="19">
        <f t="shared" si="10"/>
        <v>25</v>
      </c>
    </row>
    <row r="692" spans="1:5">
      <c r="A692" s="19">
        <v>17142</v>
      </c>
      <c r="B692" s="19">
        <v>50</v>
      </c>
      <c r="C692" s="19">
        <v>2000</v>
      </c>
      <c r="D692" s="19">
        <v>36500</v>
      </c>
      <c r="E692" s="19">
        <f t="shared" si="10"/>
        <v>25</v>
      </c>
    </row>
    <row r="693" spans="1:5">
      <c r="A693" s="19">
        <v>17167</v>
      </c>
      <c r="B693" s="19">
        <v>50</v>
      </c>
      <c r="C693" s="19">
        <v>2000</v>
      </c>
      <c r="D693" s="19">
        <v>36550</v>
      </c>
      <c r="E693" s="19">
        <f t="shared" si="10"/>
        <v>25</v>
      </c>
    </row>
    <row r="694" spans="1:5">
      <c r="A694" s="19">
        <v>17192</v>
      </c>
      <c r="B694" s="19">
        <v>50</v>
      </c>
      <c r="C694" s="19">
        <v>2000</v>
      </c>
      <c r="D694" s="19">
        <v>36600</v>
      </c>
      <c r="E694" s="19">
        <f t="shared" si="10"/>
        <v>25</v>
      </c>
    </row>
    <row r="695" spans="1:5">
      <c r="A695" s="19">
        <v>17217</v>
      </c>
      <c r="B695" s="19">
        <v>50</v>
      </c>
      <c r="C695" s="19">
        <v>2000</v>
      </c>
      <c r="D695" s="19">
        <v>36650</v>
      </c>
      <c r="E695" s="19">
        <f t="shared" si="10"/>
        <v>25</v>
      </c>
    </row>
    <row r="696" spans="1:5">
      <c r="A696" s="19">
        <v>17242</v>
      </c>
      <c r="B696" s="19">
        <v>50</v>
      </c>
      <c r="C696" s="19">
        <v>2000</v>
      </c>
      <c r="D696" s="19">
        <v>36700</v>
      </c>
      <c r="E696" s="19">
        <f t="shared" si="10"/>
        <v>25</v>
      </c>
    </row>
    <row r="697" spans="1:5">
      <c r="A697" s="19">
        <v>17267</v>
      </c>
      <c r="B697" s="19">
        <v>50</v>
      </c>
      <c r="C697" s="19">
        <v>2000</v>
      </c>
      <c r="D697" s="19">
        <v>36750</v>
      </c>
      <c r="E697" s="19">
        <f t="shared" si="10"/>
        <v>25</v>
      </c>
    </row>
    <row r="698" spans="1:5">
      <c r="A698" s="19">
        <v>17292</v>
      </c>
      <c r="B698" s="19">
        <v>50</v>
      </c>
      <c r="C698" s="19">
        <v>2000</v>
      </c>
      <c r="D698" s="19">
        <v>36800</v>
      </c>
      <c r="E698" s="19">
        <f t="shared" si="10"/>
        <v>25</v>
      </c>
    </row>
    <row r="699" spans="1:5">
      <c r="A699" s="19">
        <v>17317</v>
      </c>
      <c r="B699" s="19">
        <v>50</v>
      </c>
      <c r="C699" s="19">
        <v>2000</v>
      </c>
      <c r="D699" s="19">
        <v>36850</v>
      </c>
      <c r="E699" s="19">
        <f t="shared" si="10"/>
        <v>25</v>
      </c>
    </row>
    <row r="700" spans="1:5">
      <c r="A700" s="19">
        <v>17342</v>
      </c>
      <c r="B700" s="19">
        <v>50</v>
      </c>
      <c r="C700" s="19">
        <v>2000</v>
      </c>
      <c r="D700" s="19">
        <v>36900</v>
      </c>
      <c r="E700" s="19">
        <f t="shared" si="10"/>
        <v>25</v>
      </c>
    </row>
    <row r="701" spans="1:5">
      <c r="A701" s="19">
        <v>17367</v>
      </c>
      <c r="B701" s="19">
        <v>50</v>
      </c>
      <c r="C701" s="19">
        <v>2000</v>
      </c>
      <c r="D701" s="19">
        <v>36950</v>
      </c>
      <c r="E701" s="19">
        <f t="shared" si="10"/>
        <v>25</v>
      </c>
    </row>
    <row r="702" spans="1:5">
      <c r="A702" s="19">
        <v>17392</v>
      </c>
      <c r="B702" s="19">
        <v>50</v>
      </c>
      <c r="C702" s="19">
        <v>2000</v>
      </c>
      <c r="D702" s="19">
        <v>37000</v>
      </c>
      <c r="E702" s="19">
        <f t="shared" si="10"/>
        <v>25</v>
      </c>
    </row>
    <row r="703" spans="1:5">
      <c r="A703" s="19">
        <v>17417</v>
      </c>
      <c r="B703" s="19">
        <v>50</v>
      </c>
      <c r="C703" s="19">
        <v>2000</v>
      </c>
      <c r="D703" s="19">
        <v>37050</v>
      </c>
      <c r="E703" s="19">
        <f t="shared" si="10"/>
        <v>25</v>
      </c>
    </row>
    <row r="704" spans="1:5">
      <c r="A704" s="19">
        <v>17442</v>
      </c>
      <c r="B704" s="19">
        <v>50</v>
      </c>
      <c r="C704" s="19">
        <v>2000</v>
      </c>
      <c r="D704" s="19">
        <v>37100</v>
      </c>
      <c r="E704" s="19">
        <f t="shared" si="10"/>
        <v>25</v>
      </c>
    </row>
    <row r="705" spans="1:5">
      <c r="A705" s="19">
        <v>17467</v>
      </c>
      <c r="B705" s="19">
        <v>50</v>
      </c>
      <c r="C705" s="19">
        <v>2000</v>
      </c>
      <c r="D705" s="19">
        <v>37150</v>
      </c>
      <c r="E705" s="19">
        <f t="shared" si="10"/>
        <v>25</v>
      </c>
    </row>
    <row r="706" spans="1:5">
      <c r="A706" s="19">
        <v>17492</v>
      </c>
      <c r="B706" s="19">
        <v>50</v>
      </c>
      <c r="C706" s="19">
        <v>2000</v>
      </c>
      <c r="D706" s="19">
        <v>37200</v>
      </c>
      <c r="E706" s="19">
        <f t="shared" si="10"/>
        <v>25</v>
      </c>
    </row>
    <row r="707" spans="1:5">
      <c r="A707" s="19">
        <v>17517</v>
      </c>
      <c r="B707" s="19">
        <v>50</v>
      </c>
      <c r="C707" s="19">
        <v>2000</v>
      </c>
      <c r="D707" s="19">
        <v>37250</v>
      </c>
      <c r="E707" s="19">
        <f t="shared" si="10"/>
        <v>25</v>
      </c>
    </row>
    <row r="708" spans="1:5">
      <c r="A708" s="19">
        <v>17542</v>
      </c>
      <c r="B708" s="19">
        <v>50</v>
      </c>
      <c r="C708" s="19">
        <v>2000</v>
      </c>
      <c r="D708" s="19">
        <v>37300</v>
      </c>
      <c r="E708" s="19">
        <f t="shared" ref="E708:E771" si="11">A708-A707</f>
        <v>25</v>
      </c>
    </row>
    <row r="709" spans="1:5">
      <c r="A709" s="19">
        <v>17567</v>
      </c>
      <c r="B709" s="19">
        <v>50</v>
      </c>
      <c r="C709" s="19">
        <v>2000</v>
      </c>
      <c r="D709" s="19">
        <v>37350</v>
      </c>
      <c r="E709" s="19">
        <f t="shared" si="11"/>
        <v>25</v>
      </c>
    </row>
    <row r="710" spans="1:5">
      <c r="A710" s="19">
        <v>17592</v>
      </c>
      <c r="B710" s="19">
        <v>50</v>
      </c>
      <c r="C710" s="19">
        <v>2000</v>
      </c>
      <c r="D710" s="19">
        <v>37400</v>
      </c>
      <c r="E710" s="19">
        <f t="shared" si="11"/>
        <v>25</v>
      </c>
    </row>
    <row r="711" spans="1:5">
      <c r="A711" s="19">
        <v>17617</v>
      </c>
      <c r="B711" s="19">
        <v>50</v>
      </c>
      <c r="C711" s="19">
        <v>2000</v>
      </c>
      <c r="D711" s="19">
        <v>37450</v>
      </c>
      <c r="E711" s="19">
        <f t="shared" si="11"/>
        <v>25</v>
      </c>
    </row>
    <row r="712" spans="1:5">
      <c r="A712" s="19">
        <v>17642</v>
      </c>
      <c r="B712" s="19">
        <v>50</v>
      </c>
      <c r="C712" s="19">
        <v>2000</v>
      </c>
      <c r="D712" s="19">
        <v>37500</v>
      </c>
      <c r="E712" s="19">
        <f t="shared" si="11"/>
        <v>25</v>
      </c>
    </row>
    <row r="713" spans="1:5">
      <c r="A713" s="19">
        <v>17667</v>
      </c>
      <c r="B713" s="19">
        <v>50</v>
      </c>
      <c r="C713" s="19">
        <v>2000</v>
      </c>
      <c r="D713" s="19">
        <v>37550</v>
      </c>
      <c r="E713" s="19">
        <f t="shared" si="11"/>
        <v>25</v>
      </c>
    </row>
    <row r="714" spans="1:5">
      <c r="A714" s="19">
        <v>17692</v>
      </c>
      <c r="B714" s="19">
        <v>50</v>
      </c>
      <c r="C714" s="19">
        <v>2000</v>
      </c>
      <c r="D714" s="19">
        <v>37600</v>
      </c>
      <c r="E714" s="19">
        <f t="shared" si="11"/>
        <v>25</v>
      </c>
    </row>
    <row r="715" spans="1:5">
      <c r="A715" s="19">
        <v>17717</v>
      </c>
      <c r="B715" s="19">
        <v>50</v>
      </c>
      <c r="C715" s="19">
        <v>2000</v>
      </c>
      <c r="D715" s="19">
        <v>37650</v>
      </c>
      <c r="E715" s="19">
        <f t="shared" si="11"/>
        <v>25</v>
      </c>
    </row>
    <row r="716" spans="1:5">
      <c r="A716" s="19">
        <v>17742</v>
      </c>
      <c r="B716" s="19">
        <v>50</v>
      </c>
      <c r="C716" s="19">
        <v>2000</v>
      </c>
      <c r="D716" s="19">
        <v>37700</v>
      </c>
      <c r="E716" s="19">
        <f t="shared" si="11"/>
        <v>25</v>
      </c>
    </row>
    <row r="717" spans="1:5">
      <c r="A717" s="19">
        <v>17767</v>
      </c>
      <c r="B717" s="19">
        <v>50</v>
      </c>
      <c r="C717" s="19">
        <v>2000</v>
      </c>
      <c r="D717" s="19">
        <v>37750</v>
      </c>
      <c r="E717" s="19">
        <f t="shared" si="11"/>
        <v>25</v>
      </c>
    </row>
    <row r="718" spans="1:5">
      <c r="A718" s="19">
        <v>17792</v>
      </c>
      <c r="B718" s="19">
        <v>50</v>
      </c>
      <c r="C718" s="19">
        <v>2000</v>
      </c>
      <c r="D718" s="19">
        <v>37800</v>
      </c>
      <c r="E718" s="19">
        <f t="shared" si="11"/>
        <v>25</v>
      </c>
    </row>
    <row r="719" spans="1:5">
      <c r="A719" s="19">
        <v>17817</v>
      </c>
      <c r="B719" s="19">
        <v>50</v>
      </c>
      <c r="C719" s="19">
        <v>2000</v>
      </c>
      <c r="D719" s="19">
        <v>37850</v>
      </c>
      <c r="E719" s="19">
        <f t="shared" si="11"/>
        <v>25</v>
      </c>
    </row>
    <row r="720" spans="1:5">
      <c r="A720" s="19">
        <v>17842</v>
      </c>
      <c r="B720" s="19">
        <v>50</v>
      </c>
      <c r="C720" s="19">
        <v>2000</v>
      </c>
      <c r="D720" s="19">
        <v>37900</v>
      </c>
      <c r="E720" s="19">
        <f t="shared" si="11"/>
        <v>25</v>
      </c>
    </row>
    <row r="721" spans="1:5">
      <c r="A721" s="19">
        <v>17867</v>
      </c>
      <c r="B721" s="19">
        <v>50</v>
      </c>
      <c r="C721" s="19">
        <v>2000</v>
      </c>
      <c r="D721" s="19">
        <v>37950</v>
      </c>
      <c r="E721" s="19">
        <f t="shared" si="11"/>
        <v>25</v>
      </c>
    </row>
    <row r="722" spans="1:5">
      <c r="A722" s="19">
        <v>17892</v>
      </c>
      <c r="B722" s="19">
        <v>50</v>
      </c>
      <c r="C722" s="19">
        <v>2000</v>
      </c>
      <c r="D722" s="19">
        <v>38000</v>
      </c>
      <c r="E722" s="19">
        <f t="shared" si="11"/>
        <v>25</v>
      </c>
    </row>
    <row r="723" spans="1:5">
      <c r="A723" s="19">
        <v>17917</v>
      </c>
      <c r="B723" s="19">
        <v>50</v>
      </c>
      <c r="C723" s="19">
        <v>2000</v>
      </c>
      <c r="D723" s="19">
        <v>38050</v>
      </c>
      <c r="E723" s="19">
        <f t="shared" si="11"/>
        <v>25</v>
      </c>
    </row>
    <row r="724" spans="1:5">
      <c r="A724" s="19">
        <v>17942</v>
      </c>
      <c r="B724" s="19">
        <v>50</v>
      </c>
      <c r="C724" s="19">
        <v>2000</v>
      </c>
      <c r="D724" s="19">
        <v>38100</v>
      </c>
      <c r="E724" s="19">
        <f t="shared" si="11"/>
        <v>25</v>
      </c>
    </row>
    <row r="725" spans="1:5">
      <c r="A725" s="19">
        <v>17967</v>
      </c>
      <c r="B725" s="19">
        <v>50</v>
      </c>
      <c r="C725" s="19">
        <v>2000</v>
      </c>
      <c r="D725" s="19">
        <v>38150</v>
      </c>
      <c r="E725" s="19">
        <f t="shared" si="11"/>
        <v>25</v>
      </c>
    </row>
    <row r="726" spans="1:5">
      <c r="A726" s="19">
        <v>17992</v>
      </c>
      <c r="B726" s="19">
        <v>50</v>
      </c>
      <c r="C726" s="19">
        <v>2000</v>
      </c>
      <c r="D726" s="19">
        <v>38200</v>
      </c>
      <c r="E726" s="19">
        <f t="shared" si="11"/>
        <v>25</v>
      </c>
    </row>
    <row r="727" spans="1:5">
      <c r="A727" s="19">
        <v>18017</v>
      </c>
      <c r="B727" s="19">
        <v>50</v>
      </c>
      <c r="C727" s="19">
        <v>2000</v>
      </c>
      <c r="D727" s="19">
        <v>38250</v>
      </c>
      <c r="E727" s="19">
        <f t="shared" si="11"/>
        <v>25</v>
      </c>
    </row>
    <row r="728" spans="1:5">
      <c r="A728" s="19">
        <v>18042</v>
      </c>
      <c r="B728" s="19">
        <v>50</v>
      </c>
      <c r="C728" s="19">
        <v>2000</v>
      </c>
      <c r="D728" s="19">
        <v>38300</v>
      </c>
      <c r="E728" s="19">
        <f t="shared" si="11"/>
        <v>25</v>
      </c>
    </row>
    <row r="729" spans="1:5">
      <c r="A729" s="19">
        <v>18067</v>
      </c>
      <c r="B729" s="19">
        <v>50</v>
      </c>
      <c r="C729" s="19">
        <v>2000</v>
      </c>
      <c r="D729" s="19">
        <v>38350</v>
      </c>
      <c r="E729" s="19">
        <f t="shared" si="11"/>
        <v>25</v>
      </c>
    </row>
    <row r="730" spans="1:5">
      <c r="A730" s="19">
        <v>18092</v>
      </c>
      <c r="B730" s="19">
        <v>50</v>
      </c>
      <c r="C730" s="19">
        <v>2000</v>
      </c>
      <c r="D730" s="19">
        <v>38400</v>
      </c>
      <c r="E730" s="19">
        <f t="shared" si="11"/>
        <v>25</v>
      </c>
    </row>
    <row r="731" spans="1:5">
      <c r="A731" s="19">
        <v>18117</v>
      </c>
      <c r="B731" s="19">
        <v>50</v>
      </c>
      <c r="C731" s="19">
        <v>2000</v>
      </c>
      <c r="D731" s="19">
        <v>38450</v>
      </c>
      <c r="E731" s="19">
        <f t="shared" si="11"/>
        <v>25</v>
      </c>
    </row>
    <row r="732" spans="1:5">
      <c r="A732" s="19">
        <v>18142</v>
      </c>
      <c r="B732" s="19">
        <v>50</v>
      </c>
      <c r="C732" s="19">
        <v>2000</v>
      </c>
      <c r="D732" s="19">
        <v>38500</v>
      </c>
      <c r="E732" s="19">
        <f t="shared" si="11"/>
        <v>25</v>
      </c>
    </row>
    <row r="733" spans="1:5">
      <c r="A733" s="19">
        <v>18167</v>
      </c>
      <c r="B733" s="19">
        <v>50</v>
      </c>
      <c r="C733" s="19">
        <v>2000</v>
      </c>
      <c r="D733" s="19">
        <v>38550</v>
      </c>
      <c r="E733" s="19">
        <f t="shared" si="11"/>
        <v>25</v>
      </c>
    </row>
    <row r="734" spans="1:5">
      <c r="A734" s="19">
        <v>18192</v>
      </c>
      <c r="B734" s="19">
        <v>50</v>
      </c>
      <c r="C734" s="19">
        <v>2000</v>
      </c>
      <c r="D734" s="19">
        <v>38600</v>
      </c>
      <c r="E734" s="19">
        <f t="shared" si="11"/>
        <v>25</v>
      </c>
    </row>
    <row r="735" spans="1:5">
      <c r="A735" s="19">
        <v>18217</v>
      </c>
      <c r="B735" s="19">
        <v>50</v>
      </c>
      <c r="C735" s="19">
        <v>2000</v>
      </c>
      <c r="D735" s="19">
        <v>38650</v>
      </c>
      <c r="E735" s="19">
        <f t="shared" si="11"/>
        <v>25</v>
      </c>
    </row>
    <row r="736" spans="1:5">
      <c r="A736" s="19">
        <v>18242</v>
      </c>
      <c r="B736" s="19">
        <v>50</v>
      </c>
      <c r="C736" s="19">
        <v>2000</v>
      </c>
      <c r="D736" s="19">
        <v>38700</v>
      </c>
      <c r="E736" s="19">
        <f t="shared" si="11"/>
        <v>25</v>
      </c>
    </row>
    <row r="737" spans="1:5">
      <c r="A737" s="19">
        <v>18267</v>
      </c>
      <c r="B737" s="19">
        <v>50</v>
      </c>
      <c r="C737" s="19">
        <v>2000</v>
      </c>
      <c r="D737" s="19">
        <v>38750</v>
      </c>
      <c r="E737" s="19">
        <f t="shared" si="11"/>
        <v>25</v>
      </c>
    </row>
    <row r="738" spans="1:5">
      <c r="A738" s="19">
        <v>18292</v>
      </c>
      <c r="B738" s="19">
        <v>50</v>
      </c>
      <c r="C738" s="19">
        <v>2000</v>
      </c>
      <c r="D738" s="19">
        <v>38800</v>
      </c>
      <c r="E738" s="19">
        <f t="shared" si="11"/>
        <v>25</v>
      </c>
    </row>
    <row r="739" spans="1:5">
      <c r="A739" s="19">
        <v>18317</v>
      </c>
      <c r="B739" s="19">
        <v>50</v>
      </c>
      <c r="C739" s="19">
        <v>2000</v>
      </c>
      <c r="D739" s="19">
        <v>38850</v>
      </c>
      <c r="E739" s="19">
        <f t="shared" si="11"/>
        <v>25</v>
      </c>
    </row>
    <row r="740" spans="1:5">
      <c r="A740" s="19">
        <v>18342</v>
      </c>
      <c r="B740" s="19">
        <v>50</v>
      </c>
      <c r="C740" s="19">
        <v>2000</v>
      </c>
      <c r="D740" s="19">
        <v>38900</v>
      </c>
      <c r="E740" s="19">
        <f t="shared" si="11"/>
        <v>25</v>
      </c>
    </row>
    <row r="741" spans="1:5">
      <c r="A741" s="19">
        <v>18367</v>
      </c>
      <c r="B741" s="19">
        <v>50</v>
      </c>
      <c r="C741" s="19">
        <v>2000</v>
      </c>
      <c r="D741" s="19">
        <v>38950</v>
      </c>
      <c r="E741" s="19">
        <f t="shared" si="11"/>
        <v>25</v>
      </c>
    </row>
    <row r="742" spans="1:5">
      <c r="A742" s="19">
        <v>18392</v>
      </c>
      <c r="B742" s="19">
        <v>50</v>
      </c>
      <c r="C742" s="19">
        <v>2000</v>
      </c>
      <c r="D742" s="19">
        <v>39000</v>
      </c>
      <c r="E742" s="19">
        <f t="shared" si="11"/>
        <v>25</v>
      </c>
    </row>
    <row r="743" spans="1:5">
      <c r="A743" s="19">
        <v>18417</v>
      </c>
      <c r="B743" s="19">
        <v>50</v>
      </c>
      <c r="C743" s="19">
        <v>2000</v>
      </c>
      <c r="D743" s="19">
        <v>39050</v>
      </c>
      <c r="E743" s="19">
        <f t="shared" si="11"/>
        <v>25</v>
      </c>
    </row>
    <row r="744" spans="1:5">
      <c r="A744" s="19">
        <v>18442</v>
      </c>
      <c r="B744" s="19">
        <v>50</v>
      </c>
      <c r="C744" s="19">
        <v>2000</v>
      </c>
      <c r="D744" s="19">
        <v>39100</v>
      </c>
      <c r="E744" s="19">
        <f t="shared" si="11"/>
        <v>25</v>
      </c>
    </row>
    <row r="745" spans="1:5">
      <c r="A745" s="19">
        <v>18467</v>
      </c>
      <c r="B745" s="19">
        <v>50</v>
      </c>
      <c r="C745" s="19">
        <v>2000</v>
      </c>
      <c r="D745" s="19">
        <v>39150</v>
      </c>
      <c r="E745" s="19">
        <f t="shared" si="11"/>
        <v>25</v>
      </c>
    </row>
    <row r="746" spans="1:5">
      <c r="A746" s="19">
        <v>18492</v>
      </c>
      <c r="B746" s="19">
        <v>50</v>
      </c>
      <c r="C746" s="19">
        <v>2000</v>
      </c>
      <c r="D746" s="19">
        <v>39200</v>
      </c>
      <c r="E746" s="19">
        <f t="shared" si="11"/>
        <v>25</v>
      </c>
    </row>
    <row r="747" spans="1:5">
      <c r="A747" s="19">
        <v>18517</v>
      </c>
      <c r="B747" s="19">
        <v>50</v>
      </c>
      <c r="C747" s="19">
        <v>2000</v>
      </c>
      <c r="D747" s="19">
        <v>39250</v>
      </c>
      <c r="E747" s="19">
        <f t="shared" si="11"/>
        <v>25</v>
      </c>
    </row>
    <row r="748" spans="1:5">
      <c r="A748" s="19">
        <v>18542</v>
      </c>
      <c r="B748" s="19">
        <v>50</v>
      </c>
      <c r="C748" s="19">
        <v>2000</v>
      </c>
      <c r="D748" s="19">
        <v>39300</v>
      </c>
      <c r="E748" s="19">
        <f t="shared" si="11"/>
        <v>25</v>
      </c>
    </row>
    <row r="749" spans="1:5">
      <c r="A749" s="19">
        <v>18567</v>
      </c>
      <c r="B749" s="19">
        <v>50</v>
      </c>
      <c r="C749" s="19">
        <v>2000</v>
      </c>
      <c r="D749" s="19">
        <v>39350</v>
      </c>
      <c r="E749" s="19">
        <f t="shared" si="11"/>
        <v>25</v>
      </c>
    </row>
    <row r="750" spans="1:5">
      <c r="A750" s="19">
        <v>18592</v>
      </c>
      <c r="B750" s="19">
        <v>50</v>
      </c>
      <c r="C750" s="19">
        <v>2000</v>
      </c>
      <c r="D750" s="19">
        <v>39400</v>
      </c>
      <c r="E750" s="19">
        <f t="shared" si="11"/>
        <v>25</v>
      </c>
    </row>
    <row r="751" spans="1:5">
      <c r="A751" s="19">
        <v>18617</v>
      </c>
      <c r="B751" s="19">
        <v>50</v>
      </c>
      <c r="C751" s="19">
        <v>2000</v>
      </c>
      <c r="D751" s="19">
        <v>39450</v>
      </c>
      <c r="E751" s="19">
        <f t="shared" si="11"/>
        <v>25</v>
      </c>
    </row>
    <row r="752" spans="1:5">
      <c r="A752" s="19">
        <v>18642</v>
      </c>
      <c r="B752" s="19">
        <v>50</v>
      </c>
      <c r="C752" s="19">
        <v>2000</v>
      </c>
      <c r="D752" s="19">
        <v>39500</v>
      </c>
      <c r="E752" s="19">
        <f t="shared" si="11"/>
        <v>25</v>
      </c>
    </row>
    <row r="753" spans="1:5">
      <c r="A753" s="19">
        <v>18667</v>
      </c>
      <c r="B753" s="19">
        <v>50</v>
      </c>
      <c r="C753" s="19">
        <v>2000</v>
      </c>
      <c r="D753" s="19">
        <v>39550</v>
      </c>
      <c r="E753" s="19">
        <f t="shared" si="11"/>
        <v>25</v>
      </c>
    </row>
    <row r="754" spans="1:5">
      <c r="A754" s="19">
        <v>18692</v>
      </c>
      <c r="B754" s="19">
        <v>50</v>
      </c>
      <c r="C754" s="19">
        <v>2000</v>
      </c>
      <c r="D754" s="19">
        <v>39600</v>
      </c>
      <c r="E754" s="19">
        <f t="shared" si="11"/>
        <v>25</v>
      </c>
    </row>
    <row r="755" spans="1:5">
      <c r="A755" s="19">
        <v>18717</v>
      </c>
      <c r="B755" s="19">
        <v>50</v>
      </c>
      <c r="C755" s="19">
        <v>2000</v>
      </c>
      <c r="D755" s="19">
        <v>39650</v>
      </c>
      <c r="E755" s="19">
        <f t="shared" si="11"/>
        <v>25</v>
      </c>
    </row>
    <row r="756" spans="1:5">
      <c r="A756" s="19">
        <v>18742</v>
      </c>
      <c r="B756" s="19">
        <v>50</v>
      </c>
      <c r="C756" s="19">
        <v>2000</v>
      </c>
      <c r="D756" s="19">
        <v>39700</v>
      </c>
      <c r="E756" s="19">
        <f t="shared" si="11"/>
        <v>25</v>
      </c>
    </row>
    <row r="757" spans="1:5">
      <c r="A757" s="19">
        <v>18767</v>
      </c>
      <c r="B757" s="19">
        <v>50</v>
      </c>
      <c r="C757" s="19">
        <v>2000</v>
      </c>
      <c r="D757" s="19">
        <v>39750</v>
      </c>
      <c r="E757" s="19">
        <f t="shared" si="11"/>
        <v>25</v>
      </c>
    </row>
    <row r="758" spans="1:5">
      <c r="A758" s="19">
        <v>18792</v>
      </c>
      <c r="B758" s="19">
        <v>50</v>
      </c>
      <c r="C758" s="19">
        <v>2000</v>
      </c>
      <c r="D758" s="19">
        <v>39800</v>
      </c>
      <c r="E758" s="19">
        <f t="shared" si="11"/>
        <v>25</v>
      </c>
    </row>
    <row r="759" spans="1:5">
      <c r="A759" s="19">
        <v>18817</v>
      </c>
      <c r="B759" s="19">
        <v>50</v>
      </c>
      <c r="C759" s="19">
        <v>2000</v>
      </c>
      <c r="D759" s="19">
        <v>39850</v>
      </c>
      <c r="E759" s="19">
        <f t="shared" si="11"/>
        <v>25</v>
      </c>
    </row>
    <row r="760" spans="1:5">
      <c r="A760" s="19">
        <v>18842</v>
      </c>
      <c r="B760" s="19">
        <v>50</v>
      </c>
      <c r="C760" s="19">
        <v>2000</v>
      </c>
      <c r="D760" s="19">
        <v>39900</v>
      </c>
      <c r="E760" s="19">
        <f t="shared" si="11"/>
        <v>25</v>
      </c>
    </row>
    <row r="761" spans="1:5">
      <c r="A761" s="19">
        <v>18867</v>
      </c>
      <c r="B761" s="19">
        <v>50</v>
      </c>
      <c r="C761" s="19">
        <v>2000</v>
      </c>
      <c r="D761" s="19">
        <v>39950</v>
      </c>
      <c r="E761" s="19">
        <f t="shared" si="11"/>
        <v>25</v>
      </c>
    </row>
    <row r="762" spans="1:5">
      <c r="A762" s="19">
        <v>18892</v>
      </c>
      <c r="B762" s="19">
        <v>50</v>
      </c>
      <c r="C762" s="19">
        <v>2000</v>
      </c>
      <c r="D762" s="19">
        <v>40000</v>
      </c>
      <c r="E762" s="19">
        <f t="shared" si="11"/>
        <v>25</v>
      </c>
    </row>
    <row r="763" spans="1:5">
      <c r="A763" s="19">
        <v>18917</v>
      </c>
      <c r="B763" s="19">
        <v>50</v>
      </c>
      <c r="C763" s="19">
        <v>2000</v>
      </c>
      <c r="D763" s="19">
        <v>40050</v>
      </c>
      <c r="E763" s="19">
        <f t="shared" si="11"/>
        <v>25</v>
      </c>
    </row>
    <row r="764" spans="1:5">
      <c r="A764" s="19">
        <v>18942</v>
      </c>
      <c r="B764" s="19">
        <v>50</v>
      </c>
      <c r="C764" s="19">
        <v>2000</v>
      </c>
      <c r="D764" s="19">
        <v>40100</v>
      </c>
      <c r="E764" s="19">
        <f t="shared" si="11"/>
        <v>25</v>
      </c>
    </row>
    <row r="765" spans="1:5">
      <c r="A765" s="19">
        <v>18967</v>
      </c>
      <c r="B765" s="19">
        <v>50</v>
      </c>
      <c r="C765" s="19">
        <v>2000</v>
      </c>
      <c r="D765" s="19">
        <v>40150</v>
      </c>
      <c r="E765" s="19">
        <f t="shared" si="11"/>
        <v>25</v>
      </c>
    </row>
    <row r="766" spans="1:5">
      <c r="A766" s="19">
        <v>18992</v>
      </c>
      <c r="B766" s="19">
        <v>50</v>
      </c>
      <c r="C766" s="19">
        <v>2000</v>
      </c>
      <c r="D766" s="19">
        <v>40200</v>
      </c>
      <c r="E766" s="19">
        <f t="shared" si="11"/>
        <v>25</v>
      </c>
    </row>
    <row r="767" spans="1:5">
      <c r="A767" s="19">
        <v>19017</v>
      </c>
      <c r="B767" s="19">
        <v>50</v>
      </c>
      <c r="C767" s="19">
        <v>2000</v>
      </c>
      <c r="D767" s="19">
        <v>40250</v>
      </c>
      <c r="E767" s="19">
        <f t="shared" si="11"/>
        <v>25</v>
      </c>
    </row>
    <row r="768" spans="1:5">
      <c r="A768" s="19">
        <v>19042</v>
      </c>
      <c r="B768" s="19">
        <v>50</v>
      </c>
      <c r="C768" s="19">
        <v>2000</v>
      </c>
      <c r="D768" s="19">
        <v>40300</v>
      </c>
      <c r="E768" s="19">
        <f t="shared" si="11"/>
        <v>25</v>
      </c>
    </row>
    <row r="769" spans="1:5">
      <c r="A769" s="19">
        <v>19067</v>
      </c>
      <c r="B769" s="19">
        <v>50</v>
      </c>
      <c r="C769" s="19">
        <v>2000</v>
      </c>
      <c r="D769" s="19">
        <v>40350</v>
      </c>
      <c r="E769" s="19">
        <f t="shared" si="11"/>
        <v>25</v>
      </c>
    </row>
    <row r="770" spans="1:5">
      <c r="A770" s="19">
        <v>19092</v>
      </c>
      <c r="B770" s="19">
        <v>50</v>
      </c>
      <c r="C770" s="19">
        <v>2000</v>
      </c>
      <c r="D770" s="19">
        <v>40400</v>
      </c>
      <c r="E770" s="19">
        <f t="shared" si="11"/>
        <v>25</v>
      </c>
    </row>
    <row r="771" spans="1:5">
      <c r="A771" s="19">
        <v>19117</v>
      </c>
      <c r="B771" s="19">
        <v>50</v>
      </c>
      <c r="C771" s="19">
        <v>2000</v>
      </c>
      <c r="D771" s="19">
        <v>40450</v>
      </c>
      <c r="E771" s="19">
        <f t="shared" si="11"/>
        <v>25</v>
      </c>
    </row>
    <row r="772" spans="1:5">
      <c r="A772" s="19">
        <v>19142</v>
      </c>
      <c r="B772" s="19">
        <v>50</v>
      </c>
      <c r="C772" s="19">
        <v>2000</v>
      </c>
      <c r="D772" s="19">
        <v>40500</v>
      </c>
      <c r="E772" s="19">
        <f t="shared" ref="E772:E835" si="12">A772-A771</f>
        <v>25</v>
      </c>
    </row>
    <row r="773" spans="1:5">
      <c r="A773" s="19">
        <v>19167</v>
      </c>
      <c r="B773" s="19">
        <v>50</v>
      </c>
      <c r="C773" s="19">
        <v>2000</v>
      </c>
      <c r="D773" s="19">
        <v>40550</v>
      </c>
      <c r="E773" s="19">
        <f t="shared" si="12"/>
        <v>25</v>
      </c>
    </row>
    <row r="774" spans="1:5">
      <c r="A774" s="19">
        <v>19192</v>
      </c>
      <c r="B774" s="19">
        <v>50</v>
      </c>
      <c r="C774" s="19">
        <v>2000</v>
      </c>
      <c r="D774" s="19">
        <v>40600</v>
      </c>
      <c r="E774" s="19">
        <f t="shared" si="12"/>
        <v>25</v>
      </c>
    </row>
    <row r="775" spans="1:5">
      <c r="A775" s="19">
        <v>19217</v>
      </c>
      <c r="B775" s="19">
        <v>50</v>
      </c>
      <c r="C775" s="19">
        <v>2000</v>
      </c>
      <c r="D775" s="19">
        <v>40650</v>
      </c>
      <c r="E775" s="19">
        <f t="shared" si="12"/>
        <v>25</v>
      </c>
    </row>
    <row r="776" spans="1:5">
      <c r="A776" s="19">
        <v>19242</v>
      </c>
      <c r="B776" s="19">
        <v>50</v>
      </c>
      <c r="C776" s="19">
        <v>2000</v>
      </c>
      <c r="D776" s="19">
        <v>40700</v>
      </c>
      <c r="E776" s="19">
        <f t="shared" si="12"/>
        <v>25</v>
      </c>
    </row>
    <row r="777" spans="1:5">
      <c r="A777" s="19">
        <v>19267</v>
      </c>
      <c r="B777" s="19">
        <v>50</v>
      </c>
      <c r="C777" s="19">
        <v>2000</v>
      </c>
      <c r="D777" s="19">
        <v>40750</v>
      </c>
      <c r="E777" s="19">
        <f t="shared" si="12"/>
        <v>25</v>
      </c>
    </row>
    <row r="778" spans="1:5">
      <c r="A778" s="19">
        <v>19292</v>
      </c>
      <c r="B778" s="19">
        <v>50</v>
      </c>
      <c r="C778" s="19">
        <v>2000</v>
      </c>
      <c r="D778" s="19">
        <v>40800</v>
      </c>
      <c r="E778" s="19">
        <f t="shared" si="12"/>
        <v>25</v>
      </c>
    </row>
    <row r="779" spans="1:5">
      <c r="A779" s="19">
        <v>19317</v>
      </c>
      <c r="B779" s="19">
        <v>50</v>
      </c>
      <c r="C779" s="19">
        <v>2000</v>
      </c>
      <c r="D779" s="19">
        <v>40850</v>
      </c>
      <c r="E779" s="19">
        <f t="shared" si="12"/>
        <v>25</v>
      </c>
    </row>
    <row r="780" spans="1:5">
      <c r="A780" s="19">
        <v>19342</v>
      </c>
      <c r="B780" s="19">
        <v>50</v>
      </c>
      <c r="C780" s="19">
        <v>2000</v>
      </c>
      <c r="D780" s="19">
        <v>40900</v>
      </c>
      <c r="E780" s="19">
        <f t="shared" si="12"/>
        <v>25</v>
      </c>
    </row>
    <row r="781" spans="1:5">
      <c r="A781" s="19">
        <v>19367</v>
      </c>
      <c r="B781" s="19">
        <v>50</v>
      </c>
      <c r="C781" s="19">
        <v>2000</v>
      </c>
      <c r="D781" s="19">
        <v>40950</v>
      </c>
      <c r="E781" s="19">
        <f t="shared" si="12"/>
        <v>25</v>
      </c>
    </row>
    <row r="782" spans="1:5">
      <c r="A782" s="19">
        <v>19392</v>
      </c>
      <c r="B782" s="19">
        <v>50</v>
      </c>
      <c r="C782" s="19">
        <v>2000</v>
      </c>
      <c r="D782" s="19">
        <v>41000</v>
      </c>
      <c r="E782" s="19">
        <f t="shared" si="12"/>
        <v>25</v>
      </c>
    </row>
    <row r="783" spans="1:5">
      <c r="A783" s="19">
        <v>19417</v>
      </c>
      <c r="B783" s="19">
        <v>50</v>
      </c>
      <c r="C783" s="19">
        <v>2000</v>
      </c>
      <c r="D783" s="19">
        <v>41050</v>
      </c>
      <c r="E783" s="19">
        <f t="shared" si="12"/>
        <v>25</v>
      </c>
    </row>
    <row r="784" spans="1:5">
      <c r="A784" s="19">
        <v>19442</v>
      </c>
      <c r="B784" s="19">
        <v>50</v>
      </c>
      <c r="C784" s="19">
        <v>2000</v>
      </c>
      <c r="D784" s="19">
        <v>41100</v>
      </c>
      <c r="E784" s="19">
        <f t="shared" si="12"/>
        <v>25</v>
      </c>
    </row>
    <row r="785" spans="1:5">
      <c r="A785" s="19">
        <v>19467</v>
      </c>
      <c r="B785" s="19">
        <v>50</v>
      </c>
      <c r="C785" s="19">
        <v>2000</v>
      </c>
      <c r="D785" s="19">
        <v>41150</v>
      </c>
      <c r="E785" s="19">
        <f t="shared" si="12"/>
        <v>25</v>
      </c>
    </row>
    <row r="786" spans="1:5">
      <c r="A786" s="19">
        <v>19492</v>
      </c>
      <c r="B786" s="19">
        <v>50</v>
      </c>
      <c r="C786" s="19">
        <v>2000</v>
      </c>
      <c r="D786" s="19">
        <v>41200</v>
      </c>
      <c r="E786" s="19">
        <f t="shared" si="12"/>
        <v>25</v>
      </c>
    </row>
    <row r="787" spans="1:5">
      <c r="A787" s="19">
        <v>19517</v>
      </c>
      <c r="B787" s="19">
        <v>50</v>
      </c>
      <c r="C787" s="19">
        <v>2000</v>
      </c>
      <c r="D787" s="19">
        <v>41250</v>
      </c>
      <c r="E787" s="19">
        <f t="shared" si="12"/>
        <v>25</v>
      </c>
    </row>
    <row r="788" spans="1:5">
      <c r="A788" s="19">
        <v>19542</v>
      </c>
      <c r="B788" s="19">
        <v>50</v>
      </c>
      <c r="C788" s="19">
        <v>2000</v>
      </c>
      <c r="D788" s="19">
        <v>41300</v>
      </c>
      <c r="E788" s="19">
        <f t="shared" si="12"/>
        <v>25</v>
      </c>
    </row>
    <row r="789" spans="1:5">
      <c r="A789" s="19">
        <v>19567</v>
      </c>
      <c r="B789" s="19">
        <v>50</v>
      </c>
      <c r="C789" s="19">
        <v>2000</v>
      </c>
      <c r="D789" s="19">
        <v>41350</v>
      </c>
      <c r="E789" s="19">
        <f t="shared" si="12"/>
        <v>25</v>
      </c>
    </row>
    <row r="790" spans="1:5">
      <c r="A790" s="19">
        <v>19592</v>
      </c>
      <c r="B790" s="19">
        <v>50</v>
      </c>
      <c r="C790" s="19">
        <v>2000</v>
      </c>
      <c r="D790" s="19">
        <v>41400</v>
      </c>
      <c r="E790" s="19">
        <f t="shared" si="12"/>
        <v>25</v>
      </c>
    </row>
    <row r="791" spans="1:5">
      <c r="A791" s="19">
        <v>19617</v>
      </c>
      <c r="B791" s="19">
        <v>50</v>
      </c>
      <c r="C791" s="19">
        <v>2000</v>
      </c>
      <c r="D791" s="19">
        <v>41450</v>
      </c>
      <c r="E791" s="19">
        <f t="shared" si="12"/>
        <v>25</v>
      </c>
    </row>
    <row r="792" spans="1:5">
      <c r="A792" s="19">
        <v>19642</v>
      </c>
      <c r="B792" s="19">
        <v>50</v>
      </c>
      <c r="C792" s="19">
        <v>2000</v>
      </c>
      <c r="D792" s="19">
        <v>41500</v>
      </c>
      <c r="E792" s="19">
        <f t="shared" si="12"/>
        <v>25</v>
      </c>
    </row>
    <row r="793" spans="1:5">
      <c r="A793" s="19">
        <v>19667</v>
      </c>
      <c r="B793" s="19">
        <v>50</v>
      </c>
      <c r="C793" s="19">
        <v>2000</v>
      </c>
      <c r="D793" s="19">
        <v>41550</v>
      </c>
      <c r="E793" s="19">
        <f t="shared" si="12"/>
        <v>25</v>
      </c>
    </row>
    <row r="794" spans="1:5">
      <c r="A794" s="19">
        <v>19692</v>
      </c>
      <c r="B794" s="19">
        <v>50</v>
      </c>
      <c r="C794" s="19">
        <v>2000</v>
      </c>
      <c r="D794" s="19">
        <v>41600</v>
      </c>
      <c r="E794" s="19">
        <f t="shared" si="12"/>
        <v>25</v>
      </c>
    </row>
    <row r="795" spans="1:5">
      <c r="A795" s="19">
        <v>19717</v>
      </c>
      <c r="B795" s="19">
        <v>50</v>
      </c>
      <c r="C795" s="19">
        <v>2000</v>
      </c>
      <c r="D795" s="19">
        <v>41650</v>
      </c>
      <c r="E795" s="19">
        <f t="shared" si="12"/>
        <v>25</v>
      </c>
    </row>
    <row r="796" spans="1:5">
      <c r="A796" s="19">
        <v>19742</v>
      </c>
      <c r="B796" s="19">
        <v>50</v>
      </c>
      <c r="C796" s="19">
        <v>2000</v>
      </c>
      <c r="D796" s="19">
        <v>41700</v>
      </c>
      <c r="E796" s="19">
        <f t="shared" si="12"/>
        <v>25</v>
      </c>
    </row>
    <row r="797" spans="1:5">
      <c r="A797" s="19">
        <v>19767</v>
      </c>
      <c r="B797" s="19">
        <v>50</v>
      </c>
      <c r="C797" s="19">
        <v>2000</v>
      </c>
      <c r="D797" s="19">
        <v>41750</v>
      </c>
      <c r="E797" s="19">
        <f t="shared" si="12"/>
        <v>25</v>
      </c>
    </row>
    <row r="798" spans="1:5">
      <c r="A798" s="19">
        <v>19792</v>
      </c>
      <c r="B798" s="19">
        <v>50</v>
      </c>
      <c r="C798" s="19">
        <v>2000</v>
      </c>
      <c r="D798" s="19">
        <v>41800</v>
      </c>
      <c r="E798" s="19">
        <f t="shared" si="12"/>
        <v>25</v>
      </c>
    </row>
    <row r="799" spans="1:5">
      <c r="A799" s="19">
        <v>19817</v>
      </c>
      <c r="B799" s="19">
        <v>50</v>
      </c>
      <c r="C799" s="19">
        <v>2000</v>
      </c>
      <c r="D799" s="19">
        <v>41850</v>
      </c>
      <c r="E799" s="19">
        <f t="shared" si="12"/>
        <v>25</v>
      </c>
    </row>
    <row r="800" spans="1:5">
      <c r="A800" s="19">
        <v>19842</v>
      </c>
      <c r="B800" s="19">
        <v>50</v>
      </c>
      <c r="C800" s="19">
        <v>2000</v>
      </c>
      <c r="D800" s="19">
        <v>41900</v>
      </c>
      <c r="E800" s="19">
        <f t="shared" si="12"/>
        <v>25</v>
      </c>
    </row>
    <row r="801" spans="1:5">
      <c r="A801" s="19">
        <v>19867</v>
      </c>
      <c r="B801" s="19">
        <v>50</v>
      </c>
      <c r="C801" s="19">
        <v>2000</v>
      </c>
      <c r="D801" s="19">
        <v>41950</v>
      </c>
      <c r="E801" s="19">
        <f t="shared" si="12"/>
        <v>25</v>
      </c>
    </row>
    <row r="802" spans="1:5">
      <c r="A802" s="19">
        <v>19892</v>
      </c>
      <c r="B802" s="19">
        <v>50</v>
      </c>
      <c r="C802" s="19">
        <v>2000</v>
      </c>
      <c r="D802" s="19">
        <v>42000</v>
      </c>
      <c r="E802" s="19">
        <f t="shared" si="12"/>
        <v>25</v>
      </c>
    </row>
    <row r="803" spans="1:5">
      <c r="A803" s="19">
        <v>19917</v>
      </c>
      <c r="B803" s="19">
        <v>50</v>
      </c>
      <c r="C803" s="19">
        <v>2000</v>
      </c>
      <c r="D803" s="19">
        <v>42050</v>
      </c>
      <c r="E803" s="19">
        <f t="shared" si="12"/>
        <v>25</v>
      </c>
    </row>
    <row r="804" spans="1:5">
      <c r="A804" s="19">
        <v>19942</v>
      </c>
      <c r="B804" s="19">
        <v>50</v>
      </c>
      <c r="C804" s="19">
        <v>2000</v>
      </c>
      <c r="D804" s="19">
        <v>42100</v>
      </c>
      <c r="E804" s="19">
        <f t="shared" si="12"/>
        <v>25</v>
      </c>
    </row>
    <row r="805" spans="1:5">
      <c r="A805" s="19">
        <v>19967</v>
      </c>
      <c r="B805" s="19">
        <v>50</v>
      </c>
      <c r="C805" s="19">
        <v>2000</v>
      </c>
      <c r="D805" s="19">
        <v>42150</v>
      </c>
      <c r="E805" s="19">
        <f t="shared" si="12"/>
        <v>25</v>
      </c>
    </row>
    <row r="806" spans="1:5">
      <c r="A806" s="19">
        <v>19992</v>
      </c>
      <c r="B806" s="19">
        <v>50</v>
      </c>
      <c r="C806" s="19">
        <v>2000</v>
      </c>
      <c r="D806" s="19">
        <v>42200</v>
      </c>
      <c r="E806" s="19">
        <f t="shared" si="12"/>
        <v>25</v>
      </c>
    </row>
    <row r="807" spans="1:5">
      <c r="A807" s="19">
        <v>20017</v>
      </c>
      <c r="B807" s="19">
        <v>50</v>
      </c>
      <c r="C807" s="19">
        <v>2000</v>
      </c>
      <c r="D807" s="19">
        <v>42250</v>
      </c>
      <c r="E807" s="19">
        <f t="shared" si="12"/>
        <v>25</v>
      </c>
    </row>
    <row r="808" spans="1:5">
      <c r="A808" s="19">
        <v>20042</v>
      </c>
      <c r="B808" s="19">
        <v>50</v>
      </c>
      <c r="C808" s="19">
        <v>2000</v>
      </c>
      <c r="D808" s="19">
        <v>42300</v>
      </c>
      <c r="E808" s="19">
        <f t="shared" si="12"/>
        <v>25</v>
      </c>
    </row>
    <row r="809" spans="1:5">
      <c r="A809" s="19">
        <v>20067</v>
      </c>
      <c r="B809" s="19">
        <v>50</v>
      </c>
      <c r="C809" s="19">
        <v>2000</v>
      </c>
      <c r="D809" s="19">
        <v>42350</v>
      </c>
      <c r="E809" s="19">
        <f t="shared" si="12"/>
        <v>25</v>
      </c>
    </row>
    <row r="810" spans="1:5">
      <c r="A810" s="19">
        <v>20092</v>
      </c>
      <c r="B810" s="19">
        <v>50</v>
      </c>
      <c r="C810" s="19">
        <v>2000</v>
      </c>
      <c r="D810" s="19">
        <v>42400</v>
      </c>
      <c r="E810" s="19">
        <f t="shared" si="12"/>
        <v>25</v>
      </c>
    </row>
    <row r="811" spans="1:5">
      <c r="A811" s="19">
        <v>20117</v>
      </c>
      <c r="B811" s="19">
        <v>50</v>
      </c>
      <c r="C811" s="19">
        <v>2000</v>
      </c>
      <c r="D811" s="19">
        <v>42450</v>
      </c>
      <c r="E811" s="19">
        <f t="shared" si="12"/>
        <v>25</v>
      </c>
    </row>
    <row r="812" spans="1:5">
      <c r="A812" s="19">
        <v>20142</v>
      </c>
      <c r="B812" s="19">
        <v>50</v>
      </c>
      <c r="C812" s="19">
        <v>2000</v>
      </c>
      <c r="D812" s="19">
        <v>42500</v>
      </c>
      <c r="E812" s="19">
        <f t="shared" si="12"/>
        <v>25</v>
      </c>
    </row>
    <row r="813" spans="1:5">
      <c r="A813" s="19">
        <v>20167</v>
      </c>
      <c r="B813" s="19">
        <v>50</v>
      </c>
      <c r="C813" s="19">
        <v>2000</v>
      </c>
      <c r="D813" s="19">
        <v>42550</v>
      </c>
      <c r="E813" s="19">
        <f t="shared" si="12"/>
        <v>25</v>
      </c>
    </row>
    <row r="814" spans="1:5">
      <c r="A814" s="19">
        <v>20192</v>
      </c>
      <c r="B814" s="19">
        <v>50</v>
      </c>
      <c r="C814" s="19">
        <v>2000</v>
      </c>
      <c r="D814" s="19">
        <v>42600</v>
      </c>
      <c r="E814" s="19">
        <f t="shared" si="12"/>
        <v>25</v>
      </c>
    </row>
    <row r="815" spans="1:5">
      <c r="A815" s="19">
        <v>20217</v>
      </c>
      <c r="B815" s="19">
        <v>50</v>
      </c>
      <c r="C815" s="19">
        <v>2000</v>
      </c>
      <c r="D815" s="19">
        <v>42650</v>
      </c>
      <c r="E815" s="19">
        <f t="shared" si="12"/>
        <v>25</v>
      </c>
    </row>
    <row r="816" spans="1:5">
      <c r="A816" s="19">
        <v>20242</v>
      </c>
      <c r="B816" s="19">
        <v>50</v>
      </c>
      <c r="C816" s="19">
        <v>2000</v>
      </c>
      <c r="D816" s="19">
        <v>42700</v>
      </c>
      <c r="E816" s="19">
        <f t="shared" si="12"/>
        <v>25</v>
      </c>
    </row>
    <row r="817" spans="1:5">
      <c r="A817" s="19">
        <v>20267</v>
      </c>
      <c r="B817" s="19">
        <v>50</v>
      </c>
      <c r="C817" s="19">
        <v>2000</v>
      </c>
      <c r="D817" s="19">
        <v>42750</v>
      </c>
      <c r="E817" s="19">
        <f t="shared" si="12"/>
        <v>25</v>
      </c>
    </row>
    <row r="818" spans="1:5">
      <c r="A818" s="19">
        <v>20292</v>
      </c>
      <c r="B818" s="19">
        <v>50</v>
      </c>
      <c r="C818" s="19">
        <v>2000</v>
      </c>
      <c r="D818" s="19">
        <v>42800</v>
      </c>
      <c r="E818" s="19">
        <f t="shared" si="12"/>
        <v>25</v>
      </c>
    </row>
    <row r="819" spans="1:5">
      <c r="A819" s="19">
        <v>20317</v>
      </c>
      <c r="B819" s="19">
        <v>50</v>
      </c>
      <c r="C819" s="19">
        <v>2000</v>
      </c>
      <c r="D819" s="19">
        <v>42850</v>
      </c>
      <c r="E819" s="19">
        <f t="shared" si="12"/>
        <v>25</v>
      </c>
    </row>
    <row r="820" spans="1:5">
      <c r="A820" s="19">
        <v>20342</v>
      </c>
      <c r="B820" s="19">
        <v>50</v>
      </c>
      <c r="C820" s="19">
        <v>2000</v>
      </c>
      <c r="D820" s="19">
        <v>42900</v>
      </c>
      <c r="E820" s="19">
        <f t="shared" si="12"/>
        <v>25</v>
      </c>
    </row>
    <row r="821" spans="1:5">
      <c r="A821" s="19">
        <v>20367</v>
      </c>
      <c r="B821" s="19">
        <v>50</v>
      </c>
      <c r="C821" s="19">
        <v>2000</v>
      </c>
      <c r="D821" s="19">
        <v>42950</v>
      </c>
      <c r="E821" s="19">
        <f t="shared" si="12"/>
        <v>25</v>
      </c>
    </row>
    <row r="822" spans="1:5">
      <c r="A822" s="19">
        <v>20392</v>
      </c>
      <c r="B822" s="19">
        <v>50</v>
      </c>
      <c r="C822" s="19">
        <v>2000</v>
      </c>
      <c r="D822" s="19">
        <v>43000</v>
      </c>
      <c r="E822" s="19">
        <f t="shared" si="12"/>
        <v>25</v>
      </c>
    </row>
    <row r="823" spans="1:5">
      <c r="A823" s="19">
        <v>20417</v>
      </c>
      <c r="B823" s="19">
        <v>50</v>
      </c>
      <c r="C823" s="19">
        <v>2000</v>
      </c>
      <c r="D823" s="19">
        <v>43050</v>
      </c>
      <c r="E823" s="19">
        <f t="shared" si="12"/>
        <v>25</v>
      </c>
    </row>
    <row r="824" spans="1:5">
      <c r="A824" s="19">
        <v>20442</v>
      </c>
      <c r="B824" s="19">
        <v>50</v>
      </c>
      <c r="C824" s="19">
        <v>2000</v>
      </c>
      <c r="D824" s="19">
        <v>43100</v>
      </c>
      <c r="E824" s="19">
        <f t="shared" si="12"/>
        <v>25</v>
      </c>
    </row>
    <row r="825" spans="1:5">
      <c r="A825" s="19">
        <v>20467</v>
      </c>
      <c r="B825" s="19">
        <v>50</v>
      </c>
      <c r="C825" s="19">
        <v>2000</v>
      </c>
      <c r="D825" s="19">
        <v>43150</v>
      </c>
      <c r="E825" s="19">
        <f t="shared" si="12"/>
        <v>25</v>
      </c>
    </row>
    <row r="826" spans="1:5">
      <c r="A826" s="19">
        <v>20492</v>
      </c>
      <c r="B826" s="19">
        <v>50</v>
      </c>
      <c r="C826" s="19">
        <v>2000</v>
      </c>
      <c r="D826" s="19">
        <v>43200</v>
      </c>
      <c r="E826" s="19">
        <f t="shared" si="12"/>
        <v>25</v>
      </c>
    </row>
    <row r="827" spans="1:5">
      <c r="A827" s="19">
        <v>20517</v>
      </c>
      <c r="B827" s="19">
        <v>50</v>
      </c>
      <c r="C827" s="19">
        <v>2000</v>
      </c>
      <c r="D827" s="19">
        <v>43250</v>
      </c>
      <c r="E827" s="19">
        <f t="shared" si="12"/>
        <v>25</v>
      </c>
    </row>
    <row r="828" spans="1:5">
      <c r="A828" s="19">
        <v>20542</v>
      </c>
      <c r="B828" s="19">
        <v>50</v>
      </c>
      <c r="C828" s="19">
        <v>2000</v>
      </c>
      <c r="D828" s="19">
        <v>43300</v>
      </c>
      <c r="E828" s="19">
        <f t="shared" si="12"/>
        <v>25</v>
      </c>
    </row>
    <row r="829" spans="1:5">
      <c r="A829" s="19">
        <v>20567</v>
      </c>
      <c r="B829" s="19">
        <v>50</v>
      </c>
      <c r="C829" s="19">
        <v>2000</v>
      </c>
      <c r="D829" s="19">
        <v>43350</v>
      </c>
      <c r="E829" s="19">
        <f t="shared" si="12"/>
        <v>25</v>
      </c>
    </row>
    <row r="830" spans="1:5">
      <c r="A830" s="19">
        <v>20592</v>
      </c>
      <c r="B830" s="19">
        <v>50</v>
      </c>
      <c r="C830" s="19">
        <v>2000</v>
      </c>
      <c r="D830" s="19">
        <v>43400</v>
      </c>
      <c r="E830" s="19">
        <f t="shared" si="12"/>
        <v>25</v>
      </c>
    </row>
    <row r="831" spans="1:5">
      <c r="A831" s="19">
        <v>20617</v>
      </c>
      <c r="B831" s="19">
        <v>50</v>
      </c>
      <c r="C831" s="19">
        <v>2000</v>
      </c>
      <c r="D831" s="19">
        <v>43450</v>
      </c>
      <c r="E831" s="19">
        <f t="shared" si="12"/>
        <v>25</v>
      </c>
    </row>
    <row r="832" spans="1:5">
      <c r="A832" s="19">
        <v>20642</v>
      </c>
      <c r="B832" s="19">
        <v>50</v>
      </c>
      <c r="C832" s="19">
        <v>2000</v>
      </c>
      <c r="D832" s="19">
        <v>43500</v>
      </c>
      <c r="E832" s="19">
        <f t="shared" si="12"/>
        <v>25</v>
      </c>
    </row>
    <row r="833" spans="1:5">
      <c r="A833" s="19">
        <v>20667</v>
      </c>
      <c r="B833" s="19">
        <v>50</v>
      </c>
      <c r="C833" s="19">
        <v>2000</v>
      </c>
      <c r="D833" s="19">
        <v>43550</v>
      </c>
      <c r="E833" s="19">
        <f t="shared" si="12"/>
        <v>25</v>
      </c>
    </row>
    <row r="834" spans="1:5">
      <c r="A834" s="19">
        <v>20692</v>
      </c>
      <c r="B834" s="19">
        <v>50</v>
      </c>
      <c r="C834" s="19">
        <v>2000</v>
      </c>
      <c r="D834" s="19">
        <v>43600</v>
      </c>
      <c r="E834" s="19">
        <f t="shared" si="12"/>
        <v>25</v>
      </c>
    </row>
    <row r="835" spans="1:5">
      <c r="A835" s="19">
        <v>20717</v>
      </c>
      <c r="B835" s="19">
        <v>50</v>
      </c>
      <c r="C835" s="19">
        <v>2000</v>
      </c>
      <c r="D835" s="19">
        <v>43650</v>
      </c>
      <c r="E835" s="19">
        <f t="shared" si="12"/>
        <v>25</v>
      </c>
    </row>
    <row r="836" spans="1:5">
      <c r="A836" s="19">
        <v>20742</v>
      </c>
      <c r="B836" s="19">
        <v>50</v>
      </c>
      <c r="C836" s="19">
        <v>2000</v>
      </c>
      <c r="D836" s="19">
        <v>43700</v>
      </c>
      <c r="E836" s="19">
        <f t="shared" ref="E836:E899" si="13">A836-A835</f>
        <v>25</v>
      </c>
    </row>
    <row r="837" spans="1:5">
      <c r="A837" s="19">
        <v>20767</v>
      </c>
      <c r="B837" s="19">
        <v>50</v>
      </c>
      <c r="C837" s="19">
        <v>2000</v>
      </c>
      <c r="D837" s="19">
        <v>43750</v>
      </c>
      <c r="E837" s="19">
        <f t="shared" si="13"/>
        <v>25</v>
      </c>
    </row>
    <row r="838" spans="1:5">
      <c r="A838" s="19">
        <v>20792</v>
      </c>
      <c r="B838" s="19">
        <v>50</v>
      </c>
      <c r="C838" s="19">
        <v>2000</v>
      </c>
      <c r="D838" s="19">
        <v>43800</v>
      </c>
      <c r="E838" s="19">
        <f t="shared" si="13"/>
        <v>25</v>
      </c>
    </row>
    <row r="839" spans="1:5">
      <c r="A839" s="19">
        <v>20817</v>
      </c>
      <c r="B839" s="19">
        <v>50</v>
      </c>
      <c r="C839" s="19">
        <v>2000</v>
      </c>
      <c r="D839" s="19">
        <v>43850</v>
      </c>
      <c r="E839" s="19">
        <f t="shared" si="13"/>
        <v>25</v>
      </c>
    </row>
    <row r="840" spans="1:5">
      <c r="A840" s="19">
        <v>20842</v>
      </c>
      <c r="B840" s="19">
        <v>50</v>
      </c>
      <c r="C840" s="19">
        <v>2000</v>
      </c>
      <c r="D840" s="19">
        <v>43900</v>
      </c>
      <c r="E840" s="19">
        <f t="shared" si="13"/>
        <v>25</v>
      </c>
    </row>
    <row r="841" spans="1:5">
      <c r="A841" s="19">
        <v>20867</v>
      </c>
      <c r="B841" s="19">
        <v>50</v>
      </c>
      <c r="C841" s="19">
        <v>2000</v>
      </c>
      <c r="D841" s="19">
        <v>43950</v>
      </c>
      <c r="E841" s="19">
        <f t="shared" si="13"/>
        <v>25</v>
      </c>
    </row>
    <row r="842" spans="1:5">
      <c r="A842" s="19">
        <v>20892</v>
      </c>
      <c r="B842" s="19">
        <v>50</v>
      </c>
      <c r="C842" s="19">
        <v>2000</v>
      </c>
      <c r="D842" s="19">
        <v>44000</v>
      </c>
      <c r="E842" s="19">
        <f t="shared" si="13"/>
        <v>25</v>
      </c>
    </row>
    <row r="843" spans="1:5">
      <c r="A843" s="19">
        <v>20917</v>
      </c>
      <c r="B843" s="19">
        <v>50</v>
      </c>
      <c r="C843" s="19">
        <v>2000</v>
      </c>
      <c r="D843" s="19">
        <v>44050</v>
      </c>
      <c r="E843" s="19">
        <f t="shared" si="13"/>
        <v>25</v>
      </c>
    </row>
    <row r="844" spans="1:5">
      <c r="A844" s="19">
        <v>20942</v>
      </c>
      <c r="B844" s="19">
        <v>50</v>
      </c>
      <c r="C844" s="19">
        <v>2000</v>
      </c>
      <c r="D844" s="19">
        <v>44100</v>
      </c>
      <c r="E844" s="19">
        <f t="shared" si="13"/>
        <v>25</v>
      </c>
    </row>
    <row r="845" spans="1:5">
      <c r="A845" s="19">
        <v>20967</v>
      </c>
      <c r="B845" s="19">
        <v>50</v>
      </c>
      <c r="C845" s="19">
        <v>2000</v>
      </c>
      <c r="D845" s="19">
        <v>44150</v>
      </c>
      <c r="E845" s="19">
        <f t="shared" si="13"/>
        <v>25</v>
      </c>
    </row>
    <row r="846" spans="1:5">
      <c r="A846" s="19">
        <v>20992</v>
      </c>
      <c r="B846" s="19">
        <v>50</v>
      </c>
      <c r="C846" s="19">
        <v>2000</v>
      </c>
      <c r="D846" s="19">
        <v>44200</v>
      </c>
      <c r="E846" s="19">
        <f t="shared" si="13"/>
        <v>25</v>
      </c>
    </row>
    <row r="847" spans="1:5">
      <c r="A847" s="19">
        <v>21017</v>
      </c>
      <c r="B847" s="19">
        <v>50</v>
      </c>
      <c r="C847" s="19">
        <v>2000</v>
      </c>
      <c r="D847" s="19">
        <v>44250</v>
      </c>
      <c r="E847" s="19">
        <f t="shared" si="13"/>
        <v>25</v>
      </c>
    </row>
    <row r="848" spans="1:5">
      <c r="A848" s="19">
        <v>21042</v>
      </c>
      <c r="B848" s="19">
        <v>50</v>
      </c>
      <c r="C848" s="19">
        <v>2000</v>
      </c>
      <c r="D848" s="19">
        <v>44300</v>
      </c>
      <c r="E848" s="19">
        <f t="shared" si="13"/>
        <v>25</v>
      </c>
    </row>
    <row r="849" spans="1:5">
      <c r="A849" s="19">
        <v>21067</v>
      </c>
      <c r="B849" s="19">
        <v>50</v>
      </c>
      <c r="C849" s="19">
        <v>2000</v>
      </c>
      <c r="D849" s="19">
        <v>44350</v>
      </c>
      <c r="E849" s="19">
        <f t="shared" si="13"/>
        <v>25</v>
      </c>
    </row>
    <row r="850" spans="1:5">
      <c r="A850" s="19">
        <v>21092</v>
      </c>
      <c r="B850" s="19">
        <v>50</v>
      </c>
      <c r="C850" s="19">
        <v>2000</v>
      </c>
      <c r="D850" s="19">
        <v>44400</v>
      </c>
      <c r="E850" s="19">
        <f t="shared" si="13"/>
        <v>25</v>
      </c>
    </row>
    <row r="851" spans="1:5">
      <c r="A851" s="19">
        <v>21117</v>
      </c>
      <c r="B851" s="19">
        <v>50</v>
      </c>
      <c r="C851" s="19">
        <v>2000</v>
      </c>
      <c r="D851" s="19">
        <v>44450</v>
      </c>
      <c r="E851" s="19">
        <f t="shared" si="13"/>
        <v>25</v>
      </c>
    </row>
    <row r="852" spans="1:5">
      <c r="A852" s="19">
        <v>21142</v>
      </c>
      <c r="B852" s="19">
        <v>50</v>
      </c>
      <c r="C852" s="19">
        <v>2000</v>
      </c>
      <c r="D852" s="19">
        <v>44500</v>
      </c>
      <c r="E852" s="19">
        <f t="shared" si="13"/>
        <v>25</v>
      </c>
    </row>
    <row r="853" spans="1:5">
      <c r="A853" s="19">
        <v>21167</v>
      </c>
      <c r="B853" s="19">
        <v>50</v>
      </c>
      <c r="C853" s="19">
        <v>2000</v>
      </c>
      <c r="D853" s="19">
        <v>44550</v>
      </c>
      <c r="E853" s="19">
        <f t="shared" si="13"/>
        <v>25</v>
      </c>
    </row>
    <row r="854" spans="1:5">
      <c r="A854" s="19">
        <v>21192</v>
      </c>
      <c r="B854" s="19">
        <v>50</v>
      </c>
      <c r="C854" s="19">
        <v>2000</v>
      </c>
      <c r="D854" s="19">
        <v>44600</v>
      </c>
      <c r="E854" s="19">
        <f t="shared" si="13"/>
        <v>25</v>
      </c>
    </row>
    <row r="855" spans="1:5">
      <c r="A855" s="19">
        <v>21217</v>
      </c>
      <c r="B855" s="19">
        <v>50</v>
      </c>
      <c r="C855" s="19">
        <v>2000</v>
      </c>
      <c r="D855" s="19">
        <v>44650</v>
      </c>
      <c r="E855" s="19">
        <f t="shared" si="13"/>
        <v>25</v>
      </c>
    </row>
    <row r="856" spans="1:5">
      <c r="A856" s="19">
        <v>21242</v>
      </c>
      <c r="B856" s="19">
        <v>50</v>
      </c>
      <c r="C856" s="19">
        <v>2000</v>
      </c>
      <c r="D856" s="19">
        <v>44700</v>
      </c>
      <c r="E856" s="19">
        <f t="shared" si="13"/>
        <v>25</v>
      </c>
    </row>
    <row r="857" spans="1:5">
      <c r="A857" s="19">
        <v>21267</v>
      </c>
      <c r="B857" s="19">
        <v>50</v>
      </c>
      <c r="C857" s="19">
        <v>2000</v>
      </c>
      <c r="D857" s="19">
        <v>44750</v>
      </c>
      <c r="E857" s="19">
        <f t="shared" si="13"/>
        <v>25</v>
      </c>
    </row>
    <row r="858" spans="1:5">
      <c r="A858" s="19">
        <v>21292</v>
      </c>
      <c r="B858" s="19">
        <v>50</v>
      </c>
      <c r="C858" s="19">
        <v>2000</v>
      </c>
      <c r="D858" s="19">
        <v>44800</v>
      </c>
      <c r="E858" s="19">
        <f t="shared" si="13"/>
        <v>25</v>
      </c>
    </row>
    <row r="859" spans="1:5">
      <c r="A859" s="19">
        <v>21317</v>
      </c>
      <c r="B859" s="19">
        <v>50</v>
      </c>
      <c r="C859" s="19">
        <v>2000</v>
      </c>
      <c r="D859" s="19">
        <v>44850</v>
      </c>
      <c r="E859" s="19">
        <f t="shared" si="13"/>
        <v>25</v>
      </c>
    </row>
    <row r="860" spans="1:5">
      <c r="A860" s="19">
        <v>21342</v>
      </c>
      <c r="B860" s="19">
        <v>50</v>
      </c>
      <c r="C860" s="19">
        <v>2000</v>
      </c>
      <c r="D860" s="19">
        <v>44900</v>
      </c>
      <c r="E860" s="19">
        <f t="shared" si="13"/>
        <v>25</v>
      </c>
    </row>
    <row r="861" spans="1:5">
      <c r="A861" s="19">
        <v>21367</v>
      </c>
      <c r="B861" s="19">
        <v>50</v>
      </c>
      <c r="C861" s="19">
        <v>2000</v>
      </c>
      <c r="D861" s="19">
        <v>44950</v>
      </c>
      <c r="E861" s="19">
        <f t="shared" si="13"/>
        <v>25</v>
      </c>
    </row>
    <row r="862" spans="1:5">
      <c r="A862" s="19">
        <v>21392</v>
      </c>
      <c r="B862" s="19">
        <v>50</v>
      </c>
      <c r="C862" s="19">
        <v>2000</v>
      </c>
      <c r="D862" s="19">
        <v>45000</v>
      </c>
      <c r="E862" s="19">
        <f t="shared" si="13"/>
        <v>25</v>
      </c>
    </row>
    <row r="863" spans="1:5">
      <c r="A863" s="19">
        <v>21417</v>
      </c>
      <c r="B863" s="19">
        <v>50</v>
      </c>
      <c r="C863" s="19">
        <v>2000</v>
      </c>
      <c r="D863" s="19">
        <v>45050</v>
      </c>
      <c r="E863" s="19">
        <f t="shared" si="13"/>
        <v>25</v>
      </c>
    </row>
    <row r="864" spans="1:5">
      <c r="A864" s="19">
        <v>21442</v>
      </c>
      <c r="B864" s="19">
        <v>50</v>
      </c>
      <c r="C864" s="19">
        <v>2000</v>
      </c>
      <c r="D864" s="19">
        <v>45100</v>
      </c>
      <c r="E864" s="19">
        <f t="shared" si="13"/>
        <v>25</v>
      </c>
    </row>
    <row r="865" spans="1:5">
      <c r="A865" s="19">
        <v>21467</v>
      </c>
      <c r="B865" s="19">
        <v>50</v>
      </c>
      <c r="C865" s="19">
        <v>2000</v>
      </c>
      <c r="D865" s="19">
        <v>45150</v>
      </c>
      <c r="E865" s="19">
        <f t="shared" si="13"/>
        <v>25</v>
      </c>
    </row>
    <row r="866" spans="1:5">
      <c r="A866" s="19">
        <v>21492</v>
      </c>
      <c r="B866" s="19">
        <v>50</v>
      </c>
      <c r="C866" s="19">
        <v>2000</v>
      </c>
      <c r="D866" s="19">
        <v>45200</v>
      </c>
      <c r="E866" s="19">
        <f t="shared" si="13"/>
        <v>25</v>
      </c>
    </row>
    <row r="867" spans="1:5">
      <c r="A867" s="19">
        <v>21517</v>
      </c>
      <c r="B867" s="19">
        <v>50</v>
      </c>
      <c r="C867" s="19">
        <v>2000</v>
      </c>
      <c r="D867" s="19">
        <v>45250</v>
      </c>
      <c r="E867" s="19">
        <f t="shared" si="13"/>
        <v>25</v>
      </c>
    </row>
    <row r="868" spans="1:5">
      <c r="A868" s="19">
        <v>21542</v>
      </c>
      <c r="B868" s="19">
        <v>50</v>
      </c>
      <c r="C868" s="19">
        <v>2000</v>
      </c>
      <c r="D868" s="19">
        <v>45300</v>
      </c>
      <c r="E868" s="19">
        <f t="shared" si="13"/>
        <v>25</v>
      </c>
    </row>
    <row r="869" spans="1:5">
      <c r="A869" s="19">
        <v>21567</v>
      </c>
      <c r="B869" s="19">
        <v>50</v>
      </c>
      <c r="C869" s="19">
        <v>2000</v>
      </c>
      <c r="D869" s="19">
        <v>45350</v>
      </c>
      <c r="E869" s="19">
        <f t="shared" si="13"/>
        <v>25</v>
      </c>
    </row>
    <row r="870" spans="1:5">
      <c r="A870" s="19">
        <v>21592</v>
      </c>
      <c r="B870" s="19">
        <v>50</v>
      </c>
      <c r="C870" s="19">
        <v>2000</v>
      </c>
      <c r="D870" s="19">
        <v>45400</v>
      </c>
      <c r="E870" s="19">
        <f t="shared" si="13"/>
        <v>25</v>
      </c>
    </row>
    <row r="871" spans="1:5">
      <c r="A871" s="19">
        <v>21617</v>
      </c>
      <c r="B871" s="19">
        <v>50</v>
      </c>
      <c r="C871" s="19">
        <v>2000</v>
      </c>
      <c r="D871" s="19">
        <v>45450</v>
      </c>
      <c r="E871" s="19">
        <f t="shared" si="13"/>
        <v>25</v>
      </c>
    </row>
    <row r="872" spans="1:5">
      <c r="A872" s="19">
        <v>21642</v>
      </c>
      <c r="B872" s="19">
        <v>50</v>
      </c>
      <c r="C872" s="19">
        <v>2000</v>
      </c>
      <c r="D872" s="19">
        <v>45500</v>
      </c>
      <c r="E872" s="19">
        <f t="shared" si="13"/>
        <v>25</v>
      </c>
    </row>
    <row r="873" spans="1:5">
      <c r="A873" s="19">
        <v>21667</v>
      </c>
      <c r="B873" s="19">
        <v>50</v>
      </c>
      <c r="C873" s="19">
        <v>2000</v>
      </c>
      <c r="D873" s="19">
        <v>45550</v>
      </c>
      <c r="E873" s="19">
        <f t="shared" si="13"/>
        <v>25</v>
      </c>
    </row>
    <row r="874" spans="1:5">
      <c r="A874" s="19">
        <v>21692</v>
      </c>
      <c r="B874" s="19">
        <v>50</v>
      </c>
      <c r="C874" s="19">
        <v>2000</v>
      </c>
      <c r="D874" s="19">
        <v>45600</v>
      </c>
      <c r="E874" s="19">
        <f t="shared" si="13"/>
        <v>25</v>
      </c>
    </row>
    <row r="875" spans="1:5">
      <c r="A875" s="19">
        <v>21717</v>
      </c>
      <c r="B875" s="19">
        <v>50</v>
      </c>
      <c r="C875" s="19">
        <v>2000</v>
      </c>
      <c r="D875" s="19">
        <v>45650</v>
      </c>
      <c r="E875" s="19">
        <f t="shared" si="13"/>
        <v>25</v>
      </c>
    </row>
    <row r="876" spans="1:5">
      <c r="A876" s="19">
        <v>21742</v>
      </c>
      <c r="B876" s="19">
        <v>50</v>
      </c>
      <c r="C876" s="19">
        <v>2000</v>
      </c>
      <c r="D876" s="19">
        <v>45700</v>
      </c>
      <c r="E876" s="19">
        <f t="shared" si="13"/>
        <v>25</v>
      </c>
    </row>
    <row r="877" spans="1:5">
      <c r="A877" s="19">
        <v>21767</v>
      </c>
      <c r="B877" s="19">
        <v>50</v>
      </c>
      <c r="C877" s="19">
        <v>2000</v>
      </c>
      <c r="D877" s="19">
        <v>45750</v>
      </c>
      <c r="E877" s="19">
        <f t="shared" si="13"/>
        <v>25</v>
      </c>
    </row>
    <row r="878" spans="1:5">
      <c r="A878" s="19">
        <v>21792</v>
      </c>
      <c r="B878" s="19">
        <v>50</v>
      </c>
      <c r="C878" s="19">
        <v>2000</v>
      </c>
      <c r="D878" s="19">
        <v>45800</v>
      </c>
      <c r="E878" s="19">
        <f t="shared" si="13"/>
        <v>25</v>
      </c>
    </row>
    <row r="879" spans="1:5">
      <c r="A879" s="19">
        <v>21817</v>
      </c>
      <c r="B879" s="19">
        <v>50</v>
      </c>
      <c r="C879" s="19">
        <v>2000</v>
      </c>
      <c r="D879" s="19">
        <v>45850</v>
      </c>
      <c r="E879" s="19">
        <f t="shared" si="13"/>
        <v>25</v>
      </c>
    </row>
    <row r="880" spans="1:5">
      <c r="A880" s="19">
        <v>21842</v>
      </c>
      <c r="B880" s="19">
        <v>50</v>
      </c>
      <c r="C880" s="19">
        <v>2000</v>
      </c>
      <c r="D880" s="19">
        <v>45900</v>
      </c>
      <c r="E880" s="19">
        <f t="shared" si="13"/>
        <v>25</v>
      </c>
    </row>
    <row r="881" spans="1:5">
      <c r="A881" s="19">
        <v>21867</v>
      </c>
      <c r="B881" s="19">
        <v>50</v>
      </c>
      <c r="C881" s="19">
        <v>2000</v>
      </c>
      <c r="D881" s="19">
        <v>45950</v>
      </c>
      <c r="E881" s="19">
        <f t="shared" si="13"/>
        <v>25</v>
      </c>
    </row>
    <row r="882" spans="1:5">
      <c r="A882" s="19">
        <v>21892</v>
      </c>
      <c r="B882" s="19">
        <v>50</v>
      </c>
      <c r="C882" s="19">
        <v>2000</v>
      </c>
      <c r="D882" s="19">
        <v>46000</v>
      </c>
      <c r="E882" s="19">
        <f t="shared" si="13"/>
        <v>25</v>
      </c>
    </row>
    <row r="883" spans="1:5">
      <c r="A883" s="19">
        <v>21917</v>
      </c>
      <c r="B883" s="19">
        <v>50</v>
      </c>
      <c r="C883" s="19">
        <v>2000</v>
      </c>
      <c r="D883" s="19">
        <v>46050</v>
      </c>
      <c r="E883" s="19">
        <f t="shared" si="13"/>
        <v>25</v>
      </c>
    </row>
    <row r="884" spans="1:5">
      <c r="A884" s="19">
        <v>21942</v>
      </c>
      <c r="B884" s="19">
        <v>50</v>
      </c>
      <c r="C884" s="19">
        <v>2000</v>
      </c>
      <c r="D884" s="19">
        <v>46100</v>
      </c>
      <c r="E884" s="19">
        <f t="shared" si="13"/>
        <v>25</v>
      </c>
    </row>
    <row r="885" spans="1:5">
      <c r="A885" s="19">
        <v>21967</v>
      </c>
      <c r="B885" s="19">
        <v>50</v>
      </c>
      <c r="C885" s="19">
        <v>2000</v>
      </c>
      <c r="D885" s="19">
        <v>46150</v>
      </c>
      <c r="E885" s="19">
        <f t="shared" si="13"/>
        <v>25</v>
      </c>
    </row>
    <row r="886" spans="1:5">
      <c r="A886" s="19">
        <v>21992</v>
      </c>
      <c r="B886" s="19">
        <v>50</v>
      </c>
      <c r="C886" s="19">
        <v>2000</v>
      </c>
      <c r="D886" s="19">
        <v>46200</v>
      </c>
      <c r="E886" s="19">
        <f t="shared" si="13"/>
        <v>25</v>
      </c>
    </row>
    <row r="887" spans="1:5">
      <c r="A887" s="19">
        <v>22017</v>
      </c>
      <c r="B887" s="19">
        <v>50</v>
      </c>
      <c r="C887" s="19">
        <v>2000</v>
      </c>
      <c r="D887" s="19">
        <v>46250</v>
      </c>
      <c r="E887" s="19">
        <f t="shared" si="13"/>
        <v>25</v>
      </c>
    </row>
    <row r="888" spans="1:5">
      <c r="A888" s="19">
        <v>22042</v>
      </c>
      <c r="B888" s="19">
        <v>50</v>
      </c>
      <c r="C888" s="19">
        <v>2000</v>
      </c>
      <c r="D888" s="19">
        <v>46300</v>
      </c>
      <c r="E888" s="19">
        <f t="shared" si="13"/>
        <v>25</v>
      </c>
    </row>
    <row r="889" spans="1:5">
      <c r="A889" s="19">
        <v>22067</v>
      </c>
      <c r="B889" s="19">
        <v>50</v>
      </c>
      <c r="C889" s="19">
        <v>2000</v>
      </c>
      <c r="D889" s="19">
        <v>46350</v>
      </c>
      <c r="E889" s="19">
        <f t="shared" si="13"/>
        <v>25</v>
      </c>
    </row>
    <row r="890" spans="1:5">
      <c r="A890" s="19">
        <v>22092</v>
      </c>
      <c r="B890" s="19">
        <v>50</v>
      </c>
      <c r="C890" s="19">
        <v>2000</v>
      </c>
      <c r="D890" s="19">
        <v>46400</v>
      </c>
      <c r="E890" s="19">
        <f t="shared" si="13"/>
        <v>25</v>
      </c>
    </row>
    <row r="891" spans="1:5">
      <c r="A891" s="19">
        <v>22117</v>
      </c>
      <c r="B891" s="19">
        <v>50</v>
      </c>
      <c r="C891" s="19">
        <v>2000</v>
      </c>
      <c r="D891" s="19">
        <v>46450</v>
      </c>
      <c r="E891" s="19">
        <f t="shared" si="13"/>
        <v>25</v>
      </c>
    </row>
    <row r="892" spans="1:5">
      <c r="A892" s="19">
        <v>22142</v>
      </c>
      <c r="B892" s="19">
        <v>50</v>
      </c>
      <c r="C892" s="19">
        <v>2000</v>
      </c>
      <c r="D892" s="19">
        <v>46500</v>
      </c>
      <c r="E892" s="19">
        <f t="shared" si="13"/>
        <v>25</v>
      </c>
    </row>
    <row r="893" spans="1:5">
      <c r="A893" s="19">
        <v>22167</v>
      </c>
      <c r="B893" s="19">
        <v>50</v>
      </c>
      <c r="C893" s="19">
        <v>2000</v>
      </c>
      <c r="D893" s="19">
        <v>46550</v>
      </c>
      <c r="E893" s="19">
        <f t="shared" si="13"/>
        <v>25</v>
      </c>
    </row>
    <row r="894" spans="1:5">
      <c r="A894" s="19">
        <v>22192</v>
      </c>
      <c r="B894" s="19">
        <v>50</v>
      </c>
      <c r="C894" s="19">
        <v>2000</v>
      </c>
      <c r="D894" s="19">
        <v>46600</v>
      </c>
      <c r="E894" s="19">
        <f t="shared" si="13"/>
        <v>25</v>
      </c>
    </row>
    <row r="895" spans="1:5">
      <c r="A895" s="19">
        <v>22217</v>
      </c>
      <c r="B895" s="19">
        <v>50</v>
      </c>
      <c r="C895" s="19">
        <v>2000</v>
      </c>
      <c r="D895" s="19">
        <v>46650</v>
      </c>
      <c r="E895" s="19">
        <f t="shared" si="13"/>
        <v>25</v>
      </c>
    </row>
    <row r="896" spans="1:5">
      <c r="A896" s="19">
        <v>22242</v>
      </c>
      <c r="B896" s="19">
        <v>50</v>
      </c>
      <c r="C896" s="19">
        <v>2000</v>
      </c>
      <c r="D896" s="19">
        <v>46700</v>
      </c>
      <c r="E896" s="19">
        <f t="shared" si="13"/>
        <v>25</v>
      </c>
    </row>
    <row r="897" spans="1:5">
      <c r="A897" s="19">
        <v>22267</v>
      </c>
      <c r="B897" s="19">
        <v>50</v>
      </c>
      <c r="C897" s="19">
        <v>2000</v>
      </c>
      <c r="D897" s="19">
        <v>46750</v>
      </c>
      <c r="E897" s="19">
        <f t="shared" si="13"/>
        <v>25</v>
      </c>
    </row>
    <row r="898" spans="1:5">
      <c r="A898" s="19">
        <v>22292</v>
      </c>
      <c r="B898" s="19">
        <v>50</v>
      </c>
      <c r="C898" s="19">
        <v>2000</v>
      </c>
      <c r="D898" s="19">
        <v>46800</v>
      </c>
      <c r="E898" s="19">
        <f t="shared" si="13"/>
        <v>25</v>
      </c>
    </row>
    <row r="899" spans="1:5">
      <c r="A899" s="19">
        <v>22317</v>
      </c>
      <c r="B899" s="19">
        <v>50</v>
      </c>
      <c r="C899" s="19">
        <v>2000</v>
      </c>
      <c r="D899" s="19">
        <v>46850</v>
      </c>
      <c r="E899" s="19">
        <f t="shared" si="13"/>
        <v>25</v>
      </c>
    </row>
    <row r="900" spans="1:5">
      <c r="A900" s="19">
        <v>22342</v>
      </c>
      <c r="B900" s="19">
        <v>50</v>
      </c>
      <c r="C900" s="19">
        <v>2000</v>
      </c>
      <c r="D900" s="19">
        <v>46900</v>
      </c>
      <c r="E900" s="19">
        <f t="shared" ref="E900:E963" si="14">A900-A899</f>
        <v>25</v>
      </c>
    </row>
    <row r="901" spans="1:5">
      <c r="A901" s="19">
        <v>22367</v>
      </c>
      <c r="B901" s="19">
        <v>50</v>
      </c>
      <c r="C901" s="19">
        <v>2000</v>
      </c>
      <c r="D901" s="19">
        <v>46950</v>
      </c>
      <c r="E901" s="19">
        <f t="shared" si="14"/>
        <v>25</v>
      </c>
    </row>
    <row r="902" spans="1:5">
      <c r="A902" s="19">
        <v>22392</v>
      </c>
      <c r="B902" s="19">
        <v>50</v>
      </c>
      <c r="C902" s="19">
        <v>2000</v>
      </c>
      <c r="D902" s="19">
        <v>47000</v>
      </c>
      <c r="E902" s="19">
        <f t="shared" si="14"/>
        <v>25</v>
      </c>
    </row>
    <row r="903" spans="1:5">
      <c r="A903" s="19">
        <v>22417</v>
      </c>
      <c r="B903" s="19">
        <v>50</v>
      </c>
      <c r="C903" s="19">
        <v>2000</v>
      </c>
      <c r="D903" s="19">
        <v>47050</v>
      </c>
      <c r="E903" s="19">
        <f t="shared" si="14"/>
        <v>25</v>
      </c>
    </row>
    <row r="904" spans="1:5">
      <c r="A904" s="19">
        <v>22442</v>
      </c>
      <c r="B904" s="19">
        <v>50</v>
      </c>
      <c r="C904" s="19">
        <v>2000</v>
      </c>
      <c r="D904" s="19">
        <v>47100</v>
      </c>
      <c r="E904" s="19">
        <f t="shared" si="14"/>
        <v>25</v>
      </c>
    </row>
    <row r="905" spans="1:5">
      <c r="A905" s="19">
        <v>22467</v>
      </c>
      <c r="B905" s="19">
        <v>50</v>
      </c>
      <c r="C905" s="19">
        <v>2000</v>
      </c>
      <c r="D905" s="19">
        <v>47150</v>
      </c>
      <c r="E905" s="19">
        <f t="shared" si="14"/>
        <v>25</v>
      </c>
    </row>
    <row r="906" spans="1:5">
      <c r="A906" s="19">
        <v>22492</v>
      </c>
      <c r="B906" s="19">
        <v>50</v>
      </c>
      <c r="C906" s="19">
        <v>2000</v>
      </c>
      <c r="D906" s="19">
        <v>47200</v>
      </c>
      <c r="E906" s="19">
        <f t="shared" si="14"/>
        <v>25</v>
      </c>
    </row>
    <row r="907" spans="1:5">
      <c r="A907" s="19">
        <v>22517</v>
      </c>
      <c r="B907" s="19">
        <v>50</v>
      </c>
      <c r="C907" s="19">
        <v>2000</v>
      </c>
      <c r="D907" s="19">
        <v>47250</v>
      </c>
      <c r="E907" s="19">
        <f t="shared" si="14"/>
        <v>25</v>
      </c>
    </row>
    <row r="908" spans="1:5">
      <c r="A908" s="19">
        <v>22542</v>
      </c>
      <c r="B908" s="19">
        <v>50</v>
      </c>
      <c r="C908" s="19">
        <v>2000</v>
      </c>
      <c r="D908" s="19">
        <v>47300</v>
      </c>
      <c r="E908" s="19">
        <f t="shared" si="14"/>
        <v>25</v>
      </c>
    </row>
    <row r="909" spans="1:5">
      <c r="A909" s="19">
        <v>22567</v>
      </c>
      <c r="B909" s="19">
        <v>50</v>
      </c>
      <c r="C909" s="19">
        <v>2000</v>
      </c>
      <c r="D909" s="19">
        <v>47350</v>
      </c>
      <c r="E909" s="19">
        <f t="shared" si="14"/>
        <v>25</v>
      </c>
    </row>
    <row r="910" spans="1:5">
      <c r="A910" s="19">
        <v>22592</v>
      </c>
      <c r="B910" s="19">
        <v>50</v>
      </c>
      <c r="C910" s="19">
        <v>2000</v>
      </c>
      <c r="D910" s="19">
        <v>47400</v>
      </c>
      <c r="E910" s="19">
        <f t="shared" si="14"/>
        <v>25</v>
      </c>
    </row>
    <row r="911" spans="1:5">
      <c r="A911" s="19">
        <v>22617</v>
      </c>
      <c r="B911" s="19">
        <v>50</v>
      </c>
      <c r="C911" s="19">
        <v>2000</v>
      </c>
      <c r="D911" s="19">
        <v>47450</v>
      </c>
      <c r="E911" s="19">
        <f t="shared" si="14"/>
        <v>25</v>
      </c>
    </row>
    <row r="912" spans="1:5">
      <c r="A912" s="19">
        <v>22642</v>
      </c>
      <c r="B912" s="19">
        <v>50</v>
      </c>
      <c r="C912" s="19">
        <v>2000</v>
      </c>
      <c r="D912" s="19">
        <v>47500</v>
      </c>
      <c r="E912" s="19">
        <f t="shared" si="14"/>
        <v>25</v>
      </c>
    </row>
    <row r="913" spans="1:5">
      <c r="A913" s="19">
        <v>22667</v>
      </c>
      <c r="B913" s="19">
        <v>50</v>
      </c>
      <c r="C913" s="19">
        <v>2000</v>
      </c>
      <c r="D913" s="19">
        <v>47550</v>
      </c>
      <c r="E913" s="19">
        <f t="shared" si="14"/>
        <v>25</v>
      </c>
    </row>
    <row r="914" spans="1:5">
      <c r="A914" s="19">
        <v>22692</v>
      </c>
      <c r="B914" s="19">
        <v>50</v>
      </c>
      <c r="C914" s="19">
        <v>2000</v>
      </c>
      <c r="D914" s="19">
        <v>47600</v>
      </c>
      <c r="E914" s="19">
        <f t="shared" si="14"/>
        <v>25</v>
      </c>
    </row>
    <row r="915" spans="1:5">
      <c r="A915" s="19">
        <v>22717</v>
      </c>
      <c r="B915" s="19">
        <v>50</v>
      </c>
      <c r="C915" s="19">
        <v>2000</v>
      </c>
      <c r="D915" s="19">
        <v>47650</v>
      </c>
      <c r="E915" s="19">
        <f t="shared" si="14"/>
        <v>25</v>
      </c>
    </row>
    <row r="916" spans="1:5">
      <c r="A916" s="19">
        <v>22742</v>
      </c>
      <c r="B916" s="19">
        <v>50</v>
      </c>
      <c r="C916" s="19">
        <v>2000</v>
      </c>
      <c r="D916" s="19">
        <v>47700</v>
      </c>
      <c r="E916" s="19">
        <f t="shared" si="14"/>
        <v>25</v>
      </c>
    </row>
    <row r="917" spans="1:5">
      <c r="A917" s="19">
        <v>22767</v>
      </c>
      <c r="B917" s="19">
        <v>50</v>
      </c>
      <c r="C917" s="19">
        <v>2000</v>
      </c>
      <c r="D917" s="19">
        <v>47750</v>
      </c>
      <c r="E917" s="19">
        <f t="shared" si="14"/>
        <v>25</v>
      </c>
    </row>
    <row r="918" spans="1:5">
      <c r="A918" s="19">
        <v>22792</v>
      </c>
      <c r="B918" s="19">
        <v>50</v>
      </c>
      <c r="C918" s="19">
        <v>2000</v>
      </c>
      <c r="D918" s="19">
        <v>47800</v>
      </c>
      <c r="E918" s="19">
        <f t="shared" si="14"/>
        <v>25</v>
      </c>
    </row>
    <row r="919" spans="1:5">
      <c r="A919" s="19">
        <v>22817</v>
      </c>
      <c r="B919" s="19">
        <v>50</v>
      </c>
      <c r="C919" s="19">
        <v>2000</v>
      </c>
      <c r="D919" s="19">
        <v>47850</v>
      </c>
      <c r="E919" s="19">
        <f t="shared" si="14"/>
        <v>25</v>
      </c>
    </row>
    <row r="920" spans="1:5">
      <c r="A920" s="19">
        <v>22842</v>
      </c>
      <c r="B920" s="19">
        <v>50</v>
      </c>
      <c r="C920" s="19">
        <v>2000</v>
      </c>
      <c r="D920" s="19">
        <v>47900</v>
      </c>
      <c r="E920" s="19">
        <f t="shared" si="14"/>
        <v>25</v>
      </c>
    </row>
    <row r="921" spans="1:5">
      <c r="A921" s="19">
        <v>22867</v>
      </c>
      <c r="B921" s="19">
        <v>50</v>
      </c>
      <c r="C921" s="19">
        <v>2000</v>
      </c>
      <c r="D921" s="19">
        <v>47950</v>
      </c>
      <c r="E921" s="19">
        <f t="shared" si="14"/>
        <v>25</v>
      </c>
    </row>
    <row r="922" spans="1:5">
      <c r="A922" s="19">
        <v>22892</v>
      </c>
      <c r="B922" s="19">
        <v>50</v>
      </c>
      <c r="C922" s="19">
        <v>2000</v>
      </c>
      <c r="D922" s="19">
        <v>48000</v>
      </c>
      <c r="E922" s="19">
        <f t="shared" si="14"/>
        <v>25</v>
      </c>
    </row>
    <row r="923" spans="1:5">
      <c r="A923" s="19">
        <v>22917</v>
      </c>
      <c r="B923" s="19">
        <v>50</v>
      </c>
      <c r="C923" s="19">
        <v>2000</v>
      </c>
      <c r="D923" s="19">
        <v>48050</v>
      </c>
      <c r="E923" s="19">
        <f t="shared" si="14"/>
        <v>25</v>
      </c>
    </row>
    <row r="924" spans="1:5">
      <c r="A924" s="19">
        <v>22942</v>
      </c>
      <c r="B924" s="19">
        <v>50</v>
      </c>
      <c r="C924" s="19">
        <v>2000</v>
      </c>
      <c r="D924" s="19">
        <v>48100</v>
      </c>
      <c r="E924" s="19">
        <f t="shared" si="14"/>
        <v>25</v>
      </c>
    </row>
    <row r="925" spans="1:5">
      <c r="A925" s="19">
        <v>22967</v>
      </c>
      <c r="B925" s="19">
        <v>50</v>
      </c>
      <c r="C925" s="19">
        <v>2000</v>
      </c>
      <c r="D925" s="19">
        <v>48150</v>
      </c>
      <c r="E925" s="19">
        <f t="shared" si="14"/>
        <v>25</v>
      </c>
    </row>
    <row r="926" spans="1:5">
      <c r="A926" s="19">
        <v>22992</v>
      </c>
      <c r="B926" s="19">
        <v>50</v>
      </c>
      <c r="C926" s="19">
        <v>2000</v>
      </c>
      <c r="D926" s="19">
        <v>48200</v>
      </c>
      <c r="E926" s="19">
        <f t="shared" si="14"/>
        <v>25</v>
      </c>
    </row>
    <row r="927" spans="1:5">
      <c r="A927" s="19">
        <v>23017</v>
      </c>
      <c r="B927" s="19">
        <v>50</v>
      </c>
      <c r="C927" s="19">
        <v>2000</v>
      </c>
      <c r="D927" s="19">
        <v>48250</v>
      </c>
      <c r="E927" s="19">
        <f t="shared" si="14"/>
        <v>25</v>
      </c>
    </row>
    <row r="928" spans="1:5">
      <c r="A928" s="19">
        <v>23042</v>
      </c>
      <c r="B928" s="19">
        <v>50</v>
      </c>
      <c r="C928" s="19">
        <v>2000</v>
      </c>
      <c r="D928" s="19">
        <v>48300</v>
      </c>
      <c r="E928" s="19">
        <f t="shared" si="14"/>
        <v>25</v>
      </c>
    </row>
    <row r="929" spans="1:5">
      <c r="A929" s="19">
        <v>23067</v>
      </c>
      <c r="B929" s="19">
        <v>50</v>
      </c>
      <c r="C929" s="19">
        <v>2000</v>
      </c>
      <c r="D929" s="19">
        <v>48350</v>
      </c>
      <c r="E929" s="19">
        <f t="shared" si="14"/>
        <v>25</v>
      </c>
    </row>
    <row r="930" spans="1:5">
      <c r="A930" s="19">
        <v>23092</v>
      </c>
      <c r="B930" s="19">
        <v>50</v>
      </c>
      <c r="C930" s="19">
        <v>2000</v>
      </c>
      <c r="D930" s="19">
        <v>48400</v>
      </c>
      <c r="E930" s="19">
        <f t="shared" si="14"/>
        <v>25</v>
      </c>
    </row>
    <row r="931" spans="1:5">
      <c r="A931" s="19">
        <v>23117</v>
      </c>
      <c r="B931" s="19">
        <v>50</v>
      </c>
      <c r="C931" s="19">
        <v>2000</v>
      </c>
      <c r="D931" s="19">
        <v>48450</v>
      </c>
      <c r="E931" s="19">
        <f t="shared" si="14"/>
        <v>25</v>
      </c>
    </row>
    <row r="932" spans="1:5">
      <c r="A932" s="19">
        <v>23142</v>
      </c>
      <c r="B932" s="19">
        <v>50</v>
      </c>
      <c r="C932" s="19">
        <v>2000</v>
      </c>
      <c r="D932" s="19">
        <v>48500</v>
      </c>
      <c r="E932" s="19">
        <f t="shared" si="14"/>
        <v>25</v>
      </c>
    </row>
    <row r="933" spans="1:5">
      <c r="A933" s="19">
        <v>23167</v>
      </c>
      <c r="B933" s="19">
        <v>50</v>
      </c>
      <c r="C933" s="19">
        <v>2000</v>
      </c>
      <c r="D933" s="19">
        <v>48550</v>
      </c>
      <c r="E933" s="19">
        <f t="shared" si="14"/>
        <v>25</v>
      </c>
    </row>
    <row r="934" spans="1:5">
      <c r="A934" s="19">
        <v>23192</v>
      </c>
      <c r="B934" s="19">
        <v>50</v>
      </c>
      <c r="C934" s="19">
        <v>2000</v>
      </c>
      <c r="D934" s="19">
        <v>48600</v>
      </c>
      <c r="E934" s="19">
        <f t="shared" si="14"/>
        <v>25</v>
      </c>
    </row>
    <row r="935" spans="1:5">
      <c r="A935" s="19">
        <v>23217</v>
      </c>
      <c r="B935" s="19">
        <v>50</v>
      </c>
      <c r="C935" s="19">
        <v>2000</v>
      </c>
      <c r="D935" s="19">
        <v>48650</v>
      </c>
      <c r="E935" s="19">
        <f t="shared" si="14"/>
        <v>25</v>
      </c>
    </row>
    <row r="936" spans="1:5">
      <c r="A936" s="19">
        <v>23242</v>
      </c>
      <c r="B936" s="19">
        <v>50</v>
      </c>
      <c r="C936" s="19">
        <v>2000</v>
      </c>
      <c r="D936" s="19">
        <v>48700</v>
      </c>
      <c r="E936" s="19">
        <f t="shared" si="14"/>
        <v>25</v>
      </c>
    </row>
    <row r="937" spans="1:5">
      <c r="A937" s="19">
        <v>23267</v>
      </c>
      <c r="B937" s="19">
        <v>50</v>
      </c>
      <c r="C937" s="19">
        <v>2000</v>
      </c>
      <c r="D937" s="19">
        <v>48750</v>
      </c>
      <c r="E937" s="19">
        <f t="shared" si="14"/>
        <v>25</v>
      </c>
    </row>
    <row r="938" spans="1:5">
      <c r="A938" s="19">
        <v>23292</v>
      </c>
      <c r="B938" s="19">
        <v>50</v>
      </c>
      <c r="C938" s="19">
        <v>2000</v>
      </c>
      <c r="D938" s="19">
        <v>48800</v>
      </c>
      <c r="E938" s="19">
        <f t="shared" si="14"/>
        <v>25</v>
      </c>
    </row>
    <row r="939" spans="1:5">
      <c r="A939" s="19">
        <v>23317</v>
      </c>
      <c r="B939" s="19">
        <v>50</v>
      </c>
      <c r="C939" s="19">
        <v>2000</v>
      </c>
      <c r="D939" s="19">
        <v>48850</v>
      </c>
      <c r="E939" s="19">
        <f t="shared" si="14"/>
        <v>25</v>
      </c>
    </row>
    <row r="940" spans="1:5">
      <c r="A940" s="19">
        <v>23342</v>
      </c>
      <c r="B940" s="19">
        <v>50</v>
      </c>
      <c r="C940" s="19">
        <v>2000</v>
      </c>
      <c r="D940" s="19">
        <v>48900</v>
      </c>
      <c r="E940" s="19">
        <f t="shared" si="14"/>
        <v>25</v>
      </c>
    </row>
    <row r="941" spans="1:5">
      <c r="A941" s="19">
        <v>23367</v>
      </c>
      <c r="B941" s="19">
        <v>50</v>
      </c>
      <c r="C941" s="19">
        <v>2000</v>
      </c>
      <c r="D941" s="19">
        <v>48950</v>
      </c>
      <c r="E941" s="19">
        <f t="shared" si="14"/>
        <v>25</v>
      </c>
    </row>
    <row r="942" spans="1:5">
      <c r="A942" s="19">
        <v>23392</v>
      </c>
      <c r="B942" s="19">
        <v>50</v>
      </c>
      <c r="C942" s="19">
        <v>2000</v>
      </c>
      <c r="D942" s="19">
        <v>49000</v>
      </c>
      <c r="E942" s="19">
        <f t="shared" si="14"/>
        <v>25</v>
      </c>
    </row>
    <row r="943" spans="1:5">
      <c r="A943" s="19">
        <v>23417</v>
      </c>
      <c r="B943" s="19">
        <v>50</v>
      </c>
      <c r="C943" s="19">
        <v>2000</v>
      </c>
      <c r="D943" s="19">
        <v>49050</v>
      </c>
      <c r="E943" s="19">
        <f t="shared" si="14"/>
        <v>25</v>
      </c>
    </row>
    <row r="944" spans="1:5">
      <c r="A944" s="19">
        <v>23442</v>
      </c>
      <c r="B944" s="19">
        <v>50</v>
      </c>
      <c r="C944" s="19">
        <v>2000</v>
      </c>
      <c r="D944" s="19">
        <v>49100</v>
      </c>
      <c r="E944" s="19">
        <f t="shared" si="14"/>
        <v>25</v>
      </c>
    </row>
    <row r="945" spans="1:5">
      <c r="A945" s="19">
        <v>23467</v>
      </c>
      <c r="B945" s="19">
        <v>50</v>
      </c>
      <c r="C945" s="19">
        <v>2000</v>
      </c>
      <c r="D945" s="19">
        <v>49150</v>
      </c>
      <c r="E945" s="19">
        <f t="shared" si="14"/>
        <v>25</v>
      </c>
    </row>
    <row r="946" spans="1:5">
      <c r="A946" s="19">
        <v>23492</v>
      </c>
      <c r="B946" s="19">
        <v>50</v>
      </c>
      <c r="C946" s="19">
        <v>2000</v>
      </c>
      <c r="D946" s="19">
        <v>49200</v>
      </c>
      <c r="E946" s="19">
        <f t="shared" si="14"/>
        <v>25</v>
      </c>
    </row>
    <row r="947" spans="1:5">
      <c r="A947" s="19">
        <v>23517</v>
      </c>
      <c r="B947" s="19">
        <v>50</v>
      </c>
      <c r="C947" s="19">
        <v>2000</v>
      </c>
      <c r="D947" s="19">
        <v>49250</v>
      </c>
      <c r="E947" s="19">
        <f t="shared" si="14"/>
        <v>25</v>
      </c>
    </row>
    <row r="948" spans="1:5">
      <c r="A948" s="19">
        <v>23542</v>
      </c>
      <c r="B948" s="19">
        <v>50</v>
      </c>
      <c r="C948" s="19">
        <v>2000</v>
      </c>
      <c r="D948" s="19">
        <v>49300</v>
      </c>
      <c r="E948" s="19">
        <f t="shared" si="14"/>
        <v>25</v>
      </c>
    </row>
    <row r="949" spans="1:5">
      <c r="A949" s="19">
        <v>23567</v>
      </c>
      <c r="B949" s="19">
        <v>50</v>
      </c>
      <c r="C949" s="19">
        <v>2000</v>
      </c>
      <c r="D949" s="19">
        <v>49350</v>
      </c>
      <c r="E949" s="19">
        <f t="shared" si="14"/>
        <v>25</v>
      </c>
    </row>
    <row r="950" spans="1:5">
      <c r="A950" s="19">
        <v>23592</v>
      </c>
      <c r="B950" s="19">
        <v>50</v>
      </c>
      <c r="C950" s="19">
        <v>2000</v>
      </c>
      <c r="D950" s="19">
        <v>49400</v>
      </c>
      <c r="E950" s="19">
        <f t="shared" si="14"/>
        <v>25</v>
      </c>
    </row>
    <row r="951" spans="1:5">
      <c r="A951" s="19">
        <v>23617</v>
      </c>
      <c r="B951" s="19">
        <v>50</v>
      </c>
      <c r="C951" s="19">
        <v>2000</v>
      </c>
      <c r="D951" s="19">
        <v>49450</v>
      </c>
      <c r="E951" s="19">
        <f t="shared" si="14"/>
        <v>25</v>
      </c>
    </row>
    <row r="952" spans="1:5">
      <c r="A952" s="19">
        <v>23642</v>
      </c>
      <c r="B952" s="19">
        <v>50</v>
      </c>
      <c r="C952" s="19">
        <v>2000</v>
      </c>
      <c r="D952" s="19">
        <v>49500</v>
      </c>
      <c r="E952" s="19">
        <f t="shared" si="14"/>
        <v>25</v>
      </c>
    </row>
    <row r="953" spans="1:5">
      <c r="A953" s="19">
        <v>23667</v>
      </c>
      <c r="B953" s="19">
        <v>50</v>
      </c>
      <c r="C953" s="19">
        <v>2000</v>
      </c>
      <c r="D953" s="19">
        <v>49550</v>
      </c>
      <c r="E953" s="19">
        <f t="shared" si="14"/>
        <v>25</v>
      </c>
    </row>
    <row r="954" spans="1:5">
      <c r="A954" s="19">
        <v>23692</v>
      </c>
      <c r="B954" s="19">
        <v>50</v>
      </c>
      <c r="C954" s="19">
        <v>2000</v>
      </c>
      <c r="D954" s="19">
        <v>49600</v>
      </c>
      <c r="E954" s="19">
        <f t="shared" si="14"/>
        <v>25</v>
      </c>
    </row>
    <row r="955" spans="1:5">
      <c r="A955" s="19">
        <v>23717</v>
      </c>
      <c r="B955" s="19">
        <v>50</v>
      </c>
      <c r="C955" s="19">
        <v>2000</v>
      </c>
      <c r="D955" s="19">
        <v>49650</v>
      </c>
      <c r="E955" s="19">
        <f t="shared" si="14"/>
        <v>25</v>
      </c>
    </row>
    <row r="956" spans="1:5">
      <c r="A956" s="19">
        <v>23742</v>
      </c>
      <c r="B956" s="19">
        <v>50</v>
      </c>
      <c r="C956" s="19">
        <v>2000</v>
      </c>
      <c r="D956" s="19">
        <v>49700</v>
      </c>
      <c r="E956" s="19">
        <f t="shared" si="14"/>
        <v>25</v>
      </c>
    </row>
    <row r="957" spans="1:5">
      <c r="A957" s="19">
        <v>23767</v>
      </c>
      <c r="B957" s="19">
        <v>50</v>
      </c>
      <c r="C957" s="19">
        <v>2000</v>
      </c>
      <c r="D957" s="19">
        <v>49750</v>
      </c>
      <c r="E957" s="19">
        <f t="shared" si="14"/>
        <v>25</v>
      </c>
    </row>
    <row r="958" spans="1:5">
      <c r="A958" s="19">
        <v>23792</v>
      </c>
      <c r="B958" s="19">
        <v>50</v>
      </c>
      <c r="C958" s="19">
        <v>2000</v>
      </c>
      <c r="D958" s="19">
        <v>49800</v>
      </c>
      <c r="E958" s="19">
        <f t="shared" si="14"/>
        <v>25</v>
      </c>
    </row>
    <row r="959" spans="1:5">
      <c r="A959" s="19">
        <v>23817</v>
      </c>
      <c r="B959" s="19">
        <v>50</v>
      </c>
      <c r="C959" s="19">
        <v>2000</v>
      </c>
      <c r="D959" s="19">
        <v>49850</v>
      </c>
      <c r="E959" s="19">
        <f t="shared" si="14"/>
        <v>25</v>
      </c>
    </row>
    <row r="960" spans="1:5">
      <c r="A960" s="19">
        <v>23842</v>
      </c>
      <c r="B960" s="19">
        <v>50</v>
      </c>
      <c r="C960" s="19">
        <v>2000</v>
      </c>
      <c r="D960" s="19">
        <v>49900</v>
      </c>
      <c r="E960" s="19">
        <f t="shared" si="14"/>
        <v>25</v>
      </c>
    </row>
    <row r="961" spans="1:5">
      <c r="A961" s="19">
        <v>23867</v>
      </c>
      <c r="B961" s="19">
        <v>50</v>
      </c>
      <c r="C961" s="19">
        <v>2000</v>
      </c>
      <c r="D961" s="19">
        <v>49950</v>
      </c>
      <c r="E961" s="19">
        <f t="shared" si="14"/>
        <v>25</v>
      </c>
    </row>
    <row r="962" spans="1:5">
      <c r="A962" s="19">
        <v>23892</v>
      </c>
      <c r="B962" s="19">
        <v>50</v>
      </c>
      <c r="C962" s="19">
        <v>2000</v>
      </c>
      <c r="D962" s="19">
        <v>50000</v>
      </c>
      <c r="E962" s="19">
        <f t="shared" si="14"/>
        <v>25</v>
      </c>
    </row>
    <row r="963" spans="1:5">
      <c r="A963" s="19">
        <v>23917</v>
      </c>
      <c r="B963" s="19">
        <v>50</v>
      </c>
      <c r="C963" s="19">
        <v>2000</v>
      </c>
      <c r="D963" s="19">
        <v>50050</v>
      </c>
      <c r="E963" s="19">
        <f t="shared" si="14"/>
        <v>25</v>
      </c>
    </row>
    <row r="964" spans="1:5">
      <c r="A964" s="19">
        <v>23942</v>
      </c>
      <c r="B964" s="19">
        <v>50</v>
      </c>
      <c r="C964" s="19">
        <v>2000</v>
      </c>
      <c r="D964" s="19">
        <v>50100</v>
      </c>
      <c r="E964" s="19">
        <f t="shared" ref="E964:E1027" si="15">A964-A963</f>
        <v>25</v>
      </c>
    </row>
    <row r="965" spans="1:5">
      <c r="A965" s="19">
        <v>23967</v>
      </c>
      <c r="B965" s="19">
        <v>50</v>
      </c>
      <c r="C965" s="19">
        <v>2000</v>
      </c>
      <c r="D965" s="19">
        <v>50150</v>
      </c>
      <c r="E965" s="19">
        <f t="shared" si="15"/>
        <v>25</v>
      </c>
    </row>
    <row r="966" spans="1:5">
      <c r="A966" s="19">
        <v>23992</v>
      </c>
      <c r="B966" s="19">
        <v>50</v>
      </c>
      <c r="C966" s="19">
        <v>2000</v>
      </c>
      <c r="D966" s="19">
        <v>50200</v>
      </c>
      <c r="E966" s="19">
        <f t="shared" si="15"/>
        <v>25</v>
      </c>
    </row>
    <row r="967" spans="1:5">
      <c r="A967" s="19">
        <v>24017</v>
      </c>
      <c r="B967" s="19">
        <v>50</v>
      </c>
      <c r="C967" s="19">
        <v>2000</v>
      </c>
      <c r="D967" s="19">
        <v>50250</v>
      </c>
      <c r="E967" s="19">
        <f t="shared" si="15"/>
        <v>25</v>
      </c>
    </row>
    <row r="968" spans="1:5">
      <c r="A968" s="19">
        <v>24042</v>
      </c>
      <c r="B968" s="19">
        <v>50</v>
      </c>
      <c r="C968" s="19">
        <v>2000</v>
      </c>
      <c r="D968" s="19">
        <v>50300</v>
      </c>
      <c r="E968" s="19">
        <f t="shared" si="15"/>
        <v>25</v>
      </c>
    </row>
    <row r="969" spans="1:5">
      <c r="A969" s="19">
        <v>24067</v>
      </c>
      <c r="B969" s="19">
        <v>50</v>
      </c>
      <c r="C969" s="19">
        <v>2000</v>
      </c>
      <c r="D969" s="19">
        <v>50350</v>
      </c>
      <c r="E969" s="19">
        <f t="shared" si="15"/>
        <v>25</v>
      </c>
    </row>
    <row r="970" spans="1:5">
      <c r="A970" s="19">
        <v>24092</v>
      </c>
      <c r="B970" s="19">
        <v>50</v>
      </c>
      <c r="C970" s="19">
        <v>2000</v>
      </c>
      <c r="D970" s="19">
        <v>50400</v>
      </c>
      <c r="E970" s="19">
        <f t="shared" si="15"/>
        <v>25</v>
      </c>
    </row>
    <row r="971" spans="1:5">
      <c r="A971" s="19">
        <v>24117</v>
      </c>
      <c r="B971" s="19">
        <v>50</v>
      </c>
      <c r="C971" s="19">
        <v>2000</v>
      </c>
      <c r="D971" s="19">
        <v>50450</v>
      </c>
      <c r="E971" s="19">
        <f t="shared" si="15"/>
        <v>25</v>
      </c>
    </row>
    <row r="972" spans="1:5">
      <c r="A972" s="19">
        <v>24142</v>
      </c>
      <c r="B972" s="19">
        <v>50</v>
      </c>
      <c r="C972" s="19">
        <v>2000</v>
      </c>
      <c r="D972" s="19">
        <v>50500</v>
      </c>
      <c r="E972" s="19">
        <f t="shared" si="15"/>
        <v>25</v>
      </c>
    </row>
    <row r="973" spans="1:5">
      <c r="A973" s="19">
        <v>24167</v>
      </c>
      <c r="B973" s="19">
        <v>50</v>
      </c>
      <c r="C973" s="19">
        <v>2000</v>
      </c>
      <c r="D973" s="19">
        <v>50550</v>
      </c>
      <c r="E973" s="19">
        <f t="shared" si="15"/>
        <v>25</v>
      </c>
    </row>
    <row r="974" spans="1:5">
      <c r="A974" s="19">
        <v>24192</v>
      </c>
      <c r="B974" s="19">
        <v>50</v>
      </c>
      <c r="C974" s="19">
        <v>2000</v>
      </c>
      <c r="D974" s="19">
        <v>50600</v>
      </c>
      <c r="E974" s="19">
        <f t="shared" si="15"/>
        <v>25</v>
      </c>
    </row>
    <row r="975" spans="1:5">
      <c r="A975" s="19">
        <v>24217</v>
      </c>
      <c r="B975" s="19">
        <v>50</v>
      </c>
      <c r="C975" s="19">
        <v>2000</v>
      </c>
      <c r="D975" s="19">
        <v>50650</v>
      </c>
      <c r="E975" s="19">
        <f t="shared" si="15"/>
        <v>25</v>
      </c>
    </row>
    <row r="976" spans="1:5">
      <c r="A976" s="19">
        <v>24242</v>
      </c>
      <c r="B976" s="19">
        <v>50</v>
      </c>
      <c r="C976" s="19">
        <v>2000</v>
      </c>
      <c r="D976" s="19">
        <v>50700</v>
      </c>
      <c r="E976" s="19">
        <f t="shared" si="15"/>
        <v>25</v>
      </c>
    </row>
    <row r="977" spans="1:5">
      <c r="A977" s="19">
        <v>24267</v>
      </c>
      <c r="B977" s="19">
        <v>50</v>
      </c>
      <c r="C977" s="19">
        <v>2000</v>
      </c>
      <c r="D977" s="19">
        <v>50750</v>
      </c>
      <c r="E977" s="19">
        <f t="shared" si="15"/>
        <v>25</v>
      </c>
    </row>
    <row r="978" spans="1:5">
      <c r="A978" s="19">
        <v>24292</v>
      </c>
      <c r="B978" s="19">
        <v>50</v>
      </c>
      <c r="C978" s="19">
        <v>2000</v>
      </c>
      <c r="D978" s="19">
        <v>50800</v>
      </c>
      <c r="E978" s="19">
        <f t="shared" si="15"/>
        <v>25</v>
      </c>
    </row>
    <row r="979" spans="1:5">
      <c r="A979" s="19">
        <v>24317</v>
      </c>
      <c r="B979" s="19">
        <v>50</v>
      </c>
      <c r="C979" s="19">
        <v>2000</v>
      </c>
      <c r="D979" s="19">
        <v>50850</v>
      </c>
      <c r="E979" s="19">
        <f t="shared" si="15"/>
        <v>25</v>
      </c>
    </row>
    <row r="980" spans="1:5">
      <c r="A980" s="19">
        <v>24342</v>
      </c>
      <c r="B980" s="19">
        <v>50</v>
      </c>
      <c r="C980" s="19">
        <v>2000</v>
      </c>
      <c r="D980" s="19">
        <v>50900</v>
      </c>
      <c r="E980" s="19">
        <f t="shared" si="15"/>
        <v>25</v>
      </c>
    </row>
    <row r="981" spans="1:5">
      <c r="A981" s="19">
        <v>24367</v>
      </c>
      <c r="B981" s="19">
        <v>50</v>
      </c>
      <c r="C981" s="19">
        <v>2000</v>
      </c>
      <c r="D981" s="19">
        <v>50950</v>
      </c>
      <c r="E981" s="19">
        <f t="shared" si="15"/>
        <v>25</v>
      </c>
    </row>
    <row r="982" spans="1:5">
      <c r="A982" s="19">
        <v>24392</v>
      </c>
      <c r="B982" s="19">
        <v>50</v>
      </c>
      <c r="C982" s="19">
        <v>2000</v>
      </c>
      <c r="D982" s="19">
        <v>51000</v>
      </c>
      <c r="E982" s="19">
        <f t="shared" si="15"/>
        <v>25</v>
      </c>
    </row>
    <row r="983" spans="1:5">
      <c r="A983" s="19">
        <v>24417</v>
      </c>
      <c r="B983" s="19">
        <v>50</v>
      </c>
      <c r="C983" s="19">
        <v>2000</v>
      </c>
      <c r="D983" s="19">
        <v>51050</v>
      </c>
      <c r="E983" s="19">
        <f t="shared" si="15"/>
        <v>25</v>
      </c>
    </row>
    <row r="984" spans="1:5">
      <c r="A984" s="19">
        <v>24442</v>
      </c>
      <c r="B984" s="19">
        <v>50</v>
      </c>
      <c r="C984" s="19">
        <v>2000</v>
      </c>
      <c r="D984" s="19">
        <v>51100</v>
      </c>
      <c r="E984" s="19">
        <f t="shared" si="15"/>
        <v>25</v>
      </c>
    </row>
    <row r="985" spans="1:5">
      <c r="A985" s="19">
        <v>24467</v>
      </c>
      <c r="B985" s="19">
        <v>50</v>
      </c>
      <c r="C985" s="19">
        <v>2000</v>
      </c>
      <c r="D985" s="19">
        <v>51150</v>
      </c>
      <c r="E985" s="19">
        <f t="shared" si="15"/>
        <v>25</v>
      </c>
    </row>
    <row r="986" spans="1:5">
      <c r="A986" s="19">
        <v>24492</v>
      </c>
      <c r="B986" s="19">
        <v>50</v>
      </c>
      <c r="C986" s="19">
        <v>2000</v>
      </c>
      <c r="D986" s="19">
        <v>51200</v>
      </c>
      <c r="E986" s="19">
        <f t="shared" si="15"/>
        <v>25</v>
      </c>
    </row>
    <row r="987" spans="1:5">
      <c r="A987" s="19">
        <v>24517</v>
      </c>
      <c r="B987" s="19">
        <v>50</v>
      </c>
      <c r="C987" s="19">
        <v>2000</v>
      </c>
      <c r="D987" s="19">
        <v>51250</v>
      </c>
      <c r="E987" s="19">
        <f t="shared" si="15"/>
        <v>25</v>
      </c>
    </row>
    <row r="988" spans="1:5">
      <c r="A988" s="19">
        <v>24542</v>
      </c>
      <c r="B988" s="19">
        <v>50</v>
      </c>
      <c r="C988" s="19">
        <v>2000</v>
      </c>
      <c r="D988" s="19">
        <v>51300</v>
      </c>
      <c r="E988" s="19">
        <f t="shared" si="15"/>
        <v>25</v>
      </c>
    </row>
    <row r="989" spans="1:5">
      <c r="A989" s="19">
        <v>24567</v>
      </c>
      <c r="B989" s="19">
        <v>50</v>
      </c>
      <c r="C989" s="19">
        <v>2000</v>
      </c>
      <c r="D989" s="19">
        <v>51350</v>
      </c>
      <c r="E989" s="19">
        <f t="shared" si="15"/>
        <v>25</v>
      </c>
    </row>
    <row r="990" spans="1:5">
      <c r="A990" s="19">
        <v>24592</v>
      </c>
      <c r="B990" s="19">
        <v>50</v>
      </c>
      <c r="C990" s="19">
        <v>2000</v>
      </c>
      <c r="D990" s="19">
        <v>51400</v>
      </c>
      <c r="E990" s="19">
        <f t="shared" si="15"/>
        <v>25</v>
      </c>
    </row>
    <row r="991" spans="1:5">
      <c r="A991" s="19">
        <v>24617</v>
      </c>
      <c r="B991" s="19">
        <v>50</v>
      </c>
      <c r="C991" s="19">
        <v>2000</v>
      </c>
      <c r="D991" s="19">
        <v>51450</v>
      </c>
      <c r="E991" s="19">
        <f t="shared" si="15"/>
        <v>25</v>
      </c>
    </row>
    <row r="992" spans="1:5">
      <c r="A992" s="19">
        <v>24642</v>
      </c>
      <c r="B992" s="19">
        <v>50</v>
      </c>
      <c r="C992" s="19">
        <v>2000</v>
      </c>
      <c r="D992" s="19">
        <v>51500</v>
      </c>
      <c r="E992" s="19">
        <f t="shared" si="15"/>
        <v>25</v>
      </c>
    </row>
    <row r="993" spans="1:5">
      <c r="A993" s="19">
        <v>24667</v>
      </c>
      <c r="B993" s="19">
        <v>50</v>
      </c>
      <c r="C993" s="19">
        <v>2000</v>
      </c>
      <c r="D993" s="19">
        <v>51550</v>
      </c>
      <c r="E993" s="19">
        <f t="shared" si="15"/>
        <v>25</v>
      </c>
    </row>
    <row r="994" spans="1:5">
      <c r="A994" s="19">
        <v>24692</v>
      </c>
      <c r="B994" s="19">
        <v>50</v>
      </c>
      <c r="C994" s="19">
        <v>2000</v>
      </c>
      <c r="D994" s="19">
        <v>51600</v>
      </c>
      <c r="E994" s="19">
        <f t="shared" si="15"/>
        <v>25</v>
      </c>
    </row>
    <row r="995" spans="1:5">
      <c r="A995" s="19">
        <v>24717</v>
      </c>
      <c r="B995" s="19">
        <v>50</v>
      </c>
      <c r="C995" s="19">
        <v>2000</v>
      </c>
      <c r="D995" s="19">
        <v>51650</v>
      </c>
      <c r="E995" s="19">
        <f t="shared" si="15"/>
        <v>25</v>
      </c>
    </row>
    <row r="996" spans="1:5">
      <c r="A996" s="19">
        <v>24742</v>
      </c>
      <c r="B996" s="19">
        <v>50</v>
      </c>
      <c r="C996" s="19">
        <v>2000</v>
      </c>
      <c r="D996" s="19">
        <v>51700</v>
      </c>
      <c r="E996" s="19">
        <f t="shared" si="15"/>
        <v>25</v>
      </c>
    </row>
    <row r="997" spans="1:5">
      <c r="A997" s="19">
        <v>24767</v>
      </c>
      <c r="B997" s="19">
        <v>50</v>
      </c>
      <c r="C997" s="19">
        <v>2000</v>
      </c>
      <c r="D997" s="19">
        <v>51750</v>
      </c>
      <c r="E997" s="19">
        <f t="shared" si="15"/>
        <v>25</v>
      </c>
    </row>
    <row r="998" spans="1:5">
      <c r="A998" s="19">
        <v>24792</v>
      </c>
      <c r="B998" s="19">
        <v>50</v>
      </c>
      <c r="C998" s="19">
        <v>2000</v>
      </c>
      <c r="D998" s="19">
        <v>51800</v>
      </c>
      <c r="E998" s="19">
        <f t="shared" si="15"/>
        <v>25</v>
      </c>
    </row>
    <row r="999" spans="1:5">
      <c r="A999" s="19">
        <v>24817</v>
      </c>
      <c r="B999" s="19">
        <v>50</v>
      </c>
      <c r="C999" s="19">
        <v>2000</v>
      </c>
      <c r="D999" s="19">
        <v>51850</v>
      </c>
      <c r="E999" s="19">
        <f t="shared" si="15"/>
        <v>25</v>
      </c>
    </row>
    <row r="1000" spans="1:5">
      <c r="A1000" s="19">
        <v>24842</v>
      </c>
      <c r="B1000" s="19">
        <v>50</v>
      </c>
      <c r="C1000" s="19">
        <v>2000</v>
      </c>
      <c r="D1000" s="19">
        <v>51900</v>
      </c>
      <c r="E1000" s="19">
        <f t="shared" si="15"/>
        <v>25</v>
      </c>
    </row>
    <row r="1001" spans="1:5">
      <c r="A1001" s="19">
        <v>24867</v>
      </c>
      <c r="B1001" s="19">
        <v>50</v>
      </c>
      <c r="C1001" s="19">
        <v>2000</v>
      </c>
      <c r="D1001" s="19">
        <v>51950</v>
      </c>
      <c r="E1001" s="19">
        <f t="shared" si="15"/>
        <v>25</v>
      </c>
    </row>
    <row r="1002" spans="1:5">
      <c r="A1002" s="19">
        <v>24892</v>
      </c>
      <c r="B1002" s="19">
        <v>50</v>
      </c>
      <c r="C1002" s="19">
        <v>2000</v>
      </c>
      <c r="D1002" s="19">
        <v>52000</v>
      </c>
      <c r="E1002" s="19">
        <f t="shared" si="15"/>
        <v>25</v>
      </c>
    </row>
    <row r="1003" spans="1:5">
      <c r="A1003" s="19">
        <v>24917</v>
      </c>
      <c r="B1003" s="19">
        <v>50</v>
      </c>
      <c r="C1003" s="19">
        <v>2000</v>
      </c>
      <c r="D1003" s="19">
        <v>52050</v>
      </c>
      <c r="E1003" s="19">
        <f t="shared" si="15"/>
        <v>25</v>
      </c>
    </row>
    <row r="1004" spans="1:5">
      <c r="A1004" s="19">
        <v>24942</v>
      </c>
      <c r="B1004" s="19">
        <v>50</v>
      </c>
      <c r="C1004" s="19">
        <v>2000</v>
      </c>
      <c r="D1004" s="19">
        <v>52100</v>
      </c>
      <c r="E1004" s="19">
        <f t="shared" si="15"/>
        <v>25</v>
      </c>
    </row>
    <row r="1005" spans="1:5">
      <c r="A1005" s="19">
        <v>24967</v>
      </c>
      <c r="B1005" s="19">
        <v>50</v>
      </c>
      <c r="C1005" s="19">
        <v>2000</v>
      </c>
      <c r="D1005" s="19">
        <v>52150</v>
      </c>
      <c r="E1005" s="19">
        <f t="shared" si="15"/>
        <v>25</v>
      </c>
    </row>
    <row r="1006" spans="1:5">
      <c r="A1006" s="19">
        <v>24992</v>
      </c>
      <c r="B1006" s="19">
        <v>50</v>
      </c>
      <c r="C1006" s="19">
        <v>2000</v>
      </c>
      <c r="D1006" s="19">
        <v>52200</v>
      </c>
      <c r="E1006" s="19">
        <f t="shared" si="15"/>
        <v>25</v>
      </c>
    </row>
    <row r="1007" spans="1:5">
      <c r="A1007" s="19">
        <v>25017</v>
      </c>
      <c r="B1007" s="19">
        <v>50</v>
      </c>
      <c r="C1007" s="19">
        <v>2000</v>
      </c>
      <c r="D1007" s="19">
        <v>52250</v>
      </c>
      <c r="E1007" s="19">
        <f t="shared" si="15"/>
        <v>25</v>
      </c>
    </row>
    <row r="1008" spans="1:5">
      <c r="A1008" s="19">
        <v>25042</v>
      </c>
      <c r="B1008" s="19">
        <v>50</v>
      </c>
      <c r="C1008" s="19">
        <v>2000</v>
      </c>
      <c r="D1008" s="19">
        <v>52300</v>
      </c>
      <c r="E1008" s="19">
        <f t="shared" si="15"/>
        <v>25</v>
      </c>
    </row>
    <row r="1009" spans="1:5">
      <c r="A1009" s="19">
        <v>25067</v>
      </c>
      <c r="B1009" s="19">
        <v>50</v>
      </c>
      <c r="C1009" s="19">
        <v>2000</v>
      </c>
      <c r="D1009" s="19">
        <v>52350</v>
      </c>
      <c r="E1009" s="19">
        <f t="shared" si="15"/>
        <v>25</v>
      </c>
    </row>
    <row r="1010" spans="1:5">
      <c r="A1010" s="19">
        <v>25092</v>
      </c>
      <c r="B1010" s="19">
        <v>50</v>
      </c>
      <c r="C1010" s="19">
        <v>2000</v>
      </c>
      <c r="D1010" s="19">
        <v>52400</v>
      </c>
      <c r="E1010" s="19">
        <f t="shared" si="15"/>
        <v>25</v>
      </c>
    </row>
    <row r="1011" spans="1:5">
      <c r="A1011" s="19">
        <v>25117</v>
      </c>
      <c r="B1011" s="19">
        <v>50</v>
      </c>
      <c r="C1011" s="19">
        <v>2000</v>
      </c>
      <c r="D1011" s="19">
        <v>52450</v>
      </c>
      <c r="E1011" s="19">
        <f t="shared" si="15"/>
        <v>25</v>
      </c>
    </row>
    <row r="1012" spans="1:5">
      <c r="A1012" s="19">
        <v>25142</v>
      </c>
      <c r="B1012" s="19">
        <v>50</v>
      </c>
      <c r="C1012" s="19">
        <v>2000</v>
      </c>
      <c r="D1012" s="19">
        <v>52500</v>
      </c>
      <c r="E1012" s="19">
        <f t="shared" si="15"/>
        <v>25</v>
      </c>
    </row>
    <row r="1013" spans="1:5">
      <c r="A1013" s="19">
        <v>25167</v>
      </c>
      <c r="B1013" s="19">
        <v>50</v>
      </c>
      <c r="C1013" s="19">
        <v>2000</v>
      </c>
      <c r="D1013" s="19">
        <v>52550</v>
      </c>
      <c r="E1013" s="19">
        <f t="shared" si="15"/>
        <v>25</v>
      </c>
    </row>
    <row r="1014" spans="1:5">
      <c r="A1014" s="19">
        <v>25192</v>
      </c>
      <c r="B1014" s="19">
        <v>50</v>
      </c>
      <c r="C1014" s="19">
        <v>2000</v>
      </c>
      <c r="D1014" s="19">
        <v>52600</v>
      </c>
      <c r="E1014" s="19">
        <f t="shared" si="15"/>
        <v>25</v>
      </c>
    </row>
    <row r="1015" spans="1:5">
      <c r="A1015" s="19">
        <v>25217</v>
      </c>
      <c r="B1015" s="19">
        <v>50</v>
      </c>
      <c r="C1015" s="19">
        <v>2000</v>
      </c>
      <c r="D1015" s="19">
        <v>52650</v>
      </c>
      <c r="E1015" s="19">
        <f t="shared" si="15"/>
        <v>25</v>
      </c>
    </row>
    <row r="1016" spans="1:5">
      <c r="A1016" s="19">
        <v>25242</v>
      </c>
      <c r="B1016" s="19">
        <v>50</v>
      </c>
      <c r="C1016" s="19">
        <v>2000</v>
      </c>
      <c r="D1016" s="19">
        <v>52700</v>
      </c>
      <c r="E1016" s="19">
        <f t="shared" si="15"/>
        <v>25</v>
      </c>
    </row>
    <row r="1017" spans="1:5">
      <c r="A1017" s="19">
        <v>25267</v>
      </c>
      <c r="B1017" s="19">
        <v>50</v>
      </c>
      <c r="C1017" s="19">
        <v>2000</v>
      </c>
      <c r="D1017" s="19">
        <v>52750</v>
      </c>
      <c r="E1017" s="19">
        <f t="shared" si="15"/>
        <v>25</v>
      </c>
    </row>
    <row r="1018" spans="1:5">
      <c r="A1018" s="19">
        <v>25292</v>
      </c>
      <c r="B1018" s="19">
        <v>50</v>
      </c>
      <c r="C1018" s="19">
        <v>2000</v>
      </c>
      <c r="D1018" s="19">
        <v>52800</v>
      </c>
      <c r="E1018" s="19">
        <f t="shared" si="15"/>
        <v>25</v>
      </c>
    </row>
    <row r="1019" spans="1:5">
      <c r="A1019" s="19">
        <v>25317</v>
      </c>
      <c r="B1019" s="19">
        <v>50</v>
      </c>
      <c r="C1019" s="19">
        <v>2000</v>
      </c>
      <c r="D1019" s="19">
        <v>52850</v>
      </c>
      <c r="E1019" s="19">
        <f t="shared" si="15"/>
        <v>25</v>
      </c>
    </row>
    <row r="1020" spans="1:5">
      <c r="A1020" s="19">
        <v>25342</v>
      </c>
      <c r="B1020" s="19">
        <v>50</v>
      </c>
      <c r="C1020" s="19">
        <v>2000</v>
      </c>
      <c r="D1020" s="19">
        <v>52900</v>
      </c>
      <c r="E1020" s="19">
        <f t="shared" si="15"/>
        <v>25</v>
      </c>
    </row>
    <row r="1021" spans="1:5">
      <c r="A1021" s="19">
        <v>25367</v>
      </c>
      <c r="B1021" s="19">
        <v>50</v>
      </c>
      <c r="C1021" s="19">
        <v>2000</v>
      </c>
      <c r="D1021" s="19">
        <v>52950</v>
      </c>
      <c r="E1021" s="19">
        <f t="shared" si="15"/>
        <v>25</v>
      </c>
    </row>
    <row r="1022" spans="1:5">
      <c r="A1022" s="19">
        <v>25392</v>
      </c>
      <c r="B1022" s="19">
        <v>50</v>
      </c>
      <c r="C1022" s="19">
        <v>2000</v>
      </c>
      <c r="D1022" s="19">
        <v>53000</v>
      </c>
      <c r="E1022" s="19">
        <f t="shared" si="15"/>
        <v>25</v>
      </c>
    </row>
    <row r="1023" spans="1:5">
      <c r="A1023" s="19">
        <v>25417</v>
      </c>
      <c r="B1023" s="19">
        <v>50</v>
      </c>
      <c r="C1023" s="19">
        <v>2000</v>
      </c>
      <c r="D1023" s="19">
        <v>53050</v>
      </c>
      <c r="E1023" s="19">
        <f t="shared" si="15"/>
        <v>25</v>
      </c>
    </row>
    <row r="1024" spans="1:5">
      <c r="A1024" s="19">
        <v>25442</v>
      </c>
      <c r="B1024" s="19">
        <v>50</v>
      </c>
      <c r="C1024" s="19">
        <v>2000</v>
      </c>
      <c r="D1024" s="19">
        <v>53100</v>
      </c>
      <c r="E1024" s="19">
        <f t="shared" si="15"/>
        <v>25</v>
      </c>
    </row>
    <row r="1025" spans="1:5">
      <c r="A1025" s="19">
        <v>25467</v>
      </c>
      <c r="B1025" s="19">
        <v>50</v>
      </c>
      <c r="C1025" s="19">
        <v>2000</v>
      </c>
      <c r="D1025" s="19">
        <v>53150</v>
      </c>
      <c r="E1025" s="19">
        <f t="shared" si="15"/>
        <v>25</v>
      </c>
    </row>
    <row r="1026" spans="1:5">
      <c r="A1026" s="19">
        <v>25492</v>
      </c>
      <c r="B1026" s="19">
        <v>50</v>
      </c>
      <c r="C1026" s="19">
        <v>2000</v>
      </c>
      <c r="D1026" s="19">
        <v>53200</v>
      </c>
      <c r="E1026" s="19">
        <f t="shared" si="15"/>
        <v>25</v>
      </c>
    </row>
    <row r="1027" spans="1:5">
      <c r="A1027" s="19">
        <v>25517</v>
      </c>
      <c r="B1027" s="19">
        <v>50</v>
      </c>
      <c r="C1027" s="19">
        <v>2000</v>
      </c>
      <c r="D1027" s="19">
        <v>53250</v>
      </c>
      <c r="E1027" s="19">
        <f t="shared" si="15"/>
        <v>25</v>
      </c>
    </row>
    <row r="1028" spans="1:5">
      <c r="A1028" s="19">
        <v>25542</v>
      </c>
      <c r="B1028" s="19">
        <v>50</v>
      </c>
      <c r="C1028" s="19">
        <v>2000</v>
      </c>
      <c r="D1028" s="19">
        <v>53300</v>
      </c>
      <c r="E1028" s="19">
        <f t="shared" ref="E1028:E1091" si="16">A1028-A1027</f>
        <v>25</v>
      </c>
    </row>
    <row r="1029" spans="1:5">
      <c r="A1029" s="19">
        <v>25567</v>
      </c>
      <c r="B1029" s="19">
        <v>50</v>
      </c>
      <c r="C1029" s="19">
        <v>2000</v>
      </c>
      <c r="D1029" s="19">
        <v>53350</v>
      </c>
      <c r="E1029" s="19">
        <f t="shared" si="16"/>
        <v>25</v>
      </c>
    </row>
    <row r="1030" spans="1:5">
      <c r="A1030" s="19">
        <v>25592</v>
      </c>
      <c r="B1030" s="19">
        <v>50</v>
      </c>
      <c r="C1030" s="19">
        <v>2000</v>
      </c>
      <c r="D1030" s="19">
        <v>53400</v>
      </c>
      <c r="E1030" s="19">
        <f t="shared" si="16"/>
        <v>25</v>
      </c>
    </row>
    <row r="1031" spans="1:5">
      <c r="A1031" s="19">
        <v>25617</v>
      </c>
      <c r="B1031" s="19">
        <v>50</v>
      </c>
      <c r="C1031" s="19">
        <v>2000</v>
      </c>
      <c r="D1031" s="19">
        <v>53450</v>
      </c>
      <c r="E1031" s="19">
        <f t="shared" si="16"/>
        <v>25</v>
      </c>
    </row>
    <row r="1032" spans="1:5">
      <c r="A1032" s="19">
        <v>25642</v>
      </c>
      <c r="B1032" s="19">
        <v>50</v>
      </c>
      <c r="C1032" s="19">
        <v>2000</v>
      </c>
      <c r="D1032" s="19">
        <v>53500</v>
      </c>
      <c r="E1032" s="19">
        <f t="shared" si="16"/>
        <v>25</v>
      </c>
    </row>
    <row r="1033" spans="1:5">
      <c r="A1033" s="19">
        <v>25667</v>
      </c>
      <c r="B1033" s="19">
        <v>50</v>
      </c>
      <c r="C1033" s="19">
        <v>2000</v>
      </c>
      <c r="D1033" s="19">
        <v>53550</v>
      </c>
      <c r="E1033" s="19">
        <f t="shared" si="16"/>
        <v>25</v>
      </c>
    </row>
    <row r="1034" spans="1:5">
      <c r="A1034" s="19">
        <v>25692</v>
      </c>
      <c r="B1034" s="19">
        <v>50</v>
      </c>
      <c r="C1034" s="19">
        <v>2000</v>
      </c>
      <c r="D1034" s="19">
        <v>53600</v>
      </c>
      <c r="E1034" s="19">
        <f t="shared" si="16"/>
        <v>25</v>
      </c>
    </row>
    <row r="1035" spans="1:5">
      <c r="A1035" s="19">
        <v>25717</v>
      </c>
      <c r="B1035" s="19">
        <v>50</v>
      </c>
      <c r="C1035" s="19">
        <v>2000</v>
      </c>
      <c r="D1035" s="19">
        <v>53650</v>
      </c>
      <c r="E1035" s="19">
        <f t="shared" si="16"/>
        <v>25</v>
      </c>
    </row>
    <row r="1036" spans="1:5">
      <c r="A1036" s="19">
        <v>25742</v>
      </c>
      <c r="B1036" s="19">
        <v>50</v>
      </c>
      <c r="C1036" s="19">
        <v>2000</v>
      </c>
      <c r="D1036" s="19">
        <v>53700</v>
      </c>
      <c r="E1036" s="19">
        <f t="shared" si="16"/>
        <v>25</v>
      </c>
    </row>
    <row r="1037" spans="1:5">
      <c r="A1037" s="19">
        <v>25767</v>
      </c>
      <c r="B1037" s="19">
        <v>50</v>
      </c>
      <c r="C1037" s="19">
        <v>2000</v>
      </c>
      <c r="D1037" s="19">
        <v>53750</v>
      </c>
      <c r="E1037" s="19">
        <f t="shared" si="16"/>
        <v>25</v>
      </c>
    </row>
    <row r="1038" spans="1:5">
      <c r="A1038" s="19">
        <v>25792</v>
      </c>
      <c r="B1038" s="19">
        <v>50</v>
      </c>
      <c r="C1038" s="19">
        <v>2000</v>
      </c>
      <c r="D1038" s="19">
        <v>53800</v>
      </c>
      <c r="E1038" s="19">
        <f t="shared" si="16"/>
        <v>25</v>
      </c>
    </row>
    <row r="1039" spans="1:5">
      <c r="A1039" s="19">
        <v>25817</v>
      </c>
      <c r="B1039" s="19">
        <v>50</v>
      </c>
      <c r="C1039" s="19">
        <v>2000</v>
      </c>
      <c r="D1039" s="19">
        <v>53850</v>
      </c>
      <c r="E1039" s="19">
        <f t="shared" si="16"/>
        <v>25</v>
      </c>
    </row>
    <row r="1040" spans="1:5">
      <c r="A1040" s="19">
        <v>25842</v>
      </c>
      <c r="B1040" s="19">
        <v>50</v>
      </c>
      <c r="C1040" s="19">
        <v>2000</v>
      </c>
      <c r="D1040" s="19">
        <v>53900</v>
      </c>
      <c r="E1040" s="19">
        <f t="shared" si="16"/>
        <v>25</v>
      </c>
    </row>
    <row r="1041" spans="1:5">
      <c r="A1041" s="19">
        <v>25867</v>
      </c>
      <c r="B1041" s="19">
        <v>50</v>
      </c>
      <c r="C1041" s="19">
        <v>2000</v>
      </c>
      <c r="D1041" s="19">
        <v>53950</v>
      </c>
      <c r="E1041" s="19">
        <f t="shared" si="16"/>
        <v>25</v>
      </c>
    </row>
    <row r="1042" spans="1:5">
      <c r="A1042" s="19">
        <v>25892</v>
      </c>
      <c r="B1042" s="19">
        <v>50</v>
      </c>
      <c r="C1042" s="19">
        <v>2000</v>
      </c>
      <c r="D1042" s="19">
        <v>54000</v>
      </c>
      <c r="E1042" s="19">
        <f t="shared" si="16"/>
        <v>25</v>
      </c>
    </row>
    <row r="1043" spans="1:5">
      <c r="A1043" s="19">
        <v>25917</v>
      </c>
      <c r="B1043" s="19">
        <v>50</v>
      </c>
      <c r="C1043" s="19">
        <v>2000</v>
      </c>
      <c r="D1043" s="19">
        <v>54050</v>
      </c>
      <c r="E1043" s="19">
        <f t="shared" si="16"/>
        <v>25</v>
      </c>
    </row>
    <row r="1044" spans="1:5">
      <c r="A1044" s="19">
        <v>25942</v>
      </c>
      <c r="B1044" s="19">
        <v>50</v>
      </c>
      <c r="C1044" s="19">
        <v>2000</v>
      </c>
      <c r="D1044" s="19">
        <v>54100</v>
      </c>
      <c r="E1044" s="19">
        <f t="shared" si="16"/>
        <v>25</v>
      </c>
    </row>
    <row r="1045" spans="1:5">
      <c r="A1045" s="19">
        <v>25967</v>
      </c>
      <c r="B1045" s="19">
        <v>50</v>
      </c>
      <c r="C1045" s="19">
        <v>2000</v>
      </c>
      <c r="D1045" s="19">
        <v>54150</v>
      </c>
      <c r="E1045" s="19">
        <f t="shared" si="16"/>
        <v>25</v>
      </c>
    </row>
    <row r="1046" spans="1:5">
      <c r="A1046" s="19">
        <v>25992</v>
      </c>
      <c r="B1046" s="19">
        <v>50</v>
      </c>
      <c r="C1046" s="19">
        <v>2000</v>
      </c>
      <c r="D1046" s="19">
        <v>54200</v>
      </c>
      <c r="E1046" s="19">
        <f t="shared" si="16"/>
        <v>25</v>
      </c>
    </row>
    <row r="1047" spans="1:5">
      <c r="A1047" s="19">
        <v>26017</v>
      </c>
      <c r="B1047" s="19">
        <v>50</v>
      </c>
      <c r="C1047" s="19">
        <v>2000</v>
      </c>
      <c r="D1047" s="19">
        <v>54250</v>
      </c>
      <c r="E1047" s="19">
        <f t="shared" si="16"/>
        <v>25</v>
      </c>
    </row>
    <row r="1048" spans="1:5">
      <c r="A1048" s="19">
        <v>26042</v>
      </c>
      <c r="B1048" s="19">
        <v>50</v>
      </c>
      <c r="C1048" s="19">
        <v>2000</v>
      </c>
      <c r="D1048" s="19">
        <v>54300</v>
      </c>
      <c r="E1048" s="19">
        <f t="shared" si="16"/>
        <v>25</v>
      </c>
    </row>
    <row r="1049" spans="1:5">
      <c r="A1049" s="19">
        <v>26067</v>
      </c>
      <c r="B1049" s="19">
        <v>50</v>
      </c>
      <c r="C1049" s="19">
        <v>2000</v>
      </c>
      <c r="D1049" s="19">
        <v>54350</v>
      </c>
      <c r="E1049" s="19">
        <f t="shared" si="16"/>
        <v>25</v>
      </c>
    </row>
    <row r="1050" spans="1:5">
      <c r="A1050" s="19">
        <v>26092</v>
      </c>
      <c r="B1050" s="19">
        <v>50</v>
      </c>
      <c r="C1050" s="19">
        <v>2000</v>
      </c>
      <c r="D1050" s="19">
        <v>54400</v>
      </c>
      <c r="E1050" s="19">
        <f t="shared" si="16"/>
        <v>25</v>
      </c>
    </row>
    <row r="1051" spans="1:5">
      <c r="A1051" s="19">
        <v>26117</v>
      </c>
      <c r="B1051" s="19">
        <v>50</v>
      </c>
      <c r="C1051" s="19">
        <v>2000</v>
      </c>
      <c r="D1051" s="19">
        <v>54450</v>
      </c>
      <c r="E1051" s="19">
        <f t="shared" si="16"/>
        <v>25</v>
      </c>
    </row>
    <row r="1052" spans="1:5">
      <c r="A1052" s="19">
        <v>26142</v>
      </c>
      <c r="B1052" s="19">
        <v>50</v>
      </c>
      <c r="C1052" s="19">
        <v>2000</v>
      </c>
      <c r="D1052" s="19">
        <v>54500</v>
      </c>
      <c r="E1052" s="19">
        <f t="shared" si="16"/>
        <v>25</v>
      </c>
    </row>
    <row r="1053" spans="1:5">
      <c r="A1053" s="19">
        <v>26167</v>
      </c>
      <c r="B1053" s="19">
        <v>50</v>
      </c>
      <c r="C1053" s="19">
        <v>2000</v>
      </c>
      <c r="D1053" s="19">
        <v>54550</v>
      </c>
      <c r="E1053" s="19">
        <f t="shared" si="16"/>
        <v>25</v>
      </c>
    </row>
    <row r="1054" spans="1:5">
      <c r="A1054" s="19">
        <v>26192</v>
      </c>
      <c r="B1054" s="19">
        <v>50</v>
      </c>
      <c r="C1054" s="19">
        <v>2000</v>
      </c>
      <c r="D1054" s="19">
        <v>54600</v>
      </c>
      <c r="E1054" s="19">
        <f t="shared" si="16"/>
        <v>25</v>
      </c>
    </row>
    <row r="1055" spans="1:5">
      <c r="A1055" s="19">
        <v>26217</v>
      </c>
      <c r="B1055" s="19">
        <v>50</v>
      </c>
      <c r="C1055" s="19">
        <v>2000</v>
      </c>
      <c r="D1055" s="19">
        <v>54650</v>
      </c>
      <c r="E1055" s="19">
        <f t="shared" si="16"/>
        <v>25</v>
      </c>
    </row>
    <row r="1056" spans="1:5">
      <c r="A1056" s="19">
        <v>26242</v>
      </c>
      <c r="B1056" s="19">
        <v>50</v>
      </c>
      <c r="C1056" s="19">
        <v>2000</v>
      </c>
      <c r="D1056" s="19">
        <v>54700</v>
      </c>
      <c r="E1056" s="19">
        <f t="shared" si="16"/>
        <v>25</v>
      </c>
    </row>
    <row r="1057" spans="1:5">
      <c r="A1057" s="19">
        <v>26267</v>
      </c>
      <c r="B1057" s="19">
        <v>50</v>
      </c>
      <c r="C1057" s="19">
        <v>2000</v>
      </c>
      <c r="D1057" s="19">
        <v>54750</v>
      </c>
      <c r="E1057" s="19">
        <f t="shared" si="16"/>
        <v>25</v>
      </c>
    </row>
    <row r="1058" spans="1:5">
      <c r="A1058" s="19">
        <v>26292</v>
      </c>
      <c r="B1058" s="19">
        <v>50</v>
      </c>
      <c r="C1058" s="19">
        <v>2000</v>
      </c>
      <c r="D1058" s="19">
        <v>54800</v>
      </c>
      <c r="E1058" s="19">
        <f t="shared" si="16"/>
        <v>25</v>
      </c>
    </row>
    <row r="1059" spans="1:5">
      <c r="A1059" s="19">
        <v>26317</v>
      </c>
      <c r="B1059" s="19">
        <v>50</v>
      </c>
      <c r="C1059" s="19">
        <v>2000</v>
      </c>
      <c r="D1059" s="19">
        <v>54850</v>
      </c>
      <c r="E1059" s="19">
        <f t="shared" si="16"/>
        <v>25</v>
      </c>
    </row>
    <row r="1060" spans="1:5">
      <c r="A1060" s="19">
        <v>26342</v>
      </c>
      <c r="B1060" s="19">
        <v>50</v>
      </c>
      <c r="C1060" s="19">
        <v>2000</v>
      </c>
      <c r="D1060" s="19">
        <v>54900</v>
      </c>
      <c r="E1060" s="19">
        <f t="shared" si="16"/>
        <v>25</v>
      </c>
    </row>
    <row r="1061" spans="1:5">
      <c r="A1061" s="19">
        <v>26367</v>
      </c>
      <c r="B1061" s="19">
        <v>50</v>
      </c>
      <c r="C1061" s="19">
        <v>2000</v>
      </c>
      <c r="D1061" s="19">
        <v>54950</v>
      </c>
      <c r="E1061" s="19">
        <f t="shared" si="16"/>
        <v>25</v>
      </c>
    </row>
    <row r="1062" spans="1:5">
      <c r="A1062" s="19">
        <v>26392</v>
      </c>
      <c r="B1062" s="19">
        <v>50</v>
      </c>
      <c r="C1062" s="19">
        <v>2000</v>
      </c>
      <c r="D1062" s="19">
        <v>55000</v>
      </c>
      <c r="E1062" s="19">
        <f t="shared" si="16"/>
        <v>25</v>
      </c>
    </row>
    <row r="1063" spans="1:5">
      <c r="A1063" s="19">
        <v>26417</v>
      </c>
      <c r="B1063" s="19">
        <v>50</v>
      </c>
      <c r="C1063" s="19">
        <v>2000</v>
      </c>
      <c r="D1063" s="19">
        <v>55050</v>
      </c>
      <c r="E1063" s="19">
        <f t="shared" si="16"/>
        <v>25</v>
      </c>
    </row>
    <row r="1064" spans="1:5">
      <c r="A1064" s="19">
        <v>26442</v>
      </c>
      <c r="B1064" s="19">
        <v>50</v>
      </c>
      <c r="C1064" s="19">
        <v>2000</v>
      </c>
      <c r="D1064" s="19">
        <v>55100</v>
      </c>
      <c r="E1064" s="19">
        <f t="shared" si="16"/>
        <v>25</v>
      </c>
    </row>
    <row r="1065" spans="1:5">
      <c r="A1065" s="19">
        <v>26467</v>
      </c>
      <c r="B1065" s="19">
        <v>50</v>
      </c>
      <c r="C1065" s="19">
        <v>2000</v>
      </c>
      <c r="D1065" s="19">
        <v>55150</v>
      </c>
      <c r="E1065" s="19">
        <f t="shared" si="16"/>
        <v>25</v>
      </c>
    </row>
    <row r="1066" spans="1:5">
      <c r="A1066" s="19">
        <v>26492</v>
      </c>
      <c r="B1066" s="19">
        <v>50</v>
      </c>
      <c r="C1066" s="19">
        <v>2000</v>
      </c>
      <c r="D1066" s="19">
        <v>55200</v>
      </c>
      <c r="E1066" s="19">
        <f t="shared" si="16"/>
        <v>25</v>
      </c>
    </row>
    <row r="1067" spans="1:5">
      <c r="A1067" s="19">
        <v>26517</v>
      </c>
      <c r="B1067" s="19">
        <v>50</v>
      </c>
      <c r="C1067" s="19">
        <v>2000</v>
      </c>
      <c r="D1067" s="19">
        <v>55250</v>
      </c>
      <c r="E1067" s="19">
        <f t="shared" si="16"/>
        <v>25</v>
      </c>
    </row>
    <row r="1068" spans="1:5">
      <c r="A1068" s="19">
        <v>26542</v>
      </c>
      <c r="B1068" s="19">
        <v>50</v>
      </c>
      <c r="C1068" s="19">
        <v>2000</v>
      </c>
      <c r="D1068" s="19">
        <v>55300</v>
      </c>
      <c r="E1068" s="19">
        <f t="shared" si="16"/>
        <v>25</v>
      </c>
    </row>
    <row r="1069" spans="1:5">
      <c r="A1069" s="19">
        <v>26567</v>
      </c>
      <c r="B1069" s="19">
        <v>50</v>
      </c>
      <c r="C1069" s="19">
        <v>2000</v>
      </c>
      <c r="D1069" s="19">
        <v>55350</v>
      </c>
      <c r="E1069" s="19">
        <f t="shared" si="16"/>
        <v>25</v>
      </c>
    </row>
    <row r="1070" spans="1:5">
      <c r="A1070" s="19">
        <v>26592</v>
      </c>
      <c r="B1070" s="19">
        <v>50</v>
      </c>
      <c r="C1070" s="19">
        <v>2000</v>
      </c>
      <c r="D1070" s="19">
        <v>55400</v>
      </c>
      <c r="E1070" s="19">
        <f t="shared" si="16"/>
        <v>25</v>
      </c>
    </row>
    <row r="1071" spans="1:5">
      <c r="A1071" s="19">
        <v>26617</v>
      </c>
      <c r="B1071" s="19">
        <v>50</v>
      </c>
      <c r="C1071" s="19">
        <v>2000</v>
      </c>
      <c r="D1071" s="19">
        <v>55450</v>
      </c>
      <c r="E1071" s="19">
        <f t="shared" si="16"/>
        <v>25</v>
      </c>
    </row>
    <row r="1072" spans="1:5">
      <c r="A1072" s="19">
        <v>26642</v>
      </c>
      <c r="B1072" s="19">
        <v>50</v>
      </c>
      <c r="C1072" s="19">
        <v>2000</v>
      </c>
      <c r="D1072" s="19">
        <v>55500</v>
      </c>
      <c r="E1072" s="19">
        <f t="shared" si="16"/>
        <v>25</v>
      </c>
    </row>
    <row r="1073" spans="1:5">
      <c r="A1073" s="19">
        <v>26667</v>
      </c>
      <c r="B1073" s="19">
        <v>50</v>
      </c>
      <c r="C1073" s="19">
        <v>2000</v>
      </c>
      <c r="D1073" s="19">
        <v>55550</v>
      </c>
      <c r="E1073" s="19">
        <f t="shared" si="16"/>
        <v>25</v>
      </c>
    </row>
    <row r="1074" spans="1:5">
      <c r="A1074" s="19">
        <v>26692</v>
      </c>
      <c r="B1074" s="19">
        <v>50</v>
      </c>
      <c r="C1074" s="19">
        <v>2000</v>
      </c>
      <c r="D1074" s="19">
        <v>55600</v>
      </c>
      <c r="E1074" s="19">
        <f t="shared" si="16"/>
        <v>25</v>
      </c>
    </row>
    <row r="1075" spans="1:5">
      <c r="A1075" s="19">
        <v>26717</v>
      </c>
      <c r="B1075" s="19">
        <v>50</v>
      </c>
      <c r="C1075" s="19">
        <v>2000</v>
      </c>
      <c r="D1075" s="19">
        <v>55650</v>
      </c>
      <c r="E1075" s="19">
        <f t="shared" si="16"/>
        <v>25</v>
      </c>
    </row>
    <row r="1076" spans="1:5">
      <c r="A1076" s="19">
        <v>26742</v>
      </c>
      <c r="B1076" s="19">
        <v>50</v>
      </c>
      <c r="C1076" s="19">
        <v>2000</v>
      </c>
      <c r="D1076" s="19">
        <v>55700</v>
      </c>
      <c r="E1076" s="19">
        <f t="shared" si="16"/>
        <v>25</v>
      </c>
    </row>
    <row r="1077" spans="1:5">
      <c r="A1077" s="19">
        <v>26767</v>
      </c>
      <c r="B1077" s="19">
        <v>50</v>
      </c>
      <c r="C1077" s="19">
        <v>2000</v>
      </c>
      <c r="D1077" s="19">
        <v>55750</v>
      </c>
      <c r="E1077" s="19">
        <f t="shared" si="16"/>
        <v>25</v>
      </c>
    </row>
    <row r="1078" spans="1:5">
      <c r="A1078" s="19">
        <v>26792</v>
      </c>
      <c r="B1078" s="19">
        <v>50</v>
      </c>
      <c r="C1078" s="19">
        <v>2000</v>
      </c>
      <c r="D1078" s="19">
        <v>55800</v>
      </c>
      <c r="E1078" s="19">
        <f t="shared" si="16"/>
        <v>25</v>
      </c>
    </row>
    <row r="1079" spans="1:5">
      <c r="A1079" s="19">
        <v>26817</v>
      </c>
      <c r="B1079" s="19">
        <v>50</v>
      </c>
      <c r="C1079" s="19">
        <v>2000</v>
      </c>
      <c r="D1079" s="19">
        <v>55850</v>
      </c>
      <c r="E1079" s="19">
        <f t="shared" si="16"/>
        <v>25</v>
      </c>
    </row>
    <row r="1080" spans="1:5">
      <c r="A1080" s="19">
        <v>26842</v>
      </c>
      <c r="B1080" s="19">
        <v>50</v>
      </c>
      <c r="C1080" s="19">
        <v>2000</v>
      </c>
      <c r="D1080" s="19">
        <v>55900</v>
      </c>
      <c r="E1080" s="19">
        <f t="shared" si="16"/>
        <v>25</v>
      </c>
    </row>
    <row r="1081" spans="1:5">
      <c r="A1081" s="19">
        <v>26867</v>
      </c>
      <c r="B1081" s="19">
        <v>50</v>
      </c>
      <c r="C1081" s="19">
        <v>2000</v>
      </c>
      <c r="D1081" s="19">
        <v>55950</v>
      </c>
      <c r="E1081" s="19">
        <f t="shared" si="16"/>
        <v>25</v>
      </c>
    </row>
    <row r="1082" spans="1:5">
      <c r="A1082" s="19">
        <v>26892</v>
      </c>
      <c r="B1082" s="19">
        <v>50</v>
      </c>
      <c r="C1082" s="19">
        <v>2000</v>
      </c>
      <c r="D1082" s="19">
        <v>56000</v>
      </c>
      <c r="E1082" s="19">
        <f t="shared" si="16"/>
        <v>25</v>
      </c>
    </row>
    <row r="1083" spans="1:5">
      <c r="A1083" s="19">
        <v>26917</v>
      </c>
      <c r="B1083" s="19">
        <v>50</v>
      </c>
      <c r="C1083" s="19">
        <v>2000</v>
      </c>
      <c r="D1083" s="19">
        <v>56050</v>
      </c>
      <c r="E1083" s="19">
        <f t="shared" si="16"/>
        <v>25</v>
      </c>
    </row>
    <row r="1084" spans="1:5">
      <c r="A1084" s="19">
        <v>26942</v>
      </c>
      <c r="B1084" s="19">
        <v>50</v>
      </c>
      <c r="C1084" s="19">
        <v>2000</v>
      </c>
      <c r="D1084" s="19">
        <v>56100</v>
      </c>
      <c r="E1084" s="19">
        <f t="shared" si="16"/>
        <v>25</v>
      </c>
    </row>
    <row r="1085" spans="1:5">
      <c r="A1085" s="19">
        <v>26967</v>
      </c>
      <c r="B1085" s="19">
        <v>50</v>
      </c>
      <c r="C1085" s="19">
        <v>2000</v>
      </c>
      <c r="D1085" s="19">
        <v>56150</v>
      </c>
      <c r="E1085" s="19">
        <f t="shared" si="16"/>
        <v>25</v>
      </c>
    </row>
    <row r="1086" spans="1:5">
      <c r="A1086" s="19">
        <v>26992</v>
      </c>
      <c r="B1086" s="19">
        <v>50</v>
      </c>
      <c r="C1086" s="19">
        <v>2000</v>
      </c>
      <c r="D1086" s="19">
        <v>56200</v>
      </c>
      <c r="E1086" s="19">
        <f t="shared" si="16"/>
        <v>25</v>
      </c>
    </row>
    <row r="1087" spans="1:5">
      <c r="A1087" s="19">
        <v>27017</v>
      </c>
      <c r="B1087" s="19">
        <v>50</v>
      </c>
      <c r="C1087" s="19">
        <v>2000</v>
      </c>
      <c r="D1087" s="19">
        <v>56250</v>
      </c>
      <c r="E1087" s="19">
        <f t="shared" si="16"/>
        <v>25</v>
      </c>
    </row>
    <row r="1088" spans="1:5">
      <c r="A1088" s="19">
        <v>27042</v>
      </c>
      <c r="B1088" s="19">
        <v>50</v>
      </c>
      <c r="C1088" s="19">
        <v>2000</v>
      </c>
      <c r="D1088" s="19">
        <v>56300</v>
      </c>
      <c r="E1088" s="19">
        <f t="shared" si="16"/>
        <v>25</v>
      </c>
    </row>
    <row r="1089" spans="1:5">
      <c r="A1089" s="19">
        <v>27067</v>
      </c>
      <c r="B1089" s="19">
        <v>50</v>
      </c>
      <c r="C1089" s="19">
        <v>2000</v>
      </c>
      <c r="D1089" s="19">
        <v>56350</v>
      </c>
      <c r="E1089" s="19">
        <f t="shared" si="16"/>
        <v>25</v>
      </c>
    </row>
    <row r="1090" spans="1:5">
      <c r="A1090" s="19">
        <v>27092</v>
      </c>
      <c r="B1090" s="19">
        <v>50</v>
      </c>
      <c r="C1090" s="19">
        <v>2000</v>
      </c>
      <c r="D1090" s="19">
        <v>56400</v>
      </c>
      <c r="E1090" s="19">
        <f t="shared" si="16"/>
        <v>25</v>
      </c>
    </row>
    <row r="1091" spans="1:5">
      <c r="A1091" s="19">
        <v>27117</v>
      </c>
      <c r="B1091" s="19">
        <v>50</v>
      </c>
      <c r="C1091" s="19">
        <v>2000</v>
      </c>
      <c r="D1091" s="19">
        <v>56450</v>
      </c>
      <c r="E1091" s="19">
        <f t="shared" si="16"/>
        <v>25</v>
      </c>
    </row>
    <row r="1092" spans="1:5">
      <c r="A1092" s="19">
        <v>27142</v>
      </c>
      <c r="B1092" s="19">
        <v>50</v>
      </c>
      <c r="C1092" s="19">
        <v>2000</v>
      </c>
      <c r="D1092" s="19">
        <v>56500</v>
      </c>
      <c r="E1092" s="19">
        <f t="shared" ref="E1092:E1121" si="17">A1092-A1091</f>
        <v>25</v>
      </c>
    </row>
    <row r="1093" spans="1:5">
      <c r="A1093" s="19">
        <v>27167</v>
      </c>
      <c r="B1093" s="19">
        <v>50</v>
      </c>
      <c r="C1093" s="19">
        <v>2000</v>
      </c>
      <c r="D1093" s="19">
        <v>56550</v>
      </c>
      <c r="E1093" s="19">
        <f t="shared" si="17"/>
        <v>25</v>
      </c>
    </row>
    <row r="1094" spans="1:5">
      <c r="A1094" s="19">
        <v>27192</v>
      </c>
      <c r="B1094" s="19">
        <v>50</v>
      </c>
      <c r="C1094" s="19">
        <v>2000</v>
      </c>
      <c r="D1094" s="19">
        <v>56600</v>
      </c>
      <c r="E1094" s="19">
        <f t="shared" si="17"/>
        <v>25</v>
      </c>
    </row>
    <row r="1095" spans="1:5">
      <c r="A1095" s="19">
        <v>27217</v>
      </c>
      <c r="B1095" s="19">
        <v>50</v>
      </c>
      <c r="C1095" s="19">
        <v>2000</v>
      </c>
      <c r="D1095" s="19">
        <v>56650</v>
      </c>
      <c r="E1095" s="19">
        <f t="shared" si="17"/>
        <v>25</v>
      </c>
    </row>
    <row r="1096" spans="1:5">
      <c r="A1096" s="19">
        <v>27242</v>
      </c>
      <c r="B1096" s="19">
        <v>50</v>
      </c>
      <c r="C1096" s="19">
        <v>2000</v>
      </c>
      <c r="D1096" s="19">
        <v>56700</v>
      </c>
      <c r="E1096" s="19">
        <f t="shared" si="17"/>
        <v>25</v>
      </c>
    </row>
    <row r="1097" spans="1:5">
      <c r="A1097" s="19">
        <v>27267</v>
      </c>
      <c r="B1097" s="19">
        <v>50</v>
      </c>
      <c r="C1097" s="19">
        <v>2000</v>
      </c>
      <c r="D1097" s="19">
        <v>56750</v>
      </c>
      <c r="E1097" s="19">
        <f t="shared" si="17"/>
        <v>25</v>
      </c>
    </row>
    <row r="1098" spans="1:5">
      <c r="A1098" s="19">
        <v>27292</v>
      </c>
      <c r="B1098" s="19">
        <v>50</v>
      </c>
      <c r="C1098" s="19">
        <v>2000</v>
      </c>
      <c r="D1098" s="19">
        <v>56800</v>
      </c>
      <c r="E1098" s="19">
        <f t="shared" si="17"/>
        <v>25</v>
      </c>
    </row>
    <row r="1099" spans="1:5">
      <c r="A1099" s="19">
        <v>27317</v>
      </c>
      <c r="B1099" s="19">
        <v>50</v>
      </c>
      <c r="C1099" s="19">
        <v>2000</v>
      </c>
      <c r="D1099" s="19">
        <v>56850</v>
      </c>
      <c r="E1099" s="19">
        <f t="shared" si="17"/>
        <v>25</v>
      </c>
    </row>
    <row r="1100" spans="1:5">
      <c r="A1100" s="19">
        <v>27342</v>
      </c>
      <c r="B1100" s="19">
        <v>50</v>
      </c>
      <c r="C1100" s="19">
        <v>2000</v>
      </c>
      <c r="D1100" s="19">
        <v>56900</v>
      </c>
      <c r="E1100" s="19">
        <f t="shared" si="17"/>
        <v>25</v>
      </c>
    </row>
    <row r="1101" spans="1:5">
      <c r="A1101" s="19">
        <v>27367</v>
      </c>
      <c r="B1101" s="19">
        <v>50</v>
      </c>
      <c r="C1101" s="19">
        <v>2000</v>
      </c>
      <c r="D1101" s="19">
        <v>56950</v>
      </c>
      <c r="E1101" s="19">
        <f t="shared" si="17"/>
        <v>25</v>
      </c>
    </row>
    <row r="1102" spans="1:5">
      <c r="A1102" s="19">
        <v>27392</v>
      </c>
      <c r="B1102" s="19">
        <v>50</v>
      </c>
      <c r="C1102" s="19">
        <v>2000</v>
      </c>
      <c r="D1102" s="19">
        <v>57000</v>
      </c>
      <c r="E1102" s="19">
        <f t="shared" si="17"/>
        <v>25</v>
      </c>
    </row>
    <row r="1103" spans="1:5">
      <c r="A1103" s="19">
        <v>27417</v>
      </c>
      <c r="B1103" s="19">
        <v>50</v>
      </c>
      <c r="C1103" s="19">
        <v>2000</v>
      </c>
      <c r="D1103" s="19">
        <v>57050</v>
      </c>
      <c r="E1103" s="19">
        <f t="shared" si="17"/>
        <v>25</v>
      </c>
    </row>
    <row r="1104" spans="1:5">
      <c r="A1104" s="19">
        <v>27442</v>
      </c>
      <c r="B1104" s="19">
        <v>50</v>
      </c>
      <c r="C1104" s="19">
        <v>2000</v>
      </c>
      <c r="D1104" s="19">
        <v>57100</v>
      </c>
      <c r="E1104" s="19">
        <f t="shared" si="17"/>
        <v>25</v>
      </c>
    </row>
    <row r="1105" spans="1:5">
      <c r="A1105" s="19">
        <v>27467</v>
      </c>
      <c r="B1105" s="19">
        <v>50</v>
      </c>
      <c r="C1105" s="19">
        <v>2000</v>
      </c>
      <c r="D1105" s="19">
        <v>57150</v>
      </c>
      <c r="E1105" s="19">
        <f t="shared" si="17"/>
        <v>25</v>
      </c>
    </row>
    <row r="1106" spans="1:5">
      <c r="A1106" s="19">
        <v>27492</v>
      </c>
      <c r="B1106" s="19">
        <v>50</v>
      </c>
      <c r="C1106" s="19">
        <v>2000</v>
      </c>
      <c r="D1106" s="19">
        <v>57200</v>
      </c>
      <c r="E1106" s="19">
        <f t="shared" si="17"/>
        <v>25</v>
      </c>
    </row>
    <row r="1107" spans="1:5">
      <c r="A1107" s="19">
        <v>27517</v>
      </c>
      <c r="B1107" s="19">
        <v>50</v>
      </c>
      <c r="C1107" s="19">
        <v>2000</v>
      </c>
      <c r="D1107" s="19">
        <v>57250</v>
      </c>
      <c r="E1107" s="19">
        <f t="shared" si="17"/>
        <v>25</v>
      </c>
    </row>
    <row r="1108" spans="1:5">
      <c r="A1108" s="19">
        <v>27542</v>
      </c>
      <c r="B1108" s="19">
        <v>50</v>
      </c>
      <c r="C1108" s="19">
        <v>2000</v>
      </c>
      <c r="D1108" s="19">
        <v>57300</v>
      </c>
      <c r="E1108" s="19">
        <f t="shared" si="17"/>
        <v>25</v>
      </c>
    </row>
    <row r="1109" spans="1:5">
      <c r="A1109" s="19">
        <v>27567</v>
      </c>
      <c r="B1109" s="19">
        <v>50</v>
      </c>
      <c r="C1109" s="19">
        <v>2000</v>
      </c>
      <c r="D1109" s="19">
        <v>57350</v>
      </c>
      <c r="E1109" s="19">
        <f t="shared" si="17"/>
        <v>25</v>
      </c>
    </row>
    <row r="1110" spans="1:5">
      <c r="A1110" s="19">
        <v>27592</v>
      </c>
      <c r="B1110" s="19">
        <v>50</v>
      </c>
      <c r="C1110" s="19">
        <v>2000</v>
      </c>
      <c r="D1110" s="19">
        <v>57400</v>
      </c>
      <c r="E1110" s="19">
        <f t="shared" si="17"/>
        <v>25</v>
      </c>
    </row>
    <row r="1111" spans="1:5">
      <c r="A1111" s="19">
        <v>27617</v>
      </c>
      <c r="B1111" s="19">
        <v>50</v>
      </c>
      <c r="C1111" s="19">
        <v>2000</v>
      </c>
      <c r="D1111" s="19">
        <v>57450</v>
      </c>
      <c r="E1111" s="19">
        <f t="shared" si="17"/>
        <v>25</v>
      </c>
    </row>
    <row r="1112" spans="1:5">
      <c r="A1112" s="19">
        <v>27642</v>
      </c>
      <c r="B1112" s="19">
        <v>50</v>
      </c>
      <c r="C1112" s="19">
        <v>2000</v>
      </c>
      <c r="D1112" s="19">
        <v>57500</v>
      </c>
      <c r="E1112" s="19">
        <f t="shared" si="17"/>
        <v>25</v>
      </c>
    </row>
    <row r="1113" spans="1:5">
      <c r="A1113" s="19">
        <v>27667</v>
      </c>
      <c r="B1113" s="19">
        <v>50</v>
      </c>
      <c r="C1113" s="19">
        <v>2000</v>
      </c>
      <c r="D1113" s="19">
        <v>57550</v>
      </c>
      <c r="E1113" s="19">
        <f t="shared" si="17"/>
        <v>25</v>
      </c>
    </row>
    <row r="1114" spans="1:5">
      <c r="A1114" s="19">
        <v>27692</v>
      </c>
      <c r="B1114" s="19">
        <v>50</v>
      </c>
      <c r="C1114" s="19">
        <v>2000</v>
      </c>
      <c r="D1114" s="19">
        <v>57600</v>
      </c>
      <c r="E1114" s="19">
        <f t="shared" si="17"/>
        <v>25</v>
      </c>
    </row>
    <row r="1115" spans="1:5">
      <c r="A1115" s="19">
        <v>27717</v>
      </c>
      <c r="B1115" s="19">
        <v>50</v>
      </c>
      <c r="C1115" s="19">
        <v>2000</v>
      </c>
      <c r="D1115" s="19">
        <v>57650</v>
      </c>
      <c r="E1115" s="19">
        <f t="shared" si="17"/>
        <v>25</v>
      </c>
    </row>
    <row r="1116" spans="1:5">
      <c r="A1116" s="19">
        <v>27742</v>
      </c>
      <c r="B1116" s="19">
        <v>50</v>
      </c>
      <c r="C1116" s="19">
        <v>2000</v>
      </c>
      <c r="D1116" s="19">
        <v>57700</v>
      </c>
      <c r="E1116" s="19">
        <f t="shared" si="17"/>
        <v>25</v>
      </c>
    </row>
    <row r="1117" spans="1:5">
      <c r="A1117" s="19">
        <v>27767</v>
      </c>
      <c r="B1117" s="19">
        <v>50</v>
      </c>
      <c r="C1117" s="19">
        <v>2000</v>
      </c>
      <c r="D1117" s="19">
        <v>57750</v>
      </c>
      <c r="E1117" s="19">
        <f t="shared" si="17"/>
        <v>25</v>
      </c>
    </row>
    <row r="1118" spans="1:5">
      <c r="A1118" s="19">
        <v>27792</v>
      </c>
      <c r="B1118" s="19">
        <v>50</v>
      </c>
      <c r="C1118" s="19">
        <v>2000</v>
      </c>
      <c r="D1118" s="19">
        <v>57800</v>
      </c>
      <c r="E1118" s="19">
        <f t="shared" si="17"/>
        <v>25</v>
      </c>
    </row>
    <row r="1119" spans="1:5">
      <c r="A1119" s="19">
        <v>27817</v>
      </c>
      <c r="B1119" s="19">
        <v>50</v>
      </c>
      <c r="C1119" s="19">
        <v>2000</v>
      </c>
      <c r="D1119" s="19">
        <v>57850</v>
      </c>
      <c r="E1119" s="19">
        <f t="shared" si="17"/>
        <v>25</v>
      </c>
    </row>
    <row r="1120" spans="1:5">
      <c r="A1120" s="19">
        <v>27842</v>
      </c>
      <c r="B1120" s="19">
        <v>50</v>
      </c>
      <c r="C1120" s="19">
        <v>2000</v>
      </c>
      <c r="D1120" s="19">
        <v>57900</v>
      </c>
      <c r="E1120" s="19">
        <f t="shared" si="17"/>
        <v>25</v>
      </c>
    </row>
    <row r="1121" spans="1:5">
      <c r="A1121" s="19">
        <v>27867</v>
      </c>
      <c r="B1121" s="19">
        <v>50</v>
      </c>
      <c r="C1121" s="19">
        <v>2000</v>
      </c>
      <c r="D1121" s="19">
        <v>57950</v>
      </c>
      <c r="E1121" s="19">
        <f t="shared" si="17"/>
        <v>25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E37"/>
  <sheetViews>
    <sheetView workbookViewId="0">
      <selection activeCell="E49" sqref="E49"/>
    </sheetView>
  </sheetViews>
  <sheetFormatPr defaultRowHeight="16.5"/>
  <cols>
    <col min="1" max="2" width="9" style="20"/>
    <col min="3" max="3" width="100.375" style="20" customWidth="1"/>
    <col min="4" max="4" width="9.625" style="20" bestFit="1" customWidth="1"/>
    <col min="5" max="16384" width="9" style="20"/>
  </cols>
  <sheetData>
    <row r="1" spans="1:5">
      <c r="B1" s="2" t="s">
        <v>59</v>
      </c>
      <c r="C1" s="2" t="s">
        <v>60</v>
      </c>
      <c r="D1" s="2" t="s">
        <v>61</v>
      </c>
      <c r="E1" s="2" t="s">
        <v>62</v>
      </c>
    </row>
    <row r="2" spans="1:5">
      <c r="A2" s="2">
        <v>0</v>
      </c>
      <c r="B2" s="20">
        <v>10</v>
      </c>
      <c r="C2" s="20" t="s">
        <v>63</v>
      </c>
      <c r="D2" s="20">
        <v>10</v>
      </c>
      <c r="E2" s="20" t="s">
        <v>63</v>
      </c>
    </row>
    <row r="3" spans="1:5">
      <c r="A3" s="2">
        <v>1</v>
      </c>
      <c r="B3" s="20">
        <v>25</v>
      </c>
      <c r="C3" s="20" t="s">
        <v>64</v>
      </c>
      <c r="D3" s="20">
        <v>25</v>
      </c>
      <c r="E3" s="20" t="s">
        <v>64</v>
      </c>
    </row>
    <row r="4" spans="1:5">
      <c r="A4" s="2">
        <v>2</v>
      </c>
      <c r="B4" s="20">
        <v>50</v>
      </c>
      <c r="C4" s="20" t="s">
        <v>65</v>
      </c>
      <c r="D4" s="20">
        <v>50</v>
      </c>
      <c r="E4" s="20" t="s">
        <v>65</v>
      </c>
    </row>
    <row r="5" spans="1:5">
      <c r="A5" s="2">
        <v>3</v>
      </c>
      <c r="B5" s="20">
        <v>100</v>
      </c>
      <c r="C5" s="20" t="s">
        <v>66</v>
      </c>
      <c r="D5" s="20">
        <v>100</v>
      </c>
      <c r="E5" s="20" t="s">
        <v>66</v>
      </c>
    </row>
    <row r="6" spans="1:5">
      <c r="A6" s="2">
        <v>4</v>
      </c>
      <c r="B6" s="20">
        <v>300</v>
      </c>
      <c r="C6" s="20" t="s">
        <v>67</v>
      </c>
      <c r="D6" s="20">
        <v>300</v>
      </c>
      <c r="E6" s="20" t="s">
        <v>67</v>
      </c>
    </row>
    <row r="7" spans="1:5">
      <c r="A7" s="2">
        <v>5</v>
      </c>
      <c r="B7" s="20">
        <v>500</v>
      </c>
      <c r="C7" s="20" t="s">
        <v>68</v>
      </c>
      <c r="D7" s="20">
        <v>500</v>
      </c>
      <c r="E7" s="20" t="s">
        <v>68</v>
      </c>
    </row>
    <row r="8" spans="1:5">
      <c r="A8" s="2">
        <v>6</v>
      </c>
      <c r="B8" s="20">
        <v>700</v>
      </c>
      <c r="C8" s="20" t="s">
        <v>69</v>
      </c>
      <c r="D8" s="20">
        <v>700</v>
      </c>
      <c r="E8" s="20" t="s">
        <v>69</v>
      </c>
    </row>
    <row r="9" spans="1:5">
      <c r="A9" s="2">
        <v>7</v>
      </c>
      <c r="B9" s="20">
        <v>1000</v>
      </c>
      <c r="C9" s="20" t="s">
        <v>70</v>
      </c>
      <c r="D9" s="20">
        <v>1000</v>
      </c>
      <c r="E9" s="20" t="s">
        <v>70</v>
      </c>
    </row>
    <row r="10" spans="1:5">
      <c r="A10" s="2">
        <v>8</v>
      </c>
      <c r="B10" s="20">
        <v>1500</v>
      </c>
      <c r="C10" s="20" t="s">
        <v>71</v>
      </c>
      <c r="D10" s="20">
        <v>1500</v>
      </c>
      <c r="E10" s="20" t="s">
        <v>71</v>
      </c>
    </row>
    <row r="11" spans="1:5">
      <c r="A11" s="2">
        <v>9</v>
      </c>
      <c r="B11" s="20">
        <v>2000</v>
      </c>
      <c r="C11" s="20" t="s">
        <v>72</v>
      </c>
      <c r="D11" s="20">
        <v>2000</v>
      </c>
      <c r="E11" s="20" t="s">
        <v>72</v>
      </c>
    </row>
    <row r="12" spans="1:5">
      <c r="A12" s="2">
        <v>10</v>
      </c>
      <c r="B12" s="20">
        <v>2500</v>
      </c>
      <c r="C12" s="20" t="s">
        <v>73</v>
      </c>
      <c r="D12" s="20">
        <v>2500</v>
      </c>
      <c r="E12" s="20" t="s">
        <v>73</v>
      </c>
    </row>
    <row r="13" spans="1:5">
      <c r="A13" s="2">
        <v>11</v>
      </c>
      <c r="B13" s="20">
        <v>3000</v>
      </c>
      <c r="C13" s="20" t="s">
        <v>74</v>
      </c>
      <c r="D13" s="20">
        <v>3000</v>
      </c>
      <c r="E13" s="20" t="s">
        <v>74</v>
      </c>
    </row>
    <row r="14" spans="1:5">
      <c r="A14" s="2">
        <v>12</v>
      </c>
      <c r="B14" s="20">
        <v>3500</v>
      </c>
      <c r="C14" s="20" t="s">
        <v>75</v>
      </c>
      <c r="D14" s="20">
        <v>3500</v>
      </c>
      <c r="E14" s="20" t="s">
        <v>75</v>
      </c>
    </row>
    <row r="15" spans="1:5">
      <c r="A15" s="2">
        <v>13</v>
      </c>
      <c r="B15" s="20">
        <v>4000</v>
      </c>
      <c r="C15" s="20" t="s">
        <v>76</v>
      </c>
      <c r="D15" s="20">
        <v>4000</v>
      </c>
      <c r="E15" s="20" t="s">
        <v>76</v>
      </c>
    </row>
    <row r="16" spans="1:5">
      <c r="A16" s="2">
        <v>14</v>
      </c>
      <c r="B16" s="20">
        <v>4500</v>
      </c>
      <c r="C16" s="20" t="s">
        <v>77</v>
      </c>
      <c r="D16" s="20">
        <v>4500</v>
      </c>
      <c r="E16" s="20" t="s">
        <v>77</v>
      </c>
    </row>
    <row r="17" spans="1:5">
      <c r="A17" s="2">
        <v>15</v>
      </c>
      <c r="B17" s="20">
        <v>5000</v>
      </c>
      <c r="C17" s="20" t="s">
        <v>78</v>
      </c>
      <c r="D17" s="20">
        <v>5000</v>
      </c>
      <c r="E17" s="20" t="s">
        <v>78</v>
      </c>
    </row>
    <row r="18" spans="1:5">
      <c r="A18" s="2">
        <v>16</v>
      </c>
      <c r="B18" s="20">
        <v>5500</v>
      </c>
      <c r="C18" s="20" t="s">
        <v>79</v>
      </c>
      <c r="D18" s="20">
        <v>5500</v>
      </c>
      <c r="E18" s="20" t="s">
        <v>79</v>
      </c>
    </row>
    <row r="19" spans="1:5">
      <c r="A19" s="2">
        <v>17</v>
      </c>
      <c r="B19" s="20">
        <v>6000</v>
      </c>
      <c r="C19" s="20" t="s">
        <v>80</v>
      </c>
      <c r="D19" s="20">
        <v>6000</v>
      </c>
      <c r="E19" s="20" t="s">
        <v>80</v>
      </c>
    </row>
    <row r="20" spans="1:5">
      <c r="A20" s="2">
        <v>18</v>
      </c>
      <c r="B20" s="20">
        <v>6500</v>
      </c>
      <c r="C20" s="20" t="s">
        <v>81</v>
      </c>
      <c r="D20" s="20">
        <v>6500</v>
      </c>
      <c r="E20" s="20" t="s">
        <v>81</v>
      </c>
    </row>
    <row r="21" spans="1:5">
      <c r="A21" s="2">
        <v>19</v>
      </c>
      <c r="B21" s="20">
        <v>7000</v>
      </c>
      <c r="C21" s="20" t="s">
        <v>82</v>
      </c>
      <c r="D21" s="20">
        <v>7000</v>
      </c>
      <c r="E21" s="20" t="s">
        <v>82</v>
      </c>
    </row>
    <row r="22" spans="1:5">
      <c r="A22" s="2">
        <v>20</v>
      </c>
      <c r="B22" s="20">
        <v>7500</v>
      </c>
      <c r="C22" s="20" t="s">
        <v>75</v>
      </c>
      <c r="D22" s="20">
        <v>7500</v>
      </c>
      <c r="E22" s="20" t="s">
        <v>75</v>
      </c>
    </row>
    <row r="23" spans="1:5">
      <c r="A23" s="2">
        <v>21</v>
      </c>
      <c r="B23" s="20">
        <v>8000</v>
      </c>
      <c r="C23" s="20" t="s">
        <v>83</v>
      </c>
      <c r="D23" s="20">
        <v>8000</v>
      </c>
      <c r="E23" s="20" t="s">
        <v>83</v>
      </c>
    </row>
    <row r="24" spans="1:5">
      <c r="A24" s="2">
        <v>22</v>
      </c>
      <c r="B24" s="20">
        <v>8500</v>
      </c>
      <c r="C24" s="20" t="s">
        <v>84</v>
      </c>
      <c r="D24" s="20">
        <v>8500</v>
      </c>
      <c r="E24" s="20" t="s">
        <v>85</v>
      </c>
    </row>
    <row r="25" spans="1:5">
      <c r="A25" s="2">
        <v>23</v>
      </c>
      <c r="B25" s="20">
        <v>9000</v>
      </c>
      <c r="C25" s="20" t="s">
        <v>86</v>
      </c>
      <c r="D25" s="20">
        <v>9000</v>
      </c>
      <c r="E25" s="20" t="s">
        <v>87</v>
      </c>
    </row>
    <row r="26" spans="1:5">
      <c r="A26" s="2">
        <v>24</v>
      </c>
      <c r="B26" s="20">
        <v>9500</v>
      </c>
      <c r="C26" s="20" t="s">
        <v>88</v>
      </c>
      <c r="D26" s="20">
        <v>9500</v>
      </c>
      <c r="E26" s="20" t="s">
        <v>89</v>
      </c>
    </row>
    <row r="27" spans="1:5">
      <c r="A27" s="2">
        <v>25</v>
      </c>
      <c r="B27" s="20">
        <v>10000</v>
      </c>
      <c r="C27" s="20" t="s">
        <v>90</v>
      </c>
      <c r="D27" s="20">
        <v>10000</v>
      </c>
      <c r="E27" s="20" t="s">
        <v>78</v>
      </c>
    </row>
    <row r="28" spans="1:5">
      <c r="A28" s="2">
        <v>26</v>
      </c>
      <c r="B28" s="20">
        <v>10500</v>
      </c>
      <c r="C28" s="20" t="s">
        <v>91</v>
      </c>
    </row>
    <row r="29" spans="1:5">
      <c r="A29" s="2">
        <v>27</v>
      </c>
      <c r="B29" s="20">
        <v>11000</v>
      </c>
      <c r="C29" s="20" t="s">
        <v>92</v>
      </c>
    </row>
    <row r="30" spans="1:5">
      <c r="A30" s="2">
        <v>28</v>
      </c>
      <c r="B30" s="20">
        <v>11500</v>
      </c>
      <c r="C30" s="20" t="s">
        <v>91</v>
      </c>
    </row>
    <row r="31" spans="1:5">
      <c r="A31" s="2">
        <v>29</v>
      </c>
      <c r="B31" s="20">
        <v>12000</v>
      </c>
      <c r="C31" s="20" t="s">
        <v>93</v>
      </c>
    </row>
    <row r="32" spans="1:5">
      <c r="A32" s="2">
        <v>30</v>
      </c>
      <c r="B32" s="20">
        <v>12500</v>
      </c>
      <c r="C32" s="20" t="s">
        <v>91</v>
      </c>
    </row>
    <row r="33" spans="1:3">
      <c r="A33" s="2">
        <v>31</v>
      </c>
      <c r="B33" s="20">
        <v>13000</v>
      </c>
      <c r="C33" s="20" t="s">
        <v>92</v>
      </c>
    </row>
    <row r="34" spans="1:3">
      <c r="A34" s="2">
        <v>32</v>
      </c>
      <c r="B34" s="20">
        <v>13500</v>
      </c>
      <c r="C34" s="20" t="s">
        <v>91</v>
      </c>
    </row>
    <row r="35" spans="1:3">
      <c r="A35" s="2">
        <v>33</v>
      </c>
      <c r="B35" s="20">
        <v>14000</v>
      </c>
      <c r="C35" s="20" t="s">
        <v>93</v>
      </c>
    </row>
    <row r="36" spans="1:3">
      <c r="A36" s="2">
        <v>34</v>
      </c>
      <c r="B36" s="20">
        <v>14500</v>
      </c>
      <c r="C36" s="20" t="s">
        <v>91</v>
      </c>
    </row>
    <row r="37" spans="1:3">
      <c r="A37" s="2">
        <v>35</v>
      </c>
      <c r="B37" s="20">
        <v>15000</v>
      </c>
      <c r="C37" s="20" t="s">
        <v>94</v>
      </c>
    </row>
  </sheetData>
  <phoneticPr fontId="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6"/>
  <sheetViews>
    <sheetView workbookViewId="0">
      <selection activeCell="D8" sqref="D8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11" width="13.375" style="5" bestFit="1" customWidth="1"/>
    <col min="12" max="13" width="14.375" style="5" bestFit="1" customWidth="1"/>
    <col min="14" max="16384" width="9" style="5"/>
  </cols>
  <sheetData>
    <row r="1" spans="1:13" s="3" customFormat="1">
      <c r="B1" s="4" t="s">
        <v>42</v>
      </c>
      <c r="C1" s="4" t="s">
        <v>43</v>
      </c>
      <c r="D1" s="4" t="s">
        <v>42</v>
      </c>
      <c r="E1" s="4" t="s">
        <v>44</v>
      </c>
      <c r="G1" s="5"/>
      <c r="H1" s="5"/>
      <c r="I1" s="5"/>
      <c r="J1" s="5"/>
      <c r="K1" s="5"/>
      <c r="L1" s="5"/>
      <c r="M1" s="5"/>
    </row>
    <row r="2" spans="1:13">
      <c r="A2" s="4">
        <v>0</v>
      </c>
      <c r="B2" s="5" t="s">
        <v>144</v>
      </c>
      <c r="C2" s="5">
        <v>1</v>
      </c>
      <c r="D2" s="5" t="s">
        <v>45</v>
      </c>
      <c r="E2" s="5">
        <v>1</v>
      </c>
      <c r="F2" s="5" t="s">
        <v>150</v>
      </c>
    </row>
    <row r="3" spans="1:13">
      <c r="A3" s="4">
        <v>1</v>
      </c>
      <c r="B3" s="5" t="s">
        <v>143</v>
      </c>
      <c r="C3" s="5">
        <v>3</v>
      </c>
      <c r="D3" s="5" t="s">
        <v>46</v>
      </c>
      <c r="E3" s="5">
        <v>3</v>
      </c>
      <c r="F3" s="5" t="s">
        <v>145</v>
      </c>
    </row>
    <row r="4" spans="1:13">
      <c r="A4" s="4">
        <v>2</v>
      </c>
      <c r="B4" s="5" t="s">
        <v>146</v>
      </c>
      <c r="C4" s="5">
        <v>1</v>
      </c>
      <c r="D4" s="5" t="s">
        <v>47</v>
      </c>
      <c r="E4" s="5">
        <v>4</v>
      </c>
      <c r="F4" s="5" t="s">
        <v>151</v>
      </c>
    </row>
    <row r="5" spans="1:13">
      <c r="A5" s="4">
        <v>3</v>
      </c>
      <c r="B5" s="5" t="s">
        <v>147</v>
      </c>
      <c r="C5" s="5">
        <v>1</v>
      </c>
      <c r="D5" s="5" t="s">
        <v>48</v>
      </c>
      <c r="E5" s="5">
        <v>4</v>
      </c>
      <c r="F5" s="5" t="s">
        <v>148</v>
      </c>
    </row>
    <row r="6" spans="1:13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165</v>
      </c>
    </row>
    <row r="7" spans="1:13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164</v>
      </c>
    </row>
    <row r="8" spans="1:13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163</v>
      </c>
    </row>
    <row r="9" spans="1:13">
      <c r="A9" s="4">
        <v>7</v>
      </c>
      <c r="B9" s="5" t="s">
        <v>52</v>
      </c>
      <c r="C9" s="5">
        <v>200</v>
      </c>
      <c r="D9" s="5" t="s">
        <v>52</v>
      </c>
      <c r="E9" s="5">
        <v>200</v>
      </c>
      <c r="F9" s="5" t="s">
        <v>162</v>
      </c>
    </row>
    <row r="10" spans="1:13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161</v>
      </c>
    </row>
    <row r="11" spans="1:13">
      <c r="A11" s="4">
        <v>9</v>
      </c>
      <c r="B11" s="5" t="s">
        <v>54</v>
      </c>
      <c r="C11" s="5">
        <v>20</v>
      </c>
      <c r="D11" s="5" t="s">
        <v>54</v>
      </c>
      <c r="E11" s="5">
        <v>20</v>
      </c>
      <c r="F11" s="5" t="s">
        <v>159</v>
      </c>
    </row>
    <row r="12" spans="1:13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160</v>
      </c>
    </row>
    <row r="13" spans="1:13">
      <c r="A13" s="4">
        <v>11</v>
      </c>
      <c r="B13" s="5" t="s">
        <v>152</v>
      </c>
      <c r="C13" s="5">
        <v>0.35</v>
      </c>
      <c r="D13" s="5" t="s">
        <v>56</v>
      </c>
      <c r="E13" s="5">
        <v>0.35</v>
      </c>
      <c r="F13" s="5" t="s">
        <v>153</v>
      </c>
    </row>
    <row r="14" spans="1:13">
      <c r="A14" s="4">
        <v>12</v>
      </c>
      <c r="B14" s="5" t="s">
        <v>154</v>
      </c>
      <c r="C14" s="5">
        <v>0.85</v>
      </c>
      <c r="D14" s="5" t="s">
        <v>57</v>
      </c>
      <c r="E14" s="5">
        <v>0.85</v>
      </c>
      <c r="F14" s="5" t="s">
        <v>158</v>
      </c>
    </row>
    <row r="15" spans="1:13">
      <c r="A15" s="4">
        <v>13</v>
      </c>
      <c r="B15" s="5" t="s">
        <v>155</v>
      </c>
      <c r="C15" s="5">
        <v>300</v>
      </c>
      <c r="F15" s="5" t="s">
        <v>156</v>
      </c>
    </row>
    <row r="16" spans="1:13">
      <c r="A16" s="4">
        <v>14</v>
      </c>
      <c r="B16" s="5" t="s">
        <v>58</v>
      </c>
      <c r="C16" s="5">
        <v>50</v>
      </c>
      <c r="F16" s="5" t="s">
        <v>157</v>
      </c>
    </row>
  </sheetData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6272-225F-4A49-A19A-D51463FFEA83}">
  <dimension ref="A1:AS34"/>
  <sheetViews>
    <sheetView workbookViewId="0">
      <selection activeCell="Q24" sqref="Q24"/>
    </sheetView>
  </sheetViews>
  <sheetFormatPr defaultRowHeight="16.5"/>
  <cols>
    <col min="1" max="1" width="16.75" style="5" customWidth="1"/>
    <col min="2" max="3" width="6.5" style="5" customWidth="1"/>
    <col min="4" max="5" width="16.75" style="5" customWidth="1"/>
    <col min="6" max="6" width="13.625" style="5" customWidth="1"/>
    <col min="7" max="7" width="11.625" style="5" customWidth="1"/>
    <col min="8" max="8" width="9" style="6" customWidth="1"/>
    <col min="9" max="9" width="4.75" style="5" customWidth="1"/>
    <col min="10" max="10" width="8" style="5" customWidth="1"/>
    <col min="11" max="11" width="4.75" style="5" customWidth="1"/>
    <col min="12" max="12" width="8" style="5" customWidth="1"/>
    <col min="13" max="13" width="11.625" style="5" customWidth="1"/>
    <col min="14" max="15" width="8.375" style="5" customWidth="1"/>
    <col min="16" max="16" width="9.625" style="5" customWidth="1"/>
    <col min="17" max="17" width="8.375" style="5" customWidth="1"/>
    <col min="18" max="18" width="4.75" style="5" bestFit="1" customWidth="1"/>
    <col min="19" max="19" width="8.875" style="5" customWidth="1"/>
    <col min="20" max="20" width="6.375" style="5" bestFit="1" customWidth="1"/>
    <col min="21" max="21" width="11.625" style="5" bestFit="1" customWidth="1"/>
    <col min="22" max="23" width="3.5" style="5" bestFit="1" customWidth="1"/>
    <col min="24" max="24" width="8" style="5" bestFit="1" customWidth="1"/>
    <col min="25" max="25" width="8.125" style="5" bestFit="1" customWidth="1"/>
    <col min="26" max="27" width="8.125" style="5" customWidth="1"/>
    <col min="28" max="28" width="13.375" style="5" customWidth="1"/>
    <col min="29" max="29" width="14.375" style="5" bestFit="1" customWidth="1"/>
    <col min="30" max="30" width="8.125" style="5" bestFit="1" customWidth="1"/>
    <col min="31" max="32" width="13.375" style="5" bestFit="1" customWidth="1"/>
    <col min="33" max="33" width="13.375" style="5" customWidth="1"/>
    <col min="34" max="43" width="13.375" style="5" bestFit="1" customWidth="1"/>
    <col min="44" max="45" width="14.375" style="5" bestFit="1" customWidth="1"/>
    <col min="46" max="16384" width="9" style="5"/>
  </cols>
  <sheetData>
    <row r="1" spans="1:45" s="3" customFormat="1">
      <c r="V1" s="5"/>
      <c r="W1" s="5"/>
      <c r="X1" s="5"/>
      <c r="Y1" s="5"/>
      <c r="Z1" s="5"/>
      <c r="AA1" s="5"/>
      <c r="AB1" s="5"/>
      <c r="AC1" s="5"/>
      <c r="AD1" s="5"/>
      <c r="AE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 t="s">
        <v>166</v>
      </c>
      <c r="B2" s="5">
        <v>68</v>
      </c>
    </row>
    <row r="3" spans="1:45">
      <c r="A3" s="5" t="s">
        <v>167</v>
      </c>
      <c r="B3" s="5">
        <v>14</v>
      </c>
      <c r="N3" s="5">
        <f>SUM(N5:N80)</f>
        <v>495</v>
      </c>
      <c r="O3" s="5">
        <f t="shared" ref="O3:P3" si="0">SUM(O5:O80)</f>
        <v>200</v>
      </c>
      <c r="P3" s="5">
        <f t="shared" si="0"/>
        <v>0</v>
      </c>
      <c r="S3" s="8">
        <f>SUM(S5:S80)</f>
        <v>3560</v>
      </c>
    </row>
    <row r="4" spans="1:45">
      <c r="A4" s="5" t="s">
        <v>168</v>
      </c>
      <c r="B4" s="5">
        <v>30</v>
      </c>
      <c r="J4" s="3" t="s">
        <v>211</v>
      </c>
      <c r="K4" s="3" t="s">
        <v>168</v>
      </c>
      <c r="L4" s="3" t="s">
        <v>214</v>
      </c>
      <c r="M4" s="3" t="s">
        <v>195</v>
      </c>
      <c r="N4" s="15" t="s">
        <v>194</v>
      </c>
      <c r="O4" s="15" t="s">
        <v>217</v>
      </c>
      <c r="P4" s="15" t="s">
        <v>218</v>
      </c>
      <c r="R4" s="3" t="s">
        <v>149</v>
      </c>
      <c r="S4" s="15" t="s">
        <v>149</v>
      </c>
      <c r="T4" s="9" t="s">
        <v>209</v>
      </c>
      <c r="V4" s="8" t="s">
        <v>212</v>
      </c>
      <c r="W4" s="8" t="s">
        <v>213</v>
      </c>
      <c r="X4" s="8" t="s">
        <v>214</v>
      </c>
      <c r="Y4" s="8" t="s">
        <v>195</v>
      </c>
      <c r="Z4" s="8" t="s">
        <v>215</v>
      </c>
      <c r="AA4" s="8" t="s">
        <v>199</v>
      </c>
      <c r="AC4" s="5" t="s">
        <v>172</v>
      </c>
      <c r="AD4" s="5">
        <v>6</v>
      </c>
    </row>
    <row r="5" spans="1:45">
      <c r="E5" s="8" t="s">
        <v>219</v>
      </c>
      <c r="F5" s="8" t="s">
        <v>220</v>
      </c>
      <c r="J5" s="5">
        <f t="shared" ref="J5:J34" si="1">$B$4-K5+1</f>
        <v>30</v>
      </c>
      <c r="K5" s="3">
        <v>1</v>
      </c>
      <c r="L5" s="5">
        <f t="shared" ref="L5:L34" si="2">IFERROR(INDEX($Z$5:$Z$14,MATCH(K5,$Z$5:$Z$14,0)),0)</f>
        <v>0</v>
      </c>
      <c r="M5" s="5">
        <f t="shared" ref="M5:M34" si="3">IFERROR(INDEX($Y$5:$Y$14,MATCH(K5,$Z$5:$Z$14,0)),0)</f>
        <v>0</v>
      </c>
      <c r="N5" s="8">
        <f>B16</f>
        <v>2</v>
      </c>
      <c r="R5" s="3">
        <v>1</v>
      </c>
      <c r="S5" s="5">
        <f t="shared" ref="S5:S22" si="4">ROUND($B$15*R5,-1)*(T5+1)</f>
        <v>20</v>
      </c>
      <c r="V5" s="5">
        <v>1</v>
      </c>
      <c r="W5" s="5">
        <v>1</v>
      </c>
      <c r="X5" s="5">
        <f t="shared" ref="X5:X14" si="5">INDEX($AD$4:$AD$23,W5)</f>
        <v>6</v>
      </c>
      <c r="Y5" s="5" t="str">
        <f t="shared" ref="Y5:Y14" si="6">INDEX($AD$4:$AD$23,W5+1)</f>
        <v>wildCard</v>
      </c>
      <c r="Z5" s="5">
        <f>SUM($X$5:X5)</f>
        <v>6</v>
      </c>
      <c r="AA5" s="5">
        <f>X5*100-100</f>
        <v>500</v>
      </c>
      <c r="AC5" s="5" t="s">
        <v>173</v>
      </c>
      <c r="AD5" s="5" t="s">
        <v>210</v>
      </c>
    </row>
    <row r="6" spans="1:45">
      <c r="A6" s="5" t="s">
        <v>3</v>
      </c>
      <c r="B6" s="5">
        <v>2000</v>
      </c>
      <c r="D6" s="8" t="s">
        <v>193</v>
      </c>
      <c r="E6" s="5">
        <v>2082603447</v>
      </c>
      <c r="J6" s="5">
        <f t="shared" si="1"/>
        <v>29</v>
      </c>
      <c r="K6" s="3">
        <v>2</v>
      </c>
      <c r="L6" s="5">
        <f t="shared" si="2"/>
        <v>0</v>
      </c>
      <c r="M6" s="5">
        <f t="shared" si="3"/>
        <v>0</v>
      </c>
      <c r="N6" s="8">
        <v>3</v>
      </c>
      <c r="R6" s="3">
        <v>2</v>
      </c>
      <c r="S6" s="5">
        <f t="shared" si="4"/>
        <v>40</v>
      </c>
      <c r="V6" s="5">
        <v>2</v>
      </c>
      <c r="W6" s="5">
        <v>3</v>
      </c>
      <c r="X6" s="5">
        <f t="shared" si="5"/>
        <v>5</v>
      </c>
      <c r="Y6" s="5" t="str">
        <f t="shared" si="6"/>
        <v>plus+1</v>
      </c>
      <c r="Z6" s="5">
        <f>SUM($X$5:X6)</f>
        <v>11</v>
      </c>
      <c r="AA6" s="5">
        <f t="shared" ref="AA6:AA14" si="7">X6*100-100</f>
        <v>400</v>
      </c>
      <c r="AC6" s="5" t="s">
        <v>174</v>
      </c>
      <c r="AD6" s="5">
        <v>5</v>
      </c>
    </row>
    <row r="7" spans="1:45">
      <c r="A7" s="5" t="s">
        <v>4</v>
      </c>
      <c r="B7" s="5">
        <v>2221</v>
      </c>
      <c r="D7" s="8" t="s">
        <v>203</v>
      </c>
      <c r="E7" s="5">
        <v>2082529702</v>
      </c>
      <c r="F7" s="5">
        <f>E6-F11+F12+F13</f>
        <v>2082529702</v>
      </c>
      <c r="G7" s="5">
        <f>F7/E7</f>
        <v>1</v>
      </c>
      <c r="J7" s="5">
        <f t="shared" si="1"/>
        <v>28</v>
      </c>
      <c r="K7" s="3">
        <v>3</v>
      </c>
      <c r="L7" s="5">
        <f t="shared" si="2"/>
        <v>0</v>
      </c>
      <c r="M7" s="5">
        <f t="shared" si="3"/>
        <v>0</v>
      </c>
      <c r="N7" s="8">
        <v>4</v>
      </c>
      <c r="R7" s="3">
        <v>3</v>
      </c>
      <c r="S7" s="5">
        <f t="shared" si="4"/>
        <v>60</v>
      </c>
      <c r="V7" s="5">
        <v>3</v>
      </c>
      <c r="W7" s="5">
        <v>5</v>
      </c>
      <c r="X7" s="5">
        <f t="shared" si="5"/>
        <v>4</v>
      </c>
      <c r="Y7" s="5" t="str">
        <f t="shared" si="6"/>
        <v>gold</v>
      </c>
      <c r="Z7" s="5">
        <f>SUM($X$5:X7)</f>
        <v>15</v>
      </c>
      <c r="AA7" s="5">
        <f t="shared" si="7"/>
        <v>300</v>
      </c>
      <c r="AC7" s="5" t="s">
        <v>175</v>
      </c>
      <c r="AD7" s="5" t="s">
        <v>192</v>
      </c>
    </row>
    <row r="8" spans="1:45">
      <c r="A8" s="5" t="s">
        <v>5</v>
      </c>
      <c r="B8" s="5">
        <v>6000</v>
      </c>
      <c r="D8" s="8" t="s">
        <v>204</v>
      </c>
      <c r="E8" s="6">
        <v>4655</v>
      </c>
      <c r="J8" s="5">
        <f t="shared" si="1"/>
        <v>27</v>
      </c>
      <c r="K8" s="3">
        <v>4</v>
      </c>
      <c r="L8" s="5">
        <f t="shared" si="2"/>
        <v>0</v>
      </c>
      <c r="M8" s="5">
        <f t="shared" si="3"/>
        <v>0</v>
      </c>
      <c r="N8" s="8">
        <v>5</v>
      </c>
      <c r="R8" s="3">
        <v>4</v>
      </c>
      <c r="S8" s="5">
        <f t="shared" si="4"/>
        <v>80</v>
      </c>
      <c r="V8" s="5">
        <v>4</v>
      </c>
      <c r="W8" s="5">
        <v>7</v>
      </c>
      <c r="X8" s="5">
        <f t="shared" si="5"/>
        <v>5</v>
      </c>
      <c r="Y8" s="5" t="str">
        <f t="shared" si="6"/>
        <v>plus+1</v>
      </c>
      <c r="Z8" s="5">
        <f>SUM($X$5:X8)</f>
        <v>20</v>
      </c>
      <c r="AA8" s="5">
        <f t="shared" si="7"/>
        <v>400</v>
      </c>
      <c r="AC8" s="5" t="s">
        <v>176</v>
      </c>
      <c r="AD8" s="5">
        <v>4</v>
      </c>
    </row>
    <row r="9" spans="1:45">
      <c r="A9" s="8" t="s">
        <v>205</v>
      </c>
      <c r="B9" s="5">
        <v>13</v>
      </c>
      <c r="D9" s="8" t="s">
        <v>196</v>
      </c>
      <c r="E9" s="5">
        <v>2082530102</v>
      </c>
      <c r="J9" s="5">
        <f t="shared" si="1"/>
        <v>26</v>
      </c>
      <c r="K9" s="3">
        <v>5</v>
      </c>
      <c r="L9" s="5">
        <f t="shared" si="2"/>
        <v>0</v>
      </c>
      <c r="M9" s="5">
        <f t="shared" si="3"/>
        <v>0</v>
      </c>
      <c r="N9" s="8">
        <v>6</v>
      </c>
      <c r="R9" s="3">
        <v>5</v>
      </c>
      <c r="S9" s="5">
        <f t="shared" si="4"/>
        <v>100</v>
      </c>
      <c r="V9" s="5">
        <v>5</v>
      </c>
      <c r="W9" s="5">
        <v>9</v>
      </c>
      <c r="X9" s="5">
        <f t="shared" si="5"/>
        <v>5</v>
      </c>
      <c r="Y9" s="5" t="str">
        <f t="shared" si="6"/>
        <v>plus+1</v>
      </c>
      <c r="Z9" s="5">
        <f>SUM($X$5:X9)</f>
        <v>25</v>
      </c>
      <c r="AA9" s="5">
        <f t="shared" si="7"/>
        <v>400</v>
      </c>
      <c r="AC9" s="5" t="s">
        <v>177</v>
      </c>
      <c r="AD9" s="5" t="s">
        <v>141</v>
      </c>
    </row>
    <row r="10" spans="1:45">
      <c r="J10" s="5">
        <f t="shared" si="1"/>
        <v>25</v>
      </c>
      <c r="K10" s="3">
        <v>6</v>
      </c>
      <c r="L10" s="5">
        <f t="shared" si="2"/>
        <v>6</v>
      </c>
      <c r="M10" s="5" t="str">
        <f t="shared" si="3"/>
        <v>wildCard</v>
      </c>
      <c r="N10" s="8">
        <v>7</v>
      </c>
      <c r="R10" s="3">
        <v>6</v>
      </c>
      <c r="S10" s="5">
        <f t="shared" si="4"/>
        <v>120</v>
      </c>
      <c r="V10" s="5">
        <v>6</v>
      </c>
      <c r="W10" s="5">
        <v>11</v>
      </c>
      <c r="X10" s="5">
        <f t="shared" si="5"/>
        <v>5</v>
      </c>
      <c r="Y10" s="5" t="str">
        <f t="shared" si="6"/>
        <v>plus+1</v>
      </c>
      <c r="Z10" s="5">
        <f>SUM($X$5:X10)</f>
        <v>30</v>
      </c>
      <c r="AA10" s="5">
        <f t="shared" si="7"/>
        <v>400</v>
      </c>
      <c r="AC10" s="5" t="s">
        <v>178</v>
      </c>
      <c r="AD10" s="5">
        <v>5</v>
      </c>
    </row>
    <row r="11" spans="1:45">
      <c r="A11" s="5" t="s">
        <v>169</v>
      </c>
      <c r="B11" s="5">
        <v>1.899</v>
      </c>
      <c r="D11" s="8" t="s">
        <v>206</v>
      </c>
      <c r="F11" s="5">
        <f>B9*B8</f>
        <v>78000</v>
      </c>
      <c r="J11" s="5">
        <f t="shared" si="1"/>
        <v>24</v>
      </c>
      <c r="K11" s="3">
        <v>7</v>
      </c>
      <c r="L11" s="5">
        <f t="shared" si="2"/>
        <v>0</v>
      </c>
      <c r="M11" s="5">
        <f t="shared" si="3"/>
        <v>0</v>
      </c>
      <c r="N11" s="8">
        <v>8</v>
      </c>
      <c r="R11" s="3">
        <v>7</v>
      </c>
      <c r="S11" s="5">
        <f t="shared" si="4"/>
        <v>280</v>
      </c>
      <c r="T11" s="9">
        <v>1</v>
      </c>
      <c r="V11" s="5">
        <v>7</v>
      </c>
      <c r="W11" s="5">
        <v>13</v>
      </c>
      <c r="X11" s="5">
        <f t="shared" si="5"/>
        <v>5</v>
      </c>
      <c r="Y11" s="5" t="str">
        <f t="shared" si="6"/>
        <v>plus+1</v>
      </c>
      <c r="Z11" s="5">
        <f>SUM($X$5:X11)</f>
        <v>35</v>
      </c>
      <c r="AA11" s="5">
        <f t="shared" si="7"/>
        <v>400</v>
      </c>
      <c r="AC11" s="5" t="s">
        <v>179</v>
      </c>
      <c r="AD11" s="5" t="s">
        <v>192</v>
      </c>
    </row>
    <row r="12" spans="1:45">
      <c r="A12" s="5" t="s">
        <v>170</v>
      </c>
      <c r="B12" s="5">
        <v>4.4000000000000004</v>
      </c>
      <c r="D12" s="8" t="s">
        <v>207</v>
      </c>
      <c r="F12" s="5">
        <f>SUM(N3:P3)</f>
        <v>695</v>
      </c>
      <c r="J12" s="5">
        <f t="shared" si="1"/>
        <v>23</v>
      </c>
      <c r="K12" s="3">
        <v>8</v>
      </c>
      <c r="L12" s="5">
        <f t="shared" si="2"/>
        <v>0</v>
      </c>
      <c r="M12" s="5">
        <f t="shared" si="3"/>
        <v>0</v>
      </c>
      <c r="N12" s="12">
        <v>9</v>
      </c>
      <c r="O12" s="13"/>
      <c r="P12" s="13"/>
      <c r="R12" s="3">
        <v>8</v>
      </c>
      <c r="S12" s="5">
        <f t="shared" si="4"/>
        <v>160</v>
      </c>
      <c r="V12" s="5">
        <v>8</v>
      </c>
      <c r="W12" s="5">
        <v>15</v>
      </c>
      <c r="X12" s="5">
        <f t="shared" si="5"/>
        <v>5</v>
      </c>
      <c r="Y12" s="5" t="str">
        <f t="shared" si="6"/>
        <v>plus+1</v>
      </c>
      <c r="Z12" s="5">
        <f>SUM($X$5:X12)</f>
        <v>40</v>
      </c>
      <c r="AA12" s="5">
        <f t="shared" si="7"/>
        <v>400</v>
      </c>
      <c r="AC12" s="5" t="s">
        <v>180</v>
      </c>
      <c r="AD12" s="5">
        <v>5</v>
      </c>
    </row>
    <row r="13" spans="1:45">
      <c r="A13" s="6" t="s">
        <v>171</v>
      </c>
      <c r="B13" s="6">
        <v>5.36</v>
      </c>
      <c r="C13" s="6"/>
      <c r="D13" s="8" t="s">
        <v>197</v>
      </c>
      <c r="F13" s="5">
        <f>S3</f>
        <v>3560</v>
      </c>
      <c r="J13" s="5">
        <f t="shared" si="1"/>
        <v>22</v>
      </c>
      <c r="K13" s="3">
        <v>9</v>
      </c>
      <c r="L13" s="5">
        <f t="shared" si="2"/>
        <v>0</v>
      </c>
      <c r="M13" s="5">
        <f t="shared" si="3"/>
        <v>0</v>
      </c>
      <c r="N13" s="8">
        <v>10</v>
      </c>
      <c r="R13" s="3">
        <v>9</v>
      </c>
      <c r="S13" s="5">
        <f t="shared" si="4"/>
        <v>180</v>
      </c>
      <c r="V13" s="5">
        <v>9</v>
      </c>
      <c r="W13" s="5">
        <v>17</v>
      </c>
      <c r="X13" s="5">
        <f t="shared" si="5"/>
        <v>5</v>
      </c>
      <c r="Y13" s="5" t="str">
        <f t="shared" si="6"/>
        <v>plus+1</v>
      </c>
      <c r="Z13" s="5">
        <f>SUM($X$5:X13)</f>
        <v>45</v>
      </c>
      <c r="AA13" s="5">
        <f t="shared" si="7"/>
        <v>400</v>
      </c>
      <c r="AC13" s="5" t="s">
        <v>181</v>
      </c>
      <c r="AD13" s="5" t="s">
        <v>192</v>
      </c>
    </row>
    <row r="14" spans="1:45">
      <c r="D14" s="8" t="s">
        <v>198</v>
      </c>
      <c r="E14" s="5">
        <f>E9-E7</f>
        <v>400</v>
      </c>
      <c r="F14" s="5">
        <f>E9-E6+F11-F13-F12</f>
        <v>400</v>
      </c>
      <c r="G14" s="5">
        <f>F14/E14</f>
        <v>1</v>
      </c>
      <c r="J14" s="5">
        <f t="shared" si="1"/>
        <v>21</v>
      </c>
      <c r="K14" s="3">
        <v>10</v>
      </c>
      <c r="L14" s="5">
        <f t="shared" si="2"/>
        <v>0</v>
      </c>
      <c r="M14" s="5">
        <f t="shared" si="3"/>
        <v>0</v>
      </c>
      <c r="N14" s="8">
        <v>11</v>
      </c>
      <c r="R14" s="3">
        <v>10</v>
      </c>
      <c r="S14" s="5">
        <f t="shared" si="4"/>
        <v>200</v>
      </c>
      <c r="V14" s="5">
        <v>10</v>
      </c>
      <c r="W14" s="5">
        <v>19</v>
      </c>
      <c r="X14" s="5">
        <f t="shared" si="5"/>
        <v>5</v>
      </c>
      <c r="Y14" s="5" t="str">
        <f t="shared" si="6"/>
        <v>plus+1</v>
      </c>
      <c r="Z14" s="5">
        <f>SUM($X$5:X14)</f>
        <v>50</v>
      </c>
      <c r="AA14" s="5">
        <f t="shared" si="7"/>
        <v>400</v>
      </c>
      <c r="AC14" s="5" t="s">
        <v>182</v>
      </c>
      <c r="AD14" s="5">
        <v>5</v>
      </c>
    </row>
    <row r="15" spans="1:45">
      <c r="A15" s="8" t="s">
        <v>216</v>
      </c>
      <c r="B15" s="5">
        <f>B6*0.01</f>
        <v>20</v>
      </c>
      <c r="D15" s="8" t="s">
        <v>208</v>
      </c>
      <c r="E15" s="5">
        <f>E9-E6+F11</f>
        <v>4655</v>
      </c>
      <c r="F15" s="5">
        <f>F14+F13+F12</f>
        <v>4655</v>
      </c>
      <c r="G15" s="5">
        <f>F15/E15</f>
        <v>1</v>
      </c>
      <c r="J15" s="5">
        <f t="shared" si="1"/>
        <v>20</v>
      </c>
      <c r="K15" s="3">
        <v>11</v>
      </c>
      <c r="L15" s="5">
        <f t="shared" si="2"/>
        <v>11</v>
      </c>
      <c r="M15" s="5" t="str">
        <f t="shared" si="3"/>
        <v>plus+1</v>
      </c>
      <c r="N15" s="8">
        <v>12</v>
      </c>
      <c r="R15" s="3">
        <v>11</v>
      </c>
      <c r="S15" s="5">
        <f t="shared" si="4"/>
        <v>220</v>
      </c>
      <c r="AC15" s="5" t="s">
        <v>183</v>
      </c>
      <c r="AD15" s="5" t="s">
        <v>192</v>
      </c>
    </row>
    <row r="16" spans="1:45">
      <c r="A16" s="17" t="s">
        <v>297</v>
      </c>
      <c r="B16" s="5">
        <f>B15*0.1</f>
        <v>2</v>
      </c>
      <c r="J16" s="5">
        <f t="shared" si="1"/>
        <v>19</v>
      </c>
      <c r="K16" s="3">
        <v>12</v>
      </c>
      <c r="L16" s="5">
        <f t="shared" si="2"/>
        <v>0</v>
      </c>
      <c r="M16" s="5">
        <f t="shared" si="3"/>
        <v>0</v>
      </c>
      <c r="N16" s="8">
        <v>13</v>
      </c>
      <c r="R16" s="3">
        <v>12</v>
      </c>
      <c r="S16" s="5">
        <f t="shared" si="4"/>
        <v>240</v>
      </c>
      <c r="AC16" s="5" t="s">
        <v>184</v>
      </c>
      <c r="AD16" s="5">
        <v>5</v>
      </c>
    </row>
    <row r="17" spans="1:30">
      <c r="A17" s="17" t="s">
        <v>195</v>
      </c>
      <c r="B17" s="5">
        <f>B15*10</f>
        <v>200</v>
      </c>
      <c r="J17" s="5">
        <f t="shared" si="1"/>
        <v>18</v>
      </c>
      <c r="K17" s="3">
        <v>13</v>
      </c>
      <c r="L17" s="5">
        <f t="shared" si="2"/>
        <v>0</v>
      </c>
      <c r="M17" s="5">
        <f t="shared" si="3"/>
        <v>0</v>
      </c>
      <c r="N17" s="8">
        <v>14</v>
      </c>
      <c r="R17" s="3">
        <v>13</v>
      </c>
      <c r="S17" s="5">
        <f t="shared" si="4"/>
        <v>260</v>
      </c>
      <c r="AC17" s="5" t="s">
        <v>185</v>
      </c>
      <c r="AD17" s="5" t="s">
        <v>192</v>
      </c>
    </row>
    <row r="18" spans="1:30">
      <c r="A18" s="17" t="s">
        <v>198</v>
      </c>
      <c r="B18" s="5">
        <f>B17*2</f>
        <v>400</v>
      </c>
      <c r="J18" s="5">
        <f t="shared" si="1"/>
        <v>17</v>
      </c>
      <c r="K18" s="3">
        <v>14</v>
      </c>
      <c r="L18" s="5">
        <f t="shared" si="2"/>
        <v>0</v>
      </c>
      <c r="M18" s="5">
        <f t="shared" si="3"/>
        <v>0</v>
      </c>
      <c r="N18" s="8">
        <v>15</v>
      </c>
      <c r="R18" s="3">
        <v>14</v>
      </c>
      <c r="S18" s="5">
        <f t="shared" si="4"/>
        <v>280</v>
      </c>
      <c r="AC18" s="5" t="s">
        <v>186</v>
      </c>
      <c r="AD18" s="5">
        <v>5</v>
      </c>
    </row>
    <row r="19" spans="1:30">
      <c r="J19" s="5">
        <f t="shared" si="1"/>
        <v>16</v>
      </c>
      <c r="K19" s="3">
        <v>15</v>
      </c>
      <c r="L19" s="5">
        <f t="shared" si="2"/>
        <v>15</v>
      </c>
      <c r="M19" s="5" t="str">
        <f t="shared" si="3"/>
        <v>gold</v>
      </c>
      <c r="N19" s="10">
        <v>16</v>
      </c>
      <c r="O19" s="10">
        <v>200</v>
      </c>
      <c r="P19" s="10"/>
      <c r="R19" s="3">
        <v>15</v>
      </c>
      <c r="S19" s="5">
        <f t="shared" si="4"/>
        <v>300</v>
      </c>
      <c r="AC19" s="5" t="s">
        <v>187</v>
      </c>
      <c r="AD19" s="5" t="s">
        <v>192</v>
      </c>
    </row>
    <row r="20" spans="1:30">
      <c r="J20" s="5">
        <f t="shared" si="1"/>
        <v>15</v>
      </c>
      <c r="K20" s="3">
        <v>16</v>
      </c>
      <c r="L20" s="5">
        <f t="shared" si="2"/>
        <v>0</v>
      </c>
      <c r="M20" s="5">
        <f t="shared" si="3"/>
        <v>0</v>
      </c>
      <c r="N20" s="11">
        <v>17</v>
      </c>
      <c r="O20" s="11"/>
      <c r="P20" s="11"/>
      <c r="R20" s="3">
        <v>16</v>
      </c>
      <c r="S20" s="5">
        <f t="shared" si="4"/>
        <v>320</v>
      </c>
      <c r="AC20" s="5" t="s">
        <v>188</v>
      </c>
      <c r="AD20" s="5">
        <v>5</v>
      </c>
    </row>
    <row r="21" spans="1:30">
      <c r="J21" s="5">
        <f t="shared" si="1"/>
        <v>14</v>
      </c>
      <c r="K21" s="3">
        <v>17</v>
      </c>
      <c r="L21" s="5">
        <f t="shared" si="2"/>
        <v>0</v>
      </c>
      <c r="M21" s="5">
        <f t="shared" si="3"/>
        <v>0</v>
      </c>
      <c r="N21" s="8">
        <v>18</v>
      </c>
      <c r="R21" s="3">
        <v>17</v>
      </c>
      <c r="S21" s="5">
        <f t="shared" si="4"/>
        <v>340</v>
      </c>
      <c r="AC21" s="5" t="s">
        <v>189</v>
      </c>
      <c r="AD21" s="5" t="s">
        <v>192</v>
      </c>
    </row>
    <row r="22" spans="1:30">
      <c r="J22" s="5">
        <f t="shared" si="1"/>
        <v>13</v>
      </c>
      <c r="K22" s="3">
        <v>18</v>
      </c>
      <c r="L22" s="5">
        <f t="shared" si="2"/>
        <v>0</v>
      </c>
      <c r="M22" s="5">
        <f t="shared" si="3"/>
        <v>0</v>
      </c>
      <c r="N22" s="8">
        <v>19</v>
      </c>
      <c r="R22" s="3">
        <v>18</v>
      </c>
      <c r="S22" s="5">
        <f t="shared" si="4"/>
        <v>360</v>
      </c>
      <c r="AC22" s="5" t="s">
        <v>190</v>
      </c>
      <c r="AD22" s="5">
        <v>5</v>
      </c>
    </row>
    <row r="23" spans="1:30">
      <c r="J23" s="5">
        <f t="shared" si="1"/>
        <v>12</v>
      </c>
      <c r="K23" s="3">
        <v>19</v>
      </c>
      <c r="L23" s="5">
        <f t="shared" si="2"/>
        <v>0</v>
      </c>
      <c r="M23" s="5">
        <f t="shared" si="3"/>
        <v>0</v>
      </c>
      <c r="N23" s="8">
        <v>20</v>
      </c>
      <c r="R23" s="8"/>
      <c r="AC23" s="5" t="s">
        <v>191</v>
      </c>
      <c r="AD23" s="5" t="s">
        <v>192</v>
      </c>
    </row>
    <row r="24" spans="1:30">
      <c r="J24" s="5">
        <f t="shared" si="1"/>
        <v>11</v>
      </c>
      <c r="K24" s="3">
        <v>20</v>
      </c>
      <c r="L24" s="5">
        <f t="shared" si="2"/>
        <v>20</v>
      </c>
      <c r="M24" s="5" t="str">
        <f t="shared" si="3"/>
        <v>plus+1</v>
      </c>
      <c r="N24" s="8">
        <v>21</v>
      </c>
      <c r="R24" s="8"/>
    </row>
    <row r="25" spans="1:30">
      <c r="J25" s="5">
        <f t="shared" si="1"/>
        <v>10</v>
      </c>
      <c r="K25" s="3">
        <v>21</v>
      </c>
      <c r="L25" s="5">
        <f t="shared" si="2"/>
        <v>0</v>
      </c>
      <c r="M25" s="5">
        <f t="shared" si="3"/>
        <v>0</v>
      </c>
      <c r="N25" s="8">
        <v>22</v>
      </c>
      <c r="R25" s="8"/>
    </row>
    <row r="26" spans="1:30">
      <c r="J26" s="5">
        <f t="shared" si="1"/>
        <v>9</v>
      </c>
      <c r="K26" s="3">
        <v>22</v>
      </c>
      <c r="L26" s="5">
        <f t="shared" si="2"/>
        <v>0</v>
      </c>
      <c r="M26" s="5">
        <f t="shared" si="3"/>
        <v>0</v>
      </c>
      <c r="N26" s="8">
        <v>23</v>
      </c>
      <c r="R26" s="8"/>
    </row>
    <row r="27" spans="1:30">
      <c r="J27" s="5">
        <f t="shared" si="1"/>
        <v>8</v>
      </c>
      <c r="K27" s="3">
        <v>23</v>
      </c>
      <c r="L27" s="5">
        <f t="shared" si="2"/>
        <v>0</v>
      </c>
      <c r="M27" s="5">
        <f t="shared" si="3"/>
        <v>0</v>
      </c>
      <c r="N27" s="8">
        <v>24</v>
      </c>
      <c r="R27" s="8"/>
    </row>
    <row r="28" spans="1:30">
      <c r="J28" s="5">
        <f t="shared" si="1"/>
        <v>7</v>
      </c>
      <c r="K28" s="3">
        <v>24</v>
      </c>
      <c r="L28" s="5">
        <f t="shared" si="2"/>
        <v>0</v>
      </c>
      <c r="M28" s="5">
        <f t="shared" si="3"/>
        <v>0</v>
      </c>
      <c r="N28" s="8">
        <v>25</v>
      </c>
      <c r="R28" s="8"/>
    </row>
    <row r="29" spans="1:30">
      <c r="J29" s="5">
        <f t="shared" si="1"/>
        <v>6</v>
      </c>
      <c r="K29" s="3">
        <v>25</v>
      </c>
      <c r="L29" s="5">
        <f t="shared" si="2"/>
        <v>25</v>
      </c>
      <c r="M29" s="5" t="str">
        <f t="shared" si="3"/>
        <v>plus+1</v>
      </c>
      <c r="N29" s="8">
        <v>26</v>
      </c>
      <c r="R29" s="8"/>
    </row>
    <row r="30" spans="1:30">
      <c r="J30" s="5">
        <f t="shared" si="1"/>
        <v>5</v>
      </c>
      <c r="K30" s="3">
        <v>26</v>
      </c>
      <c r="L30" s="5">
        <f t="shared" si="2"/>
        <v>0</v>
      </c>
      <c r="M30" s="5">
        <f t="shared" si="3"/>
        <v>0</v>
      </c>
      <c r="N30" s="8">
        <v>27</v>
      </c>
      <c r="R30" s="8"/>
    </row>
    <row r="31" spans="1:30">
      <c r="J31" s="5">
        <f t="shared" si="1"/>
        <v>4</v>
      </c>
      <c r="K31" s="3">
        <v>27</v>
      </c>
      <c r="L31" s="5">
        <f t="shared" si="2"/>
        <v>0</v>
      </c>
      <c r="M31" s="5">
        <f t="shared" si="3"/>
        <v>0</v>
      </c>
      <c r="N31" s="8">
        <v>28</v>
      </c>
      <c r="R31" s="8"/>
    </row>
    <row r="32" spans="1:30">
      <c r="J32" s="5">
        <f t="shared" si="1"/>
        <v>3</v>
      </c>
      <c r="K32" s="3">
        <v>28</v>
      </c>
      <c r="L32" s="5">
        <f t="shared" si="2"/>
        <v>0</v>
      </c>
      <c r="M32" s="5">
        <f t="shared" si="3"/>
        <v>0</v>
      </c>
      <c r="N32" s="8">
        <v>29</v>
      </c>
      <c r="R32" s="8"/>
    </row>
    <row r="33" spans="10:14">
      <c r="J33" s="5">
        <f t="shared" si="1"/>
        <v>2</v>
      </c>
      <c r="K33" s="3">
        <v>29</v>
      </c>
      <c r="L33" s="5">
        <f t="shared" si="2"/>
        <v>0</v>
      </c>
      <c r="M33" s="5">
        <f t="shared" si="3"/>
        <v>0</v>
      </c>
      <c r="N33" s="8">
        <v>30</v>
      </c>
    </row>
    <row r="34" spans="10:14">
      <c r="J34" s="5">
        <f t="shared" si="1"/>
        <v>1</v>
      </c>
      <c r="K34" s="3">
        <v>30</v>
      </c>
      <c r="L34" s="5">
        <f t="shared" si="2"/>
        <v>30</v>
      </c>
      <c r="M34" s="5" t="str">
        <f t="shared" si="3"/>
        <v>plus+1</v>
      </c>
      <c r="N34" s="8">
        <v>31</v>
      </c>
    </row>
  </sheetData>
  <phoneticPr fontId="6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C86F-0CB7-4AF4-9FE3-AD9D3007BB0D}">
  <dimension ref="A1:BN86"/>
  <sheetViews>
    <sheetView topLeftCell="C1" workbookViewId="0">
      <selection activeCell="M43" sqref="M43"/>
    </sheetView>
  </sheetViews>
  <sheetFormatPr defaultRowHeight="16.5"/>
  <cols>
    <col min="1" max="1" width="3.5" style="5" bestFit="1" customWidth="1"/>
    <col min="2" max="2" width="31.5" style="5" bestFit="1" customWidth="1"/>
    <col min="3" max="3" width="7.75" style="5" bestFit="1" customWidth="1"/>
    <col min="4" max="4" width="31.5" style="5" bestFit="1" customWidth="1"/>
    <col min="5" max="5" width="7.75" style="5" bestFit="1" customWidth="1"/>
    <col min="6" max="6" width="16.75" style="5" bestFit="1" customWidth="1"/>
    <col min="7" max="8" width="16.75" style="5" customWidth="1"/>
    <col min="9" max="9" width="8.25" style="5" bestFit="1" customWidth="1"/>
    <col min="10" max="10" width="12.75" style="5" bestFit="1" customWidth="1"/>
    <col min="11" max="13" width="12.75" style="5" customWidth="1"/>
    <col min="14" max="14" width="9" style="6" customWidth="1"/>
    <col min="15" max="15" width="4.75" style="5" customWidth="1"/>
    <col min="16" max="16" width="8" style="5" customWidth="1"/>
    <col min="17" max="17" width="4.75" style="5" customWidth="1"/>
    <col min="18" max="18" width="8" style="5" customWidth="1"/>
    <col min="19" max="19" width="11.625" style="5" customWidth="1"/>
    <col min="20" max="21" width="8.375" style="5" customWidth="1"/>
    <col min="22" max="22" width="9.625" style="5" customWidth="1"/>
    <col min="23" max="31" width="8.375" style="5" customWidth="1"/>
    <col min="32" max="32" width="4.75" style="5" bestFit="1" customWidth="1"/>
    <col min="33" max="33" width="8.875" style="5" customWidth="1"/>
    <col min="34" max="34" width="8.375" style="5" customWidth="1"/>
    <col min="35" max="35" width="6.375" style="5" bestFit="1" customWidth="1"/>
    <col min="36" max="36" width="11.625" style="5" bestFit="1" customWidth="1"/>
    <col min="37" max="37" width="8" style="5" customWidth="1"/>
    <col min="38" max="39" width="3.5" style="5" bestFit="1" customWidth="1"/>
    <col min="40" max="40" width="8" style="5" bestFit="1" customWidth="1"/>
    <col min="41" max="41" width="8.125" style="5" bestFit="1" customWidth="1"/>
    <col min="42" max="43" width="8.125" style="5" customWidth="1"/>
    <col min="44" max="49" width="13.375" style="5" customWidth="1"/>
    <col min="50" max="50" width="14.375" style="5" bestFit="1" customWidth="1"/>
    <col min="51" max="51" width="8.125" style="5" bestFit="1" customWidth="1"/>
    <col min="52" max="53" width="13.375" style="5" bestFit="1" customWidth="1"/>
    <col min="54" max="54" width="13.375" style="5" customWidth="1"/>
    <col min="55" max="64" width="13.375" style="5" bestFit="1" customWidth="1"/>
    <col min="65" max="66" width="14.375" style="5" bestFit="1" customWidth="1"/>
    <col min="67" max="16384" width="9" style="5"/>
  </cols>
  <sheetData>
    <row r="1" spans="1:66" s="3" customFormat="1">
      <c r="B1" s="4" t="s">
        <v>42</v>
      </c>
      <c r="C1" s="4" t="s">
        <v>43</v>
      </c>
      <c r="D1" s="4" t="s">
        <v>42</v>
      </c>
      <c r="E1" s="4" t="s">
        <v>44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>
      <c r="A2" s="4">
        <v>0</v>
      </c>
      <c r="B2" s="5" t="s">
        <v>144</v>
      </c>
      <c r="C2" s="5">
        <v>1</v>
      </c>
      <c r="D2" s="5" t="s">
        <v>45</v>
      </c>
      <c r="E2" s="5">
        <v>1</v>
      </c>
      <c r="F2" s="5" t="s">
        <v>150</v>
      </c>
      <c r="H2" s="5" t="s">
        <v>166</v>
      </c>
      <c r="I2" s="5">
        <v>176</v>
      </c>
      <c r="L2" s="1"/>
      <c r="Z2" s="5">
        <v>4333</v>
      </c>
    </row>
    <row r="3" spans="1:66">
      <c r="A3" s="4">
        <v>1</v>
      </c>
      <c r="B3" s="5" t="s">
        <v>143</v>
      </c>
      <c r="C3" s="5">
        <v>3</v>
      </c>
      <c r="D3" s="5" t="s">
        <v>46</v>
      </c>
      <c r="E3" s="5">
        <v>3</v>
      </c>
      <c r="F3" s="17" t="s">
        <v>145</v>
      </c>
      <c r="H3" s="5" t="s">
        <v>167</v>
      </c>
      <c r="I3" s="5">
        <v>29</v>
      </c>
      <c r="L3" s="1"/>
      <c r="T3" s="5">
        <f>SUM(T5:T80)</f>
        <v>3060</v>
      </c>
      <c r="U3" s="5">
        <f t="shared" ref="U3:Y3" si="0">SUM(U5:U80)</f>
        <v>0</v>
      </c>
      <c r="V3" s="5">
        <f t="shared" si="0"/>
        <v>0</v>
      </c>
      <c r="W3" s="5">
        <f>SUM(W5:W80)</f>
        <v>30600</v>
      </c>
      <c r="X3" s="5">
        <f>SUM(X5:X80)</f>
        <v>3900</v>
      </c>
      <c r="Y3" s="5">
        <f t="shared" si="0"/>
        <v>0</v>
      </c>
      <c r="Z3" s="5">
        <f>SUM(W3:Y3)</f>
        <v>34500</v>
      </c>
      <c r="AG3" s="8">
        <f>SUM(AG5:AG80)</f>
        <v>4495</v>
      </c>
      <c r="AH3" s="5">
        <f>SUM(AH5:AH80)</f>
        <v>3600</v>
      </c>
    </row>
    <row r="4" spans="1:66">
      <c r="A4" s="4">
        <v>2</v>
      </c>
      <c r="B4" s="5" t="s">
        <v>146</v>
      </c>
      <c r="C4" s="5">
        <v>1</v>
      </c>
      <c r="D4" s="5" t="s">
        <v>47</v>
      </c>
      <c r="E4" s="5">
        <v>4</v>
      </c>
      <c r="F4" s="5" t="s">
        <v>151</v>
      </c>
      <c r="H4" s="5" t="s">
        <v>168</v>
      </c>
      <c r="I4" s="5">
        <v>68</v>
      </c>
      <c r="P4" s="3" t="s">
        <v>211</v>
      </c>
      <c r="Q4" s="3" t="s">
        <v>168</v>
      </c>
      <c r="R4" s="3" t="s">
        <v>214</v>
      </c>
      <c r="S4" s="3" t="s">
        <v>195</v>
      </c>
      <c r="T4" s="15" t="s">
        <v>194</v>
      </c>
      <c r="U4" s="15" t="s">
        <v>217</v>
      </c>
      <c r="V4" s="15" t="s">
        <v>218</v>
      </c>
      <c r="W4" s="14" t="s">
        <v>200</v>
      </c>
      <c r="X4" s="14" t="s">
        <v>201</v>
      </c>
      <c r="Y4" s="14" t="s">
        <v>202</v>
      </c>
      <c r="Z4" s="14" t="s">
        <v>221</v>
      </c>
      <c r="AA4" s="16" t="s">
        <v>223</v>
      </c>
      <c r="AB4" s="16"/>
      <c r="AC4" s="16"/>
      <c r="AD4" s="16"/>
      <c r="AF4" s="3" t="s">
        <v>149</v>
      </c>
      <c r="AG4" s="15" t="s">
        <v>149</v>
      </c>
      <c r="AH4" s="14" t="s">
        <v>149</v>
      </c>
      <c r="AI4" s="9" t="s">
        <v>209</v>
      </c>
      <c r="AL4" s="8" t="s">
        <v>212</v>
      </c>
      <c r="AM4" s="8" t="s">
        <v>213</v>
      </c>
      <c r="AN4" s="8" t="s">
        <v>214</v>
      </c>
      <c r="AO4" s="8" t="s">
        <v>195</v>
      </c>
      <c r="AP4" s="8" t="s">
        <v>215</v>
      </c>
      <c r="AQ4" s="8" t="s">
        <v>199</v>
      </c>
      <c r="AX4" s="5" t="s">
        <v>172</v>
      </c>
      <c r="AY4" s="5">
        <v>4</v>
      </c>
    </row>
    <row r="5" spans="1:66">
      <c r="A5" s="4">
        <v>3</v>
      </c>
      <c r="B5" s="5" t="s">
        <v>147</v>
      </c>
      <c r="C5" s="5">
        <v>1</v>
      </c>
      <c r="D5" s="5" t="s">
        <v>48</v>
      </c>
      <c r="E5" s="5">
        <v>4</v>
      </c>
      <c r="F5" s="5" t="s">
        <v>148</v>
      </c>
      <c r="N5" s="6">
        <f>$K$6*Q5</f>
        <v>2.5</v>
      </c>
      <c r="P5" s="5">
        <f t="shared" ref="P5:P68" si="1">$I$4-Q5+1</f>
        <v>68</v>
      </c>
      <c r="Q5" s="3">
        <v>1</v>
      </c>
      <c r="R5" s="5">
        <f>IFERROR(INDEX($AN$5:$AN$14,MATCH(S5,$AO$5:$AO$14,0)),0)</f>
        <v>0</v>
      </c>
      <c r="S5" s="5">
        <f t="shared" ref="S5:S68" si="2">IFERROR(INDEX($AO$5:$AO$14,MATCH(Q5,$AP$5:$AP$14,0)),0)</f>
        <v>0</v>
      </c>
      <c r="T5" s="8">
        <f>ROUND($K$6,0)+ROUND(($K$6/2)*(Q5-1),0)</f>
        <v>3</v>
      </c>
      <c r="W5" s="5">
        <f>(T5-2)*$C$12+$C$11</f>
        <v>30</v>
      </c>
      <c r="X5" s="5">
        <f>MAX(R5*100-100,0)</f>
        <v>0</v>
      </c>
      <c r="Z5" s="5">
        <f>SUM(W5:Y5)</f>
        <v>30</v>
      </c>
      <c r="AA5" s="8">
        <f>MATCH(Z5,$L$10:$L$13,1)-1</f>
        <v>0</v>
      </c>
      <c r="AB5" s="5">
        <f>INDEX($L$10:$L$13,AA5+1)</f>
        <v>0</v>
      </c>
      <c r="AF5" s="3">
        <v>1</v>
      </c>
      <c r="AG5" s="5">
        <f>ROUND($J$6*AF5,0)*(AI5+1)</f>
        <v>25</v>
      </c>
      <c r="AH5" s="5">
        <f>$C$9</f>
        <v>200</v>
      </c>
      <c r="AL5" s="5">
        <v>1</v>
      </c>
      <c r="AM5" s="5">
        <v>1</v>
      </c>
      <c r="AN5" s="5">
        <f t="shared" ref="AN5:AN14" si="3">INDEX($AY$4:$AY$23,AM5)</f>
        <v>4</v>
      </c>
      <c r="AO5" s="5" t="str">
        <f t="shared" ref="AO5:AO14" si="4">INDEX($AY$4:$AY$23,AM5+1)</f>
        <v>gold</v>
      </c>
      <c r="AP5" s="5">
        <f>SUM($AN$5:AN5)</f>
        <v>4</v>
      </c>
      <c r="AQ5" s="5">
        <f>AN5*100-100</f>
        <v>300</v>
      </c>
      <c r="AS5" s="5" t="str">
        <f>H11</f>
        <v>星数限制_1</v>
      </c>
      <c r="AT5" s="5">
        <f>I11</f>
        <v>2.4569999999999999</v>
      </c>
      <c r="AU5" s="5">
        <f>$AT$9*AT5</f>
        <v>675.67499999999995</v>
      </c>
      <c r="AX5" s="5" t="s">
        <v>173</v>
      </c>
      <c r="AY5" s="5" t="s">
        <v>141</v>
      </c>
    </row>
    <row r="6" spans="1:66">
      <c r="A6" s="4">
        <v>4</v>
      </c>
      <c r="B6" s="5" t="s">
        <v>49</v>
      </c>
      <c r="C6" s="5">
        <v>300</v>
      </c>
      <c r="D6" s="5" t="s">
        <v>49</v>
      </c>
      <c r="E6" s="5">
        <v>300</v>
      </c>
      <c r="F6" s="5" t="s">
        <v>165</v>
      </c>
      <c r="H6" s="5" t="s">
        <v>3</v>
      </c>
      <c r="I6" s="5">
        <v>2500</v>
      </c>
      <c r="J6" s="5">
        <f>I6*0.01</f>
        <v>25</v>
      </c>
      <c r="K6" s="5">
        <f>J6/10</f>
        <v>2.5</v>
      </c>
      <c r="N6" s="6">
        <f>$K$6*Q6</f>
        <v>5</v>
      </c>
      <c r="P6" s="5">
        <f t="shared" si="1"/>
        <v>67</v>
      </c>
      <c r="Q6" s="3">
        <v>2</v>
      </c>
      <c r="R6" s="5">
        <f t="shared" ref="R6:R69" si="5">IFERROR(INDEX($AN$5:$AN$14,MATCH(S6,$AO$5:$AO$14,0)),0)</f>
        <v>0</v>
      </c>
      <c r="S6" s="5">
        <f t="shared" si="2"/>
        <v>0</v>
      </c>
      <c r="T6" s="8">
        <f t="shared" ref="T6:T69" si="6">ROUND($K$6,0)+ROUND(($K$6/2)*(Q6-1),0)</f>
        <v>4</v>
      </c>
      <c r="W6" s="5">
        <f t="shared" ref="W6:W69" si="7">(T6-2)*$C$12+$C$11</f>
        <v>40</v>
      </c>
      <c r="X6" s="5">
        <f t="shared" ref="X6:X69" si="8">MAX(R6*100-100,0)</f>
        <v>0</v>
      </c>
      <c r="Z6" s="5">
        <f>SUM(W6:Y6)+Z5</f>
        <v>70</v>
      </c>
      <c r="AA6" s="8">
        <f t="shared" ref="AA6:AA69" si="9">MATCH(Z6,$L$10:$L$13,1)-1</f>
        <v>0</v>
      </c>
      <c r="AB6" s="5">
        <f t="shared" ref="AB6:AB69" si="10">INDEX($L$10:$L$13,AA6+1)</f>
        <v>0</v>
      </c>
      <c r="AF6" s="3">
        <v>2</v>
      </c>
      <c r="AG6" s="5">
        <f>ROUND($J$6*AF6,-1)*(AI6+1)</f>
        <v>50</v>
      </c>
      <c r="AH6" s="5">
        <f t="shared" ref="AH6:AH22" si="11">$C$9</f>
        <v>200</v>
      </c>
      <c r="AL6" s="5">
        <v>2</v>
      </c>
      <c r="AM6" s="5">
        <v>3</v>
      </c>
      <c r="AN6" s="5">
        <f t="shared" si="3"/>
        <v>5</v>
      </c>
      <c r="AO6" s="5" t="str">
        <f t="shared" si="4"/>
        <v>plus+1</v>
      </c>
      <c r="AP6" s="5">
        <f>SUM($AN$5:AN6)</f>
        <v>9</v>
      </c>
      <c r="AQ6" s="5">
        <f t="shared" ref="AQ6:AQ14" si="12">AN6*100-100</f>
        <v>400</v>
      </c>
      <c r="AS6" s="5" t="str">
        <f>H12</f>
        <v>星数限制_2</v>
      </c>
      <c r="AT6" s="5">
        <f>I12</f>
        <v>3.96</v>
      </c>
      <c r="AU6" s="5">
        <f>$AT$9*AT6</f>
        <v>1089</v>
      </c>
      <c r="AV6" s="5">
        <f>AT6/$AT$5</f>
        <v>1.6117216117216118</v>
      </c>
      <c r="AX6" s="5" t="s">
        <v>174</v>
      </c>
      <c r="AY6" s="5">
        <v>5</v>
      </c>
    </row>
    <row r="7" spans="1:66">
      <c r="A7" s="4">
        <v>5</v>
      </c>
      <c r="B7" s="5" t="s">
        <v>50</v>
      </c>
      <c r="C7" s="5">
        <v>400</v>
      </c>
      <c r="D7" s="5" t="s">
        <v>50</v>
      </c>
      <c r="E7" s="5">
        <v>400</v>
      </c>
      <c r="F7" s="5" t="s">
        <v>164</v>
      </c>
      <c r="H7" s="5" t="s">
        <v>4</v>
      </c>
      <c r="I7" s="5">
        <v>2775</v>
      </c>
      <c r="N7" s="6">
        <f>$K$6*Q7</f>
        <v>7.5</v>
      </c>
      <c r="P7" s="5">
        <f t="shared" si="1"/>
        <v>66</v>
      </c>
      <c r="Q7" s="3">
        <v>3</v>
      </c>
      <c r="R7" s="5">
        <f t="shared" si="5"/>
        <v>0</v>
      </c>
      <c r="S7" s="5">
        <f t="shared" si="2"/>
        <v>0</v>
      </c>
      <c r="T7" s="8">
        <f t="shared" si="6"/>
        <v>6</v>
      </c>
      <c r="W7" s="5">
        <f t="shared" si="7"/>
        <v>60</v>
      </c>
      <c r="X7" s="5">
        <f t="shared" si="8"/>
        <v>0</v>
      </c>
      <c r="Z7" s="5">
        <f t="shared" ref="Z7:Z33" si="13">SUM(W7:Y7)+Z6</f>
        <v>130</v>
      </c>
      <c r="AA7" s="8">
        <f t="shared" si="9"/>
        <v>0</v>
      </c>
      <c r="AB7" s="5">
        <f t="shared" si="10"/>
        <v>0</v>
      </c>
      <c r="AF7" s="3">
        <v>3</v>
      </c>
      <c r="AG7" s="5">
        <f t="shared" ref="AG7:AG22" si="14">ROUND($J$6*AF7,-1)*(AI7+1)</f>
        <v>80</v>
      </c>
      <c r="AH7" s="5">
        <f t="shared" si="11"/>
        <v>200</v>
      </c>
      <c r="AL7" s="5">
        <v>3</v>
      </c>
      <c r="AM7" s="5">
        <v>5</v>
      </c>
      <c r="AN7" s="5">
        <f t="shared" si="3"/>
        <v>6</v>
      </c>
      <c r="AO7" s="5" t="str">
        <f t="shared" si="4"/>
        <v>wildCard</v>
      </c>
      <c r="AP7" s="5">
        <f>SUM($AN$5:AN7)</f>
        <v>15</v>
      </c>
      <c r="AQ7" s="5">
        <f t="shared" si="12"/>
        <v>500</v>
      </c>
      <c r="AS7" s="5" t="str">
        <f t="shared" ref="AS7:AT7" si="15">H13</f>
        <v>星数限制_3</v>
      </c>
      <c r="AT7" s="5">
        <f t="shared" si="15"/>
        <v>4.79</v>
      </c>
      <c r="AU7" s="5">
        <f>$AT$9*AT7</f>
        <v>1317.25</v>
      </c>
      <c r="AV7" s="5">
        <f>AT7/$AT$5</f>
        <v>1.9495319495319496</v>
      </c>
      <c r="AX7" s="5" t="s">
        <v>175</v>
      </c>
      <c r="AY7" s="5" t="s">
        <v>192</v>
      </c>
    </row>
    <row r="8" spans="1:66">
      <c r="A8" s="4">
        <v>6</v>
      </c>
      <c r="B8" s="5" t="s">
        <v>51</v>
      </c>
      <c r="C8" s="5">
        <v>500</v>
      </c>
      <c r="D8" s="5" t="s">
        <v>51</v>
      </c>
      <c r="E8" s="5">
        <v>500</v>
      </c>
      <c r="F8" s="5" t="s">
        <v>163</v>
      </c>
      <c r="H8" s="5" t="s">
        <v>5</v>
      </c>
      <c r="I8" s="5">
        <v>6000</v>
      </c>
      <c r="P8" s="5">
        <f t="shared" si="1"/>
        <v>65</v>
      </c>
      <c r="Q8" s="3">
        <v>4</v>
      </c>
      <c r="R8" s="5">
        <f t="shared" si="5"/>
        <v>4</v>
      </c>
      <c r="S8" s="5" t="str">
        <f t="shared" si="2"/>
        <v>gold</v>
      </c>
      <c r="T8" s="8">
        <f t="shared" si="6"/>
        <v>7</v>
      </c>
      <c r="W8" s="5">
        <f t="shared" si="7"/>
        <v>70</v>
      </c>
      <c r="X8" s="5">
        <f t="shared" si="8"/>
        <v>300</v>
      </c>
      <c r="Z8" s="5">
        <f t="shared" si="13"/>
        <v>500</v>
      </c>
      <c r="AA8" s="8">
        <f t="shared" si="9"/>
        <v>0</v>
      </c>
      <c r="AB8" s="5">
        <f t="shared" si="10"/>
        <v>0</v>
      </c>
      <c r="AF8" s="3">
        <v>4</v>
      </c>
      <c r="AG8" s="5">
        <f t="shared" si="14"/>
        <v>100</v>
      </c>
      <c r="AH8" s="5">
        <f t="shared" si="11"/>
        <v>200</v>
      </c>
      <c r="AL8" s="5">
        <v>4</v>
      </c>
      <c r="AM8" s="5">
        <v>7</v>
      </c>
      <c r="AN8" s="5">
        <f t="shared" si="3"/>
        <v>5</v>
      </c>
      <c r="AO8" s="5" t="str">
        <f t="shared" si="4"/>
        <v>plus+1</v>
      </c>
      <c r="AP8" s="5">
        <f>SUM($AN$5:AN8)</f>
        <v>20</v>
      </c>
      <c r="AQ8" s="5">
        <f t="shared" si="12"/>
        <v>400</v>
      </c>
      <c r="AX8" s="5" t="s">
        <v>176</v>
      </c>
      <c r="AY8" s="5">
        <v>6</v>
      </c>
    </row>
    <row r="9" spans="1:66">
      <c r="A9" s="4">
        <v>7</v>
      </c>
      <c r="B9" s="17" t="s">
        <v>235</v>
      </c>
      <c r="C9" s="5">
        <v>200</v>
      </c>
      <c r="D9" s="5" t="s">
        <v>52</v>
      </c>
      <c r="E9" s="5">
        <v>200</v>
      </c>
      <c r="F9" s="5" t="s">
        <v>162</v>
      </c>
      <c r="H9" s="8" t="s">
        <v>205</v>
      </c>
      <c r="I9" s="5">
        <v>13</v>
      </c>
      <c r="P9" s="5">
        <f t="shared" si="1"/>
        <v>64</v>
      </c>
      <c r="Q9" s="3">
        <v>5</v>
      </c>
      <c r="R9" s="5">
        <f t="shared" si="5"/>
        <v>0</v>
      </c>
      <c r="S9" s="5">
        <f t="shared" si="2"/>
        <v>0</v>
      </c>
      <c r="T9" s="8">
        <f t="shared" si="6"/>
        <v>8</v>
      </c>
      <c r="W9" s="5">
        <f t="shared" si="7"/>
        <v>80</v>
      </c>
      <c r="X9" s="5">
        <f t="shared" si="8"/>
        <v>0</v>
      </c>
      <c r="Z9" s="5">
        <f t="shared" si="13"/>
        <v>580</v>
      </c>
      <c r="AA9" s="8">
        <f t="shared" si="9"/>
        <v>0</v>
      </c>
      <c r="AB9" s="5">
        <f t="shared" si="10"/>
        <v>0</v>
      </c>
      <c r="AF9" s="3">
        <v>5</v>
      </c>
      <c r="AG9" s="5">
        <f t="shared" si="14"/>
        <v>130</v>
      </c>
      <c r="AH9" s="5">
        <f t="shared" si="11"/>
        <v>200</v>
      </c>
      <c r="AL9" s="5">
        <v>5</v>
      </c>
      <c r="AM9" s="5">
        <v>9</v>
      </c>
      <c r="AN9" s="5">
        <f t="shared" si="3"/>
        <v>6</v>
      </c>
      <c r="AO9" s="5" t="str">
        <f t="shared" si="4"/>
        <v>wildCard</v>
      </c>
      <c r="AP9" s="5">
        <f>SUM($AN$5:AN9)</f>
        <v>26</v>
      </c>
      <c r="AQ9" s="5">
        <f t="shared" si="12"/>
        <v>500</v>
      </c>
      <c r="AS9" s="8" t="s">
        <v>222</v>
      </c>
      <c r="AT9" s="5">
        <f>I7-I6</f>
        <v>275</v>
      </c>
      <c r="AX9" s="5" t="s">
        <v>177</v>
      </c>
      <c r="AY9" s="5" t="s">
        <v>210</v>
      </c>
    </row>
    <row r="10" spans="1:66">
      <c r="A10" s="4">
        <v>8</v>
      </c>
      <c r="B10" s="5" t="s">
        <v>53</v>
      </c>
      <c r="C10" s="5">
        <v>300</v>
      </c>
      <c r="D10" s="5" t="s">
        <v>53</v>
      </c>
      <c r="E10" s="5">
        <v>300</v>
      </c>
      <c r="F10" s="5" t="s">
        <v>161</v>
      </c>
      <c r="L10" s="18">
        <v>0</v>
      </c>
      <c r="M10" s="18"/>
      <c r="P10" s="5">
        <f t="shared" si="1"/>
        <v>63</v>
      </c>
      <c r="Q10" s="3">
        <v>6</v>
      </c>
      <c r="R10" s="5">
        <f t="shared" si="5"/>
        <v>0</v>
      </c>
      <c r="S10" s="5">
        <f t="shared" si="2"/>
        <v>0</v>
      </c>
      <c r="T10" s="8">
        <f t="shared" si="6"/>
        <v>9</v>
      </c>
      <c r="W10" s="5">
        <f t="shared" si="7"/>
        <v>90</v>
      </c>
      <c r="X10" s="5">
        <f t="shared" si="8"/>
        <v>0</v>
      </c>
      <c r="Z10" s="5">
        <f t="shared" si="13"/>
        <v>670</v>
      </c>
      <c r="AA10" s="8">
        <f t="shared" si="9"/>
        <v>0</v>
      </c>
      <c r="AB10" s="5">
        <f t="shared" si="10"/>
        <v>0</v>
      </c>
      <c r="AF10" s="3">
        <v>6</v>
      </c>
      <c r="AG10" s="5">
        <f t="shared" si="14"/>
        <v>150</v>
      </c>
      <c r="AH10" s="5">
        <f t="shared" si="11"/>
        <v>200</v>
      </c>
      <c r="AL10" s="5">
        <v>6</v>
      </c>
      <c r="AM10" s="5">
        <v>11</v>
      </c>
      <c r="AN10" s="5">
        <f t="shared" si="3"/>
        <v>5</v>
      </c>
      <c r="AO10" s="5" t="str">
        <f t="shared" si="4"/>
        <v>plus+1</v>
      </c>
      <c r="AP10" s="5">
        <f>SUM($AN$5:AN10)</f>
        <v>31</v>
      </c>
      <c r="AQ10" s="5">
        <f t="shared" si="12"/>
        <v>400</v>
      </c>
      <c r="AT10" s="5">
        <v>0.35</v>
      </c>
      <c r="AX10" s="5" t="s">
        <v>178</v>
      </c>
      <c r="AY10" s="5">
        <v>5</v>
      </c>
    </row>
    <row r="11" spans="1:66">
      <c r="A11" s="4">
        <v>9</v>
      </c>
      <c r="B11" s="5" t="s">
        <v>54</v>
      </c>
      <c r="C11" s="5">
        <v>20</v>
      </c>
      <c r="D11" s="17" t="s">
        <v>234</v>
      </c>
      <c r="E11" s="5">
        <v>20</v>
      </c>
      <c r="F11" s="5" t="s">
        <v>159</v>
      </c>
      <c r="H11" s="5" t="s">
        <v>169</v>
      </c>
      <c r="I11" s="5">
        <v>2.4569999999999999</v>
      </c>
      <c r="J11" s="5">
        <f>I11/SUM($I$11:$I$13)</f>
        <v>0.21923797626483446</v>
      </c>
      <c r="L11" s="18">
        <f>$J$29*J11</f>
        <v>3709.506558400999</v>
      </c>
      <c r="M11" s="18"/>
      <c r="P11" s="5">
        <f t="shared" si="1"/>
        <v>62</v>
      </c>
      <c r="Q11" s="3">
        <v>7</v>
      </c>
      <c r="R11" s="5">
        <f t="shared" si="5"/>
        <v>0</v>
      </c>
      <c r="S11" s="5">
        <f t="shared" si="2"/>
        <v>0</v>
      </c>
      <c r="T11" s="8">
        <f t="shared" si="6"/>
        <v>11</v>
      </c>
      <c r="W11" s="5">
        <f t="shared" si="7"/>
        <v>110</v>
      </c>
      <c r="X11" s="5">
        <f t="shared" si="8"/>
        <v>0</v>
      </c>
      <c r="Z11" s="5">
        <f t="shared" si="13"/>
        <v>780</v>
      </c>
      <c r="AA11" s="8">
        <f t="shared" si="9"/>
        <v>0</v>
      </c>
      <c r="AB11" s="5">
        <f t="shared" si="10"/>
        <v>0</v>
      </c>
      <c r="AF11" s="3">
        <v>7</v>
      </c>
      <c r="AG11" s="5">
        <f t="shared" si="14"/>
        <v>360</v>
      </c>
      <c r="AH11" s="5">
        <f t="shared" si="11"/>
        <v>200</v>
      </c>
      <c r="AI11" s="9">
        <v>1</v>
      </c>
      <c r="AL11" s="5">
        <v>7</v>
      </c>
      <c r="AM11" s="5">
        <v>13</v>
      </c>
      <c r="AN11" s="5">
        <f t="shared" si="3"/>
        <v>6</v>
      </c>
      <c r="AO11" s="5" t="str">
        <f t="shared" si="4"/>
        <v>wildCard</v>
      </c>
      <c r="AP11" s="5">
        <f>SUM($AN$5:AN11)</f>
        <v>37</v>
      </c>
      <c r="AQ11" s="5">
        <f t="shared" si="12"/>
        <v>500</v>
      </c>
      <c r="AT11" s="5">
        <v>0.85</v>
      </c>
      <c r="AX11" s="5" t="s">
        <v>179</v>
      </c>
      <c r="AY11" s="5" t="s">
        <v>192</v>
      </c>
    </row>
    <row r="12" spans="1:66">
      <c r="A12" s="4">
        <v>10</v>
      </c>
      <c r="B12" s="5" t="s">
        <v>55</v>
      </c>
      <c r="C12" s="5">
        <v>10</v>
      </c>
      <c r="D12" s="5" t="s">
        <v>55</v>
      </c>
      <c r="E12" s="5">
        <v>10</v>
      </c>
      <c r="F12" s="5" t="s">
        <v>160</v>
      </c>
      <c r="H12" s="5" t="s">
        <v>170</v>
      </c>
      <c r="I12" s="5">
        <v>3.96</v>
      </c>
      <c r="J12" s="5">
        <f t="shared" ref="J12:J13" si="16">I12/SUM($I$11:$I$13)</f>
        <v>0.35335058445614348</v>
      </c>
      <c r="K12" s="5">
        <f>I12/I11</f>
        <v>1.6117216117216118</v>
      </c>
      <c r="L12" s="18">
        <f t="shared" ref="L12" si="17">$J$29*J12</f>
        <v>5978.6918889979479</v>
      </c>
      <c r="M12" s="18"/>
      <c r="P12" s="5">
        <f t="shared" si="1"/>
        <v>61</v>
      </c>
      <c r="Q12" s="3">
        <v>8</v>
      </c>
      <c r="R12" s="5">
        <f t="shared" si="5"/>
        <v>0</v>
      </c>
      <c r="S12" s="5">
        <f t="shared" si="2"/>
        <v>0</v>
      </c>
      <c r="T12" s="8">
        <f t="shared" si="6"/>
        <v>12</v>
      </c>
      <c r="W12" s="5">
        <f t="shared" si="7"/>
        <v>120</v>
      </c>
      <c r="X12" s="5">
        <f t="shared" si="8"/>
        <v>0</v>
      </c>
      <c r="Z12" s="5">
        <f>SUM(W12:Y12)+Z11</f>
        <v>900</v>
      </c>
      <c r="AA12" s="8">
        <f t="shared" si="9"/>
        <v>0</v>
      </c>
      <c r="AB12" s="5">
        <f t="shared" si="10"/>
        <v>0</v>
      </c>
      <c r="AF12" s="3">
        <v>8</v>
      </c>
      <c r="AG12" s="5">
        <f t="shared" si="14"/>
        <v>200</v>
      </c>
      <c r="AH12" s="5">
        <f t="shared" si="11"/>
        <v>200</v>
      </c>
      <c r="AL12" s="5">
        <v>8</v>
      </c>
      <c r="AM12" s="5">
        <v>15</v>
      </c>
      <c r="AN12" s="5">
        <f t="shared" si="3"/>
        <v>5</v>
      </c>
      <c r="AO12" s="5" t="str">
        <f t="shared" si="4"/>
        <v>plus+1</v>
      </c>
      <c r="AP12" s="5">
        <f>SUM($AN$5:AN12)</f>
        <v>42</v>
      </c>
      <c r="AQ12" s="5">
        <f t="shared" si="12"/>
        <v>400</v>
      </c>
      <c r="AX12" s="5" t="s">
        <v>180</v>
      </c>
      <c r="AY12" s="5">
        <v>6</v>
      </c>
    </row>
    <row r="13" spans="1:66">
      <c r="A13" s="4">
        <v>11</v>
      </c>
      <c r="B13" s="17" t="s">
        <v>152</v>
      </c>
      <c r="C13" s="5">
        <v>0.35</v>
      </c>
      <c r="D13" s="17" t="s">
        <v>233</v>
      </c>
      <c r="E13" s="5">
        <v>0.35</v>
      </c>
      <c r="F13" s="5" t="s">
        <v>153</v>
      </c>
      <c r="H13" s="6" t="s">
        <v>171</v>
      </c>
      <c r="I13" s="6">
        <v>4.79</v>
      </c>
      <c r="J13" s="5">
        <f t="shared" si="16"/>
        <v>0.42741143927902203</v>
      </c>
      <c r="K13" s="5">
        <f>I13/I11</f>
        <v>1.9495319495319496</v>
      </c>
      <c r="L13" s="18">
        <f>$J$29*J13</f>
        <v>7231.8015526010531</v>
      </c>
      <c r="M13" s="18"/>
      <c r="P13" s="5">
        <f t="shared" si="1"/>
        <v>60</v>
      </c>
      <c r="Q13" s="3">
        <v>9</v>
      </c>
      <c r="R13" s="5">
        <f t="shared" si="5"/>
        <v>5</v>
      </c>
      <c r="S13" s="5" t="str">
        <f t="shared" si="2"/>
        <v>plus+1</v>
      </c>
      <c r="T13" s="8">
        <f t="shared" si="6"/>
        <v>13</v>
      </c>
      <c r="W13" s="5">
        <f t="shared" si="7"/>
        <v>130</v>
      </c>
      <c r="X13" s="5">
        <f t="shared" si="8"/>
        <v>400</v>
      </c>
      <c r="Z13" s="5">
        <f t="shared" si="13"/>
        <v>1430</v>
      </c>
      <c r="AA13" s="8">
        <f t="shared" si="9"/>
        <v>0</v>
      </c>
      <c r="AB13" s="5">
        <f t="shared" si="10"/>
        <v>0</v>
      </c>
      <c r="AF13" s="3">
        <v>9</v>
      </c>
      <c r="AG13" s="5">
        <f t="shared" si="14"/>
        <v>230</v>
      </c>
      <c r="AH13" s="5">
        <f t="shared" si="11"/>
        <v>200</v>
      </c>
      <c r="AL13" s="5">
        <v>9</v>
      </c>
      <c r="AM13" s="5">
        <v>17</v>
      </c>
      <c r="AN13" s="5">
        <f t="shared" si="3"/>
        <v>6</v>
      </c>
      <c r="AO13" s="5" t="str">
        <f t="shared" si="4"/>
        <v>wildCard</v>
      </c>
      <c r="AP13" s="5">
        <f>SUM($AN$5:AN13)</f>
        <v>48</v>
      </c>
      <c r="AQ13" s="5">
        <f t="shared" si="12"/>
        <v>500</v>
      </c>
      <c r="AX13" s="5" t="s">
        <v>181</v>
      </c>
      <c r="AY13" s="5" t="s">
        <v>210</v>
      </c>
    </row>
    <row r="14" spans="1:66">
      <c r="A14" s="4">
        <v>12</v>
      </c>
      <c r="B14" s="17" t="s">
        <v>154</v>
      </c>
      <c r="C14" s="5">
        <v>0.85</v>
      </c>
      <c r="D14" s="5" t="s">
        <v>57</v>
      </c>
      <c r="E14" s="5">
        <v>0.85</v>
      </c>
      <c r="F14" s="5" t="s">
        <v>158</v>
      </c>
      <c r="P14" s="5">
        <f t="shared" si="1"/>
        <v>59</v>
      </c>
      <c r="Q14" s="3">
        <v>10</v>
      </c>
      <c r="R14" s="5">
        <f t="shared" si="5"/>
        <v>0</v>
      </c>
      <c r="S14" s="5">
        <f t="shared" si="2"/>
        <v>0</v>
      </c>
      <c r="T14" s="8">
        <f t="shared" si="6"/>
        <v>14</v>
      </c>
      <c r="W14" s="5">
        <f t="shared" si="7"/>
        <v>140</v>
      </c>
      <c r="X14" s="5">
        <f t="shared" si="8"/>
        <v>0</v>
      </c>
      <c r="Z14" s="5">
        <f t="shared" si="13"/>
        <v>1570</v>
      </c>
      <c r="AA14" s="8">
        <f t="shared" si="9"/>
        <v>0</v>
      </c>
      <c r="AB14" s="5">
        <f t="shared" si="10"/>
        <v>0</v>
      </c>
      <c r="AF14" s="3">
        <v>10</v>
      </c>
      <c r="AG14" s="5">
        <f t="shared" si="14"/>
        <v>250</v>
      </c>
      <c r="AH14" s="5">
        <f t="shared" si="11"/>
        <v>200</v>
      </c>
      <c r="AL14" s="5">
        <v>10</v>
      </c>
      <c r="AM14" s="5">
        <v>19</v>
      </c>
      <c r="AN14" s="5">
        <f t="shared" si="3"/>
        <v>0</v>
      </c>
      <c r="AO14" s="5">
        <f t="shared" si="4"/>
        <v>0</v>
      </c>
      <c r="AP14" s="5">
        <f>SUM($AN$5:AN14)</f>
        <v>48</v>
      </c>
      <c r="AQ14" s="5">
        <f t="shared" si="12"/>
        <v>-100</v>
      </c>
      <c r="AX14" s="5" t="s">
        <v>182</v>
      </c>
      <c r="AY14" s="5">
        <v>5</v>
      </c>
    </row>
    <row r="15" spans="1:66">
      <c r="A15" s="4">
        <v>13</v>
      </c>
      <c r="B15" s="5" t="s">
        <v>155</v>
      </c>
      <c r="C15" s="5">
        <v>300</v>
      </c>
      <c r="F15" s="5" t="s">
        <v>156</v>
      </c>
      <c r="H15" s="17" t="s">
        <v>224</v>
      </c>
      <c r="I15" s="5">
        <f>MAX(Q5:Q80)</f>
        <v>68</v>
      </c>
      <c r="J15" s="5">
        <f>(C11+C11+(I15-1)*C12)*I15/2</f>
        <v>24140</v>
      </c>
      <c r="P15" s="5">
        <f t="shared" si="1"/>
        <v>58</v>
      </c>
      <c r="Q15" s="3">
        <v>11</v>
      </c>
      <c r="R15" s="5">
        <f t="shared" si="5"/>
        <v>0</v>
      </c>
      <c r="S15" s="5">
        <f t="shared" si="2"/>
        <v>0</v>
      </c>
      <c r="T15" s="8">
        <f t="shared" si="6"/>
        <v>16</v>
      </c>
      <c r="W15" s="5">
        <f t="shared" si="7"/>
        <v>160</v>
      </c>
      <c r="X15" s="5">
        <f t="shared" si="8"/>
        <v>0</v>
      </c>
      <c r="Z15" s="5">
        <f t="shared" si="13"/>
        <v>1730</v>
      </c>
      <c r="AA15" s="8">
        <f t="shared" si="9"/>
        <v>0</v>
      </c>
      <c r="AB15" s="5">
        <f t="shared" si="10"/>
        <v>0</v>
      </c>
      <c r="AF15" s="3">
        <v>11</v>
      </c>
      <c r="AG15" s="5">
        <f t="shared" si="14"/>
        <v>280</v>
      </c>
      <c r="AH15" s="5">
        <f t="shared" si="11"/>
        <v>200</v>
      </c>
      <c r="AX15" s="5" t="s">
        <v>183</v>
      </c>
      <c r="AY15" s="5" t="s">
        <v>192</v>
      </c>
    </row>
    <row r="16" spans="1:66">
      <c r="A16" s="4">
        <v>14</v>
      </c>
      <c r="B16" s="5" t="s">
        <v>58</v>
      </c>
      <c r="C16" s="5">
        <v>50</v>
      </c>
      <c r="F16" s="5" t="s">
        <v>157</v>
      </c>
      <c r="H16" s="17"/>
      <c r="P16" s="5">
        <f t="shared" si="1"/>
        <v>57</v>
      </c>
      <c r="Q16" s="3">
        <v>12</v>
      </c>
      <c r="R16" s="5">
        <f t="shared" si="5"/>
        <v>0</v>
      </c>
      <c r="S16" s="5">
        <f t="shared" si="2"/>
        <v>0</v>
      </c>
      <c r="T16" s="8">
        <f t="shared" si="6"/>
        <v>17</v>
      </c>
      <c r="W16" s="5">
        <f t="shared" si="7"/>
        <v>170</v>
      </c>
      <c r="X16" s="5">
        <f t="shared" si="8"/>
        <v>0</v>
      </c>
      <c r="Z16" s="5">
        <f t="shared" si="13"/>
        <v>1900</v>
      </c>
      <c r="AA16" s="8">
        <f t="shared" si="9"/>
        <v>0</v>
      </c>
      <c r="AB16" s="5">
        <f t="shared" si="10"/>
        <v>0</v>
      </c>
      <c r="AF16" s="3">
        <v>12</v>
      </c>
      <c r="AG16" s="5">
        <f t="shared" si="14"/>
        <v>300</v>
      </c>
      <c r="AH16" s="5">
        <f t="shared" si="11"/>
        <v>200</v>
      </c>
      <c r="AX16" s="5" t="s">
        <v>184</v>
      </c>
      <c r="AY16" s="5">
        <v>6</v>
      </c>
    </row>
    <row r="17" spans="8:51">
      <c r="P17" s="5">
        <f t="shared" si="1"/>
        <v>56</v>
      </c>
      <c r="Q17" s="3">
        <v>13</v>
      </c>
      <c r="R17" s="5">
        <f t="shared" si="5"/>
        <v>0</v>
      </c>
      <c r="S17" s="5">
        <f t="shared" si="2"/>
        <v>0</v>
      </c>
      <c r="T17" s="8">
        <f t="shared" si="6"/>
        <v>18</v>
      </c>
      <c r="W17" s="5">
        <f t="shared" si="7"/>
        <v>180</v>
      </c>
      <c r="X17" s="5">
        <f t="shared" si="8"/>
        <v>0</v>
      </c>
      <c r="Z17" s="5">
        <f t="shared" si="13"/>
        <v>2080</v>
      </c>
      <c r="AA17" s="8">
        <f t="shared" si="9"/>
        <v>0</v>
      </c>
      <c r="AB17" s="5">
        <f t="shared" si="10"/>
        <v>0</v>
      </c>
      <c r="AF17" s="3">
        <v>13</v>
      </c>
      <c r="AG17" s="5">
        <f t="shared" si="14"/>
        <v>330</v>
      </c>
      <c r="AH17" s="5">
        <f t="shared" si="11"/>
        <v>200</v>
      </c>
      <c r="AX17" s="5" t="s">
        <v>185</v>
      </c>
      <c r="AY17" s="5" t="s">
        <v>210</v>
      </c>
    </row>
    <row r="18" spans="8:51">
      <c r="H18" s="17" t="s">
        <v>225</v>
      </c>
      <c r="I18" s="5">
        <f>COUNTIF($AY$4:$AY$23,4)</f>
        <v>1</v>
      </c>
      <c r="J18" s="5">
        <f t="shared" ref="J18:J20" si="18">I18*C6</f>
        <v>300</v>
      </c>
      <c r="P18" s="5">
        <f t="shared" si="1"/>
        <v>55</v>
      </c>
      <c r="Q18" s="3">
        <v>14</v>
      </c>
      <c r="R18" s="5">
        <f t="shared" si="5"/>
        <v>0</v>
      </c>
      <c r="S18" s="5">
        <f t="shared" si="2"/>
        <v>0</v>
      </c>
      <c r="T18" s="8">
        <f t="shared" si="6"/>
        <v>19</v>
      </c>
      <c r="W18" s="5">
        <f t="shared" si="7"/>
        <v>190</v>
      </c>
      <c r="X18" s="5">
        <f t="shared" si="8"/>
        <v>0</v>
      </c>
      <c r="Z18" s="5">
        <f t="shared" si="13"/>
        <v>2270</v>
      </c>
      <c r="AA18" s="8">
        <f t="shared" si="9"/>
        <v>0</v>
      </c>
      <c r="AB18" s="5">
        <f t="shared" si="10"/>
        <v>0</v>
      </c>
      <c r="AF18" s="3">
        <v>14</v>
      </c>
      <c r="AG18" s="5">
        <f t="shared" si="14"/>
        <v>350</v>
      </c>
      <c r="AH18" s="5">
        <f t="shared" si="11"/>
        <v>200</v>
      </c>
      <c r="AX18" s="5" t="s">
        <v>186</v>
      </c>
      <c r="AY18" s="5">
        <v>5</v>
      </c>
    </row>
    <row r="19" spans="8:51">
      <c r="H19" s="17" t="s">
        <v>226</v>
      </c>
      <c r="I19" s="5">
        <v>4</v>
      </c>
      <c r="J19" s="5">
        <f t="shared" si="18"/>
        <v>1600</v>
      </c>
      <c r="P19" s="5">
        <f t="shared" si="1"/>
        <v>54</v>
      </c>
      <c r="Q19" s="3">
        <v>15</v>
      </c>
      <c r="R19" s="5">
        <f t="shared" si="5"/>
        <v>6</v>
      </c>
      <c r="S19" s="5" t="str">
        <f t="shared" si="2"/>
        <v>wildCard</v>
      </c>
      <c r="T19" s="8">
        <f t="shared" si="6"/>
        <v>21</v>
      </c>
      <c r="W19" s="5">
        <f t="shared" si="7"/>
        <v>210</v>
      </c>
      <c r="X19" s="5">
        <f t="shared" si="8"/>
        <v>500</v>
      </c>
      <c r="Z19" s="5">
        <f>SUM(W19:Y19)+Z18</f>
        <v>2980</v>
      </c>
      <c r="AA19" s="8">
        <f t="shared" si="9"/>
        <v>0</v>
      </c>
      <c r="AB19" s="5">
        <f t="shared" si="10"/>
        <v>0</v>
      </c>
      <c r="AF19" s="3">
        <v>15</v>
      </c>
      <c r="AG19" s="5">
        <f t="shared" si="14"/>
        <v>380</v>
      </c>
      <c r="AH19" s="5">
        <f t="shared" si="11"/>
        <v>200</v>
      </c>
      <c r="AX19" s="5" t="s">
        <v>187</v>
      </c>
      <c r="AY19" s="5" t="s">
        <v>192</v>
      </c>
    </row>
    <row r="20" spans="8:51">
      <c r="H20" s="17" t="s">
        <v>227</v>
      </c>
      <c r="I20" s="5">
        <f>COUNTIF($AY$4:$AY$23,6)</f>
        <v>4</v>
      </c>
      <c r="J20" s="5">
        <f t="shared" si="18"/>
        <v>2000</v>
      </c>
      <c r="P20" s="5">
        <f t="shared" si="1"/>
        <v>53</v>
      </c>
      <c r="Q20" s="3">
        <v>16</v>
      </c>
      <c r="R20" s="5">
        <f t="shared" si="5"/>
        <v>0</v>
      </c>
      <c r="S20" s="5">
        <f t="shared" si="2"/>
        <v>0</v>
      </c>
      <c r="T20" s="8">
        <f t="shared" si="6"/>
        <v>22</v>
      </c>
      <c r="W20" s="5">
        <f t="shared" si="7"/>
        <v>220</v>
      </c>
      <c r="X20" s="5">
        <f t="shared" si="8"/>
        <v>0</v>
      </c>
      <c r="Z20" s="5">
        <f t="shared" si="13"/>
        <v>3200</v>
      </c>
      <c r="AA20" s="8">
        <f t="shared" si="9"/>
        <v>0</v>
      </c>
      <c r="AB20" s="5">
        <f t="shared" si="10"/>
        <v>0</v>
      </c>
      <c r="AF20" s="3">
        <v>16</v>
      </c>
      <c r="AG20" s="5">
        <f t="shared" si="14"/>
        <v>400</v>
      </c>
      <c r="AH20" s="5">
        <f t="shared" si="11"/>
        <v>200</v>
      </c>
      <c r="AX20" s="5" t="s">
        <v>188</v>
      </c>
      <c r="AY20" s="5">
        <v>6</v>
      </c>
    </row>
    <row r="21" spans="8:51">
      <c r="P21" s="5">
        <f t="shared" si="1"/>
        <v>52</v>
      </c>
      <c r="Q21" s="3">
        <v>17</v>
      </c>
      <c r="R21" s="5">
        <f t="shared" si="5"/>
        <v>0</v>
      </c>
      <c r="S21" s="5">
        <f t="shared" si="2"/>
        <v>0</v>
      </c>
      <c r="T21" s="8">
        <f t="shared" si="6"/>
        <v>23</v>
      </c>
      <c r="W21" s="5">
        <f t="shared" si="7"/>
        <v>230</v>
      </c>
      <c r="X21" s="5">
        <f t="shared" si="8"/>
        <v>0</v>
      </c>
      <c r="Z21" s="5">
        <f t="shared" si="13"/>
        <v>3430</v>
      </c>
      <c r="AA21" s="8">
        <f t="shared" si="9"/>
        <v>0</v>
      </c>
      <c r="AB21" s="5">
        <f t="shared" si="10"/>
        <v>0</v>
      </c>
      <c r="AF21" s="3">
        <v>17</v>
      </c>
      <c r="AG21" s="5">
        <f t="shared" si="14"/>
        <v>430</v>
      </c>
      <c r="AH21" s="5">
        <f t="shared" si="11"/>
        <v>200</v>
      </c>
      <c r="AX21" s="5" t="s">
        <v>189</v>
      </c>
      <c r="AY21" s="5" t="s">
        <v>210</v>
      </c>
    </row>
    <row r="22" spans="8:51">
      <c r="H22" s="17" t="s">
        <v>232</v>
      </c>
      <c r="J22" s="5">
        <f>SUM(J18:J20)</f>
        <v>3900</v>
      </c>
      <c r="P22" s="5">
        <f t="shared" si="1"/>
        <v>51</v>
      </c>
      <c r="Q22" s="3">
        <v>18</v>
      </c>
      <c r="R22" s="5">
        <f t="shared" si="5"/>
        <v>0</v>
      </c>
      <c r="S22" s="5">
        <f t="shared" si="2"/>
        <v>0</v>
      </c>
      <c r="T22" s="8">
        <f t="shared" si="6"/>
        <v>24</v>
      </c>
      <c r="W22" s="5">
        <f t="shared" si="7"/>
        <v>240</v>
      </c>
      <c r="X22" s="5">
        <f t="shared" si="8"/>
        <v>0</v>
      </c>
      <c r="Z22" s="5">
        <f t="shared" si="13"/>
        <v>3670</v>
      </c>
      <c r="AA22" s="8">
        <f t="shared" si="9"/>
        <v>0</v>
      </c>
      <c r="AB22" s="5">
        <f t="shared" si="10"/>
        <v>0</v>
      </c>
      <c r="AF22" s="3">
        <v>18</v>
      </c>
      <c r="AG22" s="5">
        <f t="shared" si="14"/>
        <v>450</v>
      </c>
      <c r="AH22" s="5">
        <f t="shared" si="11"/>
        <v>200</v>
      </c>
      <c r="AX22" s="5" t="s">
        <v>190</v>
      </c>
    </row>
    <row r="23" spans="8:51">
      <c r="P23" s="5">
        <f t="shared" si="1"/>
        <v>50</v>
      </c>
      <c r="Q23" s="3">
        <v>19</v>
      </c>
      <c r="R23" s="5">
        <f t="shared" si="5"/>
        <v>0</v>
      </c>
      <c r="S23" s="5">
        <f t="shared" si="2"/>
        <v>0</v>
      </c>
      <c r="T23" s="8">
        <f t="shared" si="6"/>
        <v>26</v>
      </c>
      <c r="W23" s="5">
        <f t="shared" si="7"/>
        <v>260</v>
      </c>
      <c r="X23" s="5">
        <f t="shared" si="8"/>
        <v>0</v>
      </c>
      <c r="Z23" s="5">
        <f t="shared" si="13"/>
        <v>3930</v>
      </c>
      <c r="AA23" s="8">
        <f t="shared" si="9"/>
        <v>1</v>
      </c>
      <c r="AB23" s="5">
        <f t="shared" si="10"/>
        <v>3709.506558400999</v>
      </c>
      <c r="AF23" s="8"/>
      <c r="AX23" s="5" t="s">
        <v>191</v>
      </c>
    </row>
    <row r="24" spans="8:51">
      <c r="H24" s="17" t="s">
        <v>228</v>
      </c>
      <c r="I24" s="5">
        <f>I20+I19</f>
        <v>8</v>
      </c>
      <c r="P24" s="5">
        <f t="shared" si="1"/>
        <v>49</v>
      </c>
      <c r="Q24" s="3">
        <v>20</v>
      </c>
      <c r="R24" s="5">
        <f t="shared" si="5"/>
        <v>5</v>
      </c>
      <c r="S24" s="5" t="str">
        <f t="shared" si="2"/>
        <v>plus+1</v>
      </c>
      <c r="T24" s="8">
        <f t="shared" si="6"/>
        <v>27</v>
      </c>
      <c r="W24" s="5">
        <f t="shared" si="7"/>
        <v>270</v>
      </c>
      <c r="X24" s="5">
        <f t="shared" si="8"/>
        <v>400</v>
      </c>
      <c r="Z24" s="5">
        <f t="shared" si="13"/>
        <v>4600</v>
      </c>
      <c r="AA24" s="8">
        <f t="shared" si="9"/>
        <v>1</v>
      </c>
      <c r="AB24" s="5">
        <f t="shared" si="10"/>
        <v>3709.506558400999</v>
      </c>
      <c r="AF24" s="8"/>
    </row>
    <row r="25" spans="8:51">
      <c r="H25" s="17" t="s">
        <v>229</v>
      </c>
      <c r="I25" s="5">
        <f>I3</f>
        <v>29</v>
      </c>
      <c r="J25" s="5">
        <f>I25*C9</f>
        <v>5800</v>
      </c>
      <c r="P25" s="5">
        <f t="shared" si="1"/>
        <v>48</v>
      </c>
      <c r="Q25" s="3">
        <v>21</v>
      </c>
      <c r="R25" s="5">
        <f t="shared" si="5"/>
        <v>0</v>
      </c>
      <c r="S25" s="5">
        <f t="shared" si="2"/>
        <v>0</v>
      </c>
      <c r="T25" s="8">
        <f t="shared" si="6"/>
        <v>28</v>
      </c>
      <c r="W25" s="5">
        <f t="shared" si="7"/>
        <v>280</v>
      </c>
      <c r="X25" s="5">
        <f t="shared" si="8"/>
        <v>0</v>
      </c>
      <c r="Z25" s="5">
        <f t="shared" si="13"/>
        <v>4880</v>
      </c>
      <c r="AA25" s="8">
        <f t="shared" si="9"/>
        <v>1</v>
      </c>
      <c r="AB25" s="5">
        <f t="shared" si="10"/>
        <v>3709.506558400999</v>
      </c>
      <c r="AF25" s="8"/>
    </row>
    <row r="26" spans="8:51">
      <c r="H26" s="17" t="s">
        <v>231</v>
      </c>
      <c r="I26" s="5">
        <v>1</v>
      </c>
      <c r="J26" s="5">
        <f>I26*C10</f>
        <v>300</v>
      </c>
      <c r="P26" s="5">
        <f t="shared" si="1"/>
        <v>47</v>
      </c>
      <c r="Q26" s="3">
        <v>22</v>
      </c>
      <c r="R26" s="5">
        <f t="shared" si="5"/>
        <v>0</v>
      </c>
      <c r="S26" s="5">
        <f t="shared" si="2"/>
        <v>0</v>
      </c>
      <c r="T26" s="8">
        <f t="shared" si="6"/>
        <v>29</v>
      </c>
      <c r="W26" s="5">
        <f t="shared" si="7"/>
        <v>290</v>
      </c>
      <c r="X26" s="5">
        <f t="shared" si="8"/>
        <v>0</v>
      </c>
      <c r="Z26" s="5">
        <f t="shared" si="13"/>
        <v>5170</v>
      </c>
      <c r="AA26" s="8">
        <f t="shared" si="9"/>
        <v>1</v>
      </c>
      <c r="AB26" s="5">
        <f t="shared" si="10"/>
        <v>3709.506558400999</v>
      </c>
      <c r="AF26" s="8"/>
    </row>
    <row r="27" spans="8:51">
      <c r="P27" s="5">
        <f t="shared" si="1"/>
        <v>46</v>
      </c>
      <c r="Q27" s="3">
        <v>23</v>
      </c>
      <c r="R27" s="5">
        <f t="shared" si="5"/>
        <v>0</v>
      </c>
      <c r="S27" s="5">
        <f t="shared" si="2"/>
        <v>0</v>
      </c>
      <c r="T27" s="8">
        <f t="shared" si="6"/>
        <v>31</v>
      </c>
      <c r="W27" s="5">
        <f t="shared" si="7"/>
        <v>310</v>
      </c>
      <c r="X27" s="5">
        <f t="shared" si="8"/>
        <v>0</v>
      </c>
      <c r="Z27" s="5">
        <f t="shared" si="13"/>
        <v>5480</v>
      </c>
      <c r="AA27" s="8">
        <f t="shared" si="9"/>
        <v>1</v>
      </c>
      <c r="AB27" s="5">
        <f t="shared" si="10"/>
        <v>3709.506558400999</v>
      </c>
      <c r="AF27" s="8"/>
    </row>
    <row r="28" spans="8:51">
      <c r="P28" s="5">
        <f t="shared" si="1"/>
        <v>45</v>
      </c>
      <c r="Q28" s="3">
        <v>24</v>
      </c>
      <c r="R28" s="5">
        <f t="shared" si="5"/>
        <v>0</v>
      </c>
      <c r="S28" s="5">
        <f t="shared" si="2"/>
        <v>0</v>
      </c>
      <c r="T28" s="8">
        <f t="shared" si="6"/>
        <v>32</v>
      </c>
      <c r="W28" s="5">
        <f t="shared" si="7"/>
        <v>320</v>
      </c>
      <c r="X28" s="5">
        <f t="shared" si="8"/>
        <v>0</v>
      </c>
      <c r="Z28" s="5">
        <f t="shared" si="13"/>
        <v>5800</v>
      </c>
      <c r="AA28" s="8">
        <f t="shared" si="9"/>
        <v>1</v>
      </c>
      <c r="AB28" s="5">
        <f t="shared" si="10"/>
        <v>3709.506558400999</v>
      </c>
      <c r="AF28" s="8"/>
    </row>
    <row r="29" spans="8:51">
      <c r="H29" s="17" t="s">
        <v>230</v>
      </c>
      <c r="J29" s="5">
        <f>(J22+J15+J25)/K29</f>
        <v>16920</v>
      </c>
      <c r="K29" s="5">
        <v>2</v>
      </c>
      <c r="P29" s="5">
        <f t="shared" si="1"/>
        <v>44</v>
      </c>
      <c r="Q29" s="3">
        <v>25</v>
      </c>
      <c r="R29" s="5">
        <f t="shared" si="5"/>
        <v>0</v>
      </c>
      <c r="S29" s="5">
        <f t="shared" si="2"/>
        <v>0</v>
      </c>
      <c r="T29" s="8">
        <f t="shared" si="6"/>
        <v>33</v>
      </c>
      <c r="W29" s="5">
        <f t="shared" si="7"/>
        <v>330</v>
      </c>
      <c r="X29" s="5">
        <f t="shared" si="8"/>
        <v>0</v>
      </c>
      <c r="Z29" s="5">
        <f t="shared" si="13"/>
        <v>6130</v>
      </c>
      <c r="AA29" s="8">
        <f t="shared" si="9"/>
        <v>2</v>
      </c>
      <c r="AB29" s="5">
        <f t="shared" si="10"/>
        <v>5978.6918889979479</v>
      </c>
      <c r="AF29" s="8"/>
    </row>
    <row r="30" spans="8:51">
      <c r="P30" s="5">
        <f t="shared" si="1"/>
        <v>43</v>
      </c>
      <c r="Q30" s="3">
        <v>26</v>
      </c>
      <c r="R30" s="5">
        <f t="shared" si="5"/>
        <v>6</v>
      </c>
      <c r="S30" s="5" t="str">
        <f t="shared" si="2"/>
        <v>wildCard</v>
      </c>
      <c r="T30" s="8">
        <f t="shared" si="6"/>
        <v>34</v>
      </c>
      <c r="W30" s="5">
        <f t="shared" si="7"/>
        <v>340</v>
      </c>
      <c r="X30" s="5">
        <f t="shared" si="8"/>
        <v>500</v>
      </c>
      <c r="Z30" s="5">
        <f t="shared" si="13"/>
        <v>6970</v>
      </c>
      <c r="AA30" s="8">
        <f t="shared" si="9"/>
        <v>2</v>
      </c>
      <c r="AB30" s="5">
        <f t="shared" si="10"/>
        <v>5978.6918889979479</v>
      </c>
      <c r="AF30" s="8"/>
    </row>
    <row r="31" spans="8:51">
      <c r="P31" s="5">
        <f t="shared" si="1"/>
        <v>42</v>
      </c>
      <c r="Q31" s="3">
        <v>27</v>
      </c>
      <c r="R31" s="5">
        <f t="shared" si="5"/>
        <v>0</v>
      </c>
      <c r="S31" s="5">
        <f t="shared" si="2"/>
        <v>0</v>
      </c>
      <c r="T31" s="8">
        <f t="shared" si="6"/>
        <v>36</v>
      </c>
      <c r="W31" s="5">
        <f t="shared" si="7"/>
        <v>360</v>
      </c>
      <c r="X31" s="5">
        <f t="shared" si="8"/>
        <v>0</v>
      </c>
      <c r="Z31" s="5">
        <f t="shared" si="13"/>
        <v>7330</v>
      </c>
      <c r="AA31" s="8">
        <f t="shared" si="9"/>
        <v>3</v>
      </c>
      <c r="AB31" s="5">
        <f t="shared" si="10"/>
        <v>7231.8015526010531</v>
      </c>
      <c r="AF31" s="8"/>
    </row>
    <row r="32" spans="8:51">
      <c r="P32" s="5">
        <f t="shared" si="1"/>
        <v>41</v>
      </c>
      <c r="Q32" s="3">
        <v>28</v>
      </c>
      <c r="R32" s="5">
        <f t="shared" si="5"/>
        <v>0</v>
      </c>
      <c r="S32" s="5">
        <f t="shared" si="2"/>
        <v>0</v>
      </c>
      <c r="T32" s="8">
        <f t="shared" si="6"/>
        <v>37</v>
      </c>
      <c r="W32" s="5">
        <f t="shared" si="7"/>
        <v>370</v>
      </c>
      <c r="X32" s="5">
        <f t="shared" si="8"/>
        <v>0</v>
      </c>
      <c r="Z32" s="5">
        <f t="shared" si="13"/>
        <v>7700</v>
      </c>
      <c r="AA32" s="8">
        <f t="shared" si="9"/>
        <v>3</v>
      </c>
      <c r="AB32" s="5">
        <f t="shared" si="10"/>
        <v>7231.8015526010531</v>
      </c>
      <c r="AF32" s="8"/>
    </row>
    <row r="33" spans="10:28">
      <c r="P33" s="5">
        <f t="shared" si="1"/>
        <v>40</v>
      </c>
      <c r="Q33" s="3">
        <v>29</v>
      </c>
      <c r="R33" s="5">
        <f t="shared" si="5"/>
        <v>0</v>
      </c>
      <c r="S33" s="5">
        <f t="shared" si="2"/>
        <v>0</v>
      </c>
      <c r="T33" s="8">
        <f t="shared" si="6"/>
        <v>38</v>
      </c>
      <c r="W33" s="5">
        <f t="shared" si="7"/>
        <v>380</v>
      </c>
      <c r="X33" s="5">
        <f t="shared" si="8"/>
        <v>0</v>
      </c>
      <c r="Z33" s="5">
        <f t="shared" si="13"/>
        <v>8080</v>
      </c>
      <c r="AA33" s="8">
        <f t="shared" si="9"/>
        <v>3</v>
      </c>
      <c r="AB33" s="5">
        <f t="shared" si="10"/>
        <v>7231.8015526010531</v>
      </c>
    </row>
    <row r="34" spans="10:28">
      <c r="P34" s="5">
        <f t="shared" si="1"/>
        <v>39</v>
      </c>
      <c r="Q34" s="3">
        <v>30</v>
      </c>
      <c r="R34" s="5">
        <f t="shared" si="5"/>
        <v>0</v>
      </c>
      <c r="S34" s="5">
        <f t="shared" si="2"/>
        <v>0</v>
      </c>
      <c r="T34" s="8">
        <f t="shared" si="6"/>
        <v>39</v>
      </c>
      <c r="W34" s="5">
        <f t="shared" si="7"/>
        <v>390</v>
      </c>
      <c r="X34" s="5">
        <f t="shared" si="8"/>
        <v>0</v>
      </c>
      <c r="Z34" s="5">
        <f>SUM(W34:Y34)+Z33</f>
        <v>8470</v>
      </c>
      <c r="AA34" s="8">
        <f t="shared" si="9"/>
        <v>3</v>
      </c>
      <c r="AB34" s="5">
        <f t="shared" si="10"/>
        <v>7231.8015526010531</v>
      </c>
    </row>
    <row r="35" spans="10:28">
      <c r="J35" s="21"/>
      <c r="P35" s="5">
        <f t="shared" si="1"/>
        <v>38</v>
      </c>
      <c r="Q35" s="3">
        <v>31</v>
      </c>
      <c r="R35" s="5">
        <f t="shared" si="5"/>
        <v>5</v>
      </c>
      <c r="S35" s="5" t="str">
        <f t="shared" si="2"/>
        <v>plus+1</v>
      </c>
      <c r="T35" s="8">
        <f t="shared" si="6"/>
        <v>41</v>
      </c>
      <c r="W35" s="5">
        <f t="shared" si="7"/>
        <v>410</v>
      </c>
      <c r="X35" s="5">
        <f t="shared" si="8"/>
        <v>400</v>
      </c>
      <c r="Z35" s="5">
        <f t="shared" ref="Z35:Z72" si="19">SUM(W35:Y35)+Z34</f>
        <v>9280</v>
      </c>
      <c r="AA35" s="8">
        <f t="shared" si="9"/>
        <v>3</v>
      </c>
      <c r="AB35" s="5">
        <f t="shared" si="10"/>
        <v>7231.8015526010531</v>
      </c>
    </row>
    <row r="36" spans="10:28">
      <c r="J36" s="21"/>
      <c r="P36" s="5">
        <f t="shared" si="1"/>
        <v>37</v>
      </c>
      <c r="Q36" s="3">
        <v>32</v>
      </c>
      <c r="R36" s="5">
        <f t="shared" si="5"/>
        <v>0</v>
      </c>
      <c r="S36" s="5">
        <f t="shared" si="2"/>
        <v>0</v>
      </c>
      <c r="T36" s="8">
        <f t="shared" si="6"/>
        <v>42</v>
      </c>
      <c r="W36" s="5">
        <f t="shared" si="7"/>
        <v>420</v>
      </c>
      <c r="X36" s="5">
        <f t="shared" si="8"/>
        <v>0</v>
      </c>
      <c r="Z36" s="5">
        <f t="shared" si="19"/>
        <v>9700</v>
      </c>
      <c r="AA36" s="8">
        <f t="shared" si="9"/>
        <v>3</v>
      </c>
      <c r="AB36" s="5">
        <f t="shared" si="10"/>
        <v>7231.8015526010531</v>
      </c>
    </row>
    <row r="37" spans="10:28">
      <c r="J37" s="21"/>
      <c r="P37" s="5">
        <f t="shared" si="1"/>
        <v>36</v>
      </c>
      <c r="Q37" s="3">
        <v>33</v>
      </c>
      <c r="R37" s="5">
        <f t="shared" si="5"/>
        <v>0</v>
      </c>
      <c r="S37" s="5">
        <f t="shared" si="2"/>
        <v>0</v>
      </c>
      <c r="T37" s="8">
        <f t="shared" si="6"/>
        <v>43</v>
      </c>
      <c r="W37" s="5">
        <f t="shared" si="7"/>
        <v>430</v>
      </c>
      <c r="X37" s="5">
        <f t="shared" si="8"/>
        <v>0</v>
      </c>
      <c r="Z37" s="5">
        <f t="shared" si="19"/>
        <v>10130</v>
      </c>
      <c r="AA37" s="8">
        <f t="shared" si="9"/>
        <v>3</v>
      </c>
      <c r="AB37" s="5">
        <f t="shared" si="10"/>
        <v>7231.8015526010531</v>
      </c>
    </row>
    <row r="38" spans="10:28">
      <c r="P38" s="5">
        <f t="shared" si="1"/>
        <v>35</v>
      </c>
      <c r="Q38" s="3">
        <v>34</v>
      </c>
      <c r="R38" s="5">
        <f t="shared" si="5"/>
        <v>0</v>
      </c>
      <c r="S38" s="5">
        <f t="shared" si="2"/>
        <v>0</v>
      </c>
      <c r="T38" s="8">
        <f t="shared" si="6"/>
        <v>44</v>
      </c>
      <c r="W38" s="5">
        <f t="shared" si="7"/>
        <v>440</v>
      </c>
      <c r="X38" s="5">
        <f t="shared" si="8"/>
        <v>0</v>
      </c>
      <c r="Z38" s="5">
        <f t="shared" si="19"/>
        <v>10570</v>
      </c>
      <c r="AA38" s="8">
        <f t="shared" si="9"/>
        <v>3</v>
      </c>
      <c r="AB38" s="5">
        <f t="shared" si="10"/>
        <v>7231.8015526010531</v>
      </c>
    </row>
    <row r="39" spans="10:28">
      <c r="P39" s="5">
        <f t="shared" si="1"/>
        <v>34</v>
      </c>
      <c r="Q39" s="3">
        <v>35</v>
      </c>
      <c r="R39" s="5">
        <f t="shared" si="5"/>
        <v>0</v>
      </c>
      <c r="S39" s="5">
        <f t="shared" si="2"/>
        <v>0</v>
      </c>
      <c r="T39" s="8">
        <f t="shared" si="6"/>
        <v>46</v>
      </c>
      <c r="W39" s="5">
        <f t="shared" si="7"/>
        <v>460</v>
      </c>
      <c r="X39" s="5">
        <f t="shared" si="8"/>
        <v>0</v>
      </c>
      <c r="Z39" s="5">
        <f t="shared" si="19"/>
        <v>11030</v>
      </c>
      <c r="AA39" s="8">
        <f t="shared" si="9"/>
        <v>3</v>
      </c>
      <c r="AB39" s="5">
        <f t="shared" si="10"/>
        <v>7231.8015526010531</v>
      </c>
    </row>
    <row r="40" spans="10:28">
      <c r="P40" s="5">
        <f t="shared" si="1"/>
        <v>33</v>
      </c>
      <c r="Q40" s="3">
        <v>36</v>
      </c>
      <c r="R40" s="5">
        <f t="shared" si="5"/>
        <v>0</v>
      </c>
      <c r="S40" s="5">
        <f t="shared" si="2"/>
        <v>0</v>
      </c>
      <c r="T40" s="8">
        <f t="shared" si="6"/>
        <v>47</v>
      </c>
      <c r="W40" s="5">
        <f t="shared" si="7"/>
        <v>470</v>
      </c>
      <c r="X40" s="5">
        <f t="shared" si="8"/>
        <v>0</v>
      </c>
      <c r="Z40" s="5">
        <f t="shared" si="19"/>
        <v>11500</v>
      </c>
      <c r="AA40" s="8">
        <f t="shared" si="9"/>
        <v>3</v>
      </c>
      <c r="AB40" s="5">
        <f>INDEX($L$10:$L$13,AA40+1)</f>
        <v>7231.8015526010531</v>
      </c>
    </row>
    <row r="41" spans="10:28">
      <c r="P41" s="5">
        <f t="shared" si="1"/>
        <v>32</v>
      </c>
      <c r="Q41" s="3">
        <v>37</v>
      </c>
      <c r="R41" s="5">
        <f t="shared" si="5"/>
        <v>6</v>
      </c>
      <c r="S41" s="5" t="str">
        <f t="shared" si="2"/>
        <v>wildCard</v>
      </c>
      <c r="T41" s="8">
        <f t="shared" si="6"/>
        <v>48</v>
      </c>
      <c r="W41" s="5">
        <f t="shared" si="7"/>
        <v>480</v>
      </c>
      <c r="X41" s="5">
        <f t="shared" si="8"/>
        <v>500</v>
      </c>
      <c r="Z41" s="5">
        <f t="shared" si="19"/>
        <v>12480</v>
      </c>
      <c r="AA41" s="8">
        <f t="shared" si="9"/>
        <v>3</v>
      </c>
      <c r="AB41" s="5">
        <f t="shared" si="10"/>
        <v>7231.8015526010531</v>
      </c>
    </row>
    <row r="42" spans="10:28">
      <c r="P42" s="5">
        <f t="shared" si="1"/>
        <v>31</v>
      </c>
      <c r="Q42" s="3">
        <v>38</v>
      </c>
      <c r="R42" s="5">
        <f t="shared" si="5"/>
        <v>0</v>
      </c>
      <c r="S42" s="5">
        <f t="shared" si="2"/>
        <v>0</v>
      </c>
      <c r="T42" s="8">
        <f t="shared" si="6"/>
        <v>49</v>
      </c>
      <c r="W42" s="5">
        <f t="shared" si="7"/>
        <v>490</v>
      </c>
      <c r="X42" s="5">
        <f t="shared" si="8"/>
        <v>0</v>
      </c>
      <c r="Z42" s="5">
        <f t="shared" si="19"/>
        <v>12970</v>
      </c>
      <c r="AA42" s="8">
        <f t="shared" si="9"/>
        <v>3</v>
      </c>
      <c r="AB42" s="5">
        <f t="shared" si="10"/>
        <v>7231.8015526010531</v>
      </c>
    </row>
    <row r="43" spans="10:28">
      <c r="P43" s="5">
        <f t="shared" si="1"/>
        <v>30</v>
      </c>
      <c r="Q43" s="3">
        <v>39</v>
      </c>
      <c r="R43" s="5">
        <f t="shared" si="5"/>
        <v>0</v>
      </c>
      <c r="S43" s="5">
        <f t="shared" si="2"/>
        <v>0</v>
      </c>
      <c r="T43" s="8">
        <f t="shared" si="6"/>
        <v>51</v>
      </c>
      <c r="W43" s="5">
        <f t="shared" si="7"/>
        <v>510</v>
      </c>
      <c r="X43" s="5">
        <f t="shared" si="8"/>
        <v>0</v>
      </c>
      <c r="Z43" s="5">
        <f t="shared" si="19"/>
        <v>13480</v>
      </c>
      <c r="AA43" s="8">
        <f t="shared" si="9"/>
        <v>3</v>
      </c>
      <c r="AB43" s="5">
        <f t="shared" si="10"/>
        <v>7231.8015526010531</v>
      </c>
    </row>
    <row r="44" spans="10:28">
      <c r="P44" s="5">
        <f t="shared" si="1"/>
        <v>29</v>
      </c>
      <c r="Q44" s="3">
        <v>40</v>
      </c>
      <c r="R44" s="5">
        <f t="shared" si="5"/>
        <v>0</v>
      </c>
      <c r="S44" s="5">
        <f t="shared" si="2"/>
        <v>0</v>
      </c>
      <c r="T44" s="8">
        <f t="shared" si="6"/>
        <v>52</v>
      </c>
      <c r="W44" s="5">
        <f t="shared" si="7"/>
        <v>520</v>
      </c>
      <c r="X44" s="5">
        <f t="shared" si="8"/>
        <v>0</v>
      </c>
      <c r="Z44" s="5">
        <f t="shared" si="19"/>
        <v>14000</v>
      </c>
      <c r="AA44" s="8">
        <f t="shared" si="9"/>
        <v>3</v>
      </c>
      <c r="AB44" s="5">
        <f t="shared" si="10"/>
        <v>7231.8015526010531</v>
      </c>
    </row>
    <row r="45" spans="10:28">
      <c r="P45" s="5">
        <f t="shared" si="1"/>
        <v>28</v>
      </c>
      <c r="Q45" s="3">
        <v>41</v>
      </c>
      <c r="R45" s="5">
        <f t="shared" si="5"/>
        <v>0</v>
      </c>
      <c r="S45" s="5">
        <f t="shared" si="2"/>
        <v>0</v>
      </c>
      <c r="T45" s="8">
        <f t="shared" si="6"/>
        <v>53</v>
      </c>
      <c r="W45" s="5">
        <f t="shared" si="7"/>
        <v>530</v>
      </c>
      <c r="X45" s="5">
        <f t="shared" si="8"/>
        <v>0</v>
      </c>
      <c r="Z45" s="5">
        <f t="shared" si="19"/>
        <v>14530</v>
      </c>
      <c r="AA45" s="8">
        <f t="shared" si="9"/>
        <v>3</v>
      </c>
      <c r="AB45" s="5">
        <f t="shared" si="10"/>
        <v>7231.8015526010531</v>
      </c>
    </row>
    <row r="46" spans="10:28">
      <c r="P46" s="5">
        <f t="shared" si="1"/>
        <v>27</v>
      </c>
      <c r="Q46" s="3">
        <v>42</v>
      </c>
      <c r="R46" s="5">
        <f t="shared" si="5"/>
        <v>5</v>
      </c>
      <c r="S46" s="5" t="str">
        <f t="shared" si="2"/>
        <v>plus+1</v>
      </c>
      <c r="T46" s="8">
        <f t="shared" si="6"/>
        <v>54</v>
      </c>
      <c r="W46" s="5">
        <f t="shared" si="7"/>
        <v>540</v>
      </c>
      <c r="X46" s="5">
        <f t="shared" si="8"/>
        <v>400</v>
      </c>
      <c r="Z46" s="5">
        <f t="shared" si="19"/>
        <v>15470</v>
      </c>
      <c r="AA46" s="8">
        <f t="shared" si="9"/>
        <v>3</v>
      </c>
      <c r="AB46" s="5">
        <f t="shared" si="10"/>
        <v>7231.8015526010531</v>
      </c>
    </row>
    <row r="47" spans="10:28">
      <c r="P47" s="5">
        <f t="shared" si="1"/>
        <v>26</v>
      </c>
      <c r="Q47" s="3">
        <v>43</v>
      </c>
      <c r="R47" s="5">
        <f t="shared" si="5"/>
        <v>0</v>
      </c>
      <c r="S47" s="5">
        <f t="shared" si="2"/>
        <v>0</v>
      </c>
      <c r="T47" s="8">
        <f t="shared" si="6"/>
        <v>56</v>
      </c>
      <c r="W47" s="5">
        <f t="shared" si="7"/>
        <v>560</v>
      </c>
      <c r="X47" s="5">
        <f t="shared" si="8"/>
        <v>0</v>
      </c>
      <c r="Z47" s="5">
        <f t="shared" si="19"/>
        <v>16030</v>
      </c>
      <c r="AA47" s="8">
        <f t="shared" si="9"/>
        <v>3</v>
      </c>
      <c r="AB47" s="5">
        <f t="shared" si="10"/>
        <v>7231.8015526010531</v>
      </c>
    </row>
    <row r="48" spans="10:28">
      <c r="P48" s="5">
        <f t="shared" si="1"/>
        <v>25</v>
      </c>
      <c r="Q48" s="3">
        <v>44</v>
      </c>
      <c r="R48" s="5">
        <f t="shared" si="5"/>
        <v>0</v>
      </c>
      <c r="S48" s="5">
        <f t="shared" si="2"/>
        <v>0</v>
      </c>
      <c r="T48" s="8">
        <f t="shared" si="6"/>
        <v>57</v>
      </c>
      <c r="W48" s="5">
        <f t="shared" si="7"/>
        <v>570</v>
      </c>
      <c r="X48" s="5">
        <f t="shared" si="8"/>
        <v>0</v>
      </c>
      <c r="Z48" s="5">
        <f t="shared" si="19"/>
        <v>16600</v>
      </c>
      <c r="AA48" s="8">
        <f t="shared" si="9"/>
        <v>3</v>
      </c>
      <c r="AB48" s="5">
        <f t="shared" si="10"/>
        <v>7231.8015526010531</v>
      </c>
    </row>
    <row r="49" spans="16:28">
      <c r="P49" s="5">
        <f t="shared" si="1"/>
        <v>24</v>
      </c>
      <c r="Q49" s="3">
        <v>45</v>
      </c>
      <c r="R49" s="5">
        <f t="shared" si="5"/>
        <v>0</v>
      </c>
      <c r="S49" s="5">
        <f t="shared" si="2"/>
        <v>0</v>
      </c>
      <c r="T49" s="8">
        <f t="shared" si="6"/>
        <v>58</v>
      </c>
      <c r="W49" s="5">
        <f t="shared" si="7"/>
        <v>580</v>
      </c>
      <c r="X49" s="5">
        <f t="shared" si="8"/>
        <v>0</v>
      </c>
      <c r="Z49" s="5">
        <f t="shared" si="19"/>
        <v>17180</v>
      </c>
      <c r="AA49" s="8">
        <f t="shared" si="9"/>
        <v>3</v>
      </c>
      <c r="AB49" s="5">
        <f t="shared" si="10"/>
        <v>7231.8015526010531</v>
      </c>
    </row>
    <row r="50" spans="16:28">
      <c r="P50" s="5">
        <f t="shared" si="1"/>
        <v>23</v>
      </c>
      <c r="Q50" s="3">
        <v>46</v>
      </c>
      <c r="R50" s="5">
        <f t="shared" si="5"/>
        <v>0</v>
      </c>
      <c r="S50" s="5">
        <f t="shared" si="2"/>
        <v>0</v>
      </c>
      <c r="T50" s="8">
        <f t="shared" si="6"/>
        <v>59</v>
      </c>
      <c r="W50" s="5">
        <f t="shared" si="7"/>
        <v>590</v>
      </c>
      <c r="X50" s="5">
        <f t="shared" si="8"/>
        <v>0</v>
      </c>
      <c r="Z50" s="5">
        <f t="shared" si="19"/>
        <v>17770</v>
      </c>
      <c r="AA50" s="8">
        <f t="shared" si="9"/>
        <v>3</v>
      </c>
      <c r="AB50" s="5">
        <f t="shared" si="10"/>
        <v>7231.8015526010531</v>
      </c>
    </row>
    <row r="51" spans="16:28">
      <c r="P51" s="5">
        <f t="shared" si="1"/>
        <v>22</v>
      </c>
      <c r="Q51" s="3">
        <v>47</v>
      </c>
      <c r="R51" s="5">
        <f t="shared" si="5"/>
        <v>0</v>
      </c>
      <c r="S51" s="5">
        <f t="shared" si="2"/>
        <v>0</v>
      </c>
      <c r="T51" s="8">
        <f t="shared" si="6"/>
        <v>61</v>
      </c>
      <c r="W51" s="5">
        <f t="shared" si="7"/>
        <v>610</v>
      </c>
      <c r="X51" s="5">
        <f t="shared" si="8"/>
        <v>0</v>
      </c>
      <c r="Z51" s="5">
        <f t="shared" si="19"/>
        <v>18380</v>
      </c>
      <c r="AA51" s="8">
        <f t="shared" si="9"/>
        <v>3</v>
      </c>
      <c r="AB51" s="5">
        <f t="shared" si="10"/>
        <v>7231.8015526010531</v>
      </c>
    </row>
    <row r="52" spans="16:28">
      <c r="P52" s="5">
        <f t="shared" si="1"/>
        <v>21</v>
      </c>
      <c r="Q52" s="3">
        <v>48</v>
      </c>
      <c r="R52" s="5">
        <f t="shared" si="5"/>
        <v>6</v>
      </c>
      <c r="S52" s="5" t="str">
        <f t="shared" si="2"/>
        <v>wildCard</v>
      </c>
      <c r="T52" s="8">
        <f t="shared" si="6"/>
        <v>62</v>
      </c>
      <c r="W52" s="5">
        <f t="shared" si="7"/>
        <v>620</v>
      </c>
      <c r="X52" s="5">
        <f t="shared" si="8"/>
        <v>500</v>
      </c>
      <c r="Z52" s="5">
        <f t="shared" si="19"/>
        <v>19500</v>
      </c>
      <c r="AA52" s="8">
        <f t="shared" si="9"/>
        <v>3</v>
      </c>
      <c r="AB52" s="5">
        <f t="shared" si="10"/>
        <v>7231.8015526010531</v>
      </c>
    </row>
    <row r="53" spans="16:28">
      <c r="P53" s="5">
        <f t="shared" si="1"/>
        <v>20</v>
      </c>
      <c r="Q53" s="3">
        <v>49</v>
      </c>
      <c r="R53" s="5">
        <f t="shared" si="5"/>
        <v>0</v>
      </c>
      <c r="S53" s="5">
        <f t="shared" si="2"/>
        <v>0</v>
      </c>
      <c r="T53" s="8">
        <f t="shared" si="6"/>
        <v>63</v>
      </c>
      <c r="W53" s="5">
        <f t="shared" si="7"/>
        <v>630</v>
      </c>
      <c r="X53" s="5">
        <f t="shared" si="8"/>
        <v>0</v>
      </c>
      <c r="Z53" s="5">
        <f t="shared" si="19"/>
        <v>20130</v>
      </c>
      <c r="AA53" s="8">
        <f t="shared" si="9"/>
        <v>3</v>
      </c>
      <c r="AB53" s="5">
        <f t="shared" si="10"/>
        <v>7231.8015526010531</v>
      </c>
    </row>
    <row r="54" spans="16:28">
      <c r="P54" s="5">
        <f t="shared" si="1"/>
        <v>19</v>
      </c>
      <c r="Q54" s="3">
        <v>50</v>
      </c>
      <c r="R54" s="5">
        <f t="shared" si="5"/>
        <v>0</v>
      </c>
      <c r="S54" s="5">
        <f t="shared" si="2"/>
        <v>0</v>
      </c>
      <c r="T54" s="8">
        <f t="shared" si="6"/>
        <v>64</v>
      </c>
      <c r="W54" s="5">
        <f t="shared" si="7"/>
        <v>640</v>
      </c>
      <c r="X54" s="5">
        <f t="shared" si="8"/>
        <v>0</v>
      </c>
      <c r="Z54" s="5">
        <f t="shared" si="19"/>
        <v>20770</v>
      </c>
      <c r="AA54" s="8">
        <f t="shared" si="9"/>
        <v>3</v>
      </c>
      <c r="AB54" s="5">
        <f t="shared" si="10"/>
        <v>7231.8015526010531</v>
      </c>
    </row>
    <row r="55" spans="16:28">
      <c r="P55" s="5">
        <f t="shared" si="1"/>
        <v>18</v>
      </c>
      <c r="Q55" s="3">
        <v>51</v>
      </c>
      <c r="R55" s="5">
        <f t="shared" si="5"/>
        <v>0</v>
      </c>
      <c r="S55" s="5">
        <f t="shared" si="2"/>
        <v>0</v>
      </c>
      <c r="T55" s="8">
        <f t="shared" si="6"/>
        <v>66</v>
      </c>
      <c r="W55" s="5">
        <f t="shared" si="7"/>
        <v>660</v>
      </c>
      <c r="X55" s="5">
        <f t="shared" si="8"/>
        <v>0</v>
      </c>
      <c r="Z55" s="5">
        <f t="shared" si="19"/>
        <v>21430</v>
      </c>
      <c r="AA55" s="8">
        <f t="shared" si="9"/>
        <v>3</v>
      </c>
      <c r="AB55" s="5">
        <f t="shared" si="10"/>
        <v>7231.8015526010531</v>
      </c>
    </row>
    <row r="56" spans="16:28">
      <c r="P56" s="5">
        <f t="shared" si="1"/>
        <v>17</v>
      </c>
      <c r="Q56" s="3">
        <v>52</v>
      </c>
      <c r="R56" s="5">
        <f t="shared" si="5"/>
        <v>0</v>
      </c>
      <c r="S56" s="5">
        <f t="shared" si="2"/>
        <v>0</v>
      </c>
      <c r="T56" s="8">
        <f t="shared" si="6"/>
        <v>67</v>
      </c>
      <c r="W56" s="5">
        <f t="shared" si="7"/>
        <v>670</v>
      </c>
      <c r="X56" s="5">
        <f t="shared" si="8"/>
        <v>0</v>
      </c>
      <c r="Z56" s="5">
        <f t="shared" si="19"/>
        <v>22100</v>
      </c>
      <c r="AA56" s="8">
        <f t="shared" si="9"/>
        <v>3</v>
      </c>
      <c r="AB56" s="5">
        <f t="shared" si="10"/>
        <v>7231.8015526010531</v>
      </c>
    </row>
    <row r="57" spans="16:28">
      <c r="P57" s="5">
        <f t="shared" si="1"/>
        <v>16</v>
      </c>
      <c r="Q57" s="3">
        <v>53</v>
      </c>
      <c r="R57" s="5">
        <f t="shared" si="5"/>
        <v>0</v>
      </c>
      <c r="S57" s="5">
        <f t="shared" si="2"/>
        <v>0</v>
      </c>
      <c r="T57" s="8">
        <f t="shared" si="6"/>
        <v>68</v>
      </c>
      <c r="W57" s="5">
        <f t="shared" si="7"/>
        <v>680</v>
      </c>
      <c r="X57" s="5">
        <f t="shared" si="8"/>
        <v>0</v>
      </c>
      <c r="Z57" s="5">
        <f t="shared" si="19"/>
        <v>22780</v>
      </c>
      <c r="AA57" s="8">
        <f t="shared" si="9"/>
        <v>3</v>
      </c>
      <c r="AB57" s="5">
        <f t="shared" si="10"/>
        <v>7231.8015526010531</v>
      </c>
    </row>
    <row r="58" spans="16:28">
      <c r="P58" s="5">
        <f t="shared" si="1"/>
        <v>15</v>
      </c>
      <c r="Q58" s="3">
        <v>54</v>
      </c>
      <c r="R58" s="5">
        <f t="shared" si="5"/>
        <v>0</v>
      </c>
      <c r="S58" s="5">
        <f t="shared" si="2"/>
        <v>0</v>
      </c>
      <c r="T58" s="8">
        <f t="shared" si="6"/>
        <v>69</v>
      </c>
      <c r="W58" s="5">
        <f t="shared" si="7"/>
        <v>690</v>
      </c>
      <c r="X58" s="5">
        <f t="shared" si="8"/>
        <v>0</v>
      </c>
      <c r="Z58" s="5">
        <f t="shared" si="19"/>
        <v>23470</v>
      </c>
      <c r="AA58" s="8">
        <f t="shared" si="9"/>
        <v>3</v>
      </c>
      <c r="AB58" s="5">
        <f t="shared" si="10"/>
        <v>7231.8015526010531</v>
      </c>
    </row>
    <row r="59" spans="16:28">
      <c r="P59" s="5">
        <f t="shared" si="1"/>
        <v>14</v>
      </c>
      <c r="Q59" s="3">
        <v>55</v>
      </c>
      <c r="R59" s="5">
        <f t="shared" si="5"/>
        <v>0</v>
      </c>
      <c r="S59" s="5">
        <f t="shared" si="2"/>
        <v>0</v>
      </c>
      <c r="T59" s="8">
        <f t="shared" si="6"/>
        <v>71</v>
      </c>
      <c r="W59" s="5">
        <f t="shared" si="7"/>
        <v>710</v>
      </c>
      <c r="X59" s="5">
        <f t="shared" si="8"/>
        <v>0</v>
      </c>
      <c r="Z59" s="5">
        <f t="shared" si="19"/>
        <v>24180</v>
      </c>
      <c r="AA59" s="8">
        <f t="shared" si="9"/>
        <v>3</v>
      </c>
      <c r="AB59" s="5">
        <f t="shared" si="10"/>
        <v>7231.8015526010531</v>
      </c>
    </row>
    <row r="60" spans="16:28">
      <c r="P60" s="5">
        <f t="shared" si="1"/>
        <v>13</v>
      </c>
      <c r="Q60" s="3">
        <v>56</v>
      </c>
      <c r="R60" s="5">
        <f t="shared" si="5"/>
        <v>0</v>
      </c>
      <c r="S60" s="5">
        <f t="shared" si="2"/>
        <v>0</v>
      </c>
      <c r="T60" s="8">
        <f t="shared" si="6"/>
        <v>72</v>
      </c>
      <c r="W60" s="5">
        <f t="shared" si="7"/>
        <v>720</v>
      </c>
      <c r="X60" s="5">
        <f t="shared" si="8"/>
        <v>0</v>
      </c>
      <c r="Z60" s="5">
        <f t="shared" si="19"/>
        <v>24900</v>
      </c>
      <c r="AA60" s="8">
        <f t="shared" si="9"/>
        <v>3</v>
      </c>
      <c r="AB60" s="5">
        <f t="shared" si="10"/>
        <v>7231.8015526010531</v>
      </c>
    </row>
    <row r="61" spans="16:28">
      <c r="P61" s="5">
        <f t="shared" si="1"/>
        <v>12</v>
      </c>
      <c r="Q61" s="3">
        <v>57</v>
      </c>
      <c r="R61" s="5">
        <f t="shared" si="5"/>
        <v>0</v>
      </c>
      <c r="S61" s="5">
        <f t="shared" si="2"/>
        <v>0</v>
      </c>
      <c r="T61" s="8">
        <f t="shared" si="6"/>
        <v>73</v>
      </c>
      <c r="W61" s="5">
        <f t="shared" si="7"/>
        <v>730</v>
      </c>
      <c r="X61" s="5">
        <f t="shared" si="8"/>
        <v>0</v>
      </c>
      <c r="Z61" s="5">
        <f t="shared" si="19"/>
        <v>25630</v>
      </c>
      <c r="AA61" s="8">
        <f t="shared" si="9"/>
        <v>3</v>
      </c>
      <c r="AB61" s="5">
        <f t="shared" si="10"/>
        <v>7231.8015526010531</v>
      </c>
    </row>
    <row r="62" spans="16:28">
      <c r="P62" s="5">
        <f t="shared" si="1"/>
        <v>11</v>
      </c>
      <c r="Q62" s="3">
        <v>58</v>
      </c>
      <c r="R62" s="5">
        <f t="shared" si="5"/>
        <v>0</v>
      </c>
      <c r="S62" s="5">
        <f t="shared" si="2"/>
        <v>0</v>
      </c>
      <c r="T62" s="8">
        <f t="shared" si="6"/>
        <v>74</v>
      </c>
      <c r="W62" s="5">
        <f t="shared" si="7"/>
        <v>740</v>
      </c>
      <c r="X62" s="5">
        <f t="shared" si="8"/>
        <v>0</v>
      </c>
      <c r="Z62" s="5">
        <f t="shared" si="19"/>
        <v>26370</v>
      </c>
      <c r="AA62" s="8">
        <f t="shared" si="9"/>
        <v>3</v>
      </c>
      <c r="AB62" s="5">
        <f t="shared" si="10"/>
        <v>7231.8015526010531</v>
      </c>
    </row>
    <row r="63" spans="16:28">
      <c r="P63" s="5">
        <f t="shared" si="1"/>
        <v>10</v>
      </c>
      <c r="Q63" s="3">
        <v>59</v>
      </c>
      <c r="R63" s="5">
        <f t="shared" si="5"/>
        <v>0</v>
      </c>
      <c r="S63" s="5">
        <f t="shared" si="2"/>
        <v>0</v>
      </c>
      <c r="T63" s="8">
        <f t="shared" si="6"/>
        <v>76</v>
      </c>
      <c r="W63" s="5">
        <f t="shared" si="7"/>
        <v>760</v>
      </c>
      <c r="X63" s="5">
        <f t="shared" si="8"/>
        <v>0</v>
      </c>
      <c r="Z63" s="5">
        <f t="shared" si="19"/>
        <v>27130</v>
      </c>
      <c r="AA63" s="8">
        <f t="shared" si="9"/>
        <v>3</v>
      </c>
      <c r="AB63" s="5">
        <f t="shared" si="10"/>
        <v>7231.8015526010531</v>
      </c>
    </row>
    <row r="64" spans="16:28">
      <c r="P64" s="5">
        <f t="shared" si="1"/>
        <v>9</v>
      </c>
      <c r="Q64" s="3">
        <v>60</v>
      </c>
      <c r="R64" s="5">
        <f t="shared" si="5"/>
        <v>0</v>
      </c>
      <c r="S64" s="5">
        <f t="shared" si="2"/>
        <v>0</v>
      </c>
      <c r="T64" s="8">
        <f t="shared" si="6"/>
        <v>77</v>
      </c>
      <c r="W64" s="5">
        <f t="shared" si="7"/>
        <v>770</v>
      </c>
      <c r="X64" s="5">
        <f t="shared" si="8"/>
        <v>0</v>
      </c>
      <c r="Z64" s="5">
        <f t="shared" si="19"/>
        <v>27900</v>
      </c>
      <c r="AA64" s="8">
        <f t="shared" si="9"/>
        <v>3</v>
      </c>
      <c r="AB64" s="5">
        <f t="shared" si="10"/>
        <v>7231.8015526010531</v>
      </c>
    </row>
    <row r="65" spans="16:28">
      <c r="P65" s="5">
        <f t="shared" si="1"/>
        <v>8</v>
      </c>
      <c r="Q65" s="3">
        <v>61</v>
      </c>
      <c r="R65" s="5">
        <f t="shared" si="5"/>
        <v>0</v>
      </c>
      <c r="S65" s="5">
        <f t="shared" si="2"/>
        <v>0</v>
      </c>
      <c r="T65" s="8">
        <f t="shared" si="6"/>
        <v>78</v>
      </c>
      <c r="W65" s="5">
        <f t="shared" si="7"/>
        <v>780</v>
      </c>
      <c r="X65" s="5">
        <f t="shared" si="8"/>
        <v>0</v>
      </c>
      <c r="Z65" s="5">
        <f t="shared" si="19"/>
        <v>28680</v>
      </c>
      <c r="AA65" s="8">
        <f t="shared" si="9"/>
        <v>3</v>
      </c>
      <c r="AB65" s="5">
        <f t="shared" si="10"/>
        <v>7231.8015526010531</v>
      </c>
    </row>
    <row r="66" spans="16:28">
      <c r="P66" s="5">
        <f t="shared" si="1"/>
        <v>7</v>
      </c>
      <c r="Q66" s="3">
        <v>62</v>
      </c>
      <c r="R66" s="5">
        <f t="shared" si="5"/>
        <v>0</v>
      </c>
      <c r="S66" s="5">
        <f t="shared" si="2"/>
        <v>0</v>
      </c>
      <c r="T66" s="8">
        <f t="shared" si="6"/>
        <v>79</v>
      </c>
      <c r="W66" s="5">
        <f t="shared" si="7"/>
        <v>790</v>
      </c>
      <c r="X66" s="5">
        <f t="shared" si="8"/>
        <v>0</v>
      </c>
      <c r="Z66" s="5">
        <f t="shared" si="19"/>
        <v>29470</v>
      </c>
      <c r="AA66" s="8">
        <f t="shared" si="9"/>
        <v>3</v>
      </c>
      <c r="AB66" s="5">
        <f t="shared" si="10"/>
        <v>7231.8015526010531</v>
      </c>
    </row>
    <row r="67" spans="16:28">
      <c r="P67" s="5">
        <f t="shared" si="1"/>
        <v>6</v>
      </c>
      <c r="Q67" s="3">
        <v>63</v>
      </c>
      <c r="R67" s="5">
        <f t="shared" si="5"/>
        <v>0</v>
      </c>
      <c r="S67" s="5">
        <f t="shared" si="2"/>
        <v>0</v>
      </c>
      <c r="T67" s="8">
        <f t="shared" si="6"/>
        <v>81</v>
      </c>
      <c r="W67" s="5">
        <f t="shared" si="7"/>
        <v>810</v>
      </c>
      <c r="X67" s="5">
        <f t="shared" si="8"/>
        <v>0</v>
      </c>
      <c r="Z67" s="5">
        <f t="shared" si="19"/>
        <v>30280</v>
      </c>
      <c r="AA67" s="8">
        <f t="shared" si="9"/>
        <v>3</v>
      </c>
      <c r="AB67" s="5">
        <f t="shared" si="10"/>
        <v>7231.8015526010531</v>
      </c>
    </row>
    <row r="68" spans="16:28">
      <c r="P68" s="5">
        <f t="shared" si="1"/>
        <v>5</v>
      </c>
      <c r="Q68" s="3">
        <v>64</v>
      </c>
      <c r="R68" s="5">
        <f t="shared" si="5"/>
        <v>0</v>
      </c>
      <c r="S68" s="5">
        <f t="shared" si="2"/>
        <v>0</v>
      </c>
      <c r="T68" s="8">
        <f t="shared" si="6"/>
        <v>82</v>
      </c>
      <c r="W68" s="5">
        <f t="shared" si="7"/>
        <v>820</v>
      </c>
      <c r="X68" s="5">
        <f t="shared" si="8"/>
        <v>0</v>
      </c>
      <c r="Z68" s="5">
        <f t="shared" si="19"/>
        <v>31100</v>
      </c>
      <c r="AA68" s="8">
        <f t="shared" si="9"/>
        <v>3</v>
      </c>
      <c r="AB68" s="5">
        <f t="shared" si="10"/>
        <v>7231.8015526010531</v>
      </c>
    </row>
    <row r="69" spans="16:28">
      <c r="P69" s="5">
        <f t="shared" ref="P69:P72" si="20">$I$4-Q69+1</f>
        <v>4</v>
      </c>
      <c r="Q69" s="3">
        <v>65</v>
      </c>
      <c r="R69" s="5">
        <f t="shared" si="5"/>
        <v>0</v>
      </c>
      <c r="S69" s="5">
        <f t="shared" ref="S69:S72" si="21">IFERROR(INDEX($AO$5:$AO$14,MATCH(Q69,$AP$5:$AP$14,0)),0)</f>
        <v>0</v>
      </c>
      <c r="T69" s="8">
        <f t="shared" si="6"/>
        <v>83</v>
      </c>
      <c r="W69" s="5">
        <f t="shared" si="7"/>
        <v>830</v>
      </c>
      <c r="X69" s="5">
        <f t="shared" si="8"/>
        <v>0</v>
      </c>
      <c r="Z69" s="5">
        <f t="shared" si="19"/>
        <v>31930</v>
      </c>
      <c r="AA69" s="8">
        <f t="shared" si="9"/>
        <v>3</v>
      </c>
      <c r="AB69" s="5">
        <f t="shared" si="10"/>
        <v>7231.8015526010531</v>
      </c>
    </row>
    <row r="70" spans="16:28">
      <c r="P70" s="5">
        <f t="shared" si="20"/>
        <v>3</v>
      </c>
      <c r="Q70" s="3">
        <v>66</v>
      </c>
      <c r="R70" s="5">
        <f t="shared" ref="R70:R72" si="22">IFERROR(INDEX($AN$5:$AN$14,MATCH(S70,$AO$5:$AO$14,0)),0)</f>
        <v>0</v>
      </c>
      <c r="S70" s="5">
        <f t="shared" si="21"/>
        <v>0</v>
      </c>
      <c r="T70" s="8">
        <f t="shared" ref="T70:T72" si="23">ROUND($K$6,0)+ROUND(($K$6/2)*(Q70-1),0)</f>
        <v>84</v>
      </c>
      <c r="W70" s="5">
        <f t="shared" ref="W70:W72" si="24">(T70-2)*$C$12+$C$11</f>
        <v>840</v>
      </c>
      <c r="X70" s="5">
        <f t="shared" ref="X70:X72" si="25">MAX(R70*100-100,0)</f>
        <v>0</v>
      </c>
      <c r="Z70" s="5">
        <f t="shared" si="19"/>
        <v>32770</v>
      </c>
      <c r="AA70" s="8">
        <f t="shared" ref="AA70:AA72" si="26">MATCH(Z70,$L$10:$L$13,1)-1</f>
        <v>3</v>
      </c>
      <c r="AB70" s="5">
        <f t="shared" ref="AB70:AB72" si="27">INDEX($L$10:$L$13,AA70+1)</f>
        <v>7231.8015526010531</v>
      </c>
    </row>
    <row r="71" spans="16:28">
      <c r="P71" s="5">
        <f t="shared" si="20"/>
        <v>2</v>
      </c>
      <c r="Q71" s="3">
        <v>67</v>
      </c>
      <c r="R71" s="5">
        <f t="shared" si="22"/>
        <v>0</v>
      </c>
      <c r="S71" s="5">
        <f t="shared" si="21"/>
        <v>0</v>
      </c>
      <c r="T71" s="8">
        <f t="shared" si="23"/>
        <v>86</v>
      </c>
      <c r="W71" s="5">
        <f t="shared" si="24"/>
        <v>860</v>
      </c>
      <c r="X71" s="5">
        <f t="shared" si="25"/>
        <v>0</v>
      </c>
      <c r="Z71" s="5">
        <f t="shared" si="19"/>
        <v>33630</v>
      </c>
      <c r="AA71" s="8">
        <f t="shared" si="26"/>
        <v>3</v>
      </c>
      <c r="AB71" s="5">
        <f t="shared" si="27"/>
        <v>7231.8015526010531</v>
      </c>
    </row>
    <row r="72" spans="16:28">
      <c r="P72" s="5">
        <f t="shared" si="20"/>
        <v>1</v>
      </c>
      <c r="Q72" s="3">
        <v>68</v>
      </c>
      <c r="R72" s="5">
        <f t="shared" si="22"/>
        <v>0</v>
      </c>
      <c r="S72" s="5">
        <f t="shared" si="21"/>
        <v>0</v>
      </c>
      <c r="T72" s="8">
        <f t="shared" si="23"/>
        <v>87</v>
      </c>
      <c r="W72" s="5">
        <f t="shared" si="24"/>
        <v>870</v>
      </c>
      <c r="X72" s="5">
        <f t="shared" si="25"/>
        <v>0</v>
      </c>
      <c r="Z72" s="5">
        <f t="shared" si="19"/>
        <v>34500</v>
      </c>
      <c r="AA72" s="8">
        <f t="shared" si="26"/>
        <v>3</v>
      </c>
      <c r="AB72" s="5">
        <f t="shared" si="27"/>
        <v>7231.8015526010531</v>
      </c>
    </row>
    <row r="73" spans="16:28">
      <c r="Q73" s="3"/>
    </row>
    <row r="74" spans="16:28">
      <c r="Q74" s="3"/>
    </row>
    <row r="75" spans="16:28">
      <c r="Q75" s="3"/>
    </row>
    <row r="76" spans="16:28">
      <c r="Q76" s="3"/>
    </row>
    <row r="77" spans="16:28">
      <c r="Q77" s="3"/>
    </row>
    <row r="78" spans="16:28">
      <c r="Q78" s="3"/>
    </row>
    <row r="79" spans="16:28">
      <c r="Q79" s="3"/>
    </row>
    <row r="80" spans="16:28">
      <c r="Q80" s="3"/>
    </row>
    <row r="81" spans="17:17">
      <c r="Q81" s="3"/>
    </row>
    <row r="82" spans="17:17">
      <c r="Q82" s="3"/>
    </row>
    <row r="83" spans="17:17">
      <c r="Q83" s="3"/>
    </row>
    <row r="84" spans="17:17">
      <c r="Q84" s="3"/>
    </row>
    <row r="85" spans="17:17">
      <c r="Q85" s="3"/>
    </row>
    <row r="86" spans="17:17">
      <c r="Q86" s="3"/>
    </row>
  </sheetData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6"/>
  <sheetViews>
    <sheetView workbookViewId="0">
      <selection activeCell="G25" sqref="G25"/>
    </sheetView>
  </sheetViews>
  <sheetFormatPr defaultRowHeight="16.5"/>
  <cols>
    <col min="1" max="1" width="9" style="20"/>
    <col min="2" max="2" width="29.875" style="20" bestFit="1" customWidth="1"/>
    <col min="3" max="16384" width="9" style="20"/>
  </cols>
  <sheetData>
    <row r="1" spans="1:4">
      <c r="B1" s="2" t="s">
        <v>95</v>
      </c>
      <c r="C1" s="2" t="s">
        <v>59</v>
      </c>
    </row>
    <row r="2" spans="1:4">
      <c r="A2" s="2">
        <v>0</v>
      </c>
      <c r="B2" s="20" t="s">
        <v>96</v>
      </c>
      <c r="C2" s="20">
        <v>25</v>
      </c>
      <c r="D2" s="20" t="s">
        <v>292</v>
      </c>
    </row>
    <row r="3" spans="1:4">
      <c r="A3" s="2">
        <v>1</v>
      </c>
      <c r="B3" s="20" t="s">
        <v>97</v>
      </c>
      <c r="C3" s="20">
        <v>30</v>
      </c>
      <c r="D3" s="20" t="s">
        <v>293</v>
      </c>
    </row>
    <row r="4" spans="1:4">
      <c r="A4" s="2">
        <v>2</v>
      </c>
      <c r="B4" s="20" t="s">
        <v>98</v>
      </c>
      <c r="C4" s="20">
        <v>0</v>
      </c>
    </row>
    <row r="5" spans="1:4">
      <c r="A5" s="2">
        <v>3</v>
      </c>
      <c r="B5" s="20" t="s">
        <v>99</v>
      </c>
      <c r="C5" s="20">
        <v>2</v>
      </c>
    </row>
    <row r="6" spans="1:4">
      <c r="A6" s="2">
        <v>4</v>
      </c>
      <c r="B6" s="20" t="s">
        <v>100</v>
      </c>
      <c r="C6" s="20">
        <v>1</v>
      </c>
    </row>
  </sheetData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M29"/>
  <sheetViews>
    <sheetView workbookViewId="0">
      <selection activeCell="I38" sqref="I38"/>
    </sheetView>
  </sheetViews>
  <sheetFormatPr defaultColWidth="11.625" defaultRowHeight="16.5"/>
  <cols>
    <col min="1" max="4" width="11.625" style="7"/>
    <col min="5" max="5" width="35.625" style="7" customWidth="1"/>
    <col min="6" max="16384" width="11.625" style="7"/>
  </cols>
  <sheetData>
    <row r="1" spans="1:13"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</row>
    <row r="2" spans="1:13">
      <c r="A2" s="2">
        <v>0</v>
      </c>
      <c r="B2" s="7">
        <v>1</v>
      </c>
      <c r="C2" s="7">
        <v>1.5</v>
      </c>
      <c r="D2" s="7">
        <v>1</v>
      </c>
      <c r="E2" s="7" t="s">
        <v>113</v>
      </c>
      <c r="F2" s="7">
        <v>1</v>
      </c>
      <c r="G2" s="7">
        <v>1.5</v>
      </c>
      <c r="H2" s="7">
        <v>1</v>
      </c>
      <c r="I2" s="7" t="s">
        <v>113</v>
      </c>
      <c r="J2" s="7">
        <v>1</v>
      </c>
      <c r="K2" s="7">
        <v>0.5</v>
      </c>
      <c r="L2" s="7">
        <v>1</v>
      </c>
      <c r="M2" s="7" t="s">
        <v>114</v>
      </c>
    </row>
    <row r="3" spans="1:13">
      <c r="A3" s="2">
        <v>1</v>
      </c>
      <c r="B3" s="7">
        <v>2</v>
      </c>
      <c r="C3" s="7">
        <v>1.75</v>
      </c>
      <c r="D3" s="7">
        <v>1</v>
      </c>
      <c r="E3" s="7" t="s">
        <v>113</v>
      </c>
      <c r="F3" s="7">
        <v>2</v>
      </c>
      <c r="G3" s="7">
        <v>2</v>
      </c>
      <c r="H3" s="7">
        <v>1</v>
      </c>
      <c r="I3" s="7" t="s">
        <v>113</v>
      </c>
      <c r="J3" s="7">
        <v>2</v>
      </c>
      <c r="K3" s="7">
        <v>0.5</v>
      </c>
      <c r="L3" s="7">
        <v>1</v>
      </c>
      <c r="M3" s="7" t="s">
        <v>115</v>
      </c>
    </row>
    <row r="4" spans="1:13">
      <c r="A4" s="2">
        <v>2</v>
      </c>
      <c r="B4" s="7">
        <v>3</v>
      </c>
      <c r="C4" s="7">
        <v>1</v>
      </c>
      <c r="D4" s="7">
        <v>2</v>
      </c>
      <c r="E4" s="7" t="s">
        <v>116</v>
      </c>
      <c r="F4" s="7">
        <v>3</v>
      </c>
      <c r="G4" s="7">
        <v>1.2</v>
      </c>
      <c r="H4" s="7">
        <v>2</v>
      </c>
      <c r="I4" s="7" t="s">
        <v>116</v>
      </c>
      <c r="J4" s="7">
        <v>3</v>
      </c>
      <c r="K4" s="7">
        <v>0.5</v>
      </c>
      <c r="L4" s="7">
        <v>1</v>
      </c>
      <c r="M4" s="7" t="s">
        <v>117</v>
      </c>
    </row>
    <row r="5" spans="1:13">
      <c r="A5" s="2">
        <v>3</v>
      </c>
      <c r="B5" s="7">
        <v>4</v>
      </c>
      <c r="C5" s="7">
        <v>1.3</v>
      </c>
      <c r="D5" s="7">
        <v>1</v>
      </c>
      <c r="E5" s="7" t="s">
        <v>113</v>
      </c>
      <c r="F5" s="7">
        <v>4</v>
      </c>
      <c r="G5" s="7">
        <v>2</v>
      </c>
      <c r="H5" s="7">
        <v>1</v>
      </c>
      <c r="I5" s="7" t="s">
        <v>113</v>
      </c>
      <c r="J5" s="7">
        <v>4</v>
      </c>
      <c r="K5" s="7">
        <v>0.5</v>
      </c>
      <c r="L5" s="7">
        <v>1</v>
      </c>
      <c r="M5" s="7" t="s">
        <v>118</v>
      </c>
    </row>
    <row r="6" spans="1:13">
      <c r="A6" s="2">
        <v>4</v>
      </c>
      <c r="B6" s="7">
        <v>5</v>
      </c>
      <c r="C6" s="7">
        <v>1</v>
      </c>
      <c r="D6" s="7">
        <v>2</v>
      </c>
      <c r="E6" s="7" t="s">
        <v>119</v>
      </c>
      <c r="F6" s="7">
        <v>5</v>
      </c>
      <c r="G6" s="7">
        <v>1.2</v>
      </c>
      <c r="H6" s="7">
        <v>2</v>
      </c>
      <c r="I6" s="7" t="s">
        <v>119</v>
      </c>
      <c r="J6" s="7">
        <v>5</v>
      </c>
      <c r="K6" s="7">
        <v>0.5</v>
      </c>
      <c r="L6" s="7">
        <v>1</v>
      </c>
      <c r="M6" s="7" t="s">
        <v>120</v>
      </c>
    </row>
    <row r="7" spans="1:13">
      <c r="A7" s="2">
        <v>5</v>
      </c>
      <c r="B7" s="7">
        <v>6</v>
      </c>
      <c r="C7" s="7">
        <v>1.3</v>
      </c>
      <c r="D7" s="7">
        <v>1</v>
      </c>
      <c r="E7" s="7" t="s">
        <v>113</v>
      </c>
      <c r="F7" s="7">
        <v>6</v>
      </c>
      <c r="G7" s="7">
        <v>2</v>
      </c>
      <c r="H7" s="7">
        <v>1</v>
      </c>
      <c r="I7" s="7" t="s">
        <v>113</v>
      </c>
      <c r="J7" s="7">
        <v>6</v>
      </c>
      <c r="K7" s="7">
        <v>0.5</v>
      </c>
      <c r="L7" s="7">
        <v>1</v>
      </c>
      <c r="M7" s="7" t="s">
        <v>120</v>
      </c>
    </row>
    <row r="8" spans="1:13">
      <c r="A8" s="2">
        <v>6</v>
      </c>
      <c r="B8" s="7">
        <v>7</v>
      </c>
      <c r="C8" s="7">
        <v>1.5</v>
      </c>
      <c r="D8" s="7">
        <v>2</v>
      </c>
      <c r="E8" s="7" t="s">
        <v>121</v>
      </c>
      <c r="F8" s="7">
        <v>7</v>
      </c>
      <c r="G8" s="7">
        <v>2</v>
      </c>
      <c r="H8" s="7">
        <v>2</v>
      </c>
      <c r="I8" s="7" t="s">
        <v>121</v>
      </c>
      <c r="J8" s="7">
        <v>7</v>
      </c>
      <c r="K8" s="7">
        <v>0.75</v>
      </c>
      <c r="L8" s="7">
        <v>2</v>
      </c>
      <c r="M8" s="7" t="s">
        <v>120</v>
      </c>
    </row>
    <row r="9" spans="1:13">
      <c r="A9" s="2">
        <v>7</v>
      </c>
      <c r="B9" s="7">
        <v>8</v>
      </c>
      <c r="C9" s="7">
        <v>1.5</v>
      </c>
      <c r="D9" s="7">
        <v>1</v>
      </c>
      <c r="E9" s="7" t="s">
        <v>113</v>
      </c>
      <c r="F9" s="7">
        <v>8</v>
      </c>
      <c r="G9" s="7">
        <v>2</v>
      </c>
      <c r="H9" s="7">
        <v>1</v>
      </c>
      <c r="I9" s="7" t="s">
        <v>113</v>
      </c>
      <c r="J9" s="7">
        <v>8</v>
      </c>
      <c r="K9" s="7">
        <v>0.8</v>
      </c>
      <c r="L9" s="7">
        <v>1</v>
      </c>
      <c r="M9" s="7" t="s">
        <v>120</v>
      </c>
    </row>
    <row r="10" spans="1:13">
      <c r="A10" s="2">
        <v>8</v>
      </c>
      <c r="B10" s="7">
        <v>9</v>
      </c>
      <c r="C10" s="7">
        <v>1</v>
      </c>
      <c r="D10" s="7">
        <v>2</v>
      </c>
      <c r="E10" s="7" t="s">
        <v>116</v>
      </c>
      <c r="F10" s="7">
        <v>9</v>
      </c>
      <c r="G10" s="7">
        <v>1</v>
      </c>
      <c r="H10" s="7">
        <v>2</v>
      </c>
      <c r="I10" s="7" t="s">
        <v>116</v>
      </c>
      <c r="J10" s="7">
        <v>9</v>
      </c>
      <c r="K10" s="7">
        <v>0.8</v>
      </c>
      <c r="L10" s="7">
        <v>1</v>
      </c>
      <c r="M10" s="7" t="s">
        <v>120</v>
      </c>
    </row>
    <row r="11" spans="1:13">
      <c r="A11" s="2">
        <v>9</v>
      </c>
      <c r="B11" s="7">
        <v>10</v>
      </c>
      <c r="C11" s="7">
        <v>1.2</v>
      </c>
      <c r="D11" s="7">
        <v>1</v>
      </c>
      <c r="E11" s="7" t="s">
        <v>113</v>
      </c>
      <c r="F11" s="7">
        <v>10</v>
      </c>
      <c r="G11" s="7">
        <v>1.2</v>
      </c>
      <c r="H11" s="7">
        <v>2</v>
      </c>
      <c r="I11" s="7" t="s">
        <v>122</v>
      </c>
      <c r="J11" s="7">
        <v>10</v>
      </c>
      <c r="K11" s="7">
        <v>0.8</v>
      </c>
      <c r="L11" s="7">
        <v>1</v>
      </c>
      <c r="M11" s="7" t="s">
        <v>120</v>
      </c>
    </row>
    <row r="12" spans="1:13">
      <c r="A12" s="2">
        <v>10</v>
      </c>
      <c r="B12" s="7">
        <v>11</v>
      </c>
      <c r="C12" s="7">
        <v>1</v>
      </c>
      <c r="D12" s="7">
        <v>2</v>
      </c>
      <c r="E12" s="7" t="s">
        <v>123</v>
      </c>
      <c r="F12" s="7">
        <v>11</v>
      </c>
      <c r="G12" s="7">
        <v>1.5</v>
      </c>
      <c r="H12" s="7">
        <v>2</v>
      </c>
      <c r="I12" s="7" t="s">
        <v>123</v>
      </c>
      <c r="J12" s="7">
        <v>11</v>
      </c>
      <c r="K12" s="7">
        <v>0.8</v>
      </c>
      <c r="L12" s="7">
        <v>1</v>
      </c>
      <c r="M12" s="7" t="s">
        <v>120</v>
      </c>
    </row>
    <row r="13" spans="1:13">
      <c r="A13" s="2">
        <v>11</v>
      </c>
      <c r="B13" s="7">
        <v>12</v>
      </c>
      <c r="C13" s="7">
        <v>1.5</v>
      </c>
      <c r="D13" s="7">
        <v>1</v>
      </c>
      <c r="E13" s="7" t="s">
        <v>113</v>
      </c>
      <c r="F13" s="7">
        <v>12</v>
      </c>
      <c r="G13" s="7">
        <v>2</v>
      </c>
      <c r="H13" s="7">
        <v>1</v>
      </c>
      <c r="I13" s="7" t="s">
        <v>113</v>
      </c>
      <c r="J13" s="7">
        <v>12</v>
      </c>
      <c r="K13" s="7">
        <v>0.8</v>
      </c>
      <c r="L13" s="7">
        <v>1</v>
      </c>
      <c r="M13" s="7" t="s">
        <v>120</v>
      </c>
    </row>
    <row r="14" spans="1:13">
      <c r="A14" s="2">
        <v>12</v>
      </c>
      <c r="B14" s="7">
        <v>13</v>
      </c>
      <c r="C14" s="7">
        <v>1</v>
      </c>
      <c r="D14" s="7">
        <v>2</v>
      </c>
      <c r="E14" s="7" t="s">
        <v>119</v>
      </c>
      <c r="F14" s="7">
        <v>13</v>
      </c>
      <c r="G14" s="7">
        <v>1.2</v>
      </c>
      <c r="H14" s="7">
        <v>2</v>
      </c>
      <c r="I14" s="7" t="s">
        <v>119</v>
      </c>
      <c r="J14" s="7">
        <v>13</v>
      </c>
      <c r="K14" s="7">
        <v>0.8</v>
      </c>
      <c r="L14" s="7">
        <v>1</v>
      </c>
      <c r="M14" s="7" t="s">
        <v>120</v>
      </c>
    </row>
    <row r="15" spans="1:13">
      <c r="A15" s="2">
        <v>13</v>
      </c>
      <c r="B15" s="7">
        <v>14</v>
      </c>
      <c r="C15" s="7">
        <v>1.5</v>
      </c>
      <c r="D15" s="7">
        <v>2</v>
      </c>
      <c r="E15" s="7" t="s">
        <v>124</v>
      </c>
      <c r="F15" s="7">
        <v>14</v>
      </c>
      <c r="G15" s="7">
        <v>2.5</v>
      </c>
      <c r="H15" s="7">
        <v>2</v>
      </c>
      <c r="I15" s="7" t="s">
        <v>124</v>
      </c>
      <c r="J15" s="7">
        <v>14</v>
      </c>
      <c r="K15" s="7">
        <v>1</v>
      </c>
      <c r="L15" s="7">
        <v>2</v>
      </c>
      <c r="M15" s="7" t="s">
        <v>120</v>
      </c>
    </row>
    <row r="16" spans="1:13">
      <c r="A16" s="2">
        <v>14</v>
      </c>
      <c r="B16" s="7">
        <v>15</v>
      </c>
      <c r="C16" s="7">
        <v>1.2</v>
      </c>
      <c r="D16" s="7">
        <v>2</v>
      </c>
      <c r="E16" s="7" t="s">
        <v>116</v>
      </c>
      <c r="F16" s="7">
        <v>15</v>
      </c>
      <c r="G16" s="7">
        <v>1.2</v>
      </c>
      <c r="H16" s="7">
        <v>2</v>
      </c>
      <c r="I16" s="7" t="s">
        <v>116</v>
      </c>
      <c r="J16" s="7">
        <v>15</v>
      </c>
      <c r="K16" s="7">
        <v>0.9</v>
      </c>
      <c r="L16" s="7">
        <v>1</v>
      </c>
      <c r="M16" s="7" t="s">
        <v>120</v>
      </c>
    </row>
    <row r="17" spans="1:13">
      <c r="A17" s="2">
        <v>15</v>
      </c>
      <c r="B17" s="7">
        <v>16</v>
      </c>
      <c r="C17" s="7">
        <v>1.5</v>
      </c>
      <c r="D17" s="7">
        <v>1</v>
      </c>
      <c r="E17" s="7" t="s">
        <v>113</v>
      </c>
      <c r="F17" s="7">
        <v>16</v>
      </c>
      <c r="G17" s="7">
        <v>1</v>
      </c>
      <c r="H17" s="7">
        <v>2</v>
      </c>
      <c r="I17" s="7" t="s">
        <v>122</v>
      </c>
      <c r="J17" s="7">
        <v>16</v>
      </c>
      <c r="K17" s="7">
        <v>0.9</v>
      </c>
      <c r="L17" s="7">
        <v>1</v>
      </c>
      <c r="M17" s="7" t="s">
        <v>120</v>
      </c>
    </row>
    <row r="18" spans="1:13">
      <c r="A18" s="2">
        <v>16</v>
      </c>
      <c r="B18" s="7">
        <v>17</v>
      </c>
      <c r="C18" s="7">
        <v>1.2</v>
      </c>
      <c r="D18" s="7">
        <v>2</v>
      </c>
      <c r="E18" s="7" t="s">
        <v>123</v>
      </c>
      <c r="F18" s="7">
        <v>17</v>
      </c>
      <c r="G18" s="7">
        <v>1.2</v>
      </c>
      <c r="H18" s="7">
        <v>2</v>
      </c>
      <c r="I18" s="7" t="s">
        <v>123</v>
      </c>
      <c r="J18" s="7">
        <v>17</v>
      </c>
      <c r="K18" s="7">
        <v>0.9</v>
      </c>
      <c r="L18" s="7">
        <v>1</v>
      </c>
      <c r="M18" s="7" t="s">
        <v>120</v>
      </c>
    </row>
    <row r="19" spans="1:13">
      <c r="A19" s="2">
        <v>17</v>
      </c>
      <c r="B19" s="7">
        <v>18</v>
      </c>
      <c r="C19" s="7">
        <v>1</v>
      </c>
      <c r="D19" s="7">
        <v>2</v>
      </c>
      <c r="E19" s="7" t="s">
        <v>119</v>
      </c>
      <c r="F19" s="7">
        <v>18</v>
      </c>
      <c r="G19" s="7">
        <v>1.5</v>
      </c>
      <c r="H19" s="7">
        <v>2</v>
      </c>
      <c r="I19" s="7" t="s">
        <v>119</v>
      </c>
      <c r="J19" s="7">
        <v>18</v>
      </c>
      <c r="K19" s="7">
        <v>0.9</v>
      </c>
      <c r="L19" s="7">
        <v>1</v>
      </c>
      <c r="M19" s="7" t="s">
        <v>120</v>
      </c>
    </row>
    <row r="20" spans="1:13">
      <c r="A20" s="2">
        <v>18</v>
      </c>
      <c r="B20" s="7">
        <v>19</v>
      </c>
      <c r="C20" s="7">
        <v>1.5</v>
      </c>
      <c r="D20" s="7">
        <v>1</v>
      </c>
      <c r="E20" s="7" t="s">
        <v>113</v>
      </c>
      <c r="F20" s="7">
        <v>19</v>
      </c>
      <c r="G20" s="7">
        <v>1.5</v>
      </c>
      <c r="H20" s="7">
        <v>2</v>
      </c>
      <c r="I20" s="7" t="s">
        <v>121</v>
      </c>
      <c r="J20" s="7">
        <v>19</v>
      </c>
      <c r="K20" s="7">
        <v>0.9</v>
      </c>
      <c r="L20" s="7">
        <v>1</v>
      </c>
      <c r="M20" s="7" t="s">
        <v>120</v>
      </c>
    </row>
    <row r="21" spans="1:13">
      <c r="A21" s="2">
        <v>19</v>
      </c>
      <c r="B21" s="7">
        <v>20</v>
      </c>
      <c r="C21" s="7">
        <v>1.2</v>
      </c>
      <c r="D21" s="7">
        <v>2</v>
      </c>
      <c r="E21" s="7" t="s">
        <v>125</v>
      </c>
      <c r="F21" s="7">
        <v>20</v>
      </c>
      <c r="G21" s="7">
        <v>1.6</v>
      </c>
      <c r="H21" s="7">
        <v>2</v>
      </c>
      <c r="I21" s="7" t="s">
        <v>125</v>
      </c>
      <c r="J21" s="7">
        <v>20</v>
      </c>
      <c r="K21" s="7">
        <v>0.9</v>
      </c>
      <c r="L21" s="7">
        <v>1</v>
      </c>
      <c r="M21" s="7" t="s">
        <v>120</v>
      </c>
    </row>
    <row r="22" spans="1:13">
      <c r="A22" s="2">
        <v>20</v>
      </c>
      <c r="B22" s="7">
        <v>21</v>
      </c>
      <c r="C22" s="7">
        <v>2</v>
      </c>
      <c r="D22" s="7">
        <v>2</v>
      </c>
      <c r="E22" s="7" t="s">
        <v>124</v>
      </c>
      <c r="F22" s="7">
        <v>21</v>
      </c>
      <c r="G22" s="7">
        <v>2</v>
      </c>
      <c r="H22" s="7">
        <v>3</v>
      </c>
      <c r="I22" s="7" t="s">
        <v>126</v>
      </c>
      <c r="J22" s="7">
        <v>21</v>
      </c>
      <c r="K22" s="7">
        <v>1.5</v>
      </c>
      <c r="L22" s="7">
        <v>2</v>
      </c>
      <c r="M22" s="7" t="s">
        <v>120</v>
      </c>
    </row>
    <row r="23" spans="1:13">
      <c r="A23" s="2">
        <v>21</v>
      </c>
      <c r="B23" s="7">
        <v>22</v>
      </c>
      <c r="C23" s="7">
        <v>2</v>
      </c>
      <c r="D23" s="7">
        <v>1</v>
      </c>
      <c r="E23" s="7" t="s">
        <v>113</v>
      </c>
      <c r="F23" s="7">
        <v>22</v>
      </c>
      <c r="G23" s="7">
        <v>2</v>
      </c>
      <c r="H23" s="7">
        <v>1</v>
      </c>
      <c r="I23" s="7" t="s">
        <v>113</v>
      </c>
      <c r="J23" s="7">
        <v>22</v>
      </c>
      <c r="K23" s="7">
        <v>1</v>
      </c>
      <c r="L23" s="7">
        <v>1</v>
      </c>
      <c r="M23" s="7" t="s">
        <v>120</v>
      </c>
    </row>
    <row r="24" spans="1:13">
      <c r="A24" s="2">
        <v>22</v>
      </c>
      <c r="B24" s="7">
        <v>23</v>
      </c>
      <c r="C24" s="7">
        <v>1</v>
      </c>
      <c r="D24" s="7">
        <v>2</v>
      </c>
      <c r="E24" s="7" t="s">
        <v>122</v>
      </c>
      <c r="F24" s="7">
        <v>23</v>
      </c>
      <c r="G24" s="7">
        <v>1</v>
      </c>
      <c r="H24" s="7">
        <v>2</v>
      </c>
      <c r="I24" s="7" t="s">
        <v>122</v>
      </c>
      <c r="J24" s="7">
        <v>23</v>
      </c>
      <c r="K24" s="7">
        <v>1</v>
      </c>
      <c r="L24" s="7">
        <v>1</v>
      </c>
      <c r="M24" s="7" t="s">
        <v>120</v>
      </c>
    </row>
    <row r="25" spans="1:13">
      <c r="A25" s="2">
        <v>23</v>
      </c>
      <c r="B25" s="7">
        <v>24</v>
      </c>
      <c r="C25" s="7">
        <v>1.5</v>
      </c>
      <c r="D25" s="7">
        <v>1</v>
      </c>
      <c r="E25" s="7" t="s">
        <v>113</v>
      </c>
      <c r="F25" s="7">
        <v>24</v>
      </c>
      <c r="G25" s="7">
        <v>2</v>
      </c>
      <c r="H25" s="7">
        <v>1</v>
      </c>
      <c r="I25" s="7" t="s">
        <v>113</v>
      </c>
      <c r="J25" s="7">
        <v>24</v>
      </c>
      <c r="K25" s="7">
        <v>1</v>
      </c>
      <c r="L25" s="7">
        <v>1</v>
      </c>
      <c r="M25" s="7" t="s">
        <v>120</v>
      </c>
    </row>
    <row r="26" spans="1:13">
      <c r="A26" s="2">
        <v>24</v>
      </c>
      <c r="B26" s="7">
        <v>25</v>
      </c>
      <c r="C26" s="7">
        <v>0.5</v>
      </c>
      <c r="D26" s="7">
        <v>2</v>
      </c>
      <c r="E26" s="7" t="s">
        <v>127</v>
      </c>
      <c r="F26" s="7">
        <v>25</v>
      </c>
      <c r="G26" s="7">
        <v>1.5</v>
      </c>
      <c r="H26" s="7">
        <v>2</v>
      </c>
      <c r="I26" s="7" t="s">
        <v>127</v>
      </c>
      <c r="J26" s="7">
        <v>25</v>
      </c>
      <c r="K26" s="7">
        <v>1</v>
      </c>
      <c r="L26" s="7">
        <v>1</v>
      </c>
      <c r="M26" s="7" t="s">
        <v>120</v>
      </c>
    </row>
    <row r="27" spans="1:13">
      <c r="A27" s="2">
        <v>25</v>
      </c>
      <c r="B27" s="7">
        <v>26</v>
      </c>
      <c r="C27" s="7">
        <v>1.1000000000000001</v>
      </c>
      <c r="D27" s="7">
        <v>2</v>
      </c>
      <c r="E27" s="7" t="s">
        <v>121</v>
      </c>
      <c r="F27" s="7">
        <v>26</v>
      </c>
      <c r="G27" s="7">
        <v>1.5</v>
      </c>
      <c r="H27" s="7">
        <v>2</v>
      </c>
      <c r="I27" s="7" t="s">
        <v>121</v>
      </c>
      <c r="J27" s="7">
        <v>26</v>
      </c>
      <c r="K27" s="7">
        <v>1</v>
      </c>
      <c r="L27" s="7">
        <v>1</v>
      </c>
      <c r="M27" s="7" t="s">
        <v>120</v>
      </c>
    </row>
    <row r="28" spans="1:13">
      <c r="A28" s="2">
        <v>26</v>
      </c>
      <c r="B28" s="7">
        <v>27</v>
      </c>
      <c r="C28" s="7">
        <v>2</v>
      </c>
      <c r="D28" s="7">
        <v>1</v>
      </c>
      <c r="E28" s="7" t="s">
        <v>113</v>
      </c>
      <c r="F28" s="7">
        <v>27</v>
      </c>
      <c r="G28" s="7">
        <v>4.5</v>
      </c>
      <c r="H28" s="7">
        <v>1</v>
      </c>
      <c r="I28" s="7" t="s">
        <v>113</v>
      </c>
      <c r="J28" s="7">
        <v>27</v>
      </c>
      <c r="K28" s="7">
        <v>1</v>
      </c>
      <c r="L28" s="7">
        <v>1</v>
      </c>
      <c r="M28" s="7" t="s">
        <v>120</v>
      </c>
    </row>
    <row r="29" spans="1:13">
      <c r="A29" s="2">
        <v>27</v>
      </c>
      <c r="B29" s="7">
        <v>28</v>
      </c>
      <c r="C29" s="7">
        <v>1.2</v>
      </c>
      <c r="D29" s="7">
        <v>3</v>
      </c>
      <c r="E29" s="7" t="s">
        <v>128</v>
      </c>
      <c r="F29" s="7">
        <v>28</v>
      </c>
      <c r="G29" s="7">
        <v>2.5</v>
      </c>
      <c r="H29" s="7">
        <v>3</v>
      </c>
      <c r="I29" s="7" t="s">
        <v>128</v>
      </c>
      <c r="J29" s="7">
        <v>28</v>
      </c>
      <c r="K29" s="7">
        <v>4</v>
      </c>
      <c r="L29" s="7">
        <v>3</v>
      </c>
      <c r="M29" s="7" t="s">
        <v>120</v>
      </c>
    </row>
  </sheetData>
  <phoneticPr fontId="6" type="noConversion"/>
  <pageMargins left="0.75" right="0.75" top="1" bottom="1" header="0.5" footer="0.5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13"/>
  <sheetViews>
    <sheetView workbookViewId="0">
      <selection activeCell="V60" sqref="V60"/>
    </sheetView>
  </sheetViews>
  <sheetFormatPr defaultRowHeight="13.5"/>
  <cols>
    <col min="1" max="1" width="9.625" bestFit="1" customWidth="1"/>
    <col min="2" max="2" width="14.5" bestFit="1" customWidth="1"/>
    <col min="3" max="3" width="9.625" bestFit="1" customWidth="1"/>
    <col min="4" max="4" width="14.5" bestFit="1" customWidth="1"/>
  </cols>
  <sheetData>
    <row r="1" spans="1:6" ht="16.5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</row>
    <row r="2" spans="1:6" ht="16.5">
      <c r="A2" s="20">
        <v>130</v>
      </c>
      <c r="B2" s="20">
        <v>4.9800000000000004</v>
      </c>
      <c r="C2" s="20">
        <v>130</v>
      </c>
      <c r="D2" s="20">
        <v>4.9800000000000004</v>
      </c>
      <c r="E2" s="20">
        <v>249</v>
      </c>
      <c r="F2" s="20">
        <v>2</v>
      </c>
    </row>
    <row r="3" spans="1:6" ht="16.5">
      <c r="A3" s="20">
        <v>132</v>
      </c>
      <c r="B3" s="20">
        <v>0.42</v>
      </c>
      <c r="C3" s="20">
        <v>132</v>
      </c>
      <c r="D3" s="20">
        <v>0.42</v>
      </c>
      <c r="E3" s="20">
        <v>130</v>
      </c>
      <c r="F3" s="20">
        <v>3</v>
      </c>
    </row>
    <row r="4" spans="1:6" ht="16.5">
      <c r="A4" s="20">
        <v>139</v>
      </c>
      <c r="B4" s="20">
        <v>1</v>
      </c>
      <c r="C4" s="20">
        <v>139</v>
      </c>
      <c r="D4" s="20">
        <v>1</v>
      </c>
      <c r="E4" s="20">
        <v>140</v>
      </c>
      <c r="F4" s="20">
        <v>2</v>
      </c>
    </row>
    <row r="5" spans="1:6" ht="16.5">
      <c r="A5" s="20">
        <v>140</v>
      </c>
      <c r="B5" s="20">
        <v>3.32</v>
      </c>
      <c r="C5" s="20">
        <v>140</v>
      </c>
      <c r="D5" s="20">
        <v>3.32</v>
      </c>
      <c r="E5" s="20">
        <v>245</v>
      </c>
      <c r="F5" s="20">
        <v>1.67</v>
      </c>
    </row>
    <row r="6" spans="1:6" ht="16.5">
      <c r="A6" s="20">
        <v>244</v>
      </c>
      <c r="B6" s="20">
        <v>2.76</v>
      </c>
      <c r="C6" s="20">
        <v>244</v>
      </c>
      <c r="D6" s="20">
        <v>2.76</v>
      </c>
      <c r="E6" s="20">
        <v>139</v>
      </c>
      <c r="F6" s="20">
        <v>1</v>
      </c>
    </row>
    <row r="7" spans="1:6" ht="16.5">
      <c r="A7" s="20">
        <v>245</v>
      </c>
      <c r="B7" s="20">
        <v>3.32</v>
      </c>
      <c r="C7" s="20">
        <v>245</v>
      </c>
      <c r="D7" s="20">
        <v>3.32</v>
      </c>
      <c r="E7" s="20">
        <v>246</v>
      </c>
      <c r="F7" s="20">
        <v>2</v>
      </c>
    </row>
    <row r="8" spans="1:6" ht="16.5">
      <c r="A8" s="20">
        <v>246</v>
      </c>
      <c r="B8" s="20">
        <v>4.42</v>
      </c>
      <c r="C8" s="20">
        <v>246</v>
      </c>
      <c r="D8" s="20">
        <v>4.42</v>
      </c>
      <c r="E8" s="20">
        <v>253</v>
      </c>
      <c r="F8" s="20">
        <v>1</v>
      </c>
    </row>
    <row r="9" spans="1:6" ht="16.5">
      <c r="A9" s="20">
        <v>247</v>
      </c>
      <c r="B9" s="20">
        <v>2.76</v>
      </c>
      <c r="C9" s="20">
        <v>247</v>
      </c>
      <c r="D9" s="20">
        <v>2.76</v>
      </c>
      <c r="E9" s="20">
        <v>247</v>
      </c>
      <c r="F9" s="20">
        <v>2</v>
      </c>
    </row>
    <row r="10" spans="1:6" ht="16.5">
      <c r="A10" s="20">
        <v>248</v>
      </c>
      <c r="B10" s="20">
        <v>3.32</v>
      </c>
      <c r="C10" s="20">
        <v>248</v>
      </c>
      <c r="D10" s="20">
        <v>3.32</v>
      </c>
      <c r="E10" s="20">
        <v>248</v>
      </c>
      <c r="F10" s="20">
        <v>2</v>
      </c>
    </row>
    <row r="11" spans="1:6" ht="16.5">
      <c r="A11" s="20">
        <v>249</v>
      </c>
      <c r="B11" s="20">
        <v>2.76</v>
      </c>
      <c r="C11" s="20">
        <v>249</v>
      </c>
      <c r="D11" s="20">
        <v>2.76</v>
      </c>
      <c r="E11" s="20">
        <v>244</v>
      </c>
      <c r="F11" s="20">
        <v>2.67</v>
      </c>
    </row>
    <row r="12" spans="1:6" ht="16.5">
      <c r="A12" s="20">
        <v>252</v>
      </c>
      <c r="B12" s="20">
        <v>1.3</v>
      </c>
      <c r="C12" s="20">
        <v>252</v>
      </c>
      <c r="D12" s="20">
        <v>1.3</v>
      </c>
      <c r="E12" s="20">
        <v>252</v>
      </c>
      <c r="F12" s="20">
        <v>0.5</v>
      </c>
    </row>
    <row r="13" spans="1:6" ht="16.5">
      <c r="A13" s="20">
        <v>253</v>
      </c>
      <c r="B13" s="20">
        <v>1</v>
      </c>
      <c r="C13" s="20">
        <v>253</v>
      </c>
      <c r="D13" s="20">
        <v>1</v>
      </c>
      <c r="E13" s="20">
        <v>132</v>
      </c>
      <c r="F13" s="20">
        <v>0.25</v>
      </c>
    </row>
  </sheetData>
  <sortState xmlns:xlrd2="http://schemas.microsoft.com/office/spreadsheetml/2017/richdata2" ref="A2:F13">
    <sortCondition ref="A2:A13"/>
  </sortState>
  <phoneticPr fontId="6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13"/>
  <sheetViews>
    <sheetView workbookViewId="0">
      <selection activeCell="H6" sqref="H6"/>
    </sheetView>
  </sheetViews>
  <sheetFormatPr defaultRowHeight="16.5"/>
  <cols>
    <col min="1" max="1" width="9" style="20"/>
    <col min="2" max="2" width="15.75" style="20" bestFit="1" customWidth="1"/>
    <col min="3" max="3" width="10.75" style="20" bestFit="1" customWidth="1"/>
    <col min="4" max="4" width="11.5" style="20" bestFit="1" customWidth="1"/>
    <col min="5" max="5" width="10.75" style="20" bestFit="1" customWidth="1"/>
    <col min="6" max="6" width="15.75" style="20" bestFit="1" customWidth="1"/>
    <col min="7" max="16384" width="9" style="20"/>
  </cols>
  <sheetData>
    <row r="1" spans="1:7"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</row>
    <row r="2" spans="1:7">
      <c r="A2" s="2">
        <v>0</v>
      </c>
      <c r="B2" s="20">
        <v>1</v>
      </c>
      <c r="C2" s="20">
        <v>500</v>
      </c>
      <c r="D2" s="20">
        <v>1</v>
      </c>
      <c r="E2" s="20">
        <v>500</v>
      </c>
      <c r="F2" s="20">
        <v>0.5</v>
      </c>
      <c r="G2" s="20">
        <v>100</v>
      </c>
    </row>
    <row r="3" spans="1:7">
      <c r="A3" s="2">
        <v>1</v>
      </c>
      <c r="B3" s="20">
        <v>1</v>
      </c>
      <c r="C3" s="20">
        <v>500</v>
      </c>
      <c r="D3" s="20">
        <v>1</v>
      </c>
      <c r="E3" s="20">
        <v>500</v>
      </c>
      <c r="F3" s="20">
        <v>0.7</v>
      </c>
      <c r="G3" s="20">
        <v>200</v>
      </c>
    </row>
    <row r="4" spans="1:7">
      <c r="A4" s="2">
        <v>2</v>
      </c>
      <c r="B4" s="20">
        <v>1</v>
      </c>
      <c r="C4" s="20">
        <v>500</v>
      </c>
      <c r="D4" s="20">
        <v>1</v>
      </c>
      <c r="E4" s="20">
        <v>500</v>
      </c>
      <c r="F4" s="20">
        <v>1</v>
      </c>
      <c r="G4" s="20">
        <v>500</v>
      </c>
    </row>
    <row r="5" spans="1:7">
      <c r="A5" s="2">
        <v>3</v>
      </c>
      <c r="B5" s="20">
        <v>1</v>
      </c>
      <c r="C5" s="20">
        <v>500</v>
      </c>
      <c r="D5" s="20">
        <v>1</v>
      </c>
      <c r="E5" s="20">
        <v>500</v>
      </c>
      <c r="F5" s="20">
        <v>1.4</v>
      </c>
      <c r="G5" s="20">
        <v>150</v>
      </c>
    </row>
    <row r="6" spans="1:7">
      <c r="A6" s="2">
        <v>4</v>
      </c>
      <c r="B6" s="20">
        <v>1</v>
      </c>
      <c r="C6" s="20">
        <v>500</v>
      </c>
      <c r="D6" s="20">
        <v>1</v>
      </c>
      <c r="E6" s="20">
        <v>500</v>
      </c>
      <c r="F6" s="20">
        <v>2</v>
      </c>
      <c r="G6" s="20">
        <v>50</v>
      </c>
    </row>
    <row r="7" spans="1:7">
      <c r="A7" s="2">
        <v>5</v>
      </c>
      <c r="B7" s="20">
        <v>1</v>
      </c>
      <c r="C7" s="20">
        <v>500</v>
      </c>
      <c r="D7" s="20">
        <v>1</v>
      </c>
      <c r="E7" s="20">
        <v>500</v>
      </c>
    </row>
    <row r="8" spans="1:7">
      <c r="A8" s="2">
        <v>6</v>
      </c>
      <c r="B8" s="20">
        <v>1</v>
      </c>
      <c r="C8" s="20">
        <v>500</v>
      </c>
      <c r="D8" s="20">
        <v>1</v>
      </c>
      <c r="E8" s="20">
        <v>500</v>
      </c>
    </row>
    <row r="9" spans="1:7">
      <c r="A9" s="2">
        <v>7</v>
      </c>
      <c r="B9" s="20">
        <v>1</v>
      </c>
      <c r="C9" s="20">
        <v>500</v>
      </c>
      <c r="D9" s="20">
        <v>1</v>
      </c>
      <c r="E9" s="20">
        <v>500</v>
      </c>
    </row>
    <row r="10" spans="1:7">
      <c r="A10" s="2">
        <v>8</v>
      </c>
      <c r="B10" s="20">
        <v>1</v>
      </c>
      <c r="C10" s="20">
        <v>500</v>
      </c>
      <c r="D10" s="20">
        <v>1</v>
      </c>
      <c r="E10" s="20">
        <v>500</v>
      </c>
    </row>
    <row r="11" spans="1:7">
      <c r="A11" s="2">
        <v>9</v>
      </c>
      <c r="B11" s="20">
        <v>1</v>
      </c>
      <c r="C11" s="20">
        <v>500</v>
      </c>
      <c r="D11" s="20">
        <v>1</v>
      </c>
      <c r="E11" s="20">
        <v>500</v>
      </c>
    </row>
    <row r="12" spans="1:7">
      <c r="A12" s="2">
        <v>10</v>
      </c>
      <c r="B12" s="20">
        <v>1</v>
      </c>
      <c r="C12" s="20">
        <v>500</v>
      </c>
      <c r="D12" s="20">
        <v>1</v>
      </c>
      <c r="E12" s="20">
        <v>500</v>
      </c>
    </row>
    <row r="13" spans="1:7">
      <c r="A13" s="2">
        <v>11</v>
      </c>
      <c r="B13" s="20">
        <v>1</v>
      </c>
      <c r="C13" s="20">
        <v>500</v>
      </c>
      <c r="D13" s="20">
        <v>1</v>
      </c>
      <c r="E13" s="20">
        <v>500</v>
      </c>
    </row>
  </sheetData>
  <phoneticPr fontId="6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74CF-DE51-491F-B76E-7DC2360A1793}">
  <dimension ref="A1:T74"/>
  <sheetViews>
    <sheetView workbookViewId="0">
      <selection activeCell="O1" sqref="O1"/>
    </sheetView>
  </sheetViews>
  <sheetFormatPr defaultRowHeight="16.5"/>
  <cols>
    <col min="1" max="1" width="10.375" style="41" bestFit="1" customWidth="1"/>
    <col min="2" max="2" width="10.375" style="41" customWidth="1"/>
    <col min="3" max="3" width="12.875" style="41" bestFit="1" customWidth="1"/>
    <col min="4" max="4" width="12.875" style="41" customWidth="1"/>
    <col min="5" max="8" width="9" style="41"/>
    <col min="9" max="9" width="10.125" style="41" bestFit="1" customWidth="1"/>
    <col min="10" max="15" width="9" style="41"/>
    <col min="16" max="16" width="9.125" style="41" bestFit="1" customWidth="1"/>
    <col min="17" max="16384" width="9" style="41"/>
  </cols>
  <sheetData>
    <row r="1" spans="1:15" s="43" customFormat="1">
      <c r="A1" s="43" t="s">
        <v>308</v>
      </c>
      <c r="B1" s="43" t="s">
        <v>311</v>
      </c>
      <c r="C1" s="43" t="s">
        <v>309</v>
      </c>
      <c r="E1" s="43" t="s">
        <v>306</v>
      </c>
      <c r="F1" s="43" t="s">
        <v>315</v>
      </c>
      <c r="G1" s="43" t="s">
        <v>314</v>
      </c>
      <c r="K1" s="43" t="s">
        <v>310</v>
      </c>
      <c r="L1" s="43" t="s">
        <v>307</v>
      </c>
      <c r="M1" s="43" t="s">
        <v>21</v>
      </c>
      <c r="N1" s="43" t="s">
        <v>316</v>
      </c>
      <c r="O1" s="43">
        <v>35</v>
      </c>
    </row>
    <row r="2" spans="1:15">
      <c r="A2" s="41">
        <v>253</v>
      </c>
      <c r="B2" s="41" t="s">
        <v>259</v>
      </c>
      <c r="C2" s="41">
        <v>1</v>
      </c>
      <c r="E2" s="41">
        <v>1</v>
      </c>
      <c r="F2" s="41">
        <v>1</v>
      </c>
      <c r="G2" s="41">
        <v>1.5</v>
      </c>
      <c r="K2" s="41">
        <v>1</v>
      </c>
      <c r="L2" s="41">
        <v>253</v>
      </c>
      <c r="M2" s="41">
        <v>100</v>
      </c>
      <c r="N2" s="41">
        <f>INDEX(levelCosts_1_v,MATCH(O$1,levelCosts_k,1),1)</f>
        <v>1800</v>
      </c>
      <c r="O2" s="41">
        <f>IF($L2=$A$2,INDEX($G$2:$G$29,$K2)*N2,1)</f>
        <v>2700</v>
      </c>
    </row>
    <row r="3" spans="1:15">
      <c r="A3" s="41">
        <v>139</v>
      </c>
      <c r="B3" s="41" t="s">
        <v>263</v>
      </c>
      <c r="C3" s="41">
        <v>1</v>
      </c>
      <c r="E3" s="41">
        <v>2</v>
      </c>
      <c r="F3" s="41">
        <v>1</v>
      </c>
      <c r="G3" s="41">
        <v>1.75</v>
      </c>
      <c r="K3" s="41">
        <v>2</v>
      </c>
      <c r="L3" s="41">
        <v>253</v>
      </c>
      <c r="M3" s="41">
        <v>100</v>
      </c>
      <c r="N3" s="41">
        <f>INDEX(levelCosts_1_v,MATCH(O$1,levelCosts_k,1),1)</f>
        <v>1800</v>
      </c>
      <c r="O3" s="41">
        <f>IF($L3=$A$2,INDEX($G$2:$G$29,$K3)*N3,1)</f>
        <v>3150</v>
      </c>
    </row>
    <row r="4" spans="1:15">
      <c r="A4" s="41">
        <v>132</v>
      </c>
      <c r="C4" s="41">
        <v>0.42</v>
      </c>
      <c r="E4" s="41">
        <v>3</v>
      </c>
      <c r="F4" s="41">
        <v>2</v>
      </c>
      <c r="G4" s="41">
        <v>1</v>
      </c>
      <c r="K4" s="41">
        <v>3</v>
      </c>
      <c r="L4" s="41">
        <v>253</v>
      </c>
      <c r="M4" s="41">
        <v>100</v>
      </c>
      <c r="N4" s="41">
        <f>INDEX(levelCosts_1_v,MATCH(O$1,levelCosts_k,1),1)</f>
        <v>1800</v>
      </c>
      <c r="O4" s="41">
        <f>IF($L4=$A$2,INDEX($G$2:$G$29,$K4)*N4,1)</f>
        <v>1800</v>
      </c>
    </row>
    <row r="5" spans="1:15">
      <c r="A5" s="41">
        <v>140</v>
      </c>
      <c r="B5" s="41" t="s">
        <v>313</v>
      </c>
      <c r="C5" s="41">
        <v>3.32</v>
      </c>
      <c r="E5" s="41">
        <v>4</v>
      </c>
      <c r="F5" s="41">
        <v>1</v>
      </c>
      <c r="G5" s="41">
        <v>1.3</v>
      </c>
      <c r="K5" s="41">
        <v>3</v>
      </c>
      <c r="L5" s="41">
        <v>252</v>
      </c>
      <c r="M5" s="41">
        <v>100</v>
      </c>
      <c r="N5" s="41">
        <f>INDEX(levelCosts_1_v,MATCH(O$1,levelCosts_k,1),1)</f>
        <v>1800</v>
      </c>
      <c r="O5" s="41">
        <f>IF($L5=$A$2,INDEX($G$2:$G$29,$K5)*N5,1)</f>
        <v>1</v>
      </c>
    </row>
    <row r="6" spans="1:15">
      <c r="A6" s="41">
        <v>130</v>
      </c>
      <c r="B6" s="41" t="s">
        <v>291</v>
      </c>
      <c r="C6" s="41">
        <v>4.9800000000000004</v>
      </c>
      <c r="E6" s="41">
        <v>5</v>
      </c>
      <c r="F6" s="41">
        <v>2</v>
      </c>
      <c r="G6" s="41">
        <v>1</v>
      </c>
      <c r="K6" s="41">
        <v>4</v>
      </c>
      <c r="L6" s="41">
        <v>253</v>
      </c>
      <c r="M6" s="41">
        <v>100</v>
      </c>
      <c r="N6" s="41">
        <f>INDEX(levelCosts_1_v,MATCH(O$1,levelCosts_k,1),1)</f>
        <v>1800</v>
      </c>
      <c r="O6" s="41">
        <f>IF($L6=$A$2,INDEX($G$2:$G$29,$K6)*N6,1)</f>
        <v>2340</v>
      </c>
    </row>
    <row r="7" spans="1:15">
      <c r="A7" s="41">
        <v>245</v>
      </c>
      <c r="C7" s="41">
        <v>3.32</v>
      </c>
      <c r="E7" s="41">
        <v>6</v>
      </c>
      <c r="F7" s="41">
        <v>1</v>
      </c>
      <c r="G7" s="41">
        <v>1.3</v>
      </c>
      <c r="K7" s="41">
        <v>5</v>
      </c>
      <c r="L7" s="41">
        <v>253</v>
      </c>
      <c r="M7" s="41">
        <v>100</v>
      </c>
      <c r="N7" s="41">
        <f>INDEX(levelCosts_1_v,MATCH(O$1,levelCosts_k,1),1)</f>
        <v>1800</v>
      </c>
      <c r="O7" s="41">
        <f>IF($L7=$A$2,INDEX($G$2:$G$29,$K7)*N7,1)</f>
        <v>1800</v>
      </c>
    </row>
    <row r="8" spans="1:15">
      <c r="A8" s="41">
        <v>249</v>
      </c>
      <c r="C8" s="41">
        <v>2.76</v>
      </c>
      <c r="E8" s="41">
        <v>7</v>
      </c>
      <c r="F8" s="41">
        <v>2</v>
      </c>
      <c r="G8" s="41">
        <v>1.5</v>
      </c>
      <c r="K8" s="41">
        <v>5</v>
      </c>
      <c r="L8" s="41">
        <v>244</v>
      </c>
      <c r="M8" s="41">
        <v>100</v>
      </c>
      <c r="N8" s="41">
        <f>INDEX(levelCosts_1_v,MATCH(O$1,levelCosts_k,1),1)</f>
        <v>1800</v>
      </c>
      <c r="O8" s="41">
        <f>IF($L8=$A$2,INDEX($G$2:$G$29,$K8)*N8,1)</f>
        <v>1</v>
      </c>
    </row>
    <row r="9" spans="1:15">
      <c r="A9" s="41">
        <v>246</v>
      </c>
      <c r="C9" s="41">
        <v>4.42</v>
      </c>
      <c r="E9" s="41">
        <v>8</v>
      </c>
      <c r="F9" s="41">
        <v>1</v>
      </c>
      <c r="G9" s="41">
        <v>1.5</v>
      </c>
      <c r="K9" s="41">
        <v>6</v>
      </c>
      <c r="L9" s="41">
        <v>253</v>
      </c>
      <c r="M9" s="41">
        <v>100</v>
      </c>
      <c r="N9" s="41">
        <f>INDEX(levelCosts_1_v,MATCH(O$1,levelCosts_k,1),1)</f>
        <v>1800</v>
      </c>
      <c r="O9" s="41">
        <f>IF($L9=$A$2,INDEX($G$2:$G$29,$K9)*N9,1)</f>
        <v>2340</v>
      </c>
    </row>
    <row r="10" spans="1:15">
      <c r="A10" s="41">
        <v>244</v>
      </c>
      <c r="B10" s="41" t="s">
        <v>312</v>
      </c>
      <c r="C10" s="41">
        <v>2.76</v>
      </c>
      <c r="E10" s="41">
        <v>9</v>
      </c>
      <c r="F10" s="41">
        <v>2</v>
      </c>
      <c r="G10" s="41">
        <v>1</v>
      </c>
      <c r="K10" s="41">
        <v>7</v>
      </c>
      <c r="L10" s="41">
        <v>253</v>
      </c>
      <c r="M10" s="41">
        <v>100</v>
      </c>
      <c r="N10" s="41">
        <f>INDEX(levelCosts_1_v,MATCH(O$1,levelCosts_k,1),1)</f>
        <v>1800</v>
      </c>
      <c r="O10" s="41">
        <f>IF($L10=$A$2,INDEX($G$2:$G$29,$K10)*N10,1)</f>
        <v>2700</v>
      </c>
    </row>
    <row r="11" spans="1:15">
      <c r="A11" s="41">
        <v>248</v>
      </c>
      <c r="C11" s="41">
        <v>3.32</v>
      </c>
      <c r="E11" s="41">
        <v>10</v>
      </c>
      <c r="F11" s="41">
        <v>1</v>
      </c>
      <c r="G11" s="41">
        <v>1.2</v>
      </c>
      <c r="K11" s="41">
        <v>7</v>
      </c>
      <c r="L11" s="41">
        <v>139</v>
      </c>
      <c r="M11" s="41">
        <v>100</v>
      </c>
      <c r="N11" s="41">
        <f>INDEX(levelCosts_1_v,MATCH(O$1,levelCosts_k,1),1)</f>
        <v>1800</v>
      </c>
      <c r="O11" s="41">
        <f>IF($L11=$A$2,INDEX($G$2:$G$29,$K11)*N11,1)</f>
        <v>1</v>
      </c>
    </row>
    <row r="12" spans="1:15">
      <c r="A12" s="41">
        <v>247</v>
      </c>
      <c r="C12" s="41">
        <v>2.76</v>
      </c>
      <c r="E12" s="41">
        <v>11</v>
      </c>
      <c r="F12" s="41">
        <v>2</v>
      </c>
      <c r="G12" s="41">
        <v>1</v>
      </c>
      <c r="K12" s="41">
        <v>8</v>
      </c>
      <c r="L12" s="41">
        <v>253</v>
      </c>
      <c r="M12" s="41">
        <v>100</v>
      </c>
      <c r="N12" s="41">
        <f>INDEX(levelCosts_1_v,MATCH(O$1,levelCosts_k,1),1)</f>
        <v>1800</v>
      </c>
      <c r="O12" s="41">
        <f>IF($L12=$A$2,INDEX($G$2:$G$29,$K12)*N12,1)</f>
        <v>2700</v>
      </c>
    </row>
    <row r="13" spans="1:15">
      <c r="A13" s="41">
        <v>252</v>
      </c>
      <c r="B13" s="41" t="s">
        <v>261</v>
      </c>
      <c r="C13" s="41">
        <v>1.3</v>
      </c>
      <c r="E13" s="41">
        <v>12</v>
      </c>
      <c r="F13" s="41">
        <v>1</v>
      </c>
      <c r="G13" s="41">
        <v>1.5</v>
      </c>
      <c r="K13" s="41">
        <v>9</v>
      </c>
      <c r="L13" s="41">
        <v>253</v>
      </c>
      <c r="M13" s="41">
        <v>100</v>
      </c>
      <c r="N13" s="41">
        <f>INDEX(levelCosts_1_v,MATCH(O$1,levelCosts_k,1),1)</f>
        <v>1800</v>
      </c>
      <c r="O13" s="41">
        <f>IF($L13=$A$2,INDEX($G$2:$G$29,$K13)*N13,1)</f>
        <v>1800</v>
      </c>
    </row>
    <row r="14" spans="1:15">
      <c r="E14" s="41">
        <v>13</v>
      </c>
      <c r="F14" s="41">
        <v>2</v>
      </c>
      <c r="G14" s="41">
        <v>1</v>
      </c>
      <c r="K14" s="41">
        <v>9</v>
      </c>
      <c r="L14" s="41">
        <v>252</v>
      </c>
      <c r="M14" s="41">
        <v>100</v>
      </c>
      <c r="N14" s="41">
        <f>INDEX(levelCosts_1_v,MATCH(O$1,levelCosts_k,1),1)</f>
        <v>1800</v>
      </c>
      <c r="O14" s="41">
        <f>IF($L14=$A$2,INDEX($G$2:$G$29,$K14)*N14,1)</f>
        <v>1</v>
      </c>
    </row>
    <row r="15" spans="1:15">
      <c r="E15" s="41">
        <v>14</v>
      </c>
      <c r="F15" s="41">
        <v>2</v>
      </c>
      <c r="G15" s="41">
        <v>1.5</v>
      </c>
      <c r="K15" s="41">
        <v>10</v>
      </c>
      <c r="L15" s="41">
        <v>253</v>
      </c>
      <c r="M15" s="41">
        <v>100</v>
      </c>
      <c r="N15" s="41">
        <f>INDEX(levelCosts_1_v,MATCH(O$1,levelCosts_k,1),1)</f>
        <v>1800</v>
      </c>
      <c r="O15" s="41">
        <f>IF($L15=$A$2,INDEX($G$2:$G$29,$K15)*N15,1)</f>
        <v>2160</v>
      </c>
    </row>
    <row r="16" spans="1:15">
      <c r="E16" s="41">
        <v>15</v>
      </c>
      <c r="F16" s="41">
        <v>2</v>
      </c>
      <c r="G16" s="41">
        <v>1.2</v>
      </c>
      <c r="K16" s="41">
        <v>11</v>
      </c>
      <c r="L16" s="41">
        <v>253</v>
      </c>
      <c r="M16" s="41">
        <v>100</v>
      </c>
      <c r="N16" s="41">
        <f>INDEX(levelCosts_1_v,MATCH(O$1,levelCosts_k,1),1)</f>
        <v>1800</v>
      </c>
      <c r="O16" s="41">
        <f>IF($L16=$A$2,INDEX($G$2:$G$29,$K16)*N16,1)</f>
        <v>1800</v>
      </c>
    </row>
    <row r="17" spans="5:15">
      <c r="E17" s="41">
        <v>16</v>
      </c>
      <c r="F17" s="41">
        <v>1</v>
      </c>
      <c r="G17" s="41">
        <v>1.5</v>
      </c>
      <c r="K17" s="41">
        <v>11</v>
      </c>
      <c r="L17" s="41">
        <v>132</v>
      </c>
      <c r="M17" s="41">
        <v>100</v>
      </c>
      <c r="N17" s="41">
        <f>INDEX(levelCosts_1_v,MATCH(O$1,levelCosts_k,1),1)</f>
        <v>1800</v>
      </c>
      <c r="O17" s="41">
        <f>IF($L17=$A$2,INDEX($G$2:$G$29,$K17)*N17,1)</f>
        <v>1</v>
      </c>
    </row>
    <row r="18" spans="5:15">
      <c r="E18" s="41">
        <v>17</v>
      </c>
      <c r="F18" s="41">
        <v>2</v>
      </c>
      <c r="G18" s="41">
        <v>1.2</v>
      </c>
      <c r="K18" s="41">
        <v>12</v>
      </c>
      <c r="L18" s="41">
        <v>253</v>
      </c>
      <c r="M18" s="41">
        <v>100</v>
      </c>
      <c r="N18" s="41">
        <f>INDEX(levelCosts_1_v,MATCH(O$1,levelCosts_k,1),1)</f>
        <v>1800</v>
      </c>
      <c r="O18" s="41">
        <f>IF($L18=$A$2,INDEX($G$2:$G$29,$K18)*N18,1)</f>
        <v>2700</v>
      </c>
    </row>
    <row r="19" spans="5:15">
      <c r="E19" s="41">
        <v>18</v>
      </c>
      <c r="F19" s="41">
        <v>2</v>
      </c>
      <c r="G19" s="41">
        <v>1</v>
      </c>
      <c r="K19" s="41">
        <v>13</v>
      </c>
      <c r="L19" s="41">
        <v>253</v>
      </c>
      <c r="M19" s="41">
        <v>100</v>
      </c>
      <c r="N19" s="41">
        <f>INDEX(levelCosts_1_v,MATCH(O$1,levelCosts_k,1),1)</f>
        <v>1800</v>
      </c>
      <c r="O19" s="41">
        <f>IF($L19=$A$2,INDEX($G$2:$G$29,$K19)*N19,1)</f>
        <v>1800</v>
      </c>
    </row>
    <row r="20" spans="5:15">
      <c r="E20" s="41">
        <v>19</v>
      </c>
      <c r="F20" s="41">
        <v>1</v>
      </c>
      <c r="G20" s="41">
        <v>1.5</v>
      </c>
      <c r="K20" s="41">
        <v>13</v>
      </c>
      <c r="L20" s="41">
        <v>244</v>
      </c>
      <c r="M20" s="41">
        <v>100</v>
      </c>
      <c r="N20" s="41">
        <f>INDEX(levelCosts_1_v,MATCH(O$1,levelCosts_k,1),1)</f>
        <v>1800</v>
      </c>
      <c r="O20" s="41">
        <f>IF($L20=$A$2,INDEX($G$2:$G$29,$K20)*N20,1)</f>
        <v>1</v>
      </c>
    </row>
    <row r="21" spans="5:15">
      <c r="E21" s="41">
        <v>20</v>
      </c>
      <c r="F21" s="41">
        <v>2</v>
      </c>
      <c r="G21" s="41">
        <v>1.2</v>
      </c>
      <c r="K21" s="41">
        <v>14</v>
      </c>
      <c r="L21" s="41">
        <v>253</v>
      </c>
      <c r="M21" s="41">
        <v>100</v>
      </c>
      <c r="N21" s="41">
        <f>INDEX(levelCosts_1_v,MATCH(O$1,levelCosts_k,1),1)</f>
        <v>1800</v>
      </c>
      <c r="O21" s="41">
        <f>IF($L21=$A$2,INDEX($G$2:$G$29,$K21)*N21,1)</f>
        <v>2700</v>
      </c>
    </row>
    <row r="22" spans="5:15">
      <c r="E22" s="41">
        <v>21</v>
      </c>
      <c r="F22" s="41">
        <v>2</v>
      </c>
      <c r="G22" s="41">
        <v>2</v>
      </c>
      <c r="K22" s="41">
        <v>14</v>
      </c>
      <c r="L22" s="41">
        <v>246</v>
      </c>
      <c r="M22" s="41">
        <v>100</v>
      </c>
      <c r="N22" s="41">
        <f>INDEX(levelCosts_1_v,MATCH(O$1,levelCosts_k,1),1)</f>
        <v>1800</v>
      </c>
      <c r="O22" s="41">
        <f>IF($L22=$A$2,INDEX($G$2:$G$29,$K22)*N22,1)</f>
        <v>1</v>
      </c>
    </row>
    <row r="23" spans="5:15">
      <c r="E23" s="41">
        <v>22</v>
      </c>
      <c r="F23" s="41">
        <v>1</v>
      </c>
      <c r="G23" s="41">
        <v>2</v>
      </c>
      <c r="K23" s="41">
        <v>15</v>
      </c>
      <c r="L23" s="41">
        <v>253</v>
      </c>
      <c r="M23" s="41">
        <v>100</v>
      </c>
      <c r="N23" s="41">
        <f>INDEX(levelCosts_1_v,MATCH(O$1,levelCosts_k,1),1)</f>
        <v>1800</v>
      </c>
      <c r="O23" s="41">
        <f>IF($L23=$A$2,INDEX($G$2:$G$29,$K23)*N23,1)</f>
        <v>2160</v>
      </c>
    </row>
    <row r="24" spans="5:15">
      <c r="E24" s="41">
        <v>23</v>
      </c>
      <c r="F24" s="41">
        <v>2</v>
      </c>
      <c r="G24" s="41">
        <v>1</v>
      </c>
      <c r="K24" s="41">
        <v>15</v>
      </c>
      <c r="L24" s="41">
        <v>252</v>
      </c>
      <c r="M24" s="41">
        <v>100</v>
      </c>
      <c r="N24" s="41">
        <f>INDEX(levelCosts_1_v,MATCH(O$1,levelCosts_k,1),1)</f>
        <v>1800</v>
      </c>
      <c r="O24" s="41">
        <f>IF($L24=$A$2,INDEX($G$2:$G$29,$K24)*N24,1)</f>
        <v>1</v>
      </c>
    </row>
    <row r="25" spans="5:15">
      <c r="E25" s="41">
        <v>24</v>
      </c>
      <c r="F25" s="41">
        <v>1</v>
      </c>
      <c r="G25" s="41">
        <v>1.5</v>
      </c>
      <c r="K25" s="41">
        <v>16</v>
      </c>
      <c r="L25" s="41">
        <v>253</v>
      </c>
      <c r="M25" s="41">
        <v>100</v>
      </c>
      <c r="N25" s="41">
        <f>INDEX(levelCosts_1_v,MATCH(O$1,levelCosts_k,1),1)</f>
        <v>1800</v>
      </c>
      <c r="O25" s="41">
        <f>IF($L25=$A$2,INDEX($G$2:$G$29,$K25)*N25,1)</f>
        <v>2700</v>
      </c>
    </row>
    <row r="26" spans="5:15">
      <c r="E26" s="41">
        <v>25</v>
      </c>
      <c r="F26" s="41">
        <v>2</v>
      </c>
      <c r="G26" s="41">
        <v>0.5</v>
      </c>
      <c r="K26" s="41">
        <v>17</v>
      </c>
      <c r="L26" s="41">
        <v>253</v>
      </c>
      <c r="M26" s="41">
        <v>100</v>
      </c>
      <c r="N26" s="41">
        <f>INDEX(levelCosts_1_v,MATCH(O$1,levelCosts_k,1),1)</f>
        <v>1800</v>
      </c>
      <c r="O26" s="41">
        <f>IF($L26=$A$2,INDEX($G$2:$G$29,$K26)*N26,1)</f>
        <v>2160</v>
      </c>
    </row>
    <row r="27" spans="5:15">
      <c r="E27" s="41">
        <v>26</v>
      </c>
      <c r="F27" s="41">
        <v>2</v>
      </c>
      <c r="G27" s="41">
        <v>1.1000000000000001</v>
      </c>
      <c r="K27" s="41">
        <v>17</v>
      </c>
      <c r="L27" s="41">
        <v>132</v>
      </c>
      <c r="M27" s="41">
        <v>100</v>
      </c>
      <c r="N27" s="41">
        <f>INDEX(levelCosts_1_v,MATCH(O$1,levelCosts_k,1),1)</f>
        <v>1800</v>
      </c>
      <c r="O27" s="41">
        <f>IF($L27=$A$2,INDEX($G$2:$G$29,$K27)*N27,1)</f>
        <v>1</v>
      </c>
    </row>
    <row r="28" spans="5:15">
      <c r="E28" s="41">
        <v>27</v>
      </c>
      <c r="F28" s="41">
        <v>1</v>
      </c>
      <c r="G28" s="41">
        <v>2</v>
      </c>
      <c r="K28" s="41">
        <v>18</v>
      </c>
      <c r="L28" s="41">
        <v>253</v>
      </c>
      <c r="M28" s="41">
        <v>100</v>
      </c>
      <c r="N28" s="41">
        <f>INDEX(levelCosts_1_v,MATCH(O$1,levelCosts_k,1),1)</f>
        <v>1800</v>
      </c>
      <c r="O28" s="41">
        <f>IF($L28=$A$2,INDEX($G$2:$G$29,$K28)*N28,1)</f>
        <v>1800</v>
      </c>
    </row>
    <row r="29" spans="5:15">
      <c r="E29" s="41">
        <v>28</v>
      </c>
      <c r="F29" s="41">
        <v>3</v>
      </c>
      <c r="G29" s="41">
        <v>1.2</v>
      </c>
      <c r="K29" s="41">
        <v>18</v>
      </c>
      <c r="L29" s="41">
        <v>244</v>
      </c>
      <c r="M29" s="41">
        <v>100</v>
      </c>
      <c r="N29" s="41">
        <f>INDEX(levelCosts_1_v,MATCH(O$1,levelCosts_k,1),1)</f>
        <v>1800</v>
      </c>
      <c r="O29" s="41">
        <f>IF($L29=$A$2,INDEX($G$2:$G$29,$K29)*N29,1)</f>
        <v>1</v>
      </c>
    </row>
    <row r="30" spans="5:15">
      <c r="K30" s="41">
        <v>19</v>
      </c>
      <c r="L30" s="41">
        <v>253</v>
      </c>
      <c r="M30" s="41">
        <v>100</v>
      </c>
      <c r="N30" s="41">
        <f>INDEX(levelCosts_1_v,MATCH(O$1,levelCosts_k,1),1)</f>
        <v>1800</v>
      </c>
      <c r="O30" s="41">
        <f>IF($L30=$A$2,INDEX($G$2:$G$29,$K30)*N30,1)</f>
        <v>2700</v>
      </c>
    </row>
    <row r="31" spans="5:15">
      <c r="K31" s="41">
        <v>20</v>
      </c>
      <c r="L31" s="41">
        <v>253</v>
      </c>
      <c r="M31" s="41">
        <v>100</v>
      </c>
      <c r="N31" s="41">
        <f>INDEX(levelCosts_1_v,MATCH(O$1,levelCosts_k,1),1)</f>
        <v>1800</v>
      </c>
      <c r="O31" s="41">
        <f>IF($L31=$A$2,INDEX($G$2:$G$29,$K31)*N31,1)</f>
        <v>2160</v>
      </c>
    </row>
    <row r="32" spans="5:15">
      <c r="K32" s="41">
        <v>20</v>
      </c>
      <c r="L32" s="41">
        <v>249</v>
      </c>
      <c r="M32" s="41">
        <v>100</v>
      </c>
      <c r="N32" s="41">
        <f>INDEX(levelCosts_1_v,MATCH(O$1,levelCosts_k,1),1)</f>
        <v>1800</v>
      </c>
      <c r="O32" s="41">
        <f>IF($L32=$A$2,INDEX($G$2:$G$29,$K32)*N32,1)</f>
        <v>1</v>
      </c>
    </row>
    <row r="33" spans="11:15">
      <c r="K33" s="41">
        <v>21</v>
      </c>
      <c r="L33" s="41">
        <v>253</v>
      </c>
      <c r="M33" s="41">
        <v>100</v>
      </c>
      <c r="N33" s="41">
        <f>INDEX(levelCosts_1_v,MATCH(O$1,levelCosts_k,1),1)</f>
        <v>1800</v>
      </c>
      <c r="O33" s="41">
        <f>IF($L33=$A$2,INDEX($G$2:$G$29,$K33)*N33,1)</f>
        <v>3600</v>
      </c>
    </row>
    <row r="34" spans="11:15">
      <c r="K34" s="41">
        <v>21</v>
      </c>
      <c r="L34" s="41">
        <v>246</v>
      </c>
      <c r="M34" s="41">
        <v>100</v>
      </c>
      <c r="N34" s="41">
        <f>INDEX(levelCosts_1_v,MATCH(O$1,levelCosts_k,1),1)</f>
        <v>1800</v>
      </c>
      <c r="O34" s="41">
        <f>IF($L34=$A$2,INDEX($G$2:$G$29,$K34)*N34,1)</f>
        <v>1</v>
      </c>
    </row>
    <row r="35" spans="11:15">
      <c r="K35" s="41">
        <v>22</v>
      </c>
      <c r="L35" s="41">
        <v>253</v>
      </c>
      <c r="M35" s="41">
        <v>100</v>
      </c>
      <c r="N35" s="41">
        <f>INDEX(levelCosts_1_v,MATCH(O$1,levelCosts_k,1),1)</f>
        <v>1800</v>
      </c>
      <c r="O35" s="41">
        <f>IF($L35=$A$2,INDEX($G$2:$G$29,$K35)*N35,1)</f>
        <v>3600</v>
      </c>
    </row>
    <row r="36" spans="11:15">
      <c r="K36" s="41">
        <v>23</v>
      </c>
      <c r="L36" s="41">
        <v>253</v>
      </c>
      <c r="M36" s="41">
        <v>100</v>
      </c>
      <c r="N36" s="41">
        <f>INDEX(levelCosts_1_v,MATCH(O$1,levelCosts_k,1),1)</f>
        <v>1800</v>
      </c>
      <c r="O36" s="41">
        <f>IF($L36=$A$2,INDEX($G$2:$G$29,$K36)*N36,1)</f>
        <v>1800</v>
      </c>
    </row>
    <row r="37" spans="11:15">
      <c r="K37" s="41">
        <v>23</v>
      </c>
      <c r="L37" s="41">
        <v>245</v>
      </c>
      <c r="M37" s="41">
        <v>100</v>
      </c>
      <c r="N37" s="41">
        <f>INDEX(levelCosts_1_v,MATCH(O$1,levelCosts_k,1),1)</f>
        <v>1800</v>
      </c>
      <c r="O37" s="41">
        <f>IF($L37=$A$2,INDEX($G$2:$G$29,$K37)*N37,1)</f>
        <v>1</v>
      </c>
    </row>
    <row r="38" spans="11:15">
      <c r="K38" s="41">
        <v>24</v>
      </c>
      <c r="L38" s="41">
        <v>253</v>
      </c>
      <c r="M38" s="41">
        <v>100</v>
      </c>
      <c r="N38" s="41">
        <f>INDEX(levelCosts_1_v,MATCH(O$1,levelCosts_k,1),1)</f>
        <v>1800</v>
      </c>
      <c r="O38" s="41">
        <f>IF($L38=$A$2,INDEX($G$2:$G$29,$K38)*N38,1)</f>
        <v>2700</v>
      </c>
    </row>
    <row r="39" spans="11:15">
      <c r="K39" s="41">
        <v>25</v>
      </c>
      <c r="L39" s="41">
        <v>253</v>
      </c>
      <c r="M39" s="41">
        <v>100</v>
      </c>
      <c r="N39" s="41">
        <f>INDEX(levelCosts_1_v,MATCH(O$1,levelCosts_k,1),1)</f>
        <v>1800</v>
      </c>
      <c r="O39" s="41">
        <f>IF($L39=$A$2,INDEX($G$2:$G$29,$K39)*N39,1)</f>
        <v>900</v>
      </c>
    </row>
    <row r="40" spans="11:15">
      <c r="K40" s="41">
        <v>25</v>
      </c>
      <c r="L40" s="41">
        <v>140</v>
      </c>
      <c r="M40" s="41">
        <v>100</v>
      </c>
      <c r="N40" s="41">
        <f>INDEX(levelCosts_1_v,MATCH(O$1,levelCosts_k,1),1)</f>
        <v>1800</v>
      </c>
      <c r="O40" s="41">
        <f>IF($L40=$A$2,INDEX($G$2:$G$29,$K40)*N40,1)</f>
        <v>1</v>
      </c>
    </row>
    <row r="41" spans="11:15">
      <c r="K41" s="41">
        <v>26</v>
      </c>
      <c r="L41" s="41">
        <v>253</v>
      </c>
      <c r="M41" s="41">
        <v>100</v>
      </c>
      <c r="N41" s="41">
        <f>INDEX(levelCosts_1_v,MATCH(O$1,levelCosts_k,1),1)</f>
        <v>1800</v>
      </c>
      <c r="O41" s="41">
        <f>IF($L41=$A$2,INDEX($G$2:$G$29,$K41)*N41,1)</f>
        <v>1980.0000000000002</v>
      </c>
    </row>
    <row r="42" spans="11:15">
      <c r="K42" s="41">
        <v>26</v>
      </c>
      <c r="L42" s="41">
        <v>139</v>
      </c>
      <c r="M42" s="41">
        <v>100</v>
      </c>
      <c r="N42" s="41">
        <f>INDEX(levelCosts_1_v,MATCH(O$1,levelCosts_k,1),1)</f>
        <v>1800</v>
      </c>
      <c r="O42" s="41">
        <f>IF($L42=$A$2,INDEX($G$2:$G$29,$K42)*N42,1)</f>
        <v>1</v>
      </c>
    </row>
    <row r="43" spans="11:15">
      <c r="K43" s="41">
        <v>27</v>
      </c>
      <c r="L43" s="41">
        <v>253</v>
      </c>
      <c r="M43" s="41">
        <v>100</v>
      </c>
      <c r="N43" s="41">
        <f>INDEX(levelCosts_1_v,MATCH(O$1,levelCosts_k,1),1)</f>
        <v>1800</v>
      </c>
      <c r="O43" s="41">
        <f>IF($L43=$A$2,INDEX($G$2:$G$29,$K43)*N43,1)</f>
        <v>3600</v>
      </c>
    </row>
    <row r="44" spans="11:15">
      <c r="K44" s="41">
        <v>28</v>
      </c>
      <c r="L44" s="41">
        <v>253</v>
      </c>
      <c r="M44" s="41">
        <v>100</v>
      </c>
      <c r="N44" s="41">
        <f>INDEX(levelCosts_1_v,MATCH(O$1,levelCosts_k,1),1)</f>
        <v>1800</v>
      </c>
      <c r="O44" s="41">
        <f>IF($L44=$A$2,INDEX($G$2:$G$29,$K44)*N44,1)</f>
        <v>2160</v>
      </c>
    </row>
    <row r="45" spans="11:15">
      <c r="K45" s="41">
        <v>28</v>
      </c>
      <c r="L45" s="41">
        <v>140</v>
      </c>
      <c r="M45" s="41">
        <v>100</v>
      </c>
      <c r="N45" s="41">
        <f>INDEX(levelCosts_1_v,MATCH(O$1,levelCosts_k,1),1)</f>
        <v>1800</v>
      </c>
      <c r="O45" s="41">
        <f>IF($L45=$A$2,INDEX($G$2:$G$29,$K45)*N45,1)</f>
        <v>1</v>
      </c>
    </row>
    <row r="46" spans="11:15">
      <c r="K46" s="41">
        <v>28</v>
      </c>
      <c r="L46" s="41">
        <v>130</v>
      </c>
      <c r="M46" s="41">
        <v>100</v>
      </c>
      <c r="N46" s="41">
        <f>INDEX(levelCosts_1_v,MATCH(O$1,levelCosts_k,1),1)</f>
        <v>1800</v>
      </c>
      <c r="O46" s="41">
        <f>IF($L46=$A$2,INDEX($G$2:$G$29,$K46)*N46,1)</f>
        <v>1</v>
      </c>
    </row>
    <row r="74" spans="20:20">
      <c r="T74" s="41">
        <v>4000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0"/>
  <sheetViews>
    <sheetView workbookViewId="0">
      <selection activeCell="F43" sqref="F43"/>
    </sheetView>
  </sheetViews>
  <sheetFormatPr defaultRowHeight="16.5"/>
  <cols>
    <col min="1" max="1" width="6.5" style="17" bestFit="1" customWidth="1"/>
    <col min="2" max="2" width="9.625" style="17" bestFit="1" customWidth="1"/>
    <col min="3" max="4" width="8" style="17" bestFit="1" customWidth="1"/>
    <col min="5" max="5" width="15.875" style="35" bestFit="1" customWidth="1"/>
    <col min="6" max="6" width="9.625" style="17" customWidth="1"/>
    <col min="7" max="8" width="9" style="17"/>
    <col min="9" max="9" width="9.375" style="24" bestFit="1" customWidth="1"/>
    <col min="10" max="16" width="9" style="24"/>
    <col min="17" max="17" width="9" style="17"/>
    <col min="18" max="18" width="9.625" style="17" bestFit="1" customWidth="1"/>
    <col min="19" max="22" width="9" style="17"/>
    <col min="23" max="23" width="9.125" style="17" customWidth="1"/>
    <col min="24" max="24" width="17.125" style="17" bestFit="1" customWidth="1"/>
    <col min="25" max="25" width="4.5" style="17" bestFit="1" customWidth="1"/>
    <col min="26" max="26" width="9.375" style="17" bestFit="1" customWidth="1"/>
    <col min="27" max="16384" width="9" style="17"/>
  </cols>
  <sheetData>
    <row r="1" spans="1:26" s="3" customFormat="1">
      <c r="A1" s="30" t="s">
        <v>0</v>
      </c>
      <c r="B1" s="30" t="s">
        <v>1</v>
      </c>
      <c r="C1" s="30" t="s">
        <v>252</v>
      </c>
      <c r="D1" s="30" t="s">
        <v>250</v>
      </c>
      <c r="E1" s="34" t="s">
        <v>254</v>
      </c>
      <c r="F1" s="30" t="s">
        <v>253</v>
      </c>
      <c r="H1" s="3" t="s">
        <v>0</v>
      </c>
      <c r="I1" s="32" t="s">
        <v>236</v>
      </c>
      <c r="J1" s="32" t="s">
        <v>237</v>
      </c>
      <c r="K1" s="32" t="s">
        <v>238</v>
      </c>
      <c r="L1" s="32" t="s">
        <v>239</v>
      </c>
      <c r="M1" s="32" t="s">
        <v>240</v>
      </c>
      <c r="N1" s="32" t="s">
        <v>241</v>
      </c>
      <c r="O1" s="32" t="s">
        <v>242</v>
      </c>
      <c r="P1" s="32" t="s">
        <v>243</v>
      </c>
      <c r="Q1" s="3" t="s">
        <v>244</v>
      </c>
      <c r="S1" s="3" t="s">
        <v>244</v>
      </c>
      <c r="W1" s="33" t="s">
        <v>1</v>
      </c>
      <c r="X1" s="21" t="s">
        <v>249</v>
      </c>
      <c r="Y1" s="21"/>
    </row>
    <row r="2" spans="1:26">
      <c r="A2" s="17">
        <v>1</v>
      </c>
      <c r="B2" s="17">
        <v>7.5</v>
      </c>
      <c r="C2" s="17">
        <f t="shared" ref="C2:C65" si="0">INDEX(farm_v,MATCH(A2,farm_k))</f>
        <v>0</v>
      </c>
      <c r="D2" s="17">
        <f t="shared" ref="D2:D19" si="1">INDEX(levelCosts_1_v,MATCH(A2,levelCosts_k,1),1)</f>
        <v>1000</v>
      </c>
      <c r="H2" s="17" t="s">
        <v>246</v>
      </c>
      <c r="I2" s="23">
        <v>1.99</v>
      </c>
      <c r="J2" s="23">
        <v>4.99</v>
      </c>
      <c r="K2" s="23">
        <v>7.99</v>
      </c>
      <c r="L2" s="23">
        <v>14.99</v>
      </c>
      <c r="M2" s="23">
        <v>25.99</v>
      </c>
      <c r="N2" s="23">
        <v>35.99</v>
      </c>
      <c r="O2" s="23">
        <v>1.99</v>
      </c>
      <c r="P2" s="23">
        <v>5.99</v>
      </c>
      <c r="Q2" s="23"/>
      <c r="S2" s="17" t="s">
        <v>245</v>
      </c>
      <c r="T2" s="17">
        <v>1000</v>
      </c>
      <c r="W2" s="21">
        <v>7.5</v>
      </c>
      <c r="X2" s="21">
        <v>1</v>
      </c>
      <c r="Y2" s="17">
        <f>X3-X2</f>
        <v>167</v>
      </c>
      <c r="Z2" s="25"/>
    </row>
    <row r="3" spans="1:26">
      <c r="A3" s="17">
        <v>13</v>
      </c>
      <c r="B3" s="17">
        <v>7.5</v>
      </c>
      <c r="C3" s="17">
        <f t="shared" si="0"/>
        <v>2100</v>
      </c>
      <c r="D3" s="17">
        <f t="shared" si="1"/>
        <v>1000</v>
      </c>
      <c r="F3" s="35">
        <f>D3/C3</f>
        <v>0.47619047619047616</v>
      </c>
      <c r="H3" s="17">
        <v>56</v>
      </c>
      <c r="I3" s="24">
        <v>15000</v>
      </c>
      <c r="J3" s="24">
        <v>30000</v>
      </c>
      <c r="K3" s="24">
        <v>55000</v>
      </c>
      <c r="L3" s="24">
        <v>105000</v>
      </c>
      <c r="M3" s="24">
        <v>190000</v>
      </c>
      <c r="N3" s="24">
        <v>270000</v>
      </c>
      <c r="O3" s="24">
        <v>15000</v>
      </c>
      <c r="P3" s="24">
        <v>50000</v>
      </c>
      <c r="Q3" s="17">
        <f>INDEX($B$2:$B461,MATCH(H3,$A$2:$A$460,1))</f>
        <v>7.5</v>
      </c>
      <c r="W3" s="21">
        <v>8.5</v>
      </c>
      <c r="X3" s="21">
        <v>168</v>
      </c>
      <c r="Y3" s="17">
        <f>X4-X3</f>
        <v>177</v>
      </c>
      <c r="Z3" s="25"/>
    </row>
    <row r="4" spans="1:26">
      <c r="A4" s="17">
        <v>20</v>
      </c>
      <c r="B4" s="17">
        <v>7.5</v>
      </c>
      <c r="C4" s="17">
        <f t="shared" si="0"/>
        <v>2100</v>
      </c>
      <c r="D4" s="17">
        <f t="shared" si="1"/>
        <v>1500</v>
      </c>
      <c r="E4" s="35">
        <f>(B4/B3)/(C4/C3)</f>
        <v>1</v>
      </c>
      <c r="F4" s="35">
        <f t="shared" ref="F4:F19" si="2">D4/C4</f>
        <v>0.7142857142857143</v>
      </c>
      <c r="H4" s="17" t="s">
        <v>247</v>
      </c>
      <c r="I4" s="24">
        <f t="shared" ref="I4:P4" si="3">I$2*1000*$Q3</f>
        <v>14925</v>
      </c>
      <c r="J4" s="24">
        <f t="shared" si="3"/>
        <v>37425</v>
      </c>
      <c r="K4" s="24">
        <f t="shared" si="3"/>
        <v>59925</v>
      </c>
      <c r="L4" s="24">
        <f t="shared" si="3"/>
        <v>112425</v>
      </c>
      <c r="M4" s="24">
        <f t="shared" si="3"/>
        <v>194925</v>
      </c>
      <c r="N4" s="24">
        <f t="shared" si="3"/>
        <v>269925</v>
      </c>
      <c r="O4" s="24">
        <f t="shared" si="3"/>
        <v>14925</v>
      </c>
      <c r="P4" s="24">
        <f t="shared" si="3"/>
        <v>44925</v>
      </c>
      <c r="W4" s="21">
        <v>9</v>
      </c>
      <c r="X4" s="21">
        <v>345</v>
      </c>
      <c r="Y4" s="17">
        <f t="shared" ref="Y4:Y67" si="4">X5-X4</f>
        <v>98</v>
      </c>
      <c r="Z4" s="25"/>
    </row>
    <row r="5" spans="1:26">
      <c r="A5" s="17">
        <v>27</v>
      </c>
      <c r="B5" s="17">
        <v>7.5</v>
      </c>
      <c r="C5" s="17">
        <f t="shared" si="0"/>
        <v>2150</v>
      </c>
      <c r="D5" s="17">
        <f t="shared" si="1"/>
        <v>1500</v>
      </c>
      <c r="E5" s="35">
        <f t="shared" ref="E5:E19" si="5">(B5/B4)/(C5/C4)</f>
        <v>0.9767441860465117</v>
      </c>
      <c r="F5" s="35">
        <f t="shared" si="2"/>
        <v>0.69767441860465118</v>
      </c>
      <c r="H5" s="17" t="s">
        <v>251</v>
      </c>
      <c r="I5" s="36">
        <f>ROUND(I4,-3)/I3</f>
        <v>1</v>
      </c>
      <c r="J5" s="36">
        <f t="shared" ref="J5:P5" si="6">ROUND(J4,-3)/J3</f>
        <v>1.2333333333333334</v>
      </c>
      <c r="K5" s="36">
        <f t="shared" si="6"/>
        <v>1.0909090909090908</v>
      </c>
      <c r="L5" s="36">
        <f t="shared" si="6"/>
        <v>1.0666666666666667</v>
      </c>
      <c r="M5" s="36">
        <f t="shared" si="6"/>
        <v>1.0263157894736843</v>
      </c>
      <c r="N5" s="36">
        <f t="shared" si="6"/>
        <v>1</v>
      </c>
      <c r="O5" s="36">
        <f t="shared" si="6"/>
        <v>1</v>
      </c>
      <c r="P5" s="36">
        <f t="shared" si="6"/>
        <v>0.9</v>
      </c>
      <c r="W5" s="21">
        <v>9.3000000000000007</v>
      </c>
      <c r="X5" s="21">
        <v>443</v>
      </c>
      <c r="Y5" s="17">
        <f t="shared" si="4"/>
        <v>51</v>
      </c>
      <c r="Z5" s="25"/>
    </row>
    <row r="6" spans="1:26">
      <c r="A6" s="17">
        <v>35</v>
      </c>
      <c r="B6" s="17">
        <v>7.5</v>
      </c>
      <c r="C6" s="17">
        <f t="shared" si="0"/>
        <v>2150</v>
      </c>
      <c r="D6" s="17">
        <f t="shared" si="1"/>
        <v>1800</v>
      </c>
      <c r="E6" s="35">
        <f t="shared" si="5"/>
        <v>1</v>
      </c>
      <c r="F6" s="35">
        <f t="shared" si="2"/>
        <v>0.83720930232558144</v>
      </c>
      <c r="W6" s="21">
        <v>9.6</v>
      </c>
      <c r="X6" s="21">
        <v>494</v>
      </c>
      <c r="Y6" s="17">
        <f t="shared" si="4"/>
        <v>50</v>
      </c>
      <c r="Z6" s="25"/>
    </row>
    <row r="7" spans="1:26">
      <c r="A7" s="17">
        <v>47</v>
      </c>
      <c r="B7" s="17">
        <v>7.5</v>
      </c>
      <c r="C7" s="17">
        <f t="shared" si="0"/>
        <v>2200</v>
      </c>
      <c r="D7" s="17">
        <f t="shared" si="1"/>
        <v>1800</v>
      </c>
      <c r="E7" s="35">
        <f t="shared" si="5"/>
        <v>0.97727272727272718</v>
      </c>
      <c r="F7" s="35">
        <f t="shared" si="2"/>
        <v>0.81818181818181823</v>
      </c>
      <c r="H7" s="17">
        <v>453</v>
      </c>
      <c r="I7" s="24">
        <v>19000</v>
      </c>
      <c r="J7" s="24">
        <v>40000</v>
      </c>
      <c r="K7" s="24">
        <v>70000</v>
      </c>
      <c r="L7" s="24">
        <v>135000</v>
      </c>
      <c r="M7" s="24">
        <v>235000</v>
      </c>
      <c r="N7" s="24">
        <v>335000</v>
      </c>
      <c r="O7" s="24">
        <v>19000</v>
      </c>
      <c r="P7" s="24">
        <v>60000</v>
      </c>
      <c r="Q7" s="17">
        <f>INDEX($B$2:$B462,MATCH(H7,$A$2:$A$460,1))</f>
        <v>9.3000000000000007</v>
      </c>
      <c r="W7" s="21">
        <v>9.9</v>
      </c>
      <c r="X7" s="21">
        <v>544</v>
      </c>
      <c r="Y7" s="17">
        <f t="shared" si="4"/>
        <v>50</v>
      </c>
      <c r="Z7" s="25"/>
    </row>
    <row r="8" spans="1:26" ht="17.25" customHeight="1">
      <c r="A8" s="17">
        <v>58</v>
      </c>
      <c r="B8" s="17">
        <v>7.5</v>
      </c>
      <c r="C8" s="17">
        <f t="shared" si="0"/>
        <v>2200</v>
      </c>
      <c r="D8" s="17">
        <f t="shared" si="1"/>
        <v>2000</v>
      </c>
      <c r="E8" s="35">
        <f t="shared" si="5"/>
        <v>1</v>
      </c>
      <c r="F8" s="35">
        <f t="shared" si="2"/>
        <v>0.90909090909090906</v>
      </c>
      <c r="H8" s="17" t="s">
        <v>247</v>
      </c>
      <c r="I8" s="17">
        <f t="shared" ref="I8:P8" si="7">I2*1000*$Q7</f>
        <v>18507</v>
      </c>
      <c r="J8" s="17">
        <f t="shared" si="7"/>
        <v>46407</v>
      </c>
      <c r="K8" s="17">
        <f t="shared" si="7"/>
        <v>74307</v>
      </c>
      <c r="L8" s="17">
        <f t="shared" si="7"/>
        <v>139407</v>
      </c>
      <c r="M8" s="17">
        <f t="shared" si="7"/>
        <v>241707.00000000003</v>
      </c>
      <c r="N8" s="17">
        <f t="shared" si="7"/>
        <v>334707</v>
      </c>
      <c r="O8" s="17">
        <f t="shared" si="7"/>
        <v>18507</v>
      </c>
      <c r="P8" s="17">
        <f t="shared" si="7"/>
        <v>55707.000000000007</v>
      </c>
      <c r="W8" s="21">
        <v>10.199999999999999</v>
      </c>
      <c r="X8" s="21">
        <v>594</v>
      </c>
      <c r="Y8" s="17">
        <f t="shared" si="4"/>
        <v>50</v>
      </c>
      <c r="Z8" s="25"/>
    </row>
    <row r="9" spans="1:26">
      <c r="A9" s="17">
        <v>100</v>
      </c>
      <c r="B9" s="17">
        <v>7.5</v>
      </c>
      <c r="C9" s="17">
        <f t="shared" si="0"/>
        <v>2300</v>
      </c>
      <c r="D9" s="17">
        <f t="shared" si="1"/>
        <v>2200</v>
      </c>
      <c r="E9" s="35">
        <f t="shared" si="5"/>
        <v>0.95652173913043481</v>
      </c>
      <c r="F9" s="35">
        <f t="shared" si="2"/>
        <v>0.95652173913043481</v>
      </c>
      <c r="H9" s="17" t="s">
        <v>251</v>
      </c>
      <c r="I9" s="36">
        <f>ROUND(I8,-3)/I7</f>
        <v>1</v>
      </c>
      <c r="J9" s="36">
        <f t="shared" ref="J9" si="8">ROUND(J8,-3)/J7</f>
        <v>1.1499999999999999</v>
      </c>
      <c r="K9" s="36">
        <f t="shared" ref="K9" si="9">ROUND(K8,-3)/K7</f>
        <v>1.0571428571428572</v>
      </c>
      <c r="L9" s="36">
        <f t="shared" ref="L9" si="10">ROUND(L8,-3)/L7</f>
        <v>1.0296296296296297</v>
      </c>
      <c r="M9" s="36">
        <f t="shared" ref="M9" si="11">ROUND(M8,-3)/M7</f>
        <v>1.0297872340425531</v>
      </c>
      <c r="N9" s="36">
        <f t="shared" ref="N9" si="12">ROUND(N8,-3)/N7</f>
        <v>1</v>
      </c>
      <c r="O9" s="36">
        <f t="shared" ref="O9" si="13">ROUND(O8,-3)/O7</f>
        <v>1</v>
      </c>
      <c r="P9" s="36">
        <f t="shared" ref="P9" si="14">ROUND(P8,-3)/P7</f>
        <v>0.93333333333333335</v>
      </c>
      <c r="W9" s="21">
        <v>10.5</v>
      </c>
      <c r="X9" s="21">
        <v>644</v>
      </c>
      <c r="Y9" s="17">
        <f t="shared" si="4"/>
        <v>51</v>
      </c>
      <c r="Z9" s="25"/>
    </row>
    <row r="10" spans="1:26">
      <c r="A10" s="17">
        <v>168</v>
      </c>
      <c r="B10" s="17">
        <v>8.5</v>
      </c>
      <c r="C10" s="17">
        <f t="shared" si="0"/>
        <v>2500</v>
      </c>
      <c r="D10" s="17">
        <f t="shared" si="1"/>
        <v>2500</v>
      </c>
      <c r="E10" s="35">
        <f t="shared" si="5"/>
        <v>1.0426666666666666</v>
      </c>
      <c r="F10" s="35">
        <f t="shared" si="2"/>
        <v>1</v>
      </c>
      <c r="W10" s="21">
        <v>10.8</v>
      </c>
      <c r="X10" s="21">
        <v>695</v>
      </c>
      <c r="Y10" s="17">
        <f t="shared" si="4"/>
        <v>50</v>
      </c>
      <c r="Z10" s="25"/>
    </row>
    <row r="11" spans="1:26">
      <c r="A11" s="17">
        <v>208</v>
      </c>
      <c r="B11" s="17">
        <v>8.5</v>
      </c>
      <c r="C11" s="17">
        <f t="shared" si="0"/>
        <v>2600</v>
      </c>
      <c r="D11" s="17">
        <f t="shared" si="1"/>
        <v>2600</v>
      </c>
      <c r="E11" s="35">
        <f t="shared" si="5"/>
        <v>0.96153846153846145</v>
      </c>
      <c r="F11" s="35">
        <f t="shared" si="2"/>
        <v>1</v>
      </c>
      <c r="W11" s="21">
        <v>11.1</v>
      </c>
      <c r="X11" s="21">
        <v>745</v>
      </c>
      <c r="Y11" s="17">
        <f t="shared" si="4"/>
        <v>48</v>
      </c>
      <c r="Z11" s="25"/>
    </row>
    <row r="12" spans="1:26">
      <c r="A12" s="17">
        <v>249</v>
      </c>
      <c r="B12" s="17">
        <v>8.5</v>
      </c>
      <c r="C12" s="17">
        <f t="shared" si="0"/>
        <v>2700</v>
      </c>
      <c r="D12" s="17">
        <f t="shared" si="1"/>
        <v>2700</v>
      </c>
      <c r="E12" s="35">
        <f t="shared" si="5"/>
        <v>0.96296296296296291</v>
      </c>
      <c r="F12" s="35">
        <f t="shared" si="2"/>
        <v>1</v>
      </c>
      <c r="W12" s="21">
        <v>11.4</v>
      </c>
      <c r="X12" s="21">
        <v>793</v>
      </c>
      <c r="Y12" s="17">
        <f t="shared" si="4"/>
        <v>52</v>
      </c>
      <c r="Z12" s="25"/>
    </row>
    <row r="13" spans="1:26">
      <c r="A13" s="17">
        <v>298</v>
      </c>
      <c r="B13" s="17">
        <v>8.5</v>
      </c>
      <c r="C13" s="17">
        <f t="shared" si="0"/>
        <v>2800</v>
      </c>
      <c r="D13" s="17">
        <f t="shared" si="1"/>
        <v>2800</v>
      </c>
      <c r="E13" s="35">
        <f t="shared" si="5"/>
        <v>0.9642857142857143</v>
      </c>
      <c r="F13" s="35">
        <f t="shared" si="2"/>
        <v>1</v>
      </c>
      <c r="W13" s="21">
        <v>11.7</v>
      </c>
      <c r="X13" s="21">
        <v>845</v>
      </c>
      <c r="Y13" s="17">
        <f t="shared" si="4"/>
        <v>50</v>
      </c>
      <c r="Z13" s="25"/>
    </row>
    <row r="14" spans="1:26">
      <c r="A14" s="17">
        <v>345</v>
      </c>
      <c r="B14" s="17">
        <v>9</v>
      </c>
      <c r="C14" s="17">
        <f t="shared" si="0"/>
        <v>2900</v>
      </c>
      <c r="D14" s="17">
        <f t="shared" si="1"/>
        <v>2900</v>
      </c>
      <c r="E14" s="35">
        <f t="shared" si="5"/>
        <v>1.022312373225152</v>
      </c>
      <c r="F14" s="35">
        <f t="shared" si="2"/>
        <v>1</v>
      </c>
      <c r="W14" s="21">
        <v>12</v>
      </c>
      <c r="X14" s="21">
        <v>895</v>
      </c>
      <c r="Y14" s="17">
        <f t="shared" si="4"/>
        <v>50</v>
      </c>
      <c r="Z14" s="25"/>
    </row>
    <row r="15" spans="1:26">
      <c r="A15" s="17">
        <v>396</v>
      </c>
      <c r="B15" s="17">
        <v>9</v>
      </c>
      <c r="C15" s="17">
        <f t="shared" si="0"/>
        <v>3000</v>
      </c>
      <c r="D15" s="17">
        <f t="shared" si="1"/>
        <v>3000</v>
      </c>
      <c r="E15" s="35">
        <f t="shared" si="5"/>
        <v>0.96666666666666656</v>
      </c>
      <c r="F15" s="35">
        <f t="shared" si="2"/>
        <v>1</v>
      </c>
      <c r="W15" s="21">
        <v>12.3</v>
      </c>
      <c r="X15" s="21">
        <v>945</v>
      </c>
      <c r="Y15" s="17">
        <f t="shared" si="4"/>
        <v>50</v>
      </c>
      <c r="Z15" s="25"/>
    </row>
    <row r="16" spans="1:26">
      <c r="A16" s="17">
        <v>443</v>
      </c>
      <c r="B16" s="17">
        <v>9.3000000000000007</v>
      </c>
      <c r="C16" s="17">
        <f t="shared" si="0"/>
        <v>3100</v>
      </c>
      <c r="D16" s="17">
        <f t="shared" si="1"/>
        <v>3100</v>
      </c>
      <c r="E16" s="35">
        <f t="shared" si="5"/>
        <v>1</v>
      </c>
      <c r="F16" s="35">
        <f t="shared" si="2"/>
        <v>1</v>
      </c>
      <c r="W16" s="21">
        <v>12.6</v>
      </c>
      <c r="X16" s="21">
        <v>995</v>
      </c>
      <c r="Y16" s="17">
        <f t="shared" si="4"/>
        <v>49</v>
      </c>
      <c r="Z16" s="25"/>
    </row>
    <row r="17" spans="1:26">
      <c r="A17" s="17">
        <v>494</v>
      </c>
      <c r="B17" s="17">
        <v>9.6</v>
      </c>
      <c r="C17" s="17">
        <f t="shared" si="0"/>
        <v>3200</v>
      </c>
      <c r="D17" s="17">
        <f t="shared" si="1"/>
        <v>3200</v>
      </c>
      <c r="E17" s="35">
        <f t="shared" si="5"/>
        <v>1</v>
      </c>
      <c r="F17" s="35">
        <f t="shared" si="2"/>
        <v>1</v>
      </c>
      <c r="W17" s="21">
        <v>12.9</v>
      </c>
      <c r="X17" s="21">
        <v>1044</v>
      </c>
      <c r="Y17" s="17">
        <f t="shared" si="4"/>
        <v>52</v>
      </c>
      <c r="Z17" s="25"/>
    </row>
    <row r="18" spans="1:26">
      <c r="A18" s="17">
        <v>544</v>
      </c>
      <c r="B18" s="17">
        <v>9.9</v>
      </c>
      <c r="C18" s="17">
        <f t="shared" si="0"/>
        <v>3300</v>
      </c>
      <c r="D18" s="17">
        <f t="shared" si="1"/>
        <v>3300</v>
      </c>
      <c r="E18" s="35">
        <f t="shared" si="5"/>
        <v>1</v>
      </c>
      <c r="F18" s="35">
        <f t="shared" si="2"/>
        <v>1</v>
      </c>
      <c r="W18" s="21">
        <v>13.2</v>
      </c>
      <c r="X18" s="21">
        <v>1096</v>
      </c>
      <c r="Y18" s="17">
        <f t="shared" si="4"/>
        <v>49</v>
      </c>
      <c r="Z18" s="25"/>
    </row>
    <row r="19" spans="1:26">
      <c r="A19" s="17">
        <v>594</v>
      </c>
      <c r="B19" s="17">
        <v>10.199999999999999</v>
      </c>
      <c r="C19" s="17">
        <f t="shared" si="0"/>
        <v>3400</v>
      </c>
      <c r="D19" s="17">
        <f t="shared" si="1"/>
        <v>3400</v>
      </c>
      <c r="E19" s="35">
        <f t="shared" si="5"/>
        <v>1</v>
      </c>
      <c r="F19" s="35">
        <f t="shared" si="2"/>
        <v>1</v>
      </c>
      <c r="W19" s="21">
        <v>13.5</v>
      </c>
      <c r="X19" s="21">
        <v>1145</v>
      </c>
      <c r="Y19" s="17">
        <f t="shared" si="4"/>
        <v>50</v>
      </c>
      <c r="Z19" s="25"/>
    </row>
    <row r="20" spans="1:26">
      <c r="A20" s="31">
        <v>644</v>
      </c>
      <c r="B20" s="31">
        <v>10.5</v>
      </c>
      <c r="C20" s="31">
        <f t="shared" si="0"/>
        <v>3500</v>
      </c>
      <c r="D20" s="31"/>
      <c r="F20" s="35"/>
      <c r="W20" s="21">
        <v>13.8</v>
      </c>
      <c r="X20" s="21">
        <v>1195</v>
      </c>
      <c r="Y20" s="17">
        <f t="shared" si="4"/>
        <v>50</v>
      </c>
      <c r="Z20" s="25"/>
    </row>
    <row r="21" spans="1:26">
      <c r="A21" s="31">
        <v>695</v>
      </c>
      <c r="B21" s="31">
        <v>10.8</v>
      </c>
      <c r="C21" s="31">
        <f t="shared" si="0"/>
        <v>3600</v>
      </c>
      <c r="D21" s="31"/>
      <c r="F21" s="35"/>
      <c r="W21" s="21">
        <v>14.1</v>
      </c>
      <c r="X21" s="21">
        <v>1245</v>
      </c>
      <c r="Y21" s="17">
        <f t="shared" si="4"/>
        <v>50</v>
      </c>
      <c r="Z21" s="25"/>
    </row>
    <row r="22" spans="1:26">
      <c r="A22" s="31">
        <v>745</v>
      </c>
      <c r="B22" s="31">
        <v>11.1</v>
      </c>
      <c r="C22" s="31">
        <f t="shared" si="0"/>
        <v>3700</v>
      </c>
      <c r="D22" s="31"/>
      <c r="F22" s="35"/>
      <c r="W22" s="21">
        <v>14.4</v>
      </c>
      <c r="X22" s="21">
        <v>1295</v>
      </c>
      <c r="Y22" s="17">
        <f t="shared" si="4"/>
        <v>50</v>
      </c>
      <c r="Z22" s="25"/>
    </row>
    <row r="23" spans="1:26">
      <c r="A23" s="31">
        <v>793</v>
      </c>
      <c r="B23" s="31">
        <v>11.4</v>
      </c>
      <c r="C23" s="31">
        <f t="shared" si="0"/>
        <v>3800</v>
      </c>
      <c r="D23" s="31"/>
      <c r="F23" s="35"/>
      <c r="W23" s="21">
        <v>14.7</v>
      </c>
      <c r="X23" s="21">
        <v>1345</v>
      </c>
      <c r="Y23" s="17">
        <f t="shared" si="4"/>
        <v>50</v>
      </c>
      <c r="Z23" s="25"/>
    </row>
    <row r="24" spans="1:26">
      <c r="A24" s="31">
        <v>845</v>
      </c>
      <c r="B24" s="31">
        <v>11.7</v>
      </c>
      <c r="C24" s="31">
        <f t="shared" si="0"/>
        <v>3900</v>
      </c>
      <c r="D24" s="31"/>
      <c r="F24" s="35"/>
      <c r="W24" s="21">
        <v>15</v>
      </c>
      <c r="X24" s="21">
        <v>1395</v>
      </c>
      <c r="Y24" s="17">
        <f t="shared" si="4"/>
        <v>50</v>
      </c>
      <c r="Z24" s="25"/>
    </row>
    <row r="25" spans="1:26">
      <c r="A25" s="31">
        <v>895</v>
      </c>
      <c r="B25" s="31">
        <v>12</v>
      </c>
      <c r="C25" s="31">
        <f t="shared" si="0"/>
        <v>4000</v>
      </c>
      <c r="D25" s="31"/>
      <c r="F25" s="35"/>
      <c r="W25" s="21">
        <v>15.3</v>
      </c>
      <c r="X25" s="21">
        <v>1445</v>
      </c>
      <c r="Y25" s="17">
        <f t="shared" si="4"/>
        <v>49</v>
      </c>
      <c r="Z25" s="25"/>
    </row>
    <row r="26" spans="1:26">
      <c r="A26" s="31">
        <v>945</v>
      </c>
      <c r="B26" s="31">
        <v>12.3</v>
      </c>
      <c r="C26" s="31">
        <f t="shared" si="0"/>
        <v>4100</v>
      </c>
      <c r="D26" s="31"/>
      <c r="F26" s="35"/>
      <c r="W26" s="21">
        <v>15.6</v>
      </c>
      <c r="X26" s="21">
        <v>1494</v>
      </c>
      <c r="Y26" s="17">
        <f t="shared" si="4"/>
        <v>51</v>
      </c>
      <c r="Z26" s="25"/>
    </row>
    <row r="27" spans="1:26">
      <c r="A27" s="31">
        <v>995</v>
      </c>
      <c r="B27" s="31">
        <v>12.6</v>
      </c>
      <c r="C27" s="31">
        <f t="shared" si="0"/>
        <v>4200</v>
      </c>
      <c r="D27" s="31"/>
      <c r="F27" s="35"/>
      <c r="W27" s="21">
        <v>15.9</v>
      </c>
      <c r="X27" s="21">
        <v>1545</v>
      </c>
      <c r="Y27" s="17">
        <f t="shared" si="4"/>
        <v>50</v>
      </c>
      <c r="Z27" s="25"/>
    </row>
    <row r="28" spans="1:26">
      <c r="A28" s="31">
        <v>1044</v>
      </c>
      <c r="B28" s="31">
        <v>12.9</v>
      </c>
      <c r="C28" s="31">
        <f t="shared" si="0"/>
        <v>4300</v>
      </c>
      <c r="D28" s="31"/>
      <c r="F28" s="35"/>
      <c r="W28" s="21">
        <v>16.2</v>
      </c>
      <c r="X28" s="21">
        <v>1595</v>
      </c>
      <c r="Y28" s="17">
        <f t="shared" si="4"/>
        <v>50</v>
      </c>
      <c r="Z28" s="25"/>
    </row>
    <row r="29" spans="1:26">
      <c r="A29" s="31">
        <v>1096</v>
      </c>
      <c r="B29" s="31">
        <v>13.2</v>
      </c>
      <c r="C29" s="31">
        <f t="shared" si="0"/>
        <v>4400</v>
      </c>
      <c r="D29" s="31"/>
      <c r="F29" s="35"/>
      <c r="W29" s="21">
        <v>16.5</v>
      </c>
      <c r="X29" s="21">
        <v>1645</v>
      </c>
      <c r="Y29" s="17">
        <f t="shared" si="4"/>
        <v>50</v>
      </c>
      <c r="Z29" s="25"/>
    </row>
    <row r="30" spans="1:26">
      <c r="A30" s="31">
        <v>1145</v>
      </c>
      <c r="B30" s="31">
        <v>13.5</v>
      </c>
      <c r="C30" s="31">
        <f t="shared" si="0"/>
        <v>4500</v>
      </c>
      <c r="D30" s="31"/>
      <c r="F30" s="35"/>
      <c r="W30" s="21">
        <v>16.8</v>
      </c>
      <c r="X30" s="21">
        <v>1695</v>
      </c>
      <c r="Y30" s="17">
        <f t="shared" si="4"/>
        <v>50</v>
      </c>
      <c r="Z30" s="25"/>
    </row>
    <row r="31" spans="1:26">
      <c r="A31" s="31">
        <v>1195</v>
      </c>
      <c r="B31" s="31">
        <v>13.8</v>
      </c>
      <c r="C31" s="31">
        <f t="shared" si="0"/>
        <v>4600</v>
      </c>
      <c r="D31" s="31"/>
      <c r="F31" s="35"/>
      <c r="W31" s="21">
        <v>17.100000000000001</v>
      </c>
      <c r="X31" s="21">
        <v>1745</v>
      </c>
      <c r="Y31" s="17">
        <f t="shared" si="4"/>
        <v>50</v>
      </c>
      <c r="Z31" s="25"/>
    </row>
    <row r="32" spans="1:26">
      <c r="A32" s="31">
        <v>1245</v>
      </c>
      <c r="B32" s="31">
        <v>14.1</v>
      </c>
      <c r="C32" s="31">
        <f t="shared" si="0"/>
        <v>4700</v>
      </c>
      <c r="D32" s="31"/>
      <c r="F32" s="35"/>
      <c r="W32" s="21">
        <v>17.399999999999999</v>
      </c>
      <c r="X32" s="21">
        <v>1795</v>
      </c>
      <c r="Y32" s="17">
        <f t="shared" si="4"/>
        <v>50</v>
      </c>
      <c r="Z32" s="25"/>
    </row>
    <row r="33" spans="1:26">
      <c r="A33" s="31">
        <v>1295</v>
      </c>
      <c r="B33" s="31">
        <v>14.4</v>
      </c>
      <c r="C33" s="31">
        <f t="shared" si="0"/>
        <v>4800</v>
      </c>
      <c r="D33" s="31"/>
      <c r="F33" s="35"/>
      <c r="W33" s="21">
        <v>17.7</v>
      </c>
      <c r="X33" s="21">
        <v>1845</v>
      </c>
      <c r="Y33" s="17">
        <f t="shared" si="4"/>
        <v>50</v>
      </c>
      <c r="Z33" s="25"/>
    </row>
    <row r="34" spans="1:26">
      <c r="A34" s="31">
        <v>1345</v>
      </c>
      <c r="B34" s="31">
        <v>14.7</v>
      </c>
      <c r="C34" s="31">
        <f t="shared" si="0"/>
        <v>4900</v>
      </c>
      <c r="D34" s="31"/>
      <c r="F34" s="35"/>
      <c r="W34" s="21">
        <v>18</v>
      </c>
      <c r="X34" s="21">
        <v>1895</v>
      </c>
      <c r="Y34" s="17">
        <f t="shared" si="4"/>
        <v>50</v>
      </c>
      <c r="Z34" s="25"/>
    </row>
    <row r="35" spans="1:26">
      <c r="A35" s="31">
        <v>1395</v>
      </c>
      <c r="B35" s="31">
        <v>15</v>
      </c>
      <c r="C35" s="31">
        <f t="shared" si="0"/>
        <v>5000</v>
      </c>
      <c r="D35" s="31"/>
      <c r="F35" s="35"/>
      <c r="W35" s="21">
        <v>18.3</v>
      </c>
      <c r="X35" s="21">
        <v>1945</v>
      </c>
      <c r="Y35" s="17">
        <f t="shared" si="4"/>
        <v>50</v>
      </c>
      <c r="Z35" s="25"/>
    </row>
    <row r="36" spans="1:26">
      <c r="A36" s="31">
        <v>1445</v>
      </c>
      <c r="B36" s="31">
        <v>15.3</v>
      </c>
      <c r="C36" s="31">
        <f t="shared" si="0"/>
        <v>5100</v>
      </c>
      <c r="D36" s="31"/>
      <c r="F36" s="35"/>
      <c r="W36" s="21">
        <v>18.600000000000001</v>
      </c>
      <c r="X36" s="21">
        <v>1995</v>
      </c>
      <c r="Y36" s="17">
        <f t="shared" si="4"/>
        <v>50</v>
      </c>
      <c r="Z36" s="25"/>
    </row>
    <row r="37" spans="1:26">
      <c r="A37" s="31">
        <v>1494</v>
      </c>
      <c r="B37" s="31">
        <v>15.6</v>
      </c>
      <c r="C37" s="31">
        <f t="shared" si="0"/>
        <v>5200</v>
      </c>
      <c r="D37" s="31"/>
      <c r="F37" s="35"/>
      <c r="W37" s="21">
        <v>18.899999999999999</v>
      </c>
      <c r="X37" s="21">
        <v>2045</v>
      </c>
      <c r="Y37" s="17">
        <f t="shared" si="4"/>
        <v>50</v>
      </c>
      <c r="Z37" s="25"/>
    </row>
    <row r="38" spans="1:26">
      <c r="A38" s="31">
        <v>1545</v>
      </c>
      <c r="B38" s="31">
        <v>15.9</v>
      </c>
      <c r="C38" s="31">
        <f t="shared" si="0"/>
        <v>5300</v>
      </c>
      <c r="D38" s="31"/>
      <c r="F38" s="35"/>
      <c r="W38" s="21">
        <v>19.2</v>
      </c>
      <c r="X38" s="21">
        <v>2095</v>
      </c>
      <c r="Y38" s="17">
        <f t="shared" si="4"/>
        <v>50</v>
      </c>
      <c r="Z38" s="25"/>
    </row>
    <row r="39" spans="1:26">
      <c r="A39" s="31">
        <v>1595</v>
      </c>
      <c r="B39" s="31">
        <v>16.2</v>
      </c>
      <c r="C39" s="31">
        <f t="shared" si="0"/>
        <v>5400</v>
      </c>
      <c r="D39" s="31"/>
      <c r="F39" s="35"/>
      <c r="W39" s="21">
        <v>19.5</v>
      </c>
      <c r="X39" s="21">
        <v>2145</v>
      </c>
      <c r="Y39" s="17">
        <f t="shared" si="4"/>
        <v>48</v>
      </c>
      <c r="Z39" s="25"/>
    </row>
    <row r="40" spans="1:26">
      <c r="A40" s="31">
        <v>1645</v>
      </c>
      <c r="B40" s="31">
        <v>16.5</v>
      </c>
      <c r="C40" s="31">
        <f t="shared" si="0"/>
        <v>5500</v>
      </c>
      <c r="D40" s="31"/>
      <c r="F40" s="35"/>
      <c r="W40" s="21">
        <v>19.8</v>
      </c>
      <c r="X40" s="21">
        <v>2193</v>
      </c>
      <c r="Y40" s="17">
        <f t="shared" si="4"/>
        <v>51</v>
      </c>
      <c r="Z40" s="25"/>
    </row>
    <row r="41" spans="1:26">
      <c r="A41" s="31">
        <v>1695</v>
      </c>
      <c r="B41" s="31">
        <v>16.8</v>
      </c>
      <c r="C41" s="31">
        <f t="shared" si="0"/>
        <v>5600</v>
      </c>
      <c r="D41" s="31"/>
      <c r="F41" s="35"/>
      <c r="W41" s="21">
        <v>20.100000000000001</v>
      </c>
      <c r="X41" s="21">
        <v>2244</v>
      </c>
      <c r="Y41" s="17">
        <f t="shared" si="4"/>
        <v>52</v>
      </c>
      <c r="Z41" s="25"/>
    </row>
    <row r="42" spans="1:26">
      <c r="A42" s="31">
        <v>1745</v>
      </c>
      <c r="B42" s="31">
        <v>17.100000000000001</v>
      </c>
      <c r="C42" s="31">
        <f t="shared" si="0"/>
        <v>5700</v>
      </c>
      <c r="D42" s="31"/>
      <c r="F42" s="35"/>
      <c r="W42" s="21">
        <v>20.399999999999999</v>
      </c>
      <c r="X42" s="21">
        <v>2296</v>
      </c>
      <c r="Y42" s="17">
        <f t="shared" si="4"/>
        <v>49</v>
      </c>
      <c r="Z42" s="25"/>
    </row>
    <row r="43" spans="1:26">
      <c r="A43" s="31">
        <v>1795</v>
      </c>
      <c r="B43" s="31">
        <v>17.399999999999999</v>
      </c>
      <c r="C43" s="31">
        <f t="shared" si="0"/>
        <v>5800</v>
      </c>
      <c r="D43" s="31"/>
      <c r="F43" s="35"/>
      <c r="W43" s="21">
        <v>20.7</v>
      </c>
      <c r="X43" s="21">
        <v>2345</v>
      </c>
      <c r="Y43" s="17">
        <f t="shared" si="4"/>
        <v>49</v>
      </c>
      <c r="Z43" s="25"/>
    </row>
    <row r="44" spans="1:26">
      <c r="A44" s="31">
        <v>1845</v>
      </c>
      <c r="B44" s="31">
        <v>17.7</v>
      </c>
      <c r="C44" s="31">
        <f t="shared" si="0"/>
        <v>5900</v>
      </c>
      <c r="D44" s="31"/>
      <c r="F44" s="35"/>
      <c r="W44" s="21">
        <v>21</v>
      </c>
      <c r="X44" s="21">
        <v>2394</v>
      </c>
      <c r="Y44" s="17">
        <f t="shared" si="4"/>
        <v>50</v>
      </c>
      <c r="Z44" s="25"/>
    </row>
    <row r="45" spans="1:26">
      <c r="A45" s="31">
        <v>1895</v>
      </c>
      <c r="B45" s="31">
        <v>18</v>
      </c>
      <c r="C45" s="31">
        <f t="shared" si="0"/>
        <v>6000</v>
      </c>
      <c r="D45" s="31"/>
      <c r="F45" s="35"/>
      <c r="W45" s="21">
        <v>21.3</v>
      </c>
      <c r="X45" s="21">
        <v>2444</v>
      </c>
      <c r="Y45" s="17">
        <f t="shared" si="4"/>
        <v>250</v>
      </c>
      <c r="Z45" s="25"/>
    </row>
    <row r="46" spans="1:26">
      <c r="A46" s="31">
        <v>1945</v>
      </c>
      <c r="B46" s="31">
        <v>18.3</v>
      </c>
      <c r="C46" s="31">
        <f t="shared" si="0"/>
        <v>6100</v>
      </c>
      <c r="D46" s="31"/>
      <c r="F46" s="35"/>
      <c r="W46" s="21">
        <v>21.6</v>
      </c>
      <c r="X46" s="21">
        <v>2694</v>
      </c>
      <c r="Y46" s="17">
        <f t="shared" si="4"/>
        <v>25</v>
      </c>
      <c r="Z46" s="25"/>
    </row>
    <row r="47" spans="1:26">
      <c r="A47" s="31">
        <v>1995</v>
      </c>
      <c r="B47" s="31">
        <v>18.600000000000001</v>
      </c>
      <c r="C47" s="31">
        <f t="shared" si="0"/>
        <v>6200</v>
      </c>
      <c r="D47" s="31"/>
      <c r="F47" s="35"/>
      <c r="W47" s="21">
        <v>21.9</v>
      </c>
      <c r="X47" s="21">
        <v>2719</v>
      </c>
      <c r="Y47" s="17">
        <f t="shared" si="4"/>
        <v>25</v>
      </c>
      <c r="Z47" s="25"/>
    </row>
    <row r="48" spans="1:26">
      <c r="A48" s="31">
        <v>2045</v>
      </c>
      <c r="B48" s="31">
        <v>18.899999999999999</v>
      </c>
      <c r="C48" s="31">
        <f t="shared" si="0"/>
        <v>6300</v>
      </c>
      <c r="D48" s="31"/>
      <c r="F48" s="35"/>
      <c r="W48" s="21">
        <v>22.2</v>
      </c>
      <c r="X48" s="21">
        <v>2744</v>
      </c>
      <c r="Y48" s="17">
        <f t="shared" si="4"/>
        <v>25</v>
      </c>
      <c r="Z48" s="25"/>
    </row>
    <row r="49" spans="1:26">
      <c r="A49" s="31">
        <v>2095</v>
      </c>
      <c r="B49" s="31">
        <v>19.2</v>
      </c>
      <c r="C49" s="31">
        <f t="shared" si="0"/>
        <v>6400</v>
      </c>
      <c r="D49" s="31"/>
      <c r="F49" s="35"/>
      <c r="W49" s="21">
        <v>22.5</v>
      </c>
      <c r="X49" s="21">
        <v>2769</v>
      </c>
      <c r="Y49" s="17">
        <f t="shared" si="4"/>
        <v>25</v>
      </c>
      <c r="Z49" s="25"/>
    </row>
    <row r="50" spans="1:26">
      <c r="A50" s="31">
        <v>2145</v>
      </c>
      <c r="B50" s="31">
        <v>19.5</v>
      </c>
      <c r="C50" s="31">
        <f t="shared" si="0"/>
        <v>6500</v>
      </c>
      <c r="D50" s="31"/>
      <c r="F50" s="35"/>
      <c r="W50" s="21">
        <v>22.8</v>
      </c>
      <c r="X50" s="21">
        <v>2794</v>
      </c>
      <c r="Y50" s="17">
        <f t="shared" si="4"/>
        <v>25</v>
      </c>
      <c r="Z50" s="25"/>
    </row>
    <row r="51" spans="1:26">
      <c r="A51" s="31">
        <v>2193</v>
      </c>
      <c r="B51" s="31">
        <v>19.8</v>
      </c>
      <c r="C51" s="31">
        <f t="shared" si="0"/>
        <v>6600</v>
      </c>
      <c r="D51" s="31"/>
      <c r="F51" s="35"/>
      <c r="W51" s="21">
        <v>23.1</v>
      </c>
      <c r="X51" s="21">
        <v>2819</v>
      </c>
      <c r="Y51" s="17">
        <f t="shared" si="4"/>
        <v>25</v>
      </c>
      <c r="Z51" s="25"/>
    </row>
    <row r="52" spans="1:26">
      <c r="A52" s="31">
        <v>2244</v>
      </c>
      <c r="B52" s="31">
        <v>20.100000000000001</v>
      </c>
      <c r="C52" s="31">
        <f t="shared" si="0"/>
        <v>6700</v>
      </c>
      <c r="D52" s="31"/>
      <c r="F52" s="35"/>
      <c r="W52" s="21">
        <v>23.4</v>
      </c>
      <c r="X52" s="21">
        <v>2844</v>
      </c>
      <c r="Y52" s="17">
        <f t="shared" si="4"/>
        <v>25</v>
      </c>
      <c r="Z52" s="25"/>
    </row>
    <row r="53" spans="1:26">
      <c r="A53" s="31">
        <v>2296</v>
      </c>
      <c r="B53" s="31">
        <v>20.399999999999999</v>
      </c>
      <c r="C53" s="31">
        <f t="shared" si="0"/>
        <v>6800</v>
      </c>
      <c r="D53" s="31"/>
      <c r="F53" s="35"/>
      <c r="W53" s="21">
        <v>23.7</v>
      </c>
      <c r="X53" s="21">
        <v>2869</v>
      </c>
      <c r="Y53" s="17">
        <f t="shared" si="4"/>
        <v>25</v>
      </c>
      <c r="Z53" s="25"/>
    </row>
    <row r="54" spans="1:26">
      <c r="A54" s="31">
        <v>2345</v>
      </c>
      <c r="B54" s="31">
        <v>20.7</v>
      </c>
      <c r="C54" s="31">
        <f t="shared" si="0"/>
        <v>6900</v>
      </c>
      <c r="D54" s="31"/>
      <c r="F54" s="35"/>
      <c r="W54" s="21">
        <v>24</v>
      </c>
      <c r="X54" s="21">
        <v>2894</v>
      </c>
      <c r="Y54" s="17">
        <f t="shared" si="4"/>
        <v>50</v>
      </c>
      <c r="Z54" s="25"/>
    </row>
    <row r="55" spans="1:26">
      <c r="A55" s="31">
        <v>2394</v>
      </c>
      <c r="B55" s="31">
        <v>21</v>
      </c>
      <c r="C55" s="31">
        <f t="shared" si="0"/>
        <v>7000</v>
      </c>
      <c r="D55" s="31"/>
      <c r="F55" s="35"/>
      <c r="W55" s="21">
        <v>24.3</v>
      </c>
      <c r="X55" s="21">
        <v>2944</v>
      </c>
      <c r="Y55" s="17">
        <f t="shared" si="4"/>
        <v>50</v>
      </c>
      <c r="Z55" s="25"/>
    </row>
    <row r="56" spans="1:26">
      <c r="A56" s="31">
        <v>2444</v>
      </c>
      <c r="B56" s="31">
        <v>21.3</v>
      </c>
      <c r="C56" s="31">
        <f t="shared" si="0"/>
        <v>7100</v>
      </c>
      <c r="D56" s="31"/>
      <c r="F56" s="35"/>
      <c r="W56" s="21">
        <v>24.6</v>
      </c>
      <c r="X56" s="21">
        <v>2994</v>
      </c>
      <c r="Y56" s="17">
        <f t="shared" si="4"/>
        <v>50</v>
      </c>
      <c r="Z56" s="25"/>
    </row>
    <row r="57" spans="1:26">
      <c r="A57" s="31">
        <v>2694</v>
      </c>
      <c r="B57" s="31">
        <v>21.6</v>
      </c>
      <c r="C57" s="31">
        <f t="shared" si="0"/>
        <v>7600</v>
      </c>
      <c r="D57" s="31"/>
      <c r="F57" s="35"/>
      <c r="W57" s="21">
        <v>24.9</v>
      </c>
      <c r="X57" s="21">
        <v>3044</v>
      </c>
      <c r="Y57" s="17">
        <f t="shared" si="4"/>
        <v>50</v>
      </c>
      <c r="Z57" s="25"/>
    </row>
    <row r="58" spans="1:26">
      <c r="A58" s="31">
        <v>2719</v>
      </c>
      <c r="B58" s="31">
        <v>21.9</v>
      </c>
      <c r="C58" s="31">
        <f t="shared" si="0"/>
        <v>7650</v>
      </c>
      <c r="D58" s="31"/>
      <c r="F58" s="35"/>
      <c r="W58" s="21">
        <v>25.2</v>
      </c>
      <c r="X58" s="21">
        <v>3094</v>
      </c>
      <c r="Y58" s="17">
        <f t="shared" si="4"/>
        <v>50</v>
      </c>
      <c r="Z58" s="25"/>
    </row>
    <row r="59" spans="1:26">
      <c r="A59" s="31">
        <v>2744</v>
      </c>
      <c r="B59" s="31">
        <v>22.2</v>
      </c>
      <c r="C59" s="31">
        <f t="shared" si="0"/>
        <v>7700</v>
      </c>
      <c r="D59" s="31"/>
      <c r="F59" s="35"/>
      <c r="W59" s="21">
        <v>25.5</v>
      </c>
      <c r="X59" s="21">
        <v>3144</v>
      </c>
      <c r="Y59" s="17">
        <f t="shared" si="4"/>
        <v>50</v>
      </c>
      <c r="Z59" s="25"/>
    </row>
    <row r="60" spans="1:26">
      <c r="A60" s="31">
        <v>2769</v>
      </c>
      <c r="B60" s="31">
        <v>22.5</v>
      </c>
      <c r="C60" s="31">
        <f t="shared" si="0"/>
        <v>7750</v>
      </c>
      <c r="D60" s="31"/>
      <c r="F60" s="35"/>
      <c r="W60" s="21">
        <v>25.8</v>
      </c>
      <c r="X60" s="21">
        <v>3194</v>
      </c>
      <c r="Y60" s="17">
        <f t="shared" si="4"/>
        <v>50</v>
      </c>
      <c r="Z60" s="25"/>
    </row>
    <row r="61" spans="1:26">
      <c r="A61" s="31">
        <v>2794</v>
      </c>
      <c r="B61" s="31">
        <v>22.8</v>
      </c>
      <c r="C61" s="31">
        <f t="shared" si="0"/>
        <v>7800</v>
      </c>
      <c r="D61" s="31"/>
      <c r="F61" s="35"/>
      <c r="W61" s="21">
        <v>26.1</v>
      </c>
      <c r="X61" s="21">
        <v>3244</v>
      </c>
      <c r="Y61" s="17">
        <f t="shared" si="4"/>
        <v>50</v>
      </c>
      <c r="Z61" s="25"/>
    </row>
    <row r="62" spans="1:26">
      <c r="A62" s="31">
        <v>2819</v>
      </c>
      <c r="B62" s="31">
        <v>23.1</v>
      </c>
      <c r="C62" s="31">
        <f t="shared" si="0"/>
        <v>7850</v>
      </c>
      <c r="D62" s="31"/>
      <c r="F62" s="35"/>
      <c r="W62" s="21">
        <v>26.4</v>
      </c>
      <c r="X62" s="21">
        <v>3294</v>
      </c>
      <c r="Y62" s="17">
        <f t="shared" si="4"/>
        <v>50</v>
      </c>
      <c r="Z62" s="25"/>
    </row>
    <row r="63" spans="1:26">
      <c r="A63" s="31">
        <v>2844</v>
      </c>
      <c r="B63" s="31">
        <v>23.4</v>
      </c>
      <c r="C63" s="31">
        <f t="shared" si="0"/>
        <v>7900</v>
      </c>
      <c r="D63" s="31"/>
      <c r="F63" s="35"/>
      <c r="W63" s="21">
        <v>26.7</v>
      </c>
      <c r="X63" s="21">
        <v>3344</v>
      </c>
      <c r="Y63" s="17">
        <f t="shared" si="4"/>
        <v>50</v>
      </c>
      <c r="Z63" s="25"/>
    </row>
    <row r="64" spans="1:26">
      <c r="A64" s="31">
        <v>2869</v>
      </c>
      <c r="B64" s="31">
        <v>23.7</v>
      </c>
      <c r="C64" s="31">
        <f t="shared" si="0"/>
        <v>7950</v>
      </c>
      <c r="D64" s="31"/>
      <c r="F64" s="35"/>
      <c r="W64" s="21">
        <v>27</v>
      </c>
      <c r="X64" s="21">
        <v>3394</v>
      </c>
      <c r="Y64" s="17">
        <f t="shared" si="4"/>
        <v>50</v>
      </c>
      <c r="Z64" s="25"/>
    </row>
    <row r="65" spans="1:26">
      <c r="A65" s="31">
        <v>2894</v>
      </c>
      <c r="B65" s="31">
        <v>24</v>
      </c>
      <c r="C65" s="31">
        <f t="shared" si="0"/>
        <v>8000</v>
      </c>
      <c r="D65" s="31"/>
      <c r="F65" s="35"/>
      <c r="W65" s="21">
        <v>27.3</v>
      </c>
      <c r="X65" s="21">
        <v>3444</v>
      </c>
      <c r="Y65" s="17">
        <f t="shared" si="4"/>
        <v>50</v>
      </c>
      <c r="Z65" s="25"/>
    </row>
    <row r="66" spans="1:26">
      <c r="A66" s="31">
        <v>2944</v>
      </c>
      <c r="B66" s="31">
        <v>24.3</v>
      </c>
      <c r="C66" s="31">
        <f t="shared" ref="C66:C129" si="15">INDEX(farm_v,MATCH(A66,farm_k))</f>
        <v>8100</v>
      </c>
      <c r="D66" s="31"/>
      <c r="F66" s="35"/>
      <c r="W66" s="21">
        <v>27.6</v>
      </c>
      <c r="X66" s="21">
        <v>3494</v>
      </c>
      <c r="Y66" s="17">
        <f t="shared" si="4"/>
        <v>50</v>
      </c>
      <c r="Z66" s="25"/>
    </row>
    <row r="67" spans="1:26">
      <c r="A67" s="31">
        <v>2994</v>
      </c>
      <c r="B67" s="31">
        <v>24.6</v>
      </c>
      <c r="C67" s="31">
        <f t="shared" si="15"/>
        <v>8200</v>
      </c>
      <c r="D67" s="31"/>
      <c r="F67" s="35"/>
      <c r="W67" s="21">
        <v>27.9</v>
      </c>
      <c r="X67" s="21">
        <v>3544</v>
      </c>
      <c r="Y67" s="17">
        <f t="shared" si="4"/>
        <v>50</v>
      </c>
      <c r="Z67" s="25"/>
    </row>
    <row r="68" spans="1:26">
      <c r="A68" s="31">
        <v>3044</v>
      </c>
      <c r="B68" s="31">
        <v>24.9</v>
      </c>
      <c r="C68" s="31">
        <f t="shared" si="15"/>
        <v>8300</v>
      </c>
      <c r="D68" s="31"/>
      <c r="F68" s="35"/>
      <c r="W68" s="21">
        <v>28.2</v>
      </c>
      <c r="X68" s="21">
        <v>3594</v>
      </c>
      <c r="Y68" s="17">
        <f t="shared" ref="Y68:Y131" si="16">X69-X68</f>
        <v>50</v>
      </c>
      <c r="Z68" s="25"/>
    </row>
    <row r="69" spans="1:26">
      <c r="A69" s="31">
        <v>3094</v>
      </c>
      <c r="B69" s="31">
        <v>25.2</v>
      </c>
      <c r="C69" s="31">
        <f t="shared" si="15"/>
        <v>8400</v>
      </c>
      <c r="D69" s="31"/>
      <c r="F69" s="35"/>
      <c r="W69" s="21">
        <v>28.5</v>
      </c>
      <c r="X69" s="21">
        <v>3644</v>
      </c>
      <c r="Y69" s="17">
        <f t="shared" si="16"/>
        <v>50</v>
      </c>
      <c r="Z69" s="25"/>
    </row>
    <row r="70" spans="1:26">
      <c r="A70" s="31">
        <v>3144</v>
      </c>
      <c r="B70" s="31">
        <v>25.5</v>
      </c>
      <c r="C70" s="31">
        <f t="shared" si="15"/>
        <v>8500</v>
      </c>
      <c r="D70" s="31"/>
      <c r="F70" s="35"/>
      <c r="W70" s="21">
        <v>28.8</v>
      </c>
      <c r="X70" s="21">
        <v>3694</v>
      </c>
      <c r="Y70" s="17">
        <f t="shared" si="16"/>
        <v>50</v>
      </c>
      <c r="Z70" s="25"/>
    </row>
    <row r="71" spans="1:26">
      <c r="A71" s="31">
        <v>3194</v>
      </c>
      <c r="B71" s="31">
        <v>25.8</v>
      </c>
      <c r="C71" s="31">
        <f t="shared" si="15"/>
        <v>8600</v>
      </c>
      <c r="D71" s="31"/>
      <c r="F71" s="35"/>
      <c r="W71" s="21">
        <v>29.1</v>
      </c>
      <c r="X71" s="21">
        <v>3744</v>
      </c>
      <c r="Y71" s="17">
        <f t="shared" si="16"/>
        <v>50</v>
      </c>
      <c r="Z71" s="25"/>
    </row>
    <row r="72" spans="1:26">
      <c r="A72" s="31">
        <v>3244</v>
      </c>
      <c r="B72" s="31">
        <v>26.1</v>
      </c>
      <c r="C72" s="31">
        <f t="shared" si="15"/>
        <v>8700</v>
      </c>
      <c r="D72" s="31"/>
      <c r="F72" s="35"/>
      <c r="W72" s="21">
        <v>29.4</v>
      </c>
      <c r="X72" s="21">
        <v>3794</v>
      </c>
      <c r="Y72" s="17">
        <f t="shared" si="16"/>
        <v>50</v>
      </c>
      <c r="Z72" s="25"/>
    </row>
    <row r="73" spans="1:26">
      <c r="A73" s="31">
        <v>3294</v>
      </c>
      <c r="B73" s="31">
        <v>26.4</v>
      </c>
      <c r="C73" s="31">
        <f t="shared" si="15"/>
        <v>8800</v>
      </c>
      <c r="D73" s="31"/>
      <c r="F73" s="35"/>
      <c r="W73" s="21">
        <v>29.7</v>
      </c>
      <c r="X73" s="21">
        <v>3844</v>
      </c>
      <c r="Y73" s="17">
        <f t="shared" si="16"/>
        <v>50</v>
      </c>
      <c r="Z73" s="25"/>
    </row>
    <row r="74" spans="1:26">
      <c r="A74" s="31">
        <v>3344</v>
      </c>
      <c r="B74" s="31">
        <v>26.7</v>
      </c>
      <c r="C74" s="31">
        <f t="shared" si="15"/>
        <v>8900</v>
      </c>
      <c r="D74" s="31"/>
      <c r="F74" s="35"/>
      <c r="W74" s="21">
        <v>30</v>
      </c>
      <c r="X74" s="21">
        <v>3894</v>
      </c>
      <c r="Y74" s="17">
        <f t="shared" si="16"/>
        <v>50</v>
      </c>
      <c r="Z74" s="25"/>
    </row>
    <row r="75" spans="1:26">
      <c r="A75" s="31">
        <v>3394</v>
      </c>
      <c r="B75" s="31">
        <v>27</v>
      </c>
      <c r="C75" s="31">
        <f t="shared" si="15"/>
        <v>9000</v>
      </c>
      <c r="D75" s="31"/>
      <c r="F75" s="35"/>
      <c r="W75" s="21">
        <v>30.3</v>
      </c>
      <c r="X75" s="21">
        <v>3944</v>
      </c>
      <c r="Y75" s="17">
        <f t="shared" si="16"/>
        <v>50</v>
      </c>
      <c r="Z75" s="25"/>
    </row>
    <row r="76" spans="1:26">
      <c r="A76" s="31">
        <v>3444</v>
      </c>
      <c r="B76" s="31">
        <v>27.3</v>
      </c>
      <c r="C76" s="31">
        <f t="shared" si="15"/>
        <v>9100</v>
      </c>
      <c r="D76" s="31"/>
      <c r="F76" s="35"/>
      <c r="W76" s="21">
        <v>30.6</v>
      </c>
      <c r="X76" s="21">
        <v>3994</v>
      </c>
      <c r="Y76" s="17">
        <f t="shared" si="16"/>
        <v>50</v>
      </c>
      <c r="Z76" s="25"/>
    </row>
    <row r="77" spans="1:26">
      <c r="A77" s="31">
        <v>3494</v>
      </c>
      <c r="B77" s="31">
        <v>27.6</v>
      </c>
      <c r="C77" s="31">
        <f t="shared" si="15"/>
        <v>9200</v>
      </c>
      <c r="D77" s="31"/>
      <c r="F77" s="35"/>
      <c r="W77" s="21">
        <v>30.9</v>
      </c>
      <c r="X77" s="21">
        <v>4044</v>
      </c>
      <c r="Y77" s="17">
        <f t="shared" si="16"/>
        <v>50</v>
      </c>
      <c r="Z77" s="25"/>
    </row>
    <row r="78" spans="1:26">
      <c r="A78" s="31">
        <v>3544</v>
      </c>
      <c r="B78" s="31">
        <v>27.9</v>
      </c>
      <c r="C78" s="31">
        <f t="shared" si="15"/>
        <v>9300</v>
      </c>
      <c r="D78" s="31"/>
      <c r="F78" s="35"/>
      <c r="W78" s="21">
        <v>31.2</v>
      </c>
      <c r="X78" s="21">
        <v>4094</v>
      </c>
      <c r="Y78" s="17">
        <f t="shared" si="16"/>
        <v>50</v>
      </c>
      <c r="Z78" s="25"/>
    </row>
    <row r="79" spans="1:26">
      <c r="A79" s="31">
        <v>3594</v>
      </c>
      <c r="B79" s="31">
        <v>28.2</v>
      </c>
      <c r="C79" s="31">
        <f t="shared" si="15"/>
        <v>9400</v>
      </c>
      <c r="D79" s="31"/>
      <c r="F79" s="35"/>
      <c r="W79" s="21">
        <v>31.5</v>
      </c>
      <c r="X79" s="21">
        <v>4144</v>
      </c>
      <c r="Y79" s="17">
        <f t="shared" si="16"/>
        <v>50</v>
      </c>
      <c r="Z79" s="25"/>
    </row>
    <row r="80" spans="1:26">
      <c r="A80" s="31">
        <v>3644</v>
      </c>
      <c r="B80" s="31">
        <v>28.5</v>
      </c>
      <c r="C80" s="31">
        <f t="shared" si="15"/>
        <v>9500</v>
      </c>
      <c r="D80" s="31"/>
      <c r="F80" s="35"/>
      <c r="W80" s="21">
        <v>31.8</v>
      </c>
      <c r="X80" s="21">
        <v>4194</v>
      </c>
      <c r="Y80" s="17">
        <f t="shared" si="16"/>
        <v>50</v>
      </c>
      <c r="Z80" s="25"/>
    </row>
    <row r="81" spans="1:26">
      <c r="A81" s="31">
        <v>3694</v>
      </c>
      <c r="B81" s="31">
        <v>28.8</v>
      </c>
      <c r="C81" s="31">
        <f t="shared" si="15"/>
        <v>9600</v>
      </c>
      <c r="D81" s="31"/>
      <c r="F81" s="35"/>
      <c r="W81" s="21">
        <v>32.1</v>
      </c>
      <c r="X81" s="21">
        <v>4244</v>
      </c>
      <c r="Y81" s="17">
        <f t="shared" si="16"/>
        <v>50</v>
      </c>
      <c r="Z81" s="25"/>
    </row>
    <row r="82" spans="1:26">
      <c r="A82" s="31">
        <v>3744</v>
      </c>
      <c r="B82" s="31">
        <v>29.1</v>
      </c>
      <c r="C82" s="31">
        <f t="shared" si="15"/>
        <v>9700</v>
      </c>
      <c r="D82" s="31"/>
      <c r="F82" s="35"/>
      <c r="W82" s="21">
        <v>32.4</v>
      </c>
      <c r="X82" s="21">
        <v>4294</v>
      </c>
      <c r="Y82" s="17">
        <f t="shared" si="16"/>
        <v>50</v>
      </c>
      <c r="Z82" s="25"/>
    </row>
    <row r="83" spans="1:26">
      <c r="A83" s="31">
        <v>3794</v>
      </c>
      <c r="B83" s="31">
        <v>29.4</v>
      </c>
      <c r="C83" s="31">
        <f t="shared" si="15"/>
        <v>9800</v>
      </c>
      <c r="D83" s="31"/>
      <c r="F83" s="35"/>
      <c r="W83" s="21">
        <v>32.700000000000003</v>
      </c>
      <c r="X83" s="21">
        <v>4344</v>
      </c>
      <c r="Y83" s="17">
        <f t="shared" si="16"/>
        <v>50</v>
      </c>
      <c r="Z83" s="25"/>
    </row>
    <row r="84" spans="1:26">
      <c r="A84" s="31">
        <v>3844</v>
      </c>
      <c r="B84" s="31">
        <v>29.7</v>
      </c>
      <c r="C84" s="31">
        <f t="shared" si="15"/>
        <v>9900</v>
      </c>
      <c r="D84" s="31"/>
      <c r="F84" s="35"/>
      <c r="W84" s="21">
        <v>33</v>
      </c>
      <c r="X84" s="21">
        <v>4394</v>
      </c>
      <c r="Y84" s="17">
        <f t="shared" si="16"/>
        <v>50</v>
      </c>
      <c r="Z84" s="25"/>
    </row>
    <row r="85" spans="1:26">
      <c r="A85" s="31">
        <v>3894</v>
      </c>
      <c r="B85" s="31">
        <v>30</v>
      </c>
      <c r="C85" s="31">
        <f t="shared" si="15"/>
        <v>10000</v>
      </c>
      <c r="D85" s="31"/>
      <c r="F85" s="35"/>
      <c r="W85" s="21">
        <v>33.299999999999997</v>
      </c>
      <c r="X85" s="21">
        <v>4444</v>
      </c>
      <c r="Y85" s="17">
        <f t="shared" si="16"/>
        <v>50</v>
      </c>
      <c r="Z85" s="25"/>
    </row>
    <row r="86" spans="1:26">
      <c r="A86" s="31">
        <v>3944</v>
      </c>
      <c r="B86" s="31">
        <v>30.3</v>
      </c>
      <c r="C86" s="31">
        <f t="shared" si="15"/>
        <v>10100</v>
      </c>
      <c r="D86" s="31"/>
      <c r="F86" s="35"/>
      <c r="W86" s="21">
        <v>33.6</v>
      </c>
      <c r="X86" s="21">
        <v>4494</v>
      </c>
      <c r="Y86" s="17">
        <f t="shared" si="16"/>
        <v>50</v>
      </c>
      <c r="Z86" s="25"/>
    </row>
    <row r="87" spans="1:26">
      <c r="A87" s="31">
        <v>3994</v>
      </c>
      <c r="B87" s="31">
        <v>30.6</v>
      </c>
      <c r="C87" s="31">
        <f t="shared" si="15"/>
        <v>10200</v>
      </c>
      <c r="D87" s="31"/>
      <c r="F87" s="35"/>
      <c r="W87" s="21">
        <v>33.9</v>
      </c>
      <c r="X87" s="21">
        <v>4544</v>
      </c>
      <c r="Y87" s="17">
        <f t="shared" si="16"/>
        <v>50</v>
      </c>
      <c r="Z87" s="25"/>
    </row>
    <row r="88" spans="1:26">
      <c r="A88" s="31">
        <v>4044</v>
      </c>
      <c r="B88" s="31">
        <v>30.9</v>
      </c>
      <c r="C88" s="31">
        <f t="shared" si="15"/>
        <v>10300</v>
      </c>
      <c r="D88" s="31"/>
      <c r="F88" s="35"/>
      <c r="W88" s="21">
        <v>34.200000000000003</v>
      </c>
      <c r="X88" s="21">
        <v>4594</v>
      </c>
      <c r="Y88" s="17">
        <f t="shared" si="16"/>
        <v>50</v>
      </c>
      <c r="Z88" s="25"/>
    </row>
    <row r="89" spans="1:26">
      <c r="A89" s="31">
        <v>4094</v>
      </c>
      <c r="B89" s="31">
        <v>31.2</v>
      </c>
      <c r="C89" s="31">
        <f t="shared" si="15"/>
        <v>10400</v>
      </c>
      <c r="D89" s="31"/>
      <c r="F89" s="35"/>
      <c r="W89" s="21">
        <v>34.5</v>
      </c>
      <c r="X89" s="21">
        <v>4644</v>
      </c>
      <c r="Y89" s="17">
        <f t="shared" si="16"/>
        <v>50</v>
      </c>
      <c r="Z89" s="25"/>
    </row>
    <row r="90" spans="1:26">
      <c r="A90" s="31">
        <v>4144</v>
      </c>
      <c r="B90" s="31">
        <v>31.5</v>
      </c>
      <c r="C90" s="31">
        <f t="shared" si="15"/>
        <v>10500</v>
      </c>
      <c r="D90" s="31"/>
      <c r="F90" s="35"/>
      <c r="W90" s="21">
        <v>34.799999999999997</v>
      </c>
      <c r="X90" s="21">
        <v>4694</v>
      </c>
      <c r="Y90" s="17">
        <f t="shared" si="16"/>
        <v>50</v>
      </c>
      <c r="Z90" s="25"/>
    </row>
    <row r="91" spans="1:26">
      <c r="A91" s="31">
        <v>4194</v>
      </c>
      <c r="B91" s="31">
        <v>31.8</v>
      </c>
      <c r="C91" s="31">
        <f t="shared" si="15"/>
        <v>10600</v>
      </c>
      <c r="D91" s="31"/>
      <c r="F91" s="35"/>
      <c r="W91" s="21">
        <v>35.1</v>
      </c>
      <c r="X91" s="21">
        <v>4744</v>
      </c>
      <c r="Y91" s="17">
        <f t="shared" si="16"/>
        <v>50</v>
      </c>
      <c r="Z91" s="25"/>
    </row>
    <row r="92" spans="1:26">
      <c r="A92" s="31">
        <v>4244</v>
      </c>
      <c r="B92" s="31">
        <v>32.1</v>
      </c>
      <c r="C92" s="31">
        <f t="shared" si="15"/>
        <v>10700</v>
      </c>
      <c r="D92" s="31"/>
      <c r="F92" s="35"/>
      <c r="W92" s="21">
        <v>35.4</v>
      </c>
      <c r="X92" s="21">
        <v>4794</v>
      </c>
      <c r="Y92" s="17">
        <f t="shared" si="16"/>
        <v>50</v>
      </c>
      <c r="Z92" s="25"/>
    </row>
    <row r="93" spans="1:26">
      <c r="A93" s="31">
        <v>4294</v>
      </c>
      <c r="B93" s="31">
        <v>32.4</v>
      </c>
      <c r="C93" s="31">
        <f t="shared" si="15"/>
        <v>10800</v>
      </c>
      <c r="D93" s="31"/>
      <c r="F93" s="35"/>
      <c r="W93" s="21">
        <v>35.700000000000003</v>
      </c>
      <c r="X93" s="21">
        <v>4844</v>
      </c>
      <c r="Y93" s="17">
        <f t="shared" si="16"/>
        <v>50</v>
      </c>
      <c r="Z93" s="25"/>
    </row>
    <row r="94" spans="1:26">
      <c r="A94" s="31">
        <v>4344</v>
      </c>
      <c r="B94" s="31">
        <v>32.700000000000003</v>
      </c>
      <c r="C94" s="31">
        <f t="shared" si="15"/>
        <v>10900</v>
      </c>
      <c r="D94" s="31"/>
      <c r="F94" s="35"/>
      <c r="W94" s="21">
        <v>36</v>
      </c>
      <c r="X94" s="21">
        <v>4894</v>
      </c>
      <c r="Y94" s="17">
        <f t="shared" si="16"/>
        <v>50</v>
      </c>
      <c r="Z94" s="25"/>
    </row>
    <row r="95" spans="1:26">
      <c r="A95" s="31">
        <v>4394</v>
      </c>
      <c r="B95" s="31">
        <v>33</v>
      </c>
      <c r="C95" s="31">
        <f t="shared" si="15"/>
        <v>11000</v>
      </c>
      <c r="D95" s="31"/>
      <c r="F95" s="35"/>
      <c r="W95" s="21">
        <v>36.299999999999997</v>
      </c>
      <c r="X95" s="21">
        <v>4944</v>
      </c>
      <c r="Y95" s="17">
        <f t="shared" si="16"/>
        <v>50</v>
      </c>
      <c r="Z95" s="25"/>
    </row>
    <row r="96" spans="1:26">
      <c r="A96" s="31">
        <v>4444</v>
      </c>
      <c r="B96" s="31">
        <v>33.299999999999997</v>
      </c>
      <c r="C96" s="31">
        <f t="shared" si="15"/>
        <v>11100</v>
      </c>
      <c r="D96" s="31"/>
      <c r="F96" s="35"/>
      <c r="W96" s="21">
        <v>36.6</v>
      </c>
      <c r="X96" s="21">
        <v>4994</v>
      </c>
      <c r="Y96" s="17">
        <f t="shared" si="16"/>
        <v>50</v>
      </c>
      <c r="Z96" s="25"/>
    </row>
    <row r="97" spans="1:26">
      <c r="A97" s="31">
        <v>4494</v>
      </c>
      <c r="B97" s="31">
        <v>33.6</v>
      </c>
      <c r="C97" s="31">
        <f t="shared" si="15"/>
        <v>11200</v>
      </c>
      <c r="D97" s="31"/>
      <c r="F97" s="35"/>
      <c r="W97" s="21">
        <v>36.9</v>
      </c>
      <c r="X97" s="21">
        <v>5044</v>
      </c>
      <c r="Y97" s="17">
        <f t="shared" si="16"/>
        <v>50</v>
      </c>
      <c r="Z97" s="25"/>
    </row>
    <row r="98" spans="1:26">
      <c r="A98" s="31">
        <v>4544</v>
      </c>
      <c r="B98" s="31">
        <v>33.9</v>
      </c>
      <c r="C98" s="31">
        <f t="shared" si="15"/>
        <v>11300</v>
      </c>
      <c r="D98" s="31"/>
      <c r="F98" s="35"/>
      <c r="W98" s="21">
        <v>37.200000000000003</v>
      </c>
      <c r="X98" s="21">
        <v>5094</v>
      </c>
      <c r="Y98" s="17">
        <f t="shared" si="16"/>
        <v>50</v>
      </c>
      <c r="Z98" s="25"/>
    </row>
    <row r="99" spans="1:26">
      <c r="A99" s="31">
        <v>4594</v>
      </c>
      <c r="B99" s="31">
        <v>34.200000000000003</v>
      </c>
      <c r="C99" s="31">
        <f t="shared" si="15"/>
        <v>11400</v>
      </c>
      <c r="D99" s="31"/>
      <c r="F99" s="35"/>
      <c r="W99" s="21">
        <v>37.5</v>
      </c>
      <c r="X99" s="21">
        <v>5144</v>
      </c>
      <c r="Y99" s="17">
        <f t="shared" si="16"/>
        <v>50</v>
      </c>
      <c r="Z99" s="25"/>
    </row>
    <row r="100" spans="1:26">
      <c r="A100" s="31">
        <v>4644</v>
      </c>
      <c r="B100" s="31">
        <v>34.5</v>
      </c>
      <c r="C100" s="31">
        <f t="shared" si="15"/>
        <v>11500</v>
      </c>
      <c r="D100" s="31"/>
      <c r="F100" s="35"/>
      <c r="W100" s="21">
        <v>37.799999999999997</v>
      </c>
      <c r="X100" s="21">
        <v>5194</v>
      </c>
      <c r="Y100" s="17">
        <f t="shared" si="16"/>
        <v>50</v>
      </c>
      <c r="Z100" s="25"/>
    </row>
    <row r="101" spans="1:26">
      <c r="A101" s="31">
        <v>4694</v>
      </c>
      <c r="B101" s="31">
        <v>34.799999999999997</v>
      </c>
      <c r="C101" s="31">
        <f t="shared" si="15"/>
        <v>11600</v>
      </c>
      <c r="D101" s="31"/>
      <c r="F101" s="35"/>
      <c r="W101" s="21">
        <v>38.1</v>
      </c>
      <c r="X101" s="21">
        <v>5244</v>
      </c>
      <c r="Y101" s="17">
        <f t="shared" si="16"/>
        <v>50</v>
      </c>
      <c r="Z101" s="25"/>
    </row>
    <row r="102" spans="1:26">
      <c r="A102" s="31">
        <v>4744</v>
      </c>
      <c r="B102" s="31">
        <v>35.1</v>
      </c>
      <c r="C102" s="31">
        <f t="shared" si="15"/>
        <v>11700</v>
      </c>
      <c r="D102" s="31"/>
      <c r="F102" s="35"/>
      <c r="W102" s="21">
        <v>38.4</v>
      </c>
      <c r="X102" s="21">
        <v>5294</v>
      </c>
      <c r="Y102" s="17">
        <f t="shared" si="16"/>
        <v>50</v>
      </c>
      <c r="Z102" s="25"/>
    </row>
    <row r="103" spans="1:26">
      <c r="A103" s="31">
        <v>4794</v>
      </c>
      <c r="B103" s="31">
        <v>35.4</v>
      </c>
      <c r="C103" s="31">
        <f t="shared" si="15"/>
        <v>11800</v>
      </c>
      <c r="D103" s="31"/>
      <c r="F103" s="35"/>
      <c r="W103" s="21">
        <v>38.700000000000003</v>
      </c>
      <c r="X103" s="21">
        <v>5344</v>
      </c>
      <c r="Y103" s="17">
        <f t="shared" si="16"/>
        <v>50</v>
      </c>
      <c r="Z103" s="25"/>
    </row>
    <row r="104" spans="1:26">
      <c r="A104" s="31">
        <v>4844</v>
      </c>
      <c r="B104" s="31">
        <v>35.700000000000003</v>
      </c>
      <c r="C104" s="31">
        <f t="shared" si="15"/>
        <v>11900</v>
      </c>
      <c r="D104" s="31"/>
      <c r="F104" s="35"/>
      <c r="W104" s="21">
        <v>39</v>
      </c>
      <c r="X104" s="21">
        <v>5394</v>
      </c>
      <c r="Y104" s="17">
        <f t="shared" si="16"/>
        <v>50</v>
      </c>
      <c r="Z104" s="25"/>
    </row>
    <row r="105" spans="1:26">
      <c r="A105" s="31">
        <v>4894</v>
      </c>
      <c r="B105" s="31">
        <v>36</v>
      </c>
      <c r="C105" s="31">
        <f t="shared" si="15"/>
        <v>12000</v>
      </c>
      <c r="D105" s="31"/>
      <c r="F105" s="35"/>
      <c r="W105" s="21">
        <v>39.299999999999997</v>
      </c>
      <c r="X105" s="21">
        <v>5444</v>
      </c>
      <c r="Y105" s="17">
        <f t="shared" si="16"/>
        <v>50</v>
      </c>
      <c r="Z105" s="25"/>
    </row>
    <row r="106" spans="1:26">
      <c r="A106" s="31">
        <v>4944</v>
      </c>
      <c r="B106" s="31">
        <v>36.299999999999997</v>
      </c>
      <c r="C106" s="31">
        <f t="shared" si="15"/>
        <v>12100</v>
      </c>
      <c r="D106" s="31"/>
      <c r="F106" s="35"/>
      <c r="W106" s="21">
        <v>39.6</v>
      </c>
      <c r="X106" s="21">
        <v>5494</v>
      </c>
      <c r="Y106" s="17">
        <f t="shared" si="16"/>
        <v>50</v>
      </c>
      <c r="Z106" s="25"/>
    </row>
    <row r="107" spans="1:26">
      <c r="A107" s="31">
        <v>4994</v>
      </c>
      <c r="B107" s="31">
        <v>36.6</v>
      </c>
      <c r="C107" s="31">
        <f t="shared" si="15"/>
        <v>12200</v>
      </c>
      <c r="D107" s="31"/>
      <c r="F107" s="35"/>
      <c r="W107" s="21">
        <v>39.9</v>
      </c>
      <c r="X107" s="21">
        <v>5544</v>
      </c>
      <c r="Y107" s="17">
        <f t="shared" si="16"/>
        <v>50</v>
      </c>
      <c r="Z107" s="25"/>
    </row>
    <row r="108" spans="1:26">
      <c r="A108" s="31">
        <v>5044</v>
      </c>
      <c r="B108" s="31">
        <v>36.9</v>
      </c>
      <c r="C108" s="31">
        <f t="shared" si="15"/>
        <v>12300</v>
      </c>
      <c r="D108" s="31"/>
      <c r="F108" s="35"/>
      <c r="W108" s="21">
        <v>40.200000000000003</v>
      </c>
      <c r="X108" s="21">
        <v>5594</v>
      </c>
      <c r="Y108" s="17">
        <f t="shared" si="16"/>
        <v>50</v>
      </c>
      <c r="Z108" s="25"/>
    </row>
    <row r="109" spans="1:26">
      <c r="A109" s="31">
        <v>5094</v>
      </c>
      <c r="B109" s="31">
        <v>37.200000000000003</v>
      </c>
      <c r="C109" s="31">
        <f t="shared" si="15"/>
        <v>12400</v>
      </c>
      <c r="D109" s="31"/>
      <c r="F109" s="35"/>
      <c r="W109" s="21">
        <v>40.5</v>
      </c>
      <c r="X109" s="21">
        <v>5644</v>
      </c>
      <c r="Y109" s="17">
        <f t="shared" si="16"/>
        <v>50</v>
      </c>
      <c r="Z109" s="25"/>
    </row>
    <row r="110" spans="1:26">
      <c r="A110" s="31">
        <v>5144</v>
      </c>
      <c r="B110" s="31">
        <v>37.5</v>
      </c>
      <c r="C110" s="31">
        <f t="shared" si="15"/>
        <v>12500</v>
      </c>
      <c r="D110" s="31"/>
      <c r="F110" s="35"/>
      <c r="W110" s="21">
        <v>40.799999999999997</v>
      </c>
      <c r="X110" s="21">
        <v>5694</v>
      </c>
      <c r="Y110" s="17">
        <f t="shared" si="16"/>
        <v>50</v>
      </c>
      <c r="Z110" s="25"/>
    </row>
    <row r="111" spans="1:26">
      <c r="A111" s="31">
        <v>5194</v>
      </c>
      <c r="B111" s="31">
        <v>37.799999999999997</v>
      </c>
      <c r="C111" s="31">
        <f t="shared" si="15"/>
        <v>12600</v>
      </c>
      <c r="D111" s="31"/>
      <c r="F111" s="35"/>
      <c r="W111" s="21">
        <v>41.1</v>
      </c>
      <c r="X111" s="21">
        <v>5744</v>
      </c>
      <c r="Y111" s="17">
        <f t="shared" si="16"/>
        <v>50</v>
      </c>
      <c r="Z111" s="25"/>
    </row>
    <row r="112" spans="1:26">
      <c r="A112" s="31">
        <v>5244</v>
      </c>
      <c r="B112" s="31">
        <v>38.1</v>
      </c>
      <c r="C112" s="31">
        <f t="shared" si="15"/>
        <v>12700</v>
      </c>
      <c r="D112" s="31"/>
      <c r="F112" s="35"/>
      <c r="W112" s="21">
        <v>41.4</v>
      </c>
      <c r="X112" s="21">
        <v>5794</v>
      </c>
      <c r="Y112" s="17">
        <f t="shared" si="16"/>
        <v>50</v>
      </c>
      <c r="Z112" s="25"/>
    </row>
    <row r="113" spans="1:26">
      <c r="A113" s="31">
        <v>5294</v>
      </c>
      <c r="B113" s="31">
        <v>38.4</v>
      </c>
      <c r="C113" s="31">
        <f t="shared" si="15"/>
        <v>12800</v>
      </c>
      <c r="D113" s="31"/>
      <c r="F113" s="35"/>
      <c r="W113" s="21">
        <v>41.7</v>
      </c>
      <c r="X113" s="21">
        <v>5844</v>
      </c>
      <c r="Y113" s="17">
        <f t="shared" si="16"/>
        <v>50</v>
      </c>
      <c r="Z113" s="25"/>
    </row>
    <row r="114" spans="1:26">
      <c r="A114" s="31">
        <v>5344</v>
      </c>
      <c r="B114" s="31">
        <v>38.700000000000003</v>
      </c>
      <c r="C114" s="31">
        <f t="shared" si="15"/>
        <v>12900</v>
      </c>
      <c r="D114" s="31"/>
      <c r="F114" s="35"/>
      <c r="W114" s="21">
        <v>42</v>
      </c>
      <c r="X114" s="21">
        <v>5894</v>
      </c>
      <c r="Y114" s="17">
        <f t="shared" si="16"/>
        <v>50</v>
      </c>
      <c r="Z114" s="25"/>
    </row>
    <row r="115" spans="1:26">
      <c r="A115" s="31">
        <v>5394</v>
      </c>
      <c r="B115" s="31">
        <v>39</v>
      </c>
      <c r="C115" s="31">
        <f t="shared" si="15"/>
        <v>13000</v>
      </c>
      <c r="D115" s="31"/>
      <c r="F115" s="35"/>
      <c r="W115" s="21">
        <v>42.3</v>
      </c>
      <c r="X115" s="21">
        <v>5944</v>
      </c>
      <c r="Y115" s="17">
        <f t="shared" si="16"/>
        <v>50</v>
      </c>
      <c r="Z115" s="25"/>
    </row>
    <row r="116" spans="1:26">
      <c r="A116" s="31">
        <v>5444</v>
      </c>
      <c r="B116" s="31">
        <v>39.299999999999997</v>
      </c>
      <c r="C116" s="31">
        <f t="shared" si="15"/>
        <v>13100</v>
      </c>
      <c r="D116" s="31"/>
      <c r="F116" s="35"/>
      <c r="W116" s="21">
        <v>42.6</v>
      </c>
      <c r="X116" s="21">
        <v>5994</v>
      </c>
      <c r="Y116" s="17">
        <f t="shared" si="16"/>
        <v>50</v>
      </c>
      <c r="Z116" s="25"/>
    </row>
    <row r="117" spans="1:26">
      <c r="A117" s="31">
        <v>5494</v>
      </c>
      <c r="B117" s="31">
        <v>39.6</v>
      </c>
      <c r="C117" s="31">
        <f t="shared" si="15"/>
        <v>13200</v>
      </c>
      <c r="D117" s="31"/>
      <c r="F117" s="35"/>
      <c r="W117" s="21">
        <v>42.9</v>
      </c>
      <c r="X117" s="21">
        <v>6044</v>
      </c>
      <c r="Y117" s="17">
        <f t="shared" si="16"/>
        <v>50</v>
      </c>
      <c r="Z117" s="25"/>
    </row>
    <row r="118" spans="1:26">
      <c r="A118" s="31">
        <v>5544</v>
      </c>
      <c r="B118" s="31">
        <v>39.9</v>
      </c>
      <c r="C118" s="31">
        <f t="shared" si="15"/>
        <v>13300</v>
      </c>
      <c r="D118" s="31"/>
      <c r="F118" s="35"/>
      <c r="W118" s="21">
        <v>43.2</v>
      </c>
      <c r="X118" s="21">
        <v>6094</v>
      </c>
      <c r="Y118" s="17">
        <f t="shared" si="16"/>
        <v>50</v>
      </c>
      <c r="Z118" s="25"/>
    </row>
    <row r="119" spans="1:26">
      <c r="A119" s="31">
        <v>5594</v>
      </c>
      <c r="B119" s="31">
        <v>40.200000000000003</v>
      </c>
      <c r="C119" s="31">
        <f t="shared" si="15"/>
        <v>13400</v>
      </c>
      <c r="D119" s="31"/>
      <c r="F119" s="35"/>
      <c r="W119" s="21">
        <v>43.5</v>
      </c>
      <c r="X119" s="21">
        <v>6144</v>
      </c>
      <c r="Y119" s="17">
        <f t="shared" si="16"/>
        <v>50</v>
      </c>
      <c r="Z119" s="25"/>
    </row>
    <row r="120" spans="1:26">
      <c r="A120" s="31">
        <v>5644</v>
      </c>
      <c r="B120" s="31">
        <v>40.5</v>
      </c>
      <c r="C120" s="31">
        <f t="shared" si="15"/>
        <v>13500</v>
      </c>
      <c r="D120" s="31"/>
      <c r="F120" s="35"/>
      <c r="W120" s="21">
        <v>43.8</v>
      </c>
      <c r="X120" s="21">
        <v>6194</v>
      </c>
      <c r="Y120" s="17">
        <f t="shared" si="16"/>
        <v>50</v>
      </c>
      <c r="Z120" s="25"/>
    </row>
    <row r="121" spans="1:26">
      <c r="A121" s="31">
        <v>5694</v>
      </c>
      <c r="B121" s="31">
        <v>40.799999999999997</v>
      </c>
      <c r="C121" s="31">
        <f t="shared" si="15"/>
        <v>13600</v>
      </c>
      <c r="D121" s="31"/>
      <c r="F121" s="35"/>
      <c r="W121" s="21">
        <v>44.1</v>
      </c>
      <c r="X121" s="21">
        <v>6244</v>
      </c>
      <c r="Y121" s="17">
        <f t="shared" si="16"/>
        <v>50</v>
      </c>
      <c r="Z121" s="25"/>
    </row>
    <row r="122" spans="1:26">
      <c r="A122" s="31">
        <v>5744</v>
      </c>
      <c r="B122" s="31">
        <v>41.1</v>
      </c>
      <c r="C122" s="31">
        <f t="shared" si="15"/>
        <v>13700</v>
      </c>
      <c r="D122" s="31"/>
      <c r="F122" s="35"/>
      <c r="W122" s="21">
        <v>44.4</v>
      </c>
      <c r="X122" s="21">
        <v>6294</v>
      </c>
      <c r="Y122" s="17">
        <f t="shared" si="16"/>
        <v>50</v>
      </c>
      <c r="Z122" s="25"/>
    </row>
    <row r="123" spans="1:26">
      <c r="A123" s="31">
        <v>5794</v>
      </c>
      <c r="B123" s="31">
        <v>41.4</v>
      </c>
      <c r="C123" s="31">
        <f t="shared" si="15"/>
        <v>13800</v>
      </c>
      <c r="D123" s="31"/>
      <c r="F123" s="35"/>
      <c r="W123" s="21">
        <v>44.7</v>
      </c>
      <c r="X123" s="21">
        <v>6344</v>
      </c>
      <c r="Y123" s="17">
        <f t="shared" si="16"/>
        <v>50</v>
      </c>
      <c r="Z123" s="25"/>
    </row>
    <row r="124" spans="1:26">
      <c r="A124" s="31">
        <v>5844</v>
      </c>
      <c r="B124" s="31">
        <v>41.7</v>
      </c>
      <c r="C124" s="31">
        <f t="shared" si="15"/>
        <v>13900</v>
      </c>
      <c r="D124" s="31"/>
      <c r="F124" s="35"/>
      <c r="W124" s="21">
        <v>45</v>
      </c>
      <c r="X124" s="21">
        <v>6394</v>
      </c>
      <c r="Y124" s="17">
        <f t="shared" si="16"/>
        <v>50</v>
      </c>
      <c r="Z124" s="25"/>
    </row>
    <row r="125" spans="1:26">
      <c r="A125" s="31">
        <v>5894</v>
      </c>
      <c r="B125" s="31">
        <v>42</v>
      </c>
      <c r="C125" s="31">
        <f t="shared" si="15"/>
        <v>14000</v>
      </c>
      <c r="D125" s="31"/>
      <c r="F125" s="35"/>
      <c r="W125" s="21">
        <v>45.3</v>
      </c>
      <c r="X125" s="21">
        <v>6444</v>
      </c>
      <c r="Y125" s="17">
        <f t="shared" si="16"/>
        <v>50</v>
      </c>
      <c r="Z125" s="25"/>
    </row>
    <row r="126" spans="1:26">
      <c r="A126" s="31">
        <v>5944</v>
      </c>
      <c r="B126" s="31">
        <v>42.3</v>
      </c>
      <c r="C126" s="31">
        <f t="shared" si="15"/>
        <v>14100</v>
      </c>
      <c r="D126" s="31"/>
      <c r="F126" s="35"/>
      <c r="W126" s="21">
        <v>45.6</v>
      </c>
      <c r="X126" s="21">
        <v>6494</v>
      </c>
      <c r="Y126" s="17">
        <f t="shared" si="16"/>
        <v>50</v>
      </c>
      <c r="Z126" s="25"/>
    </row>
    <row r="127" spans="1:26">
      <c r="A127" s="31">
        <v>5994</v>
      </c>
      <c r="B127" s="31">
        <v>42.6</v>
      </c>
      <c r="C127" s="31">
        <f t="shared" si="15"/>
        <v>14200</v>
      </c>
      <c r="D127" s="31"/>
      <c r="F127" s="35"/>
      <c r="W127" s="21">
        <v>45.9</v>
      </c>
      <c r="X127" s="21">
        <v>6544</v>
      </c>
      <c r="Y127" s="17">
        <f t="shared" si="16"/>
        <v>50</v>
      </c>
      <c r="Z127" s="25"/>
    </row>
    <row r="128" spans="1:26">
      <c r="A128" s="31">
        <v>6044</v>
      </c>
      <c r="B128" s="31">
        <v>42.9</v>
      </c>
      <c r="C128" s="31">
        <f t="shared" si="15"/>
        <v>14300</v>
      </c>
      <c r="D128" s="31"/>
      <c r="F128" s="35"/>
      <c r="W128" s="21">
        <v>46.2</v>
      </c>
      <c r="X128" s="21">
        <v>6594</v>
      </c>
      <c r="Y128" s="17">
        <f t="shared" si="16"/>
        <v>50</v>
      </c>
      <c r="Z128" s="25"/>
    </row>
    <row r="129" spans="1:26">
      <c r="A129" s="31">
        <v>6094</v>
      </c>
      <c r="B129" s="31">
        <v>43.2</v>
      </c>
      <c r="C129" s="31">
        <f t="shared" si="15"/>
        <v>14400</v>
      </c>
      <c r="D129" s="31"/>
      <c r="F129" s="35"/>
      <c r="W129" s="21">
        <v>46.5</v>
      </c>
      <c r="X129" s="21">
        <v>6644</v>
      </c>
      <c r="Y129" s="17">
        <f t="shared" si="16"/>
        <v>50</v>
      </c>
      <c r="Z129" s="25"/>
    </row>
    <row r="130" spans="1:26">
      <c r="A130" s="31">
        <v>6144</v>
      </c>
      <c r="B130" s="31">
        <v>43.5</v>
      </c>
      <c r="C130" s="31">
        <f t="shared" ref="C130:C193" si="17">INDEX(farm_v,MATCH(A130,farm_k))</f>
        <v>14500</v>
      </c>
      <c r="D130" s="31"/>
      <c r="F130" s="35"/>
      <c r="W130" s="21">
        <v>46.8</v>
      </c>
      <c r="X130" s="21">
        <v>6694</v>
      </c>
      <c r="Y130" s="17">
        <f t="shared" si="16"/>
        <v>50</v>
      </c>
      <c r="Z130" s="25"/>
    </row>
    <row r="131" spans="1:26">
      <c r="A131" s="31">
        <v>6194</v>
      </c>
      <c r="B131" s="31">
        <v>43.8</v>
      </c>
      <c r="C131" s="31">
        <f t="shared" si="17"/>
        <v>14600</v>
      </c>
      <c r="D131" s="31"/>
      <c r="F131" s="35"/>
      <c r="W131" s="21">
        <v>47.1</v>
      </c>
      <c r="X131" s="21">
        <v>6744</v>
      </c>
      <c r="Y131" s="17">
        <f t="shared" si="16"/>
        <v>50</v>
      </c>
      <c r="Z131" s="25"/>
    </row>
    <row r="132" spans="1:26">
      <c r="A132" s="31">
        <v>6244</v>
      </c>
      <c r="B132" s="31">
        <v>44.1</v>
      </c>
      <c r="C132" s="31">
        <f t="shared" si="17"/>
        <v>14700</v>
      </c>
      <c r="D132" s="31"/>
      <c r="F132" s="35"/>
      <c r="W132" s="21">
        <v>47.4</v>
      </c>
      <c r="X132" s="21">
        <v>6794</v>
      </c>
      <c r="Y132" s="17">
        <f t="shared" ref="Y132:Y195" si="18">X133-X132</f>
        <v>50</v>
      </c>
      <c r="Z132" s="25"/>
    </row>
    <row r="133" spans="1:26">
      <c r="A133" s="31">
        <v>6294</v>
      </c>
      <c r="B133" s="31">
        <v>44.4</v>
      </c>
      <c r="C133" s="31">
        <f t="shared" si="17"/>
        <v>14800</v>
      </c>
      <c r="D133" s="31"/>
      <c r="F133" s="35"/>
      <c r="W133" s="21">
        <v>47.7</v>
      </c>
      <c r="X133" s="21">
        <v>6844</v>
      </c>
      <c r="Y133" s="17">
        <f t="shared" si="18"/>
        <v>50</v>
      </c>
      <c r="Z133" s="25"/>
    </row>
    <row r="134" spans="1:26">
      <c r="A134" s="31">
        <v>6344</v>
      </c>
      <c r="B134" s="31">
        <v>44.7</v>
      </c>
      <c r="C134" s="31">
        <f t="shared" si="17"/>
        <v>14900</v>
      </c>
      <c r="D134" s="31"/>
      <c r="F134" s="35"/>
      <c r="W134" s="21">
        <v>48</v>
      </c>
      <c r="X134" s="21">
        <v>6894</v>
      </c>
      <c r="Y134" s="17">
        <f t="shared" si="18"/>
        <v>50</v>
      </c>
      <c r="Z134" s="25"/>
    </row>
    <row r="135" spans="1:26">
      <c r="A135" s="31">
        <v>6394</v>
      </c>
      <c r="B135" s="31">
        <v>45</v>
      </c>
      <c r="C135" s="31">
        <f t="shared" si="17"/>
        <v>15000</v>
      </c>
      <c r="D135" s="31"/>
      <c r="F135" s="35"/>
      <c r="W135" s="21">
        <v>48.3</v>
      </c>
      <c r="X135" s="21">
        <v>6944</v>
      </c>
      <c r="Y135" s="17">
        <f t="shared" si="18"/>
        <v>50</v>
      </c>
      <c r="Z135" s="25"/>
    </row>
    <row r="136" spans="1:26">
      <c r="A136" s="31">
        <v>6444</v>
      </c>
      <c r="B136" s="31">
        <v>45.3</v>
      </c>
      <c r="C136" s="31">
        <f t="shared" si="17"/>
        <v>15100</v>
      </c>
      <c r="D136" s="31"/>
      <c r="F136" s="35"/>
      <c r="W136" s="21">
        <v>48.6</v>
      </c>
      <c r="X136" s="21">
        <v>6994</v>
      </c>
      <c r="Y136" s="17">
        <f t="shared" si="18"/>
        <v>50</v>
      </c>
      <c r="Z136" s="25"/>
    </row>
    <row r="137" spans="1:26">
      <c r="A137" s="31">
        <v>6494</v>
      </c>
      <c r="B137" s="31">
        <v>45.6</v>
      </c>
      <c r="C137" s="31">
        <f t="shared" si="17"/>
        <v>15200</v>
      </c>
      <c r="D137" s="31"/>
      <c r="F137" s="35"/>
      <c r="W137" s="21">
        <v>48.9</v>
      </c>
      <c r="X137" s="21">
        <v>7044</v>
      </c>
      <c r="Y137" s="17">
        <f t="shared" si="18"/>
        <v>50</v>
      </c>
      <c r="Z137" s="25"/>
    </row>
    <row r="138" spans="1:26">
      <c r="A138" s="31">
        <v>6544</v>
      </c>
      <c r="B138" s="31">
        <v>45.9</v>
      </c>
      <c r="C138" s="31">
        <f t="shared" si="17"/>
        <v>15300</v>
      </c>
      <c r="D138" s="31"/>
      <c r="F138" s="35"/>
      <c r="W138" s="21">
        <v>49.2</v>
      </c>
      <c r="X138" s="21">
        <v>7094</v>
      </c>
      <c r="Y138" s="17">
        <f t="shared" si="18"/>
        <v>50</v>
      </c>
      <c r="Z138" s="25"/>
    </row>
    <row r="139" spans="1:26">
      <c r="A139" s="31">
        <v>6594</v>
      </c>
      <c r="B139" s="31">
        <v>46.2</v>
      </c>
      <c r="C139" s="31">
        <f t="shared" si="17"/>
        <v>15400</v>
      </c>
      <c r="D139" s="31"/>
      <c r="F139" s="35"/>
      <c r="W139" s="21">
        <v>49.5</v>
      </c>
      <c r="X139" s="21">
        <v>7144</v>
      </c>
      <c r="Y139" s="17">
        <f t="shared" si="18"/>
        <v>50</v>
      </c>
      <c r="Z139" s="25"/>
    </row>
    <row r="140" spans="1:26">
      <c r="A140" s="31">
        <v>6644</v>
      </c>
      <c r="B140" s="31">
        <v>46.5</v>
      </c>
      <c r="C140" s="31">
        <f t="shared" si="17"/>
        <v>15500</v>
      </c>
      <c r="D140" s="31"/>
      <c r="F140" s="35"/>
      <c r="W140" s="21">
        <v>49.8</v>
      </c>
      <c r="X140" s="21">
        <v>7194</v>
      </c>
      <c r="Y140" s="17">
        <f t="shared" si="18"/>
        <v>50</v>
      </c>
      <c r="Z140" s="25"/>
    </row>
    <row r="141" spans="1:26">
      <c r="A141" s="31">
        <v>6694</v>
      </c>
      <c r="B141" s="31">
        <v>46.8</v>
      </c>
      <c r="C141" s="31">
        <f t="shared" si="17"/>
        <v>15600</v>
      </c>
      <c r="D141" s="31"/>
      <c r="F141" s="35"/>
      <c r="W141" s="21">
        <v>50.1</v>
      </c>
      <c r="X141" s="21">
        <v>7244</v>
      </c>
      <c r="Y141" s="17">
        <f t="shared" si="18"/>
        <v>50</v>
      </c>
      <c r="Z141" s="25"/>
    </row>
    <row r="142" spans="1:26">
      <c r="A142" s="31">
        <v>6744</v>
      </c>
      <c r="B142" s="31">
        <v>47.1</v>
      </c>
      <c r="C142" s="31">
        <f t="shared" si="17"/>
        <v>15700</v>
      </c>
      <c r="D142" s="31"/>
      <c r="F142" s="35"/>
      <c r="W142" s="21">
        <v>50.4</v>
      </c>
      <c r="X142" s="21">
        <v>7294</v>
      </c>
      <c r="Y142" s="17">
        <f t="shared" si="18"/>
        <v>50</v>
      </c>
      <c r="Z142" s="25"/>
    </row>
    <row r="143" spans="1:26">
      <c r="A143" s="31">
        <v>6794</v>
      </c>
      <c r="B143" s="31">
        <v>47.4</v>
      </c>
      <c r="C143" s="31">
        <f t="shared" si="17"/>
        <v>15800</v>
      </c>
      <c r="D143" s="31"/>
      <c r="F143" s="35"/>
      <c r="W143" s="21">
        <v>50.7</v>
      </c>
      <c r="X143" s="21">
        <v>7344</v>
      </c>
      <c r="Y143" s="17">
        <f t="shared" si="18"/>
        <v>50</v>
      </c>
      <c r="Z143" s="25"/>
    </row>
    <row r="144" spans="1:26">
      <c r="A144" s="31">
        <v>6844</v>
      </c>
      <c r="B144" s="31">
        <v>47.7</v>
      </c>
      <c r="C144" s="31">
        <f t="shared" si="17"/>
        <v>15900</v>
      </c>
      <c r="D144" s="31"/>
      <c r="F144" s="35"/>
      <c r="W144" s="21">
        <v>51</v>
      </c>
      <c r="X144" s="21">
        <v>7394</v>
      </c>
      <c r="Y144" s="17">
        <f t="shared" si="18"/>
        <v>50</v>
      </c>
      <c r="Z144" s="25"/>
    </row>
    <row r="145" spans="1:26">
      <c r="A145" s="31">
        <v>6894</v>
      </c>
      <c r="B145" s="31">
        <v>48</v>
      </c>
      <c r="C145" s="31">
        <f t="shared" si="17"/>
        <v>16000</v>
      </c>
      <c r="D145" s="31"/>
      <c r="F145" s="35"/>
      <c r="W145" s="21">
        <v>51.3</v>
      </c>
      <c r="X145" s="21">
        <v>7444</v>
      </c>
      <c r="Y145" s="17">
        <f t="shared" si="18"/>
        <v>50</v>
      </c>
      <c r="Z145" s="25"/>
    </row>
    <row r="146" spans="1:26">
      <c r="A146" s="31">
        <v>6944</v>
      </c>
      <c r="B146" s="31">
        <v>48.3</v>
      </c>
      <c r="C146" s="31">
        <f t="shared" si="17"/>
        <v>16100</v>
      </c>
      <c r="D146" s="31"/>
      <c r="F146" s="35"/>
      <c r="W146" s="21">
        <v>51.6</v>
      </c>
      <c r="X146" s="21">
        <v>7494</v>
      </c>
      <c r="Y146" s="17">
        <f t="shared" si="18"/>
        <v>50</v>
      </c>
      <c r="Z146" s="25"/>
    </row>
    <row r="147" spans="1:26">
      <c r="A147" s="31">
        <v>6994</v>
      </c>
      <c r="B147" s="31">
        <v>48.6</v>
      </c>
      <c r="C147" s="31">
        <f t="shared" si="17"/>
        <v>16200</v>
      </c>
      <c r="D147" s="31"/>
      <c r="F147" s="35"/>
      <c r="W147" s="21">
        <v>51.9</v>
      </c>
      <c r="X147" s="21">
        <v>7544</v>
      </c>
      <c r="Y147" s="17">
        <f t="shared" si="18"/>
        <v>50</v>
      </c>
      <c r="Z147" s="25"/>
    </row>
    <row r="148" spans="1:26">
      <c r="A148" s="31">
        <v>7044</v>
      </c>
      <c r="B148" s="31">
        <v>48.9</v>
      </c>
      <c r="C148" s="31">
        <f t="shared" si="17"/>
        <v>16300</v>
      </c>
      <c r="D148" s="31"/>
      <c r="F148" s="35"/>
      <c r="W148" s="21">
        <v>52.2</v>
      </c>
      <c r="X148" s="21">
        <v>7594</v>
      </c>
      <c r="Y148" s="17">
        <f t="shared" si="18"/>
        <v>50</v>
      </c>
      <c r="Z148" s="25"/>
    </row>
    <row r="149" spans="1:26">
      <c r="A149" s="31">
        <v>7094</v>
      </c>
      <c r="B149" s="31">
        <v>49.2</v>
      </c>
      <c r="C149" s="31">
        <f t="shared" si="17"/>
        <v>16400</v>
      </c>
      <c r="D149" s="31"/>
      <c r="F149" s="35"/>
      <c r="W149" s="21">
        <v>52.5</v>
      </c>
      <c r="X149" s="21">
        <v>7644</v>
      </c>
      <c r="Y149" s="17">
        <f t="shared" si="18"/>
        <v>50</v>
      </c>
      <c r="Z149" s="25"/>
    </row>
    <row r="150" spans="1:26">
      <c r="A150" s="31">
        <v>7144</v>
      </c>
      <c r="B150" s="31">
        <v>49.5</v>
      </c>
      <c r="C150" s="31">
        <f t="shared" si="17"/>
        <v>16500</v>
      </c>
      <c r="D150" s="31"/>
      <c r="F150" s="35"/>
      <c r="W150" s="21">
        <v>52.8</v>
      </c>
      <c r="X150" s="21">
        <v>7694</v>
      </c>
      <c r="Y150" s="17">
        <f t="shared" si="18"/>
        <v>50</v>
      </c>
      <c r="Z150" s="25"/>
    </row>
    <row r="151" spans="1:26">
      <c r="A151" s="31">
        <v>7194</v>
      </c>
      <c r="B151" s="31">
        <v>49.8</v>
      </c>
      <c r="C151" s="31">
        <f t="shared" si="17"/>
        <v>16600</v>
      </c>
      <c r="D151" s="31"/>
      <c r="F151" s="35"/>
      <c r="W151" s="21">
        <v>53.1</v>
      </c>
      <c r="X151" s="21">
        <v>7744</v>
      </c>
      <c r="Y151" s="17">
        <f t="shared" si="18"/>
        <v>50</v>
      </c>
      <c r="Z151" s="25"/>
    </row>
    <row r="152" spans="1:26">
      <c r="A152" s="31">
        <v>7244</v>
      </c>
      <c r="B152" s="31">
        <v>50.1</v>
      </c>
      <c r="C152" s="31">
        <f t="shared" si="17"/>
        <v>16700</v>
      </c>
      <c r="D152" s="31"/>
      <c r="F152" s="35"/>
      <c r="W152" s="21">
        <v>53.4</v>
      </c>
      <c r="X152" s="21">
        <v>7794</v>
      </c>
      <c r="Y152" s="17">
        <f t="shared" si="18"/>
        <v>50</v>
      </c>
      <c r="Z152" s="25"/>
    </row>
    <row r="153" spans="1:26">
      <c r="A153" s="31">
        <v>7294</v>
      </c>
      <c r="B153" s="31">
        <v>50.4</v>
      </c>
      <c r="C153" s="31">
        <f t="shared" si="17"/>
        <v>16800</v>
      </c>
      <c r="D153" s="31"/>
      <c r="F153" s="35"/>
      <c r="W153" s="21">
        <v>53.7</v>
      </c>
      <c r="X153" s="21">
        <v>7844</v>
      </c>
      <c r="Y153" s="17">
        <f t="shared" si="18"/>
        <v>50</v>
      </c>
      <c r="Z153" s="25"/>
    </row>
    <row r="154" spans="1:26">
      <c r="A154" s="31">
        <v>7344</v>
      </c>
      <c r="B154" s="31">
        <v>50.7</v>
      </c>
      <c r="C154" s="31">
        <f t="shared" si="17"/>
        <v>16900</v>
      </c>
      <c r="D154" s="31"/>
      <c r="F154" s="35"/>
      <c r="W154" s="21">
        <v>54</v>
      </c>
      <c r="X154" s="21">
        <v>7894</v>
      </c>
      <c r="Y154" s="17">
        <f t="shared" si="18"/>
        <v>50</v>
      </c>
      <c r="Z154" s="25"/>
    </row>
    <row r="155" spans="1:26">
      <c r="A155" s="31">
        <v>7394</v>
      </c>
      <c r="B155" s="31">
        <v>51</v>
      </c>
      <c r="C155" s="31">
        <f t="shared" si="17"/>
        <v>17000</v>
      </c>
      <c r="D155" s="31"/>
      <c r="F155" s="35"/>
      <c r="W155" s="21">
        <v>54.3</v>
      </c>
      <c r="X155" s="21">
        <v>7944</v>
      </c>
      <c r="Y155" s="17">
        <f t="shared" si="18"/>
        <v>50</v>
      </c>
      <c r="Z155" s="25"/>
    </row>
    <row r="156" spans="1:26">
      <c r="A156" s="31">
        <v>7444</v>
      </c>
      <c r="B156" s="31">
        <v>51.3</v>
      </c>
      <c r="C156" s="31">
        <f t="shared" si="17"/>
        <v>17100</v>
      </c>
      <c r="D156" s="31"/>
      <c r="F156" s="35"/>
      <c r="W156" s="21">
        <v>54.6</v>
      </c>
      <c r="X156" s="21">
        <v>7994</v>
      </c>
      <c r="Y156" s="17">
        <f t="shared" si="18"/>
        <v>50</v>
      </c>
      <c r="Z156" s="25"/>
    </row>
    <row r="157" spans="1:26">
      <c r="A157" s="31">
        <v>7494</v>
      </c>
      <c r="B157" s="31">
        <v>51.6</v>
      </c>
      <c r="C157" s="31">
        <f t="shared" si="17"/>
        <v>17200</v>
      </c>
      <c r="D157" s="31"/>
      <c r="F157" s="35"/>
      <c r="W157" s="21">
        <v>54.9</v>
      </c>
      <c r="X157" s="21">
        <v>8044</v>
      </c>
      <c r="Y157" s="17">
        <f t="shared" si="18"/>
        <v>50</v>
      </c>
      <c r="Z157" s="25"/>
    </row>
    <row r="158" spans="1:26">
      <c r="A158" s="31">
        <v>7544</v>
      </c>
      <c r="B158" s="31">
        <v>51.9</v>
      </c>
      <c r="C158" s="31">
        <f t="shared" si="17"/>
        <v>17300</v>
      </c>
      <c r="D158" s="31"/>
      <c r="F158" s="35"/>
      <c r="W158" s="21">
        <v>55.2</v>
      </c>
      <c r="X158" s="21">
        <v>8094</v>
      </c>
      <c r="Y158" s="17">
        <f t="shared" si="18"/>
        <v>50</v>
      </c>
      <c r="Z158" s="25"/>
    </row>
    <row r="159" spans="1:26">
      <c r="A159" s="31">
        <v>7594</v>
      </c>
      <c r="B159" s="31">
        <v>52.2</v>
      </c>
      <c r="C159" s="31">
        <f t="shared" si="17"/>
        <v>17400</v>
      </c>
      <c r="D159" s="31"/>
      <c r="F159" s="35"/>
      <c r="W159" s="21">
        <v>55.5</v>
      </c>
      <c r="X159" s="21">
        <v>8144</v>
      </c>
      <c r="Y159" s="17">
        <f t="shared" si="18"/>
        <v>50</v>
      </c>
      <c r="Z159" s="25"/>
    </row>
    <row r="160" spans="1:26">
      <c r="A160" s="31">
        <v>7644</v>
      </c>
      <c r="B160" s="31">
        <v>52.5</v>
      </c>
      <c r="C160" s="31">
        <f t="shared" si="17"/>
        <v>17500</v>
      </c>
      <c r="D160" s="31"/>
      <c r="F160" s="35"/>
      <c r="W160" s="21">
        <v>55.8</v>
      </c>
      <c r="X160" s="21">
        <v>8194</v>
      </c>
      <c r="Y160" s="17">
        <f t="shared" si="18"/>
        <v>50</v>
      </c>
      <c r="Z160" s="25"/>
    </row>
    <row r="161" spans="1:26">
      <c r="A161" s="31">
        <v>7694</v>
      </c>
      <c r="B161" s="31">
        <v>52.8</v>
      </c>
      <c r="C161" s="31">
        <f t="shared" si="17"/>
        <v>17600</v>
      </c>
      <c r="D161" s="31"/>
      <c r="F161" s="35"/>
      <c r="W161" s="21">
        <v>56.1</v>
      </c>
      <c r="X161" s="21">
        <v>8244</v>
      </c>
      <c r="Y161" s="17">
        <f t="shared" si="18"/>
        <v>50</v>
      </c>
      <c r="Z161" s="25"/>
    </row>
    <row r="162" spans="1:26">
      <c r="A162" s="31">
        <v>7744</v>
      </c>
      <c r="B162" s="31">
        <v>53.1</v>
      </c>
      <c r="C162" s="31">
        <f t="shared" si="17"/>
        <v>17700</v>
      </c>
      <c r="D162" s="31"/>
      <c r="F162" s="35"/>
      <c r="W162" s="21">
        <v>56.4</v>
      </c>
      <c r="X162" s="21">
        <v>8294</v>
      </c>
      <c r="Y162" s="17">
        <f t="shared" si="18"/>
        <v>50</v>
      </c>
      <c r="Z162" s="25"/>
    </row>
    <row r="163" spans="1:26">
      <c r="A163" s="31">
        <v>7794</v>
      </c>
      <c r="B163" s="31">
        <v>53.4</v>
      </c>
      <c r="C163" s="31">
        <f t="shared" si="17"/>
        <v>17800</v>
      </c>
      <c r="D163" s="31"/>
      <c r="F163" s="35"/>
      <c r="W163" s="21">
        <v>56.7</v>
      </c>
      <c r="X163" s="21">
        <v>8344</v>
      </c>
      <c r="Y163" s="17">
        <f t="shared" si="18"/>
        <v>50</v>
      </c>
      <c r="Z163" s="25"/>
    </row>
    <row r="164" spans="1:26">
      <c r="A164" s="31">
        <v>7844</v>
      </c>
      <c r="B164" s="31">
        <v>53.7</v>
      </c>
      <c r="C164" s="31">
        <f t="shared" si="17"/>
        <v>17900</v>
      </c>
      <c r="D164" s="31"/>
      <c r="F164" s="35"/>
      <c r="W164" s="21">
        <v>57</v>
      </c>
      <c r="X164" s="21">
        <v>8394</v>
      </c>
      <c r="Y164" s="17">
        <f t="shared" si="18"/>
        <v>50</v>
      </c>
      <c r="Z164" s="25"/>
    </row>
    <row r="165" spans="1:26">
      <c r="A165" s="31">
        <v>7894</v>
      </c>
      <c r="B165" s="31">
        <v>54</v>
      </c>
      <c r="C165" s="31">
        <f t="shared" si="17"/>
        <v>18000</v>
      </c>
      <c r="D165" s="31"/>
      <c r="F165" s="35"/>
      <c r="W165" s="21">
        <v>57.3</v>
      </c>
      <c r="X165" s="21">
        <v>8444</v>
      </c>
      <c r="Y165" s="17">
        <f t="shared" si="18"/>
        <v>50</v>
      </c>
      <c r="Z165" s="25"/>
    </row>
    <row r="166" spans="1:26">
      <c r="A166" s="31">
        <v>7944</v>
      </c>
      <c r="B166" s="31">
        <v>54.3</v>
      </c>
      <c r="C166" s="31">
        <f t="shared" si="17"/>
        <v>18100</v>
      </c>
      <c r="D166" s="31"/>
      <c r="F166" s="35"/>
      <c r="W166" s="21">
        <v>57.6</v>
      </c>
      <c r="X166" s="21">
        <v>8494</v>
      </c>
      <c r="Y166" s="17">
        <f t="shared" si="18"/>
        <v>50</v>
      </c>
      <c r="Z166" s="25"/>
    </row>
    <row r="167" spans="1:26">
      <c r="A167" s="31">
        <v>7994</v>
      </c>
      <c r="B167" s="31">
        <v>54.6</v>
      </c>
      <c r="C167" s="31">
        <f t="shared" si="17"/>
        <v>18200</v>
      </c>
      <c r="D167" s="31"/>
      <c r="F167" s="35"/>
      <c r="W167" s="21">
        <v>57.9</v>
      </c>
      <c r="X167" s="21">
        <v>8544</v>
      </c>
      <c r="Y167" s="17">
        <f t="shared" si="18"/>
        <v>50</v>
      </c>
      <c r="Z167" s="25"/>
    </row>
    <row r="168" spans="1:26">
      <c r="A168" s="31">
        <v>8044</v>
      </c>
      <c r="B168" s="31">
        <v>54.9</v>
      </c>
      <c r="C168" s="31">
        <f t="shared" si="17"/>
        <v>18300</v>
      </c>
      <c r="D168" s="31"/>
      <c r="F168" s="35"/>
      <c r="W168" s="21">
        <v>58.2</v>
      </c>
      <c r="X168" s="21">
        <v>8594</v>
      </c>
      <c r="Y168" s="17">
        <f t="shared" si="18"/>
        <v>50</v>
      </c>
      <c r="Z168" s="25"/>
    </row>
    <row r="169" spans="1:26">
      <c r="A169" s="31">
        <v>8094</v>
      </c>
      <c r="B169" s="31">
        <v>55.2</v>
      </c>
      <c r="C169" s="31">
        <f t="shared" si="17"/>
        <v>18400</v>
      </c>
      <c r="D169" s="31"/>
      <c r="F169" s="35"/>
      <c r="W169" s="21">
        <v>58.5</v>
      </c>
      <c r="X169" s="21">
        <v>8644</v>
      </c>
      <c r="Y169" s="17">
        <f t="shared" si="18"/>
        <v>50</v>
      </c>
      <c r="Z169" s="25"/>
    </row>
    <row r="170" spans="1:26">
      <c r="A170" s="31">
        <v>8144</v>
      </c>
      <c r="B170" s="31">
        <v>55.5</v>
      </c>
      <c r="C170" s="31">
        <f t="shared" si="17"/>
        <v>18500</v>
      </c>
      <c r="D170" s="31"/>
      <c r="F170" s="35"/>
      <c r="W170" s="21">
        <v>58.8</v>
      </c>
      <c r="X170" s="21">
        <v>8694</v>
      </c>
      <c r="Y170" s="17">
        <f t="shared" si="18"/>
        <v>50</v>
      </c>
      <c r="Z170" s="25"/>
    </row>
    <row r="171" spans="1:26">
      <c r="A171" s="31">
        <v>8194</v>
      </c>
      <c r="B171" s="31">
        <v>55.8</v>
      </c>
      <c r="C171" s="31">
        <f t="shared" si="17"/>
        <v>18600</v>
      </c>
      <c r="D171" s="31"/>
      <c r="F171" s="35"/>
      <c r="W171" s="21">
        <v>59.1</v>
      </c>
      <c r="X171" s="21">
        <v>8744</v>
      </c>
      <c r="Y171" s="17">
        <f t="shared" si="18"/>
        <v>50</v>
      </c>
      <c r="Z171" s="25"/>
    </row>
    <row r="172" spans="1:26">
      <c r="A172" s="31">
        <v>8244</v>
      </c>
      <c r="B172" s="31">
        <v>56.1</v>
      </c>
      <c r="C172" s="31">
        <f t="shared" si="17"/>
        <v>18700</v>
      </c>
      <c r="D172" s="31"/>
      <c r="F172" s="35"/>
      <c r="W172" s="21">
        <v>59.4</v>
      </c>
      <c r="X172" s="21">
        <v>8794</v>
      </c>
      <c r="Y172" s="17">
        <f t="shared" si="18"/>
        <v>50</v>
      </c>
      <c r="Z172" s="25"/>
    </row>
    <row r="173" spans="1:26">
      <c r="A173" s="31">
        <v>8294</v>
      </c>
      <c r="B173" s="31">
        <v>56.4</v>
      </c>
      <c r="C173" s="31">
        <f t="shared" si="17"/>
        <v>18800</v>
      </c>
      <c r="D173" s="31"/>
      <c r="F173" s="35"/>
      <c r="W173" s="21">
        <v>59.7</v>
      </c>
      <c r="X173" s="21">
        <v>8844</v>
      </c>
      <c r="Y173" s="17">
        <f t="shared" si="18"/>
        <v>50</v>
      </c>
      <c r="Z173" s="25"/>
    </row>
    <row r="174" spans="1:26">
      <c r="A174" s="31">
        <v>8344</v>
      </c>
      <c r="B174" s="31">
        <v>56.7</v>
      </c>
      <c r="C174" s="31">
        <f t="shared" si="17"/>
        <v>18900</v>
      </c>
      <c r="D174" s="31"/>
      <c r="F174" s="35"/>
      <c r="W174" s="21">
        <v>60</v>
      </c>
      <c r="X174" s="21">
        <v>8894</v>
      </c>
      <c r="Y174" s="17">
        <f t="shared" si="18"/>
        <v>50</v>
      </c>
      <c r="Z174" s="25"/>
    </row>
    <row r="175" spans="1:26">
      <c r="A175" s="31">
        <v>8394</v>
      </c>
      <c r="B175" s="31">
        <v>57</v>
      </c>
      <c r="C175" s="31">
        <f t="shared" si="17"/>
        <v>19000</v>
      </c>
      <c r="D175" s="31"/>
      <c r="F175" s="35"/>
      <c r="W175" s="21">
        <v>60.3</v>
      </c>
      <c r="X175" s="21">
        <v>8944</v>
      </c>
      <c r="Y175" s="17">
        <f t="shared" si="18"/>
        <v>50</v>
      </c>
      <c r="Z175" s="25"/>
    </row>
    <row r="176" spans="1:26">
      <c r="A176" s="31">
        <v>8444</v>
      </c>
      <c r="B176" s="31">
        <v>57.3</v>
      </c>
      <c r="C176" s="31">
        <f t="shared" si="17"/>
        <v>19100</v>
      </c>
      <c r="D176" s="31"/>
      <c r="F176" s="35"/>
      <c r="W176" s="21">
        <v>60.6</v>
      </c>
      <c r="X176" s="21">
        <v>8994</v>
      </c>
      <c r="Y176" s="17">
        <f t="shared" si="18"/>
        <v>50</v>
      </c>
      <c r="Z176" s="25"/>
    </row>
    <row r="177" spans="1:26">
      <c r="A177" s="31">
        <v>8494</v>
      </c>
      <c r="B177" s="31">
        <v>57.6</v>
      </c>
      <c r="C177" s="31">
        <f t="shared" si="17"/>
        <v>19200</v>
      </c>
      <c r="D177" s="31"/>
      <c r="F177" s="35"/>
      <c r="W177" s="21">
        <v>60.9</v>
      </c>
      <c r="X177" s="21">
        <v>9044</v>
      </c>
      <c r="Y177" s="17">
        <f t="shared" si="18"/>
        <v>50</v>
      </c>
      <c r="Z177" s="25"/>
    </row>
    <row r="178" spans="1:26">
      <c r="A178" s="31">
        <v>8544</v>
      </c>
      <c r="B178" s="31">
        <v>57.9</v>
      </c>
      <c r="C178" s="31">
        <f t="shared" si="17"/>
        <v>19300</v>
      </c>
      <c r="D178" s="31"/>
      <c r="F178" s="35"/>
      <c r="W178" s="21">
        <v>61.2</v>
      </c>
      <c r="X178" s="21">
        <v>9094</v>
      </c>
      <c r="Y178" s="17">
        <f t="shared" si="18"/>
        <v>50</v>
      </c>
      <c r="Z178" s="25"/>
    </row>
    <row r="179" spans="1:26">
      <c r="A179" s="31">
        <v>8594</v>
      </c>
      <c r="B179" s="31">
        <v>58.2</v>
      </c>
      <c r="C179" s="31">
        <f t="shared" si="17"/>
        <v>19400</v>
      </c>
      <c r="D179" s="31"/>
      <c r="F179" s="35"/>
      <c r="W179" s="21">
        <v>61.5</v>
      </c>
      <c r="X179" s="21">
        <v>9144</v>
      </c>
      <c r="Y179" s="17">
        <f t="shared" si="18"/>
        <v>50</v>
      </c>
      <c r="Z179" s="25"/>
    </row>
    <row r="180" spans="1:26">
      <c r="A180" s="31">
        <v>8644</v>
      </c>
      <c r="B180" s="31">
        <v>58.5</v>
      </c>
      <c r="C180" s="31">
        <f t="shared" si="17"/>
        <v>19500</v>
      </c>
      <c r="D180" s="31"/>
      <c r="F180" s="35"/>
      <c r="W180" s="21">
        <v>61.8</v>
      </c>
      <c r="X180" s="21">
        <v>9194</v>
      </c>
      <c r="Y180" s="17">
        <f t="shared" si="18"/>
        <v>50</v>
      </c>
      <c r="Z180" s="25"/>
    </row>
    <row r="181" spans="1:26">
      <c r="A181" s="31">
        <v>8694</v>
      </c>
      <c r="B181" s="31">
        <v>58.8</v>
      </c>
      <c r="C181" s="31">
        <f t="shared" si="17"/>
        <v>19600</v>
      </c>
      <c r="D181" s="31"/>
      <c r="F181" s="35"/>
      <c r="W181" s="21">
        <v>62.1</v>
      </c>
      <c r="X181" s="21">
        <v>9244</v>
      </c>
      <c r="Y181" s="17">
        <f t="shared" si="18"/>
        <v>50</v>
      </c>
      <c r="Z181" s="25"/>
    </row>
    <row r="182" spans="1:26">
      <c r="A182" s="31">
        <v>8744</v>
      </c>
      <c r="B182" s="31">
        <v>59.1</v>
      </c>
      <c r="C182" s="31">
        <f t="shared" si="17"/>
        <v>19700</v>
      </c>
      <c r="D182" s="31"/>
      <c r="F182" s="35"/>
      <c r="W182" s="21">
        <v>62.4</v>
      </c>
      <c r="X182" s="21">
        <v>9294</v>
      </c>
      <c r="Y182" s="17">
        <f t="shared" si="18"/>
        <v>50</v>
      </c>
      <c r="Z182" s="25"/>
    </row>
    <row r="183" spans="1:26">
      <c r="A183" s="31">
        <v>8794</v>
      </c>
      <c r="B183" s="31">
        <v>59.4</v>
      </c>
      <c r="C183" s="31">
        <f t="shared" si="17"/>
        <v>19800</v>
      </c>
      <c r="D183" s="31"/>
      <c r="F183" s="35"/>
      <c r="W183" s="21">
        <v>62.7</v>
      </c>
      <c r="X183" s="21">
        <v>9344</v>
      </c>
      <c r="Y183" s="17">
        <f t="shared" si="18"/>
        <v>50</v>
      </c>
      <c r="Z183" s="25"/>
    </row>
    <row r="184" spans="1:26">
      <c r="A184" s="31">
        <v>8844</v>
      </c>
      <c r="B184" s="31">
        <v>59.7</v>
      </c>
      <c r="C184" s="31">
        <f t="shared" si="17"/>
        <v>19900</v>
      </c>
      <c r="D184" s="31"/>
      <c r="F184" s="35"/>
      <c r="W184" s="21">
        <v>63</v>
      </c>
      <c r="X184" s="21">
        <v>9394</v>
      </c>
      <c r="Y184" s="17">
        <f t="shared" si="18"/>
        <v>50</v>
      </c>
      <c r="Z184" s="25"/>
    </row>
    <row r="185" spans="1:26">
      <c r="A185" s="31">
        <v>8894</v>
      </c>
      <c r="B185" s="31">
        <v>60</v>
      </c>
      <c r="C185" s="31">
        <f t="shared" si="17"/>
        <v>20000</v>
      </c>
      <c r="D185" s="31"/>
      <c r="F185" s="35"/>
      <c r="W185" s="21">
        <v>63.3</v>
      </c>
      <c r="X185" s="21">
        <v>9444</v>
      </c>
      <c r="Y185" s="17">
        <f t="shared" si="18"/>
        <v>50</v>
      </c>
      <c r="Z185" s="25"/>
    </row>
    <row r="186" spans="1:26">
      <c r="A186" s="31">
        <v>8944</v>
      </c>
      <c r="B186" s="31">
        <v>60.3</v>
      </c>
      <c r="C186" s="31">
        <f t="shared" si="17"/>
        <v>20100</v>
      </c>
      <c r="D186" s="31"/>
      <c r="F186" s="35"/>
      <c r="W186" s="21">
        <v>63.6</v>
      </c>
      <c r="X186" s="21">
        <v>9494</v>
      </c>
      <c r="Y186" s="17">
        <f t="shared" si="18"/>
        <v>50</v>
      </c>
      <c r="Z186" s="25"/>
    </row>
    <row r="187" spans="1:26">
      <c r="A187" s="31">
        <v>8994</v>
      </c>
      <c r="B187" s="31">
        <v>60.6</v>
      </c>
      <c r="C187" s="31">
        <f t="shared" si="17"/>
        <v>20200</v>
      </c>
      <c r="D187" s="31"/>
      <c r="F187" s="35"/>
      <c r="W187" s="21">
        <v>63.9</v>
      </c>
      <c r="X187" s="21">
        <v>9544</v>
      </c>
      <c r="Y187" s="17">
        <f t="shared" si="18"/>
        <v>50</v>
      </c>
      <c r="Z187" s="25"/>
    </row>
    <row r="188" spans="1:26">
      <c r="A188" s="31">
        <v>9044</v>
      </c>
      <c r="B188" s="31">
        <v>60.9</v>
      </c>
      <c r="C188" s="31">
        <f t="shared" si="17"/>
        <v>20300</v>
      </c>
      <c r="D188" s="31"/>
      <c r="F188" s="35"/>
      <c r="W188" s="21">
        <v>64.2</v>
      </c>
      <c r="X188" s="21">
        <v>9594</v>
      </c>
      <c r="Y188" s="17">
        <f t="shared" si="18"/>
        <v>50</v>
      </c>
      <c r="Z188" s="25"/>
    </row>
    <row r="189" spans="1:26">
      <c r="A189" s="31">
        <v>9094</v>
      </c>
      <c r="B189" s="31">
        <v>61.2</v>
      </c>
      <c r="C189" s="31">
        <f t="shared" si="17"/>
        <v>20400</v>
      </c>
      <c r="D189" s="31"/>
      <c r="F189" s="35"/>
      <c r="W189" s="21">
        <v>64.5</v>
      </c>
      <c r="X189" s="21">
        <v>9644</v>
      </c>
      <c r="Y189" s="17">
        <f t="shared" si="18"/>
        <v>50</v>
      </c>
      <c r="Z189" s="25"/>
    </row>
    <row r="190" spans="1:26">
      <c r="A190" s="31">
        <v>9144</v>
      </c>
      <c r="B190" s="31">
        <v>61.5</v>
      </c>
      <c r="C190" s="31">
        <f t="shared" si="17"/>
        <v>20500</v>
      </c>
      <c r="D190" s="31"/>
      <c r="F190" s="35"/>
      <c r="W190" s="21">
        <v>64.8</v>
      </c>
      <c r="X190" s="21">
        <v>9694</v>
      </c>
      <c r="Y190" s="17">
        <f t="shared" si="18"/>
        <v>50</v>
      </c>
      <c r="Z190" s="25"/>
    </row>
    <row r="191" spans="1:26">
      <c r="A191" s="31">
        <v>9194</v>
      </c>
      <c r="B191" s="31">
        <v>61.8</v>
      </c>
      <c r="C191" s="31">
        <f t="shared" si="17"/>
        <v>20600</v>
      </c>
      <c r="D191" s="31"/>
      <c r="F191" s="35"/>
      <c r="W191" s="21">
        <v>65.099999999999994</v>
      </c>
      <c r="X191" s="21">
        <v>9744</v>
      </c>
      <c r="Y191" s="17">
        <f t="shared" si="18"/>
        <v>50</v>
      </c>
      <c r="Z191" s="25"/>
    </row>
    <row r="192" spans="1:26">
      <c r="A192" s="31">
        <v>9244</v>
      </c>
      <c r="B192" s="31">
        <v>62.1</v>
      </c>
      <c r="C192" s="31">
        <f t="shared" si="17"/>
        <v>20700</v>
      </c>
      <c r="D192" s="31"/>
      <c r="F192" s="35"/>
      <c r="W192" s="21">
        <v>65.400000000000006</v>
      </c>
      <c r="X192" s="21">
        <v>9794</v>
      </c>
      <c r="Y192" s="17">
        <f t="shared" si="18"/>
        <v>50</v>
      </c>
      <c r="Z192" s="25"/>
    </row>
    <row r="193" spans="1:26">
      <c r="A193" s="31">
        <v>9294</v>
      </c>
      <c r="B193" s="31">
        <v>62.4</v>
      </c>
      <c r="C193" s="31">
        <f t="shared" si="17"/>
        <v>20800</v>
      </c>
      <c r="D193" s="31"/>
      <c r="F193" s="35"/>
      <c r="W193" s="21">
        <v>65.7</v>
      </c>
      <c r="X193" s="21">
        <v>9844</v>
      </c>
      <c r="Y193" s="17">
        <f t="shared" si="18"/>
        <v>50</v>
      </c>
      <c r="Z193" s="25"/>
    </row>
    <row r="194" spans="1:26">
      <c r="A194" s="31">
        <v>9344</v>
      </c>
      <c r="B194" s="31">
        <v>62.7</v>
      </c>
      <c r="C194" s="31">
        <f t="shared" ref="C194:C257" si="19">INDEX(farm_v,MATCH(A194,farm_k))</f>
        <v>20900</v>
      </c>
      <c r="D194" s="31"/>
      <c r="F194" s="35"/>
      <c r="W194" s="21">
        <v>66</v>
      </c>
      <c r="X194" s="21">
        <v>9894</v>
      </c>
      <c r="Y194" s="17">
        <f t="shared" si="18"/>
        <v>50</v>
      </c>
      <c r="Z194" s="25"/>
    </row>
    <row r="195" spans="1:26">
      <c r="A195" s="31">
        <v>9394</v>
      </c>
      <c r="B195" s="31">
        <v>63</v>
      </c>
      <c r="C195" s="31">
        <f t="shared" si="19"/>
        <v>21000</v>
      </c>
      <c r="D195" s="31"/>
      <c r="F195" s="35"/>
      <c r="W195" s="21">
        <v>66.3</v>
      </c>
      <c r="X195" s="21">
        <v>9944</v>
      </c>
      <c r="Y195" s="17">
        <f t="shared" si="18"/>
        <v>50</v>
      </c>
      <c r="Z195" s="25"/>
    </row>
    <row r="196" spans="1:26">
      <c r="A196" s="31">
        <v>9444</v>
      </c>
      <c r="B196" s="31">
        <v>63.3</v>
      </c>
      <c r="C196" s="31">
        <f t="shared" si="19"/>
        <v>21100</v>
      </c>
      <c r="D196" s="31"/>
      <c r="F196" s="35"/>
      <c r="W196" s="21">
        <v>66.599999999999994</v>
      </c>
      <c r="X196" s="21">
        <v>9994</v>
      </c>
      <c r="Y196" s="17">
        <f t="shared" ref="Y196:Y259" si="20">X197-X196</f>
        <v>50</v>
      </c>
      <c r="Z196" s="25"/>
    </row>
    <row r="197" spans="1:26">
      <c r="A197" s="31">
        <v>9494</v>
      </c>
      <c r="B197" s="31">
        <v>63.6</v>
      </c>
      <c r="C197" s="31">
        <f t="shared" si="19"/>
        <v>21200</v>
      </c>
      <c r="D197" s="31"/>
      <c r="F197" s="35"/>
      <c r="W197" s="21">
        <v>66.900000000000006</v>
      </c>
      <c r="X197" s="21">
        <v>10044</v>
      </c>
      <c r="Y197" s="17">
        <f t="shared" si="20"/>
        <v>50</v>
      </c>
      <c r="Z197" s="25"/>
    </row>
    <row r="198" spans="1:26">
      <c r="A198" s="31">
        <v>9544</v>
      </c>
      <c r="B198" s="31">
        <v>63.9</v>
      </c>
      <c r="C198" s="31">
        <f t="shared" si="19"/>
        <v>21300</v>
      </c>
      <c r="D198" s="31"/>
      <c r="F198" s="35"/>
      <c r="W198" s="21">
        <v>67.2</v>
      </c>
      <c r="X198" s="21">
        <v>10094</v>
      </c>
      <c r="Y198" s="17">
        <f t="shared" si="20"/>
        <v>50</v>
      </c>
      <c r="Z198" s="25"/>
    </row>
    <row r="199" spans="1:26">
      <c r="A199" s="31">
        <v>9594</v>
      </c>
      <c r="B199" s="31">
        <v>64.2</v>
      </c>
      <c r="C199" s="31">
        <f t="shared" si="19"/>
        <v>21400</v>
      </c>
      <c r="D199" s="31"/>
      <c r="F199" s="35"/>
      <c r="W199" s="21">
        <v>67.5</v>
      </c>
      <c r="X199" s="21">
        <v>10144</v>
      </c>
      <c r="Y199" s="17">
        <f t="shared" si="20"/>
        <v>50</v>
      </c>
      <c r="Z199" s="25"/>
    </row>
    <row r="200" spans="1:26">
      <c r="A200" s="31">
        <v>9644</v>
      </c>
      <c r="B200" s="31">
        <v>64.5</v>
      </c>
      <c r="C200" s="31">
        <f t="shared" si="19"/>
        <v>21500</v>
      </c>
      <c r="D200" s="31"/>
      <c r="F200" s="35"/>
      <c r="W200" s="21">
        <v>67.8</v>
      </c>
      <c r="X200" s="21">
        <v>10194</v>
      </c>
      <c r="Y200" s="17">
        <f t="shared" si="20"/>
        <v>50</v>
      </c>
      <c r="Z200" s="25"/>
    </row>
    <row r="201" spans="1:26">
      <c r="A201" s="31">
        <v>9694</v>
      </c>
      <c r="B201" s="31">
        <v>64.8</v>
      </c>
      <c r="C201" s="31">
        <f t="shared" si="19"/>
        <v>21600</v>
      </c>
      <c r="D201" s="31"/>
      <c r="F201" s="35"/>
      <c r="W201" s="21">
        <v>68.099999999999994</v>
      </c>
      <c r="X201" s="21">
        <v>10244</v>
      </c>
      <c r="Y201" s="17">
        <f t="shared" si="20"/>
        <v>50</v>
      </c>
      <c r="Z201" s="25"/>
    </row>
    <row r="202" spans="1:26">
      <c r="A202" s="31">
        <v>9744</v>
      </c>
      <c r="B202" s="31">
        <v>65.099999999999994</v>
      </c>
      <c r="C202" s="31">
        <f t="shared" si="19"/>
        <v>21700</v>
      </c>
      <c r="D202" s="31"/>
      <c r="F202" s="35"/>
      <c r="W202" s="21">
        <v>68.400000000000006</v>
      </c>
      <c r="X202" s="21">
        <v>10294</v>
      </c>
      <c r="Y202" s="17">
        <f t="shared" si="20"/>
        <v>50</v>
      </c>
      <c r="Z202" s="25"/>
    </row>
    <row r="203" spans="1:26">
      <c r="A203" s="31">
        <v>9794</v>
      </c>
      <c r="B203" s="31">
        <v>65.400000000000006</v>
      </c>
      <c r="C203" s="31">
        <f t="shared" si="19"/>
        <v>21800</v>
      </c>
      <c r="D203" s="31"/>
      <c r="F203" s="35"/>
      <c r="W203" s="21">
        <v>68.7</v>
      </c>
      <c r="X203" s="21">
        <v>10344</v>
      </c>
      <c r="Y203" s="17">
        <f t="shared" si="20"/>
        <v>50</v>
      </c>
      <c r="Z203" s="25"/>
    </row>
    <row r="204" spans="1:26">
      <c r="A204" s="31">
        <v>9844</v>
      </c>
      <c r="B204" s="31">
        <v>65.7</v>
      </c>
      <c r="C204" s="31">
        <f t="shared" si="19"/>
        <v>21900</v>
      </c>
      <c r="D204" s="31"/>
      <c r="F204" s="35"/>
      <c r="W204" s="21">
        <v>69</v>
      </c>
      <c r="X204" s="21">
        <v>10394</v>
      </c>
      <c r="Y204" s="17">
        <f t="shared" si="20"/>
        <v>50</v>
      </c>
      <c r="Z204" s="25"/>
    </row>
    <row r="205" spans="1:26">
      <c r="A205" s="31">
        <v>9894</v>
      </c>
      <c r="B205" s="31">
        <v>66</v>
      </c>
      <c r="C205" s="31">
        <f t="shared" si="19"/>
        <v>22000</v>
      </c>
      <c r="D205" s="31"/>
      <c r="F205" s="35"/>
      <c r="W205" s="21">
        <v>69.3</v>
      </c>
      <c r="X205" s="21">
        <v>10444</v>
      </c>
      <c r="Y205" s="17">
        <f t="shared" si="20"/>
        <v>50</v>
      </c>
      <c r="Z205" s="25"/>
    </row>
    <row r="206" spans="1:26">
      <c r="A206" s="31">
        <v>9944</v>
      </c>
      <c r="B206" s="31">
        <v>66.3</v>
      </c>
      <c r="C206" s="31">
        <f t="shared" si="19"/>
        <v>22100</v>
      </c>
      <c r="D206" s="31"/>
      <c r="F206" s="35"/>
      <c r="W206" s="21">
        <v>69.599999999999994</v>
      </c>
      <c r="X206" s="21">
        <v>10494</v>
      </c>
      <c r="Y206" s="17">
        <f t="shared" si="20"/>
        <v>50</v>
      </c>
      <c r="Z206" s="25"/>
    </row>
    <row r="207" spans="1:26">
      <c r="A207" s="31">
        <v>9994</v>
      </c>
      <c r="B207" s="31">
        <v>66.599999999999994</v>
      </c>
      <c r="C207" s="31">
        <f t="shared" si="19"/>
        <v>22200</v>
      </c>
      <c r="D207" s="31"/>
      <c r="F207" s="35"/>
      <c r="W207" s="21">
        <v>69.900000000000006</v>
      </c>
      <c r="X207" s="21">
        <v>10544</v>
      </c>
      <c r="Y207" s="17">
        <f t="shared" si="20"/>
        <v>50</v>
      </c>
      <c r="Z207" s="25"/>
    </row>
    <row r="208" spans="1:26">
      <c r="A208" s="31">
        <v>10044</v>
      </c>
      <c r="B208" s="31">
        <v>66.900000000000006</v>
      </c>
      <c r="C208" s="31">
        <f t="shared" si="19"/>
        <v>22300</v>
      </c>
      <c r="D208" s="31"/>
      <c r="F208" s="35"/>
      <c r="W208" s="21">
        <v>70.2</v>
      </c>
      <c r="X208" s="21">
        <v>10594</v>
      </c>
      <c r="Y208" s="17">
        <f t="shared" si="20"/>
        <v>50</v>
      </c>
      <c r="Z208" s="25"/>
    </row>
    <row r="209" spans="1:26">
      <c r="A209" s="31">
        <v>10094</v>
      </c>
      <c r="B209" s="31">
        <v>67.2</v>
      </c>
      <c r="C209" s="31">
        <f t="shared" si="19"/>
        <v>22400</v>
      </c>
      <c r="D209" s="31"/>
      <c r="F209" s="35"/>
      <c r="W209" s="21">
        <v>70.5</v>
      </c>
      <c r="X209" s="21">
        <v>10644</v>
      </c>
      <c r="Y209" s="17">
        <f t="shared" si="20"/>
        <v>50</v>
      </c>
      <c r="Z209" s="25"/>
    </row>
    <row r="210" spans="1:26">
      <c r="A210" s="31">
        <v>10144</v>
      </c>
      <c r="B210" s="31">
        <v>67.5</v>
      </c>
      <c r="C210" s="31">
        <f t="shared" si="19"/>
        <v>22500</v>
      </c>
      <c r="D210" s="31"/>
      <c r="F210" s="35"/>
      <c r="W210" s="21">
        <v>70.8</v>
      </c>
      <c r="X210" s="21">
        <v>10694</v>
      </c>
      <c r="Y210" s="17">
        <f t="shared" si="20"/>
        <v>50</v>
      </c>
      <c r="Z210" s="25"/>
    </row>
    <row r="211" spans="1:26">
      <c r="A211" s="31">
        <v>10194</v>
      </c>
      <c r="B211" s="31">
        <v>67.8</v>
      </c>
      <c r="C211" s="31">
        <f t="shared" si="19"/>
        <v>22600</v>
      </c>
      <c r="D211" s="31"/>
      <c r="F211" s="35"/>
      <c r="W211" s="21">
        <v>71.099999999999994</v>
      </c>
      <c r="X211" s="21">
        <v>10744</v>
      </c>
      <c r="Y211" s="17">
        <f t="shared" si="20"/>
        <v>50</v>
      </c>
      <c r="Z211" s="25"/>
    </row>
    <row r="212" spans="1:26">
      <c r="A212" s="31">
        <v>10244</v>
      </c>
      <c r="B212" s="31">
        <v>68.099999999999994</v>
      </c>
      <c r="C212" s="31">
        <f t="shared" si="19"/>
        <v>22700</v>
      </c>
      <c r="D212" s="31"/>
      <c r="F212" s="35"/>
      <c r="W212" s="21">
        <v>71.400000000000006</v>
      </c>
      <c r="X212" s="21">
        <v>10794</v>
      </c>
      <c r="Y212" s="17">
        <f t="shared" si="20"/>
        <v>50</v>
      </c>
      <c r="Z212" s="25"/>
    </row>
    <row r="213" spans="1:26">
      <c r="A213" s="31">
        <v>10294</v>
      </c>
      <c r="B213" s="31">
        <v>68.400000000000006</v>
      </c>
      <c r="C213" s="31">
        <f t="shared" si="19"/>
        <v>22800</v>
      </c>
      <c r="D213" s="31"/>
      <c r="F213" s="35"/>
      <c r="W213" s="21">
        <v>71.7</v>
      </c>
      <c r="X213" s="21">
        <v>10844</v>
      </c>
      <c r="Y213" s="17">
        <f t="shared" si="20"/>
        <v>50</v>
      </c>
      <c r="Z213" s="25"/>
    </row>
    <row r="214" spans="1:26">
      <c r="A214" s="31">
        <v>10344</v>
      </c>
      <c r="B214" s="31">
        <v>68.7</v>
      </c>
      <c r="C214" s="31">
        <f t="shared" si="19"/>
        <v>22900</v>
      </c>
      <c r="D214" s="31"/>
      <c r="F214" s="35"/>
      <c r="W214" s="21">
        <v>72</v>
      </c>
      <c r="X214" s="21">
        <v>10894</v>
      </c>
      <c r="Y214" s="17">
        <f t="shared" si="20"/>
        <v>50</v>
      </c>
      <c r="Z214" s="25"/>
    </row>
    <row r="215" spans="1:26">
      <c r="A215" s="31">
        <v>10394</v>
      </c>
      <c r="B215" s="31">
        <v>69</v>
      </c>
      <c r="C215" s="31">
        <f t="shared" si="19"/>
        <v>23000</v>
      </c>
      <c r="D215" s="31"/>
      <c r="F215" s="35"/>
      <c r="W215" s="21">
        <v>72.3</v>
      </c>
      <c r="X215" s="21">
        <v>10944</v>
      </c>
      <c r="Y215" s="17">
        <f t="shared" si="20"/>
        <v>50</v>
      </c>
      <c r="Z215" s="25"/>
    </row>
    <row r="216" spans="1:26">
      <c r="A216" s="31">
        <v>10444</v>
      </c>
      <c r="B216" s="31">
        <v>69.3</v>
      </c>
      <c r="C216" s="31">
        <f t="shared" si="19"/>
        <v>23100</v>
      </c>
      <c r="D216" s="31"/>
      <c r="F216" s="35"/>
      <c r="W216" s="21">
        <v>72.599999999999994</v>
      </c>
      <c r="X216" s="21">
        <v>10994</v>
      </c>
      <c r="Y216" s="17">
        <f t="shared" si="20"/>
        <v>50</v>
      </c>
      <c r="Z216" s="25"/>
    </row>
    <row r="217" spans="1:26">
      <c r="A217" s="31">
        <v>10494</v>
      </c>
      <c r="B217" s="31">
        <v>69.599999999999994</v>
      </c>
      <c r="C217" s="31">
        <f t="shared" si="19"/>
        <v>23200</v>
      </c>
      <c r="D217" s="31"/>
      <c r="F217" s="35"/>
      <c r="W217" s="21">
        <v>72.900000000000006</v>
      </c>
      <c r="X217" s="21">
        <v>11044</v>
      </c>
      <c r="Y217" s="17">
        <f t="shared" si="20"/>
        <v>50</v>
      </c>
      <c r="Z217" s="25"/>
    </row>
    <row r="218" spans="1:26">
      <c r="A218" s="31">
        <v>10544</v>
      </c>
      <c r="B218" s="31">
        <v>69.900000000000006</v>
      </c>
      <c r="C218" s="31">
        <f t="shared" si="19"/>
        <v>23300</v>
      </c>
      <c r="D218" s="31"/>
      <c r="F218" s="35"/>
      <c r="W218" s="21">
        <v>73.2</v>
      </c>
      <c r="X218" s="21">
        <v>11094</v>
      </c>
      <c r="Y218" s="17">
        <f t="shared" si="20"/>
        <v>50</v>
      </c>
      <c r="Z218" s="25"/>
    </row>
    <row r="219" spans="1:26">
      <c r="A219" s="31">
        <v>10594</v>
      </c>
      <c r="B219" s="31">
        <v>70.2</v>
      </c>
      <c r="C219" s="31">
        <f t="shared" si="19"/>
        <v>23400</v>
      </c>
      <c r="D219" s="31"/>
      <c r="F219" s="35"/>
      <c r="W219" s="21">
        <v>73.5</v>
      </c>
      <c r="X219" s="21">
        <v>11144</v>
      </c>
      <c r="Y219" s="17">
        <f t="shared" si="20"/>
        <v>50</v>
      </c>
      <c r="Z219" s="25"/>
    </row>
    <row r="220" spans="1:26">
      <c r="A220" s="31">
        <v>10644</v>
      </c>
      <c r="B220" s="31">
        <v>70.5</v>
      </c>
      <c r="C220" s="31">
        <f t="shared" si="19"/>
        <v>23500</v>
      </c>
      <c r="D220" s="31"/>
      <c r="F220" s="35"/>
      <c r="W220" s="21">
        <v>73.8</v>
      </c>
      <c r="X220" s="21">
        <v>11194</v>
      </c>
      <c r="Y220" s="17">
        <f t="shared" si="20"/>
        <v>50</v>
      </c>
      <c r="Z220" s="25"/>
    </row>
    <row r="221" spans="1:26">
      <c r="A221" s="31">
        <v>10694</v>
      </c>
      <c r="B221" s="31">
        <v>70.8</v>
      </c>
      <c r="C221" s="31">
        <f t="shared" si="19"/>
        <v>23600</v>
      </c>
      <c r="D221" s="31"/>
      <c r="F221" s="35"/>
      <c r="W221" s="21">
        <v>74.099999999999994</v>
      </c>
      <c r="X221" s="21">
        <v>11244</v>
      </c>
      <c r="Y221" s="17">
        <f t="shared" si="20"/>
        <v>50</v>
      </c>
      <c r="Z221" s="25"/>
    </row>
    <row r="222" spans="1:26">
      <c r="A222" s="31">
        <v>10744</v>
      </c>
      <c r="B222" s="31">
        <v>71.099999999999994</v>
      </c>
      <c r="C222" s="31">
        <f t="shared" si="19"/>
        <v>23700</v>
      </c>
      <c r="D222" s="31"/>
      <c r="F222" s="35"/>
      <c r="W222" s="21">
        <v>74.400000000000006</v>
      </c>
      <c r="X222" s="21">
        <v>11294</v>
      </c>
      <c r="Y222" s="17">
        <f t="shared" si="20"/>
        <v>50</v>
      </c>
      <c r="Z222" s="25"/>
    </row>
    <row r="223" spans="1:26">
      <c r="A223" s="31">
        <v>10794</v>
      </c>
      <c r="B223" s="31">
        <v>71.400000000000006</v>
      </c>
      <c r="C223" s="31">
        <f t="shared" si="19"/>
        <v>23800</v>
      </c>
      <c r="D223" s="31"/>
      <c r="F223" s="35"/>
      <c r="W223" s="21">
        <v>74.7</v>
      </c>
      <c r="X223" s="21">
        <v>11344</v>
      </c>
      <c r="Y223" s="17">
        <f t="shared" si="20"/>
        <v>50</v>
      </c>
      <c r="Z223" s="25"/>
    </row>
    <row r="224" spans="1:26">
      <c r="A224" s="31">
        <v>10844</v>
      </c>
      <c r="B224" s="31">
        <v>71.7</v>
      </c>
      <c r="C224" s="31">
        <f t="shared" si="19"/>
        <v>23900</v>
      </c>
      <c r="D224" s="31"/>
      <c r="F224" s="35"/>
      <c r="W224" s="21">
        <v>75</v>
      </c>
      <c r="X224" s="21">
        <v>11394</v>
      </c>
      <c r="Y224" s="17">
        <f t="shared" si="20"/>
        <v>50</v>
      </c>
      <c r="Z224" s="25"/>
    </row>
    <row r="225" spans="1:26">
      <c r="A225" s="31">
        <v>10894</v>
      </c>
      <c r="B225" s="31">
        <v>72</v>
      </c>
      <c r="C225" s="31">
        <f t="shared" si="19"/>
        <v>24000</v>
      </c>
      <c r="D225" s="31"/>
      <c r="F225" s="35"/>
      <c r="W225" s="21">
        <v>75.3</v>
      </c>
      <c r="X225" s="21">
        <v>11444</v>
      </c>
      <c r="Y225" s="17">
        <f t="shared" si="20"/>
        <v>50</v>
      </c>
      <c r="Z225" s="25"/>
    </row>
    <row r="226" spans="1:26">
      <c r="A226" s="31">
        <v>10944</v>
      </c>
      <c r="B226" s="31">
        <v>72.3</v>
      </c>
      <c r="C226" s="31">
        <f t="shared" si="19"/>
        <v>24100</v>
      </c>
      <c r="D226" s="31"/>
      <c r="F226" s="35"/>
      <c r="W226" s="21">
        <v>75.599999999999994</v>
      </c>
      <c r="X226" s="21">
        <v>11494</v>
      </c>
      <c r="Y226" s="17">
        <f t="shared" si="20"/>
        <v>50</v>
      </c>
      <c r="Z226" s="25"/>
    </row>
    <row r="227" spans="1:26">
      <c r="A227" s="31">
        <v>10994</v>
      </c>
      <c r="B227" s="31">
        <v>72.599999999999994</v>
      </c>
      <c r="C227" s="31">
        <f t="shared" si="19"/>
        <v>24200</v>
      </c>
      <c r="D227" s="31"/>
      <c r="F227" s="35"/>
      <c r="W227" s="21">
        <v>75.900000000000006</v>
      </c>
      <c r="X227" s="21">
        <v>11544</v>
      </c>
      <c r="Y227" s="17">
        <f t="shared" si="20"/>
        <v>50</v>
      </c>
      <c r="Z227" s="25"/>
    </row>
    <row r="228" spans="1:26">
      <c r="A228" s="31">
        <v>11044</v>
      </c>
      <c r="B228" s="31">
        <v>72.900000000000006</v>
      </c>
      <c r="C228" s="31">
        <f t="shared" si="19"/>
        <v>24300</v>
      </c>
      <c r="D228" s="31"/>
      <c r="F228" s="35"/>
      <c r="W228" s="21">
        <v>76.2</v>
      </c>
      <c r="X228" s="21">
        <v>11594</v>
      </c>
      <c r="Y228" s="17">
        <f t="shared" si="20"/>
        <v>50</v>
      </c>
      <c r="Z228" s="25"/>
    </row>
    <row r="229" spans="1:26">
      <c r="A229" s="31">
        <v>11094</v>
      </c>
      <c r="B229" s="31">
        <v>73.2</v>
      </c>
      <c r="C229" s="31">
        <f t="shared" si="19"/>
        <v>24400</v>
      </c>
      <c r="D229" s="31"/>
      <c r="F229" s="35"/>
      <c r="W229" s="21">
        <v>76.5</v>
      </c>
      <c r="X229" s="21">
        <v>11644</v>
      </c>
      <c r="Y229" s="17">
        <f t="shared" si="20"/>
        <v>50</v>
      </c>
      <c r="Z229" s="25"/>
    </row>
    <row r="230" spans="1:26">
      <c r="A230" s="31">
        <v>11144</v>
      </c>
      <c r="B230" s="31">
        <v>73.5</v>
      </c>
      <c r="C230" s="31">
        <f t="shared" si="19"/>
        <v>24500</v>
      </c>
      <c r="D230" s="31"/>
      <c r="F230" s="35"/>
      <c r="W230" s="21">
        <v>76.8</v>
      </c>
      <c r="X230" s="21">
        <v>11694</v>
      </c>
      <c r="Y230" s="17">
        <f t="shared" si="20"/>
        <v>50</v>
      </c>
      <c r="Z230" s="25"/>
    </row>
    <row r="231" spans="1:26">
      <c r="A231" s="31">
        <v>11194</v>
      </c>
      <c r="B231" s="31">
        <v>73.8</v>
      </c>
      <c r="C231" s="31">
        <f t="shared" si="19"/>
        <v>24600</v>
      </c>
      <c r="D231" s="31"/>
      <c r="F231" s="35"/>
      <c r="W231" s="21">
        <v>77.099999999999994</v>
      </c>
      <c r="X231" s="21">
        <v>11744</v>
      </c>
      <c r="Y231" s="17">
        <f t="shared" si="20"/>
        <v>50</v>
      </c>
      <c r="Z231" s="25"/>
    </row>
    <row r="232" spans="1:26">
      <c r="A232" s="31">
        <v>11244</v>
      </c>
      <c r="B232" s="31">
        <v>74.099999999999994</v>
      </c>
      <c r="C232" s="31">
        <f t="shared" si="19"/>
        <v>24700</v>
      </c>
      <c r="D232" s="31"/>
      <c r="F232" s="35"/>
      <c r="W232" s="21">
        <v>77.400000000000006</v>
      </c>
      <c r="X232" s="21">
        <v>11794</v>
      </c>
      <c r="Y232" s="17">
        <f t="shared" si="20"/>
        <v>50</v>
      </c>
      <c r="Z232" s="25"/>
    </row>
    <row r="233" spans="1:26">
      <c r="A233" s="31">
        <v>11294</v>
      </c>
      <c r="B233" s="31">
        <v>74.400000000000006</v>
      </c>
      <c r="C233" s="31">
        <f t="shared" si="19"/>
        <v>24800</v>
      </c>
      <c r="D233" s="31"/>
      <c r="F233" s="35"/>
      <c r="W233" s="21">
        <v>77.7</v>
      </c>
      <c r="X233" s="21">
        <v>11844</v>
      </c>
      <c r="Y233" s="17">
        <f t="shared" si="20"/>
        <v>50</v>
      </c>
      <c r="Z233" s="25"/>
    </row>
    <row r="234" spans="1:26">
      <c r="A234" s="31">
        <v>11344</v>
      </c>
      <c r="B234" s="31">
        <v>74.7</v>
      </c>
      <c r="C234" s="31">
        <f t="shared" si="19"/>
        <v>24900</v>
      </c>
      <c r="D234" s="31"/>
      <c r="F234" s="35"/>
      <c r="W234" s="21">
        <v>78</v>
      </c>
      <c r="X234" s="21">
        <v>11894</v>
      </c>
      <c r="Y234" s="17">
        <f t="shared" si="20"/>
        <v>50</v>
      </c>
      <c r="Z234" s="25"/>
    </row>
    <row r="235" spans="1:26">
      <c r="A235" s="31">
        <v>11394</v>
      </c>
      <c r="B235" s="31">
        <v>75</v>
      </c>
      <c r="C235" s="31">
        <f t="shared" si="19"/>
        <v>25000</v>
      </c>
      <c r="D235" s="31"/>
      <c r="F235" s="35"/>
      <c r="W235" s="21">
        <v>78.3</v>
      </c>
      <c r="X235" s="21">
        <v>11944</v>
      </c>
      <c r="Y235" s="17">
        <f t="shared" si="20"/>
        <v>50</v>
      </c>
      <c r="Z235" s="25"/>
    </row>
    <row r="236" spans="1:26">
      <c r="A236" s="31">
        <v>11444</v>
      </c>
      <c r="B236" s="31">
        <v>75.3</v>
      </c>
      <c r="C236" s="31">
        <f t="shared" si="19"/>
        <v>25100</v>
      </c>
      <c r="D236" s="31"/>
      <c r="F236" s="35"/>
      <c r="W236" s="21">
        <v>78.599999999999994</v>
      </c>
      <c r="X236" s="21">
        <v>11994</v>
      </c>
      <c r="Y236" s="17">
        <f t="shared" si="20"/>
        <v>50</v>
      </c>
      <c r="Z236" s="25"/>
    </row>
    <row r="237" spans="1:26">
      <c r="A237" s="31">
        <v>11494</v>
      </c>
      <c r="B237" s="31">
        <v>75.599999999999994</v>
      </c>
      <c r="C237" s="31">
        <f t="shared" si="19"/>
        <v>25200</v>
      </c>
      <c r="D237" s="31"/>
      <c r="F237" s="35"/>
      <c r="W237" s="21">
        <v>78.900000000000006</v>
      </c>
      <c r="X237" s="21">
        <v>12044</v>
      </c>
      <c r="Y237" s="17">
        <f t="shared" si="20"/>
        <v>50</v>
      </c>
      <c r="Z237" s="25"/>
    </row>
    <row r="238" spans="1:26">
      <c r="A238" s="31">
        <v>11544</v>
      </c>
      <c r="B238" s="31">
        <v>75.900000000000006</v>
      </c>
      <c r="C238" s="31">
        <f t="shared" si="19"/>
        <v>25300</v>
      </c>
      <c r="D238" s="31"/>
      <c r="F238" s="35"/>
      <c r="W238" s="21">
        <v>79.2</v>
      </c>
      <c r="X238" s="21">
        <v>12094</v>
      </c>
      <c r="Y238" s="17">
        <f t="shared" si="20"/>
        <v>50</v>
      </c>
      <c r="Z238" s="25"/>
    </row>
    <row r="239" spans="1:26">
      <c r="A239" s="31">
        <v>11594</v>
      </c>
      <c r="B239" s="31">
        <v>76.2</v>
      </c>
      <c r="C239" s="31">
        <f t="shared" si="19"/>
        <v>25400</v>
      </c>
      <c r="D239" s="31"/>
      <c r="F239" s="35"/>
      <c r="W239" s="21">
        <v>79.5</v>
      </c>
      <c r="X239" s="21">
        <v>12144</v>
      </c>
      <c r="Y239" s="17">
        <f t="shared" si="20"/>
        <v>50</v>
      </c>
      <c r="Z239" s="25"/>
    </row>
    <row r="240" spans="1:26">
      <c r="A240" s="31">
        <v>11644</v>
      </c>
      <c r="B240" s="31">
        <v>76.5</v>
      </c>
      <c r="C240" s="31">
        <f t="shared" si="19"/>
        <v>25500</v>
      </c>
      <c r="D240" s="31"/>
      <c r="F240" s="35"/>
      <c r="W240" s="21">
        <v>79.8</v>
      </c>
      <c r="X240" s="21">
        <v>12194</v>
      </c>
      <c r="Y240" s="17">
        <f t="shared" si="20"/>
        <v>50</v>
      </c>
      <c r="Z240" s="25"/>
    </row>
    <row r="241" spans="1:26">
      <c r="A241" s="31">
        <v>11694</v>
      </c>
      <c r="B241" s="31">
        <v>76.8</v>
      </c>
      <c r="C241" s="31">
        <f t="shared" si="19"/>
        <v>25600</v>
      </c>
      <c r="D241" s="31"/>
      <c r="F241" s="35"/>
      <c r="W241" s="21">
        <v>80.099999999999994</v>
      </c>
      <c r="X241" s="21">
        <v>12244</v>
      </c>
      <c r="Y241" s="17">
        <f t="shared" si="20"/>
        <v>50</v>
      </c>
      <c r="Z241" s="25"/>
    </row>
    <row r="242" spans="1:26">
      <c r="A242" s="31">
        <v>11744</v>
      </c>
      <c r="B242" s="31">
        <v>77.099999999999994</v>
      </c>
      <c r="C242" s="31">
        <f t="shared" si="19"/>
        <v>25700</v>
      </c>
      <c r="D242" s="31"/>
      <c r="F242" s="35"/>
      <c r="W242" s="21">
        <v>80.400000000000006</v>
      </c>
      <c r="X242" s="21">
        <v>12294</v>
      </c>
      <c r="Y242" s="17">
        <f t="shared" si="20"/>
        <v>50</v>
      </c>
      <c r="Z242" s="25"/>
    </row>
    <row r="243" spans="1:26">
      <c r="A243" s="31">
        <v>11794</v>
      </c>
      <c r="B243" s="31">
        <v>77.400000000000006</v>
      </c>
      <c r="C243" s="31">
        <f t="shared" si="19"/>
        <v>25800</v>
      </c>
      <c r="D243" s="31"/>
      <c r="F243" s="35"/>
      <c r="W243" s="21">
        <v>80.7</v>
      </c>
      <c r="X243" s="21">
        <v>12344</v>
      </c>
      <c r="Y243" s="17">
        <f t="shared" si="20"/>
        <v>50</v>
      </c>
      <c r="Z243" s="25"/>
    </row>
    <row r="244" spans="1:26">
      <c r="A244" s="31">
        <v>11844</v>
      </c>
      <c r="B244" s="31">
        <v>77.7</v>
      </c>
      <c r="C244" s="31">
        <f t="shared" si="19"/>
        <v>25900</v>
      </c>
      <c r="D244" s="31"/>
      <c r="F244" s="35"/>
      <c r="W244" s="21">
        <v>81</v>
      </c>
      <c r="X244" s="21">
        <v>12394</v>
      </c>
      <c r="Y244" s="17">
        <f t="shared" si="20"/>
        <v>50</v>
      </c>
      <c r="Z244" s="25"/>
    </row>
    <row r="245" spans="1:26">
      <c r="A245" s="31">
        <v>11894</v>
      </c>
      <c r="B245" s="31">
        <v>78</v>
      </c>
      <c r="C245" s="31">
        <f t="shared" si="19"/>
        <v>26000</v>
      </c>
      <c r="D245" s="31"/>
      <c r="F245" s="35"/>
      <c r="W245" s="21">
        <v>81.3</v>
      </c>
      <c r="X245" s="21">
        <v>12444</v>
      </c>
      <c r="Y245" s="17">
        <f t="shared" si="20"/>
        <v>50</v>
      </c>
      <c r="Z245" s="25"/>
    </row>
    <row r="246" spans="1:26">
      <c r="A246" s="31">
        <v>11944</v>
      </c>
      <c r="B246" s="31">
        <v>78.3</v>
      </c>
      <c r="C246" s="31">
        <f t="shared" si="19"/>
        <v>26100</v>
      </c>
      <c r="D246" s="31"/>
      <c r="F246" s="35"/>
      <c r="W246" s="21">
        <v>81.599999999999994</v>
      </c>
      <c r="X246" s="21">
        <v>12494</v>
      </c>
      <c r="Y246" s="17">
        <f t="shared" si="20"/>
        <v>50</v>
      </c>
      <c r="Z246" s="25"/>
    </row>
    <row r="247" spans="1:26">
      <c r="A247" s="31">
        <v>11994</v>
      </c>
      <c r="B247" s="31">
        <v>78.599999999999994</v>
      </c>
      <c r="C247" s="31">
        <f t="shared" si="19"/>
        <v>26200</v>
      </c>
      <c r="D247" s="31"/>
      <c r="F247" s="35"/>
      <c r="W247" s="21">
        <v>81.900000000000006</v>
      </c>
      <c r="X247" s="21">
        <v>12544</v>
      </c>
      <c r="Y247" s="17">
        <f t="shared" si="20"/>
        <v>50</v>
      </c>
      <c r="Z247" s="25"/>
    </row>
    <row r="248" spans="1:26">
      <c r="A248" s="31">
        <v>12044</v>
      </c>
      <c r="B248" s="31">
        <v>78.900000000000006</v>
      </c>
      <c r="C248" s="31">
        <f t="shared" si="19"/>
        <v>26300</v>
      </c>
      <c r="D248" s="31"/>
      <c r="F248" s="35"/>
      <c r="W248" s="21">
        <v>82.2</v>
      </c>
      <c r="X248" s="21">
        <v>12594</v>
      </c>
      <c r="Y248" s="17">
        <f t="shared" si="20"/>
        <v>50</v>
      </c>
      <c r="Z248" s="25"/>
    </row>
    <row r="249" spans="1:26">
      <c r="A249" s="31">
        <v>12094</v>
      </c>
      <c r="B249" s="31">
        <v>79.2</v>
      </c>
      <c r="C249" s="31">
        <f t="shared" si="19"/>
        <v>26400</v>
      </c>
      <c r="D249" s="31"/>
      <c r="F249" s="35"/>
      <c r="W249" s="21">
        <v>82.5</v>
      </c>
      <c r="X249" s="21">
        <v>12644</v>
      </c>
      <c r="Y249" s="17">
        <f t="shared" si="20"/>
        <v>50</v>
      </c>
      <c r="Z249" s="25"/>
    </row>
    <row r="250" spans="1:26">
      <c r="A250" s="31">
        <v>12144</v>
      </c>
      <c r="B250" s="31">
        <v>79.5</v>
      </c>
      <c r="C250" s="31">
        <f t="shared" si="19"/>
        <v>26500</v>
      </c>
      <c r="D250" s="31"/>
      <c r="F250" s="35"/>
      <c r="W250" s="21">
        <v>82.8</v>
      </c>
      <c r="X250" s="21">
        <v>12694</v>
      </c>
      <c r="Y250" s="17">
        <f t="shared" si="20"/>
        <v>50</v>
      </c>
      <c r="Z250" s="25"/>
    </row>
    <row r="251" spans="1:26">
      <c r="A251" s="31">
        <v>12194</v>
      </c>
      <c r="B251" s="31">
        <v>79.8</v>
      </c>
      <c r="C251" s="31">
        <f t="shared" si="19"/>
        <v>26600</v>
      </c>
      <c r="D251" s="31"/>
      <c r="F251" s="35"/>
      <c r="W251" s="21">
        <v>83.1</v>
      </c>
      <c r="X251" s="21">
        <v>12744</v>
      </c>
      <c r="Y251" s="17">
        <f t="shared" si="20"/>
        <v>50</v>
      </c>
      <c r="Z251" s="25"/>
    </row>
    <row r="252" spans="1:26">
      <c r="A252" s="31">
        <v>12244</v>
      </c>
      <c r="B252" s="31">
        <v>80.099999999999994</v>
      </c>
      <c r="C252" s="31">
        <f t="shared" si="19"/>
        <v>26700</v>
      </c>
      <c r="D252" s="31"/>
      <c r="F252" s="35"/>
      <c r="W252" s="21">
        <v>83.4</v>
      </c>
      <c r="X252" s="21">
        <v>12794</v>
      </c>
      <c r="Y252" s="17">
        <f t="shared" si="20"/>
        <v>50</v>
      </c>
      <c r="Z252" s="25"/>
    </row>
    <row r="253" spans="1:26">
      <c r="A253" s="31">
        <v>12294</v>
      </c>
      <c r="B253" s="31">
        <v>80.400000000000006</v>
      </c>
      <c r="C253" s="31">
        <f t="shared" si="19"/>
        <v>26800</v>
      </c>
      <c r="D253" s="31"/>
      <c r="F253" s="35"/>
      <c r="W253" s="21">
        <v>83.7</v>
      </c>
      <c r="X253" s="21">
        <v>12844</v>
      </c>
      <c r="Y253" s="17">
        <f t="shared" si="20"/>
        <v>50</v>
      </c>
      <c r="Z253" s="25"/>
    </row>
    <row r="254" spans="1:26">
      <c r="A254" s="31">
        <v>12344</v>
      </c>
      <c r="B254" s="31">
        <v>80.7</v>
      </c>
      <c r="C254" s="31">
        <f t="shared" si="19"/>
        <v>26900</v>
      </c>
      <c r="D254" s="31"/>
      <c r="F254" s="35"/>
      <c r="W254" s="21">
        <v>84</v>
      </c>
      <c r="X254" s="21">
        <v>12894</v>
      </c>
      <c r="Y254" s="17">
        <f t="shared" si="20"/>
        <v>50</v>
      </c>
      <c r="Z254" s="25"/>
    </row>
    <row r="255" spans="1:26">
      <c r="A255" s="31">
        <v>12394</v>
      </c>
      <c r="B255" s="31">
        <v>81</v>
      </c>
      <c r="C255" s="31">
        <f t="shared" si="19"/>
        <v>27000</v>
      </c>
      <c r="D255" s="31"/>
      <c r="F255" s="35"/>
      <c r="W255" s="21">
        <v>84.3</v>
      </c>
      <c r="X255" s="21">
        <v>12944</v>
      </c>
      <c r="Y255" s="17">
        <f t="shared" si="20"/>
        <v>50</v>
      </c>
      <c r="Z255" s="25"/>
    </row>
    <row r="256" spans="1:26">
      <c r="A256" s="31">
        <v>12444</v>
      </c>
      <c r="B256" s="31">
        <v>81.3</v>
      </c>
      <c r="C256" s="31">
        <f t="shared" si="19"/>
        <v>27100</v>
      </c>
      <c r="D256" s="31"/>
      <c r="F256" s="35"/>
      <c r="W256" s="21">
        <v>84.6</v>
      </c>
      <c r="X256" s="21">
        <v>12994</v>
      </c>
      <c r="Y256" s="17">
        <f t="shared" si="20"/>
        <v>50</v>
      </c>
      <c r="Z256" s="25"/>
    </row>
    <row r="257" spans="1:26">
      <c r="A257" s="31">
        <v>12494</v>
      </c>
      <c r="B257" s="31">
        <v>81.599999999999994</v>
      </c>
      <c r="C257" s="31">
        <f t="shared" si="19"/>
        <v>27200</v>
      </c>
      <c r="D257" s="31"/>
      <c r="F257" s="35"/>
      <c r="W257" s="21">
        <v>84.9</v>
      </c>
      <c r="X257" s="21">
        <v>13044</v>
      </c>
      <c r="Y257" s="17">
        <f t="shared" si="20"/>
        <v>50</v>
      </c>
      <c r="Z257" s="25"/>
    </row>
    <row r="258" spans="1:26">
      <c r="A258" s="31">
        <v>12544</v>
      </c>
      <c r="B258" s="31">
        <v>81.900000000000006</v>
      </c>
      <c r="C258" s="31">
        <f t="shared" ref="C258:C321" si="21">INDEX(farm_v,MATCH(A258,farm_k))</f>
        <v>27300</v>
      </c>
      <c r="D258" s="31"/>
      <c r="F258" s="35"/>
      <c r="W258" s="21">
        <v>85.2</v>
      </c>
      <c r="X258" s="21">
        <v>13094</v>
      </c>
      <c r="Y258" s="17">
        <f t="shared" si="20"/>
        <v>50</v>
      </c>
      <c r="Z258" s="25"/>
    </row>
    <row r="259" spans="1:26">
      <c r="A259" s="31">
        <v>12594</v>
      </c>
      <c r="B259" s="31">
        <v>82.2</v>
      </c>
      <c r="C259" s="31">
        <f t="shared" si="21"/>
        <v>27400</v>
      </c>
      <c r="D259" s="31"/>
      <c r="F259" s="35"/>
      <c r="W259" s="21">
        <v>85.5</v>
      </c>
      <c r="X259" s="21">
        <v>13144</v>
      </c>
      <c r="Y259" s="17">
        <f t="shared" si="20"/>
        <v>50</v>
      </c>
      <c r="Z259" s="25"/>
    </row>
    <row r="260" spans="1:26">
      <c r="A260" s="31">
        <v>12644</v>
      </c>
      <c r="B260" s="31">
        <v>82.5</v>
      </c>
      <c r="C260" s="31">
        <f t="shared" si="21"/>
        <v>27500</v>
      </c>
      <c r="D260" s="31"/>
      <c r="F260" s="35"/>
      <c r="W260" s="21">
        <v>85.8</v>
      </c>
      <c r="X260" s="21">
        <v>13194</v>
      </c>
      <c r="Y260" s="17">
        <f t="shared" ref="Y260:Y323" si="22">X261-X260</f>
        <v>50</v>
      </c>
      <c r="Z260" s="25"/>
    </row>
    <row r="261" spans="1:26">
      <c r="A261" s="31">
        <v>12694</v>
      </c>
      <c r="B261" s="31">
        <v>82.8</v>
      </c>
      <c r="C261" s="31">
        <f t="shared" si="21"/>
        <v>27600</v>
      </c>
      <c r="D261" s="31"/>
      <c r="F261" s="35"/>
      <c r="W261" s="21">
        <v>86.1</v>
      </c>
      <c r="X261" s="21">
        <v>13244</v>
      </c>
      <c r="Y261" s="17">
        <f t="shared" si="22"/>
        <v>50</v>
      </c>
      <c r="Z261" s="25"/>
    </row>
    <row r="262" spans="1:26">
      <c r="A262" s="31">
        <v>12744</v>
      </c>
      <c r="B262" s="31">
        <v>83.1</v>
      </c>
      <c r="C262" s="31">
        <f t="shared" si="21"/>
        <v>27700</v>
      </c>
      <c r="D262" s="31"/>
      <c r="F262" s="35"/>
      <c r="W262" s="21">
        <v>86.4</v>
      </c>
      <c r="X262" s="21">
        <v>13294</v>
      </c>
      <c r="Y262" s="17">
        <f t="shared" si="22"/>
        <v>50</v>
      </c>
      <c r="Z262" s="25"/>
    </row>
    <row r="263" spans="1:26">
      <c r="A263" s="31">
        <v>12794</v>
      </c>
      <c r="B263" s="31">
        <v>83.4</v>
      </c>
      <c r="C263" s="31">
        <f t="shared" si="21"/>
        <v>27800</v>
      </c>
      <c r="D263" s="31"/>
      <c r="F263" s="35"/>
      <c r="W263" s="21">
        <v>86.7</v>
      </c>
      <c r="X263" s="21">
        <v>13344</v>
      </c>
      <c r="Y263" s="17">
        <f t="shared" si="22"/>
        <v>50</v>
      </c>
      <c r="Z263" s="25"/>
    </row>
    <row r="264" spans="1:26">
      <c r="A264" s="31">
        <v>12844</v>
      </c>
      <c r="B264" s="31">
        <v>83.7</v>
      </c>
      <c r="C264" s="31">
        <f t="shared" si="21"/>
        <v>27900</v>
      </c>
      <c r="D264" s="31"/>
      <c r="F264" s="35"/>
      <c r="W264" s="21">
        <v>87</v>
      </c>
      <c r="X264" s="21">
        <v>13394</v>
      </c>
      <c r="Y264" s="17">
        <f t="shared" si="22"/>
        <v>50</v>
      </c>
      <c r="Z264" s="25"/>
    </row>
    <row r="265" spans="1:26">
      <c r="A265" s="31">
        <v>12894</v>
      </c>
      <c r="B265" s="31">
        <v>84</v>
      </c>
      <c r="C265" s="31">
        <f t="shared" si="21"/>
        <v>28000</v>
      </c>
      <c r="D265" s="31"/>
      <c r="F265" s="35"/>
      <c r="W265" s="21">
        <v>87.3</v>
      </c>
      <c r="X265" s="21">
        <v>13444</v>
      </c>
      <c r="Y265" s="17">
        <f t="shared" si="22"/>
        <v>50</v>
      </c>
      <c r="Z265" s="25"/>
    </row>
    <row r="266" spans="1:26">
      <c r="A266" s="31">
        <v>12944</v>
      </c>
      <c r="B266" s="31">
        <v>84.3</v>
      </c>
      <c r="C266" s="31">
        <f t="shared" si="21"/>
        <v>28100</v>
      </c>
      <c r="D266" s="31"/>
      <c r="F266" s="35"/>
      <c r="W266" s="21">
        <v>87.6</v>
      </c>
      <c r="X266" s="21">
        <v>13494</v>
      </c>
      <c r="Y266" s="17">
        <f t="shared" si="22"/>
        <v>50</v>
      </c>
      <c r="Z266" s="25"/>
    </row>
    <row r="267" spans="1:26">
      <c r="A267" s="31">
        <v>12994</v>
      </c>
      <c r="B267" s="31">
        <v>84.6</v>
      </c>
      <c r="C267" s="31">
        <f t="shared" si="21"/>
        <v>28200</v>
      </c>
      <c r="D267" s="31"/>
      <c r="F267" s="35"/>
      <c r="W267" s="21">
        <v>87.9</v>
      </c>
      <c r="X267" s="21">
        <v>13544</v>
      </c>
      <c r="Y267" s="17">
        <f t="shared" si="22"/>
        <v>50</v>
      </c>
      <c r="Z267" s="25"/>
    </row>
    <row r="268" spans="1:26">
      <c r="A268" s="31">
        <v>13044</v>
      </c>
      <c r="B268" s="31">
        <v>84.9</v>
      </c>
      <c r="C268" s="31">
        <f t="shared" si="21"/>
        <v>28300</v>
      </c>
      <c r="D268" s="31"/>
      <c r="F268" s="35"/>
      <c r="W268" s="21">
        <v>88.2</v>
      </c>
      <c r="X268" s="21">
        <v>13594</v>
      </c>
      <c r="Y268" s="17">
        <f t="shared" si="22"/>
        <v>50</v>
      </c>
      <c r="Z268" s="25"/>
    </row>
    <row r="269" spans="1:26">
      <c r="A269" s="31">
        <v>13094</v>
      </c>
      <c r="B269" s="31">
        <v>85.2</v>
      </c>
      <c r="C269" s="31">
        <f t="shared" si="21"/>
        <v>28400</v>
      </c>
      <c r="D269" s="31"/>
      <c r="F269" s="35"/>
      <c r="W269" s="21">
        <v>88.5</v>
      </c>
      <c r="X269" s="21">
        <v>13644</v>
      </c>
      <c r="Y269" s="17">
        <f t="shared" si="22"/>
        <v>50</v>
      </c>
      <c r="Z269" s="25"/>
    </row>
    <row r="270" spans="1:26">
      <c r="A270" s="31">
        <v>13144</v>
      </c>
      <c r="B270" s="31">
        <v>85.5</v>
      </c>
      <c r="C270" s="31">
        <f t="shared" si="21"/>
        <v>28500</v>
      </c>
      <c r="D270" s="31"/>
      <c r="F270" s="35"/>
      <c r="W270" s="21">
        <v>88.8</v>
      </c>
      <c r="X270" s="21">
        <v>13694</v>
      </c>
      <c r="Y270" s="17">
        <f t="shared" si="22"/>
        <v>50</v>
      </c>
      <c r="Z270" s="25"/>
    </row>
    <row r="271" spans="1:26">
      <c r="A271" s="31">
        <v>13194</v>
      </c>
      <c r="B271" s="31">
        <v>85.8</v>
      </c>
      <c r="C271" s="31">
        <f t="shared" si="21"/>
        <v>28600</v>
      </c>
      <c r="D271" s="31"/>
      <c r="F271" s="35"/>
      <c r="W271" s="21">
        <v>89.1</v>
      </c>
      <c r="X271" s="21">
        <v>13744</v>
      </c>
      <c r="Y271" s="17">
        <f t="shared" si="22"/>
        <v>50</v>
      </c>
      <c r="Z271" s="25"/>
    </row>
    <row r="272" spans="1:26">
      <c r="A272" s="31">
        <v>13244</v>
      </c>
      <c r="B272" s="31">
        <v>86.1</v>
      </c>
      <c r="C272" s="31">
        <f t="shared" si="21"/>
        <v>28700</v>
      </c>
      <c r="D272" s="31"/>
      <c r="F272" s="35"/>
      <c r="W272" s="21">
        <v>89.4</v>
      </c>
      <c r="X272" s="21">
        <v>13794</v>
      </c>
      <c r="Y272" s="17">
        <f t="shared" si="22"/>
        <v>50</v>
      </c>
      <c r="Z272" s="25"/>
    </row>
    <row r="273" spans="1:26">
      <c r="A273" s="31">
        <v>13294</v>
      </c>
      <c r="B273" s="31">
        <v>86.4</v>
      </c>
      <c r="C273" s="31">
        <f t="shared" si="21"/>
        <v>28800</v>
      </c>
      <c r="D273" s="31"/>
      <c r="F273" s="35"/>
      <c r="W273" s="21">
        <v>89.7</v>
      </c>
      <c r="X273" s="21">
        <v>13844</v>
      </c>
      <c r="Y273" s="17">
        <f t="shared" si="22"/>
        <v>50</v>
      </c>
      <c r="Z273" s="25"/>
    </row>
    <row r="274" spans="1:26">
      <c r="A274" s="31">
        <v>13344</v>
      </c>
      <c r="B274" s="31">
        <v>86.7</v>
      </c>
      <c r="C274" s="31">
        <f t="shared" si="21"/>
        <v>28900</v>
      </c>
      <c r="D274" s="31"/>
      <c r="F274" s="35"/>
      <c r="W274" s="21">
        <v>90</v>
      </c>
      <c r="X274" s="21">
        <v>13894</v>
      </c>
      <c r="Y274" s="17">
        <f t="shared" si="22"/>
        <v>50</v>
      </c>
      <c r="Z274" s="25"/>
    </row>
    <row r="275" spans="1:26">
      <c r="A275" s="31">
        <v>13394</v>
      </c>
      <c r="B275" s="31">
        <v>87</v>
      </c>
      <c r="C275" s="31">
        <f t="shared" si="21"/>
        <v>29000</v>
      </c>
      <c r="D275" s="31"/>
      <c r="F275" s="35"/>
      <c r="W275" s="21">
        <v>90.3</v>
      </c>
      <c r="X275" s="21">
        <v>13944</v>
      </c>
      <c r="Y275" s="17">
        <f t="shared" si="22"/>
        <v>50</v>
      </c>
      <c r="Z275" s="25"/>
    </row>
    <row r="276" spans="1:26">
      <c r="A276" s="31">
        <v>13444</v>
      </c>
      <c r="B276" s="31">
        <v>87.3</v>
      </c>
      <c r="C276" s="31">
        <f t="shared" si="21"/>
        <v>29100</v>
      </c>
      <c r="D276" s="31"/>
      <c r="F276" s="35"/>
      <c r="W276" s="21">
        <v>90.6</v>
      </c>
      <c r="X276" s="21">
        <v>13994</v>
      </c>
      <c r="Y276" s="17">
        <f t="shared" si="22"/>
        <v>50</v>
      </c>
      <c r="Z276" s="25"/>
    </row>
    <row r="277" spans="1:26">
      <c r="A277" s="31">
        <v>13494</v>
      </c>
      <c r="B277" s="31">
        <v>87.6</v>
      </c>
      <c r="C277" s="31">
        <f t="shared" si="21"/>
        <v>29200</v>
      </c>
      <c r="D277" s="31"/>
      <c r="F277" s="35"/>
      <c r="W277" s="21">
        <v>90.9</v>
      </c>
      <c r="X277" s="21">
        <v>14044</v>
      </c>
      <c r="Y277" s="17">
        <f t="shared" si="22"/>
        <v>50</v>
      </c>
      <c r="Z277" s="25"/>
    </row>
    <row r="278" spans="1:26">
      <c r="A278" s="31">
        <v>13544</v>
      </c>
      <c r="B278" s="31">
        <v>87.9</v>
      </c>
      <c r="C278" s="31">
        <f t="shared" si="21"/>
        <v>29300</v>
      </c>
      <c r="D278" s="31"/>
      <c r="F278" s="35"/>
      <c r="W278" s="21">
        <v>91.2</v>
      </c>
      <c r="X278" s="21">
        <v>14094</v>
      </c>
      <c r="Y278" s="17">
        <f t="shared" si="22"/>
        <v>50</v>
      </c>
      <c r="Z278" s="25"/>
    </row>
    <row r="279" spans="1:26">
      <c r="A279" s="31">
        <v>13594</v>
      </c>
      <c r="B279" s="31">
        <v>88.2</v>
      </c>
      <c r="C279" s="31">
        <f t="shared" si="21"/>
        <v>29400</v>
      </c>
      <c r="D279" s="31"/>
      <c r="F279" s="35"/>
      <c r="W279" s="21">
        <v>91.5</v>
      </c>
      <c r="X279" s="21">
        <v>14144</v>
      </c>
      <c r="Y279" s="17">
        <f t="shared" si="22"/>
        <v>50</v>
      </c>
      <c r="Z279" s="25"/>
    </row>
    <row r="280" spans="1:26">
      <c r="A280" s="31">
        <v>13644</v>
      </c>
      <c r="B280" s="31">
        <v>88.5</v>
      </c>
      <c r="C280" s="31">
        <f t="shared" si="21"/>
        <v>29500</v>
      </c>
      <c r="D280" s="31"/>
      <c r="F280" s="35"/>
      <c r="W280" s="21">
        <v>91.8</v>
      </c>
      <c r="X280" s="21">
        <v>14194</v>
      </c>
      <c r="Y280" s="17">
        <f t="shared" si="22"/>
        <v>50</v>
      </c>
      <c r="Z280" s="25"/>
    </row>
    <row r="281" spans="1:26">
      <c r="A281" s="31">
        <v>13694</v>
      </c>
      <c r="B281" s="31">
        <v>88.8</v>
      </c>
      <c r="C281" s="31">
        <f t="shared" si="21"/>
        <v>29600</v>
      </c>
      <c r="D281" s="31"/>
      <c r="F281" s="35"/>
      <c r="W281" s="21">
        <v>92.1</v>
      </c>
      <c r="X281" s="21">
        <v>14244</v>
      </c>
      <c r="Y281" s="17">
        <f t="shared" si="22"/>
        <v>50</v>
      </c>
      <c r="Z281" s="25"/>
    </row>
    <row r="282" spans="1:26">
      <c r="A282" s="31">
        <v>13744</v>
      </c>
      <c r="B282" s="31">
        <v>89.1</v>
      </c>
      <c r="C282" s="31">
        <f t="shared" si="21"/>
        <v>29700</v>
      </c>
      <c r="D282" s="31"/>
      <c r="F282" s="35"/>
      <c r="W282" s="21">
        <v>92.4</v>
      </c>
      <c r="X282" s="21">
        <v>14294</v>
      </c>
      <c r="Y282" s="17">
        <f t="shared" si="22"/>
        <v>50</v>
      </c>
      <c r="Z282" s="25"/>
    </row>
    <row r="283" spans="1:26">
      <c r="A283" s="31">
        <v>13794</v>
      </c>
      <c r="B283" s="31">
        <v>89.4</v>
      </c>
      <c r="C283" s="31">
        <f t="shared" si="21"/>
        <v>29800</v>
      </c>
      <c r="D283" s="31"/>
      <c r="F283" s="35"/>
      <c r="W283" s="21">
        <v>92.7</v>
      </c>
      <c r="X283" s="21">
        <v>14344</v>
      </c>
      <c r="Y283" s="17">
        <f t="shared" si="22"/>
        <v>50</v>
      </c>
      <c r="Z283" s="25"/>
    </row>
    <row r="284" spans="1:26">
      <c r="A284" s="31">
        <v>13844</v>
      </c>
      <c r="B284" s="31">
        <v>89.7</v>
      </c>
      <c r="C284" s="31">
        <f t="shared" si="21"/>
        <v>29900</v>
      </c>
      <c r="D284" s="31"/>
      <c r="F284" s="35"/>
      <c r="W284" s="21">
        <v>93</v>
      </c>
      <c r="X284" s="21">
        <v>14394</v>
      </c>
      <c r="Y284" s="17">
        <f t="shared" si="22"/>
        <v>50</v>
      </c>
      <c r="Z284" s="25"/>
    </row>
    <row r="285" spans="1:26">
      <c r="A285" s="31">
        <v>13894</v>
      </c>
      <c r="B285" s="31">
        <v>90</v>
      </c>
      <c r="C285" s="31">
        <f t="shared" si="21"/>
        <v>30000</v>
      </c>
      <c r="D285" s="31"/>
      <c r="F285" s="35"/>
      <c r="W285" s="21">
        <v>93.3</v>
      </c>
      <c r="X285" s="21">
        <v>14444</v>
      </c>
      <c r="Y285" s="17">
        <f t="shared" si="22"/>
        <v>50</v>
      </c>
      <c r="Z285" s="25"/>
    </row>
    <row r="286" spans="1:26">
      <c r="A286" s="31">
        <v>13944</v>
      </c>
      <c r="B286" s="31">
        <v>90.3</v>
      </c>
      <c r="C286" s="31">
        <f t="shared" si="21"/>
        <v>30100</v>
      </c>
      <c r="D286" s="31"/>
      <c r="F286" s="35"/>
      <c r="W286" s="21">
        <v>93.6</v>
      </c>
      <c r="X286" s="21">
        <v>14494</v>
      </c>
      <c r="Y286" s="17">
        <f t="shared" si="22"/>
        <v>50</v>
      </c>
      <c r="Z286" s="25"/>
    </row>
    <row r="287" spans="1:26">
      <c r="A287" s="31">
        <v>13994</v>
      </c>
      <c r="B287" s="31">
        <v>90.6</v>
      </c>
      <c r="C287" s="31">
        <f t="shared" si="21"/>
        <v>30200</v>
      </c>
      <c r="D287" s="31"/>
      <c r="F287" s="35"/>
      <c r="W287" s="21">
        <v>93.9</v>
      </c>
      <c r="X287" s="21">
        <v>14544</v>
      </c>
      <c r="Y287" s="17">
        <f t="shared" si="22"/>
        <v>50</v>
      </c>
      <c r="Z287" s="25"/>
    </row>
    <row r="288" spans="1:26">
      <c r="A288" s="31">
        <v>14044</v>
      </c>
      <c r="B288" s="31">
        <v>90.9</v>
      </c>
      <c r="C288" s="31">
        <f t="shared" si="21"/>
        <v>30300</v>
      </c>
      <c r="D288" s="31"/>
      <c r="F288" s="35"/>
      <c r="W288" s="21">
        <v>94.2</v>
      </c>
      <c r="X288" s="21">
        <v>14594</v>
      </c>
      <c r="Y288" s="17">
        <f t="shared" si="22"/>
        <v>50</v>
      </c>
      <c r="Z288" s="25"/>
    </row>
    <row r="289" spans="1:26">
      <c r="A289" s="31">
        <v>14094</v>
      </c>
      <c r="B289" s="31">
        <v>91.2</v>
      </c>
      <c r="C289" s="31">
        <f t="shared" si="21"/>
        <v>30400</v>
      </c>
      <c r="D289" s="31"/>
      <c r="F289" s="35"/>
      <c r="W289" s="21">
        <v>94.5</v>
      </c>
      <c r="X289" s="21">
        <v>14644</v>
      </c>
      <c r="Y289" s="17">
        <f t="shared" si="22"/>
        <v>50</v>
      </c>
      <c r="Z289" s="25"/>
    </row>
    <row r="290" spans="1:26">
      <c r="A290" s="31">
        <v>14144</v>
      </c>
      <c r="B290" s="31">
        <v>91.5</v>
      </c>
      <c r="C290" s="31">
        <f t="shared" si="21"/>
        <v>30500</v>
      </c>
      <c r="D290" s="31"/>
      <c r="F290" s="35"/>
      <c r="W290" s="21">
        <v>94.8</v>
      </c>
      <c r="X290" s="21">
        <v>14694</v>
      </c>
      <c r="Y290" s="17">
        <f t="shared" si="22"/>
        <v>50</v>
      </c>
      <c r="Z290" s="25"/>
    </row>
    <row r="291" spans="1:26">
      <c r="A291" s="31">
        <v>14194</v>
      </c>
      <c r="B291" s="31">
        <v>91.8</v>
      </c>
      <c r="C291" s="31">
        <f t="shared" si="21"/>
        <v>30600</v>
      </c>
      <c r="D291" s="31"/>
      <c r="F291" s="35"/>
      <c r="W291" s="21">
        <v>95.1</v>
      </c>
      <c r="X291" s="21">
        <v>14744</v>
      </c>
      <c r="Y291" s="17">
        <f t="shared" si="22"/>
        <v>50</v>
      </c>
      <c r="Z291" s="25"/>
    </row>
    <row r="292" spans="1:26">
      <c r="A292" s="31">
        <v>14244</v>
      </c>
      <c r="B292" s="31">
        <v>92.1</v>
      </c>
      <c r="C292" s="31">
        <f t="shared" si="21"/>
        <v>30700</v>
      </c>
      <c r="D292" s="31"/>
      <c r="F292" s="35"/>
      <c r="W292" s="21">
        <v>95.4</v>
      </c>
      <c r="X292" s="21">
        <v>14794</v>
      </c>
      <c r="Y292" s="17">
        <f t="shared" si="22"/>
        <v>50</v>
      </c>
      <c r="Z292" s="25"/>
    </row>
    <row r="293" spans="1:26">
      <c r="A293" s="31">
        <v>14294</v>
      </c>
      <c r="B293" s="31">
        <v>92.4</v>
      </c>
      <c r="C293" s="31">
        <f t="shared" si="21"/>
        <v>30800</v>
      </c>
      <c r="D293" s="31"/>
      <c r="F293" s="35"/>
      <c r="W293" s="21">
        <v>95.7</v>
      </c>
      <c r="X293" s="21">
        <v>14844</v>
      </c>
      <c r="Y293" s="17">
        <f t="shared" si="22"/>
        <v>50</v>
      </c>
      <c r="Z293" s="25"/>
    </row>
    <row r="294" spans="1:26">
      <c r="A294" s="31">
        <v>14344</v>
      </c>
      <c r="B294" s="31">
        <v>92.7</v>
      </c>
      <c r="C294" s="31">
        <f t="shared" si="21"/>
        <v>30900</v>
      </c>
      <c r="D294" s="31"/>
      <c r="F294" s="35"/>
      <c r="W294" s="21">
        <v>96</v>
      </c>
      <c r="X294" s="21">
        <v>14894</v>
      </c>
      <c r="Y294" s="17">
        <f t="shared" si="22"/>
        <v>50</v>
      </c>
      <c r="Z294" s="25"/>
    </row>
    <row r="295" spans="1:26">
      <c r="A295" s="31">
        <v>14394</v>
      </c>
      <c r="B295" s="31">
        <v>93</v>
      </c>
      <c r="C295" s="31">
        <f t="shared" si="21"/>
        <v>31000</v>
      </c>
      <c r="D295" s="31"/>
      <c r="F295" s="35"/>
      <c r="W295" s="21">
        <v>96.3</v>
      </c>
      <c r="X295" s="21">
        <v>14944</v>
      </c>
      <c r="Y295" s="17">
        <f t="shared" si="22"/>
        <v>50</v>
      </c>
      <c r="Z295" s="25"/>
    </row>
    <row r="296" spans="1:26">
      <c r="A296" s="31">
        <v>14444</v>
      </c>
      <c r="B296" s="31">
        <v>93.3</v>
      </c>
      <c r="C296" s="31">
        <f t="shared" si="21"/>
        <v>31100</v>
      </c>
      <c r="D296" s="31"/>
      <c r="F296" s="35"/>
      <c r="W296" s="21">
        <v>96.6</v>
      </c>
      <c r="X296" s="21">
        <v>14994</v>
      </c>
      <c r="Y296" s="17">
        <f t="shared" si="22"/>
        <v>50</v>
      </c>
      <c r="Z296" s="25"/>
    </row>
    <row r="297" spans="1:26">
      <c r="A297" s="31">
        <v>14494</v>
      </c>
      <c r="B297" s="31">
        <v>93.6</v>
      </c>
      <c r="C297" s="31">
        <f t="shared" si="21"/>
        <v>31200</v>
      </c>
      <c r="D297" s="31"/>
      <c r="F297" s="35"/>
      <c r="W297" s="21">
        <v>96.9</v>
      </c>
      <c r="X297" s="21">
        <v>15044</v>
      </c>
      <c r="Y297" s="17">
        <f t="shared" si="22"/>
        <v>50</v>
      </c>
      <c r="Z297" s="25"/>
    </row>
    <row r="298" spans="1:26">
      <c r="A298" s="31">
        <v>14544</v>
      </c>
      <c r="B298" s="31">
        <v>93.9</v>
      </c>
      <c r="C298" s="31">
        <f t="shared" si="21"/>
        <v>31300</v>
      </c>
      <c r="D298" s="31"/>
      <c r="F298" s="35"/>
      <c r="W298" s="21">
        <v>97.2</v>
      </c>
      <c r="X298" s="21">
        <v>15094</v>
      </c>
      <c r="Y298" s="17">
        <f t="shared" si="22"/>
        <v>50</v>
      </c>
      <c r="Z298" s="25"/>
    </row>
    <row r="299" spans="1:26">
      <c r="A299" s="31">
        <v>14594</v>
      </c>
      <c r="B299" s="31">
        <v>94.2</v>
      </c>
      <c r="C299" s="31">
        <f t="shared" si="21"/>
        <v>31400</v>
      </c>
      <c r="D299" s="31"/>
      <c r="F299" s="35"/>
      <c r="W299" s="21">
        <v>97.5</v>
      </c>
      <c r="X299" s="21">
        <v>15144</v>
      </c>
      <c r="Y299" s="17">
        <f t="shared" si="22"/>
        <v>50</v>
      </c>
      <c r="Z299" s="25"/>
    </row>
    <row r="300" spans="1:26">
      <c r="A300" s="31">
        <v>14644</v>
      </c>
      <c r="B300" s="31">
        <v>94.5</v>
      </c>
      <c r="C300" s="31">
        <f t="shared" si="21"/>
        <v>31500</v>
      </c>
      <c r="D300" s="31"/>
      <c r="F300" s="35"/>
      <c r="W300" s="21">
        <v>97.8</v>
      </c>
      <c r="X300" s="21">
        <v>15194</v>
      </c>
      <c r="Y300" s="17">
        <f t="shared" si="22"/>
        <v>50</v>
      </c>
      <c r="Z300" s="25"/>
    </row>
    <row r="301" spans="1:26">
      <c r="A301" s="31">
        <v>14694</v>
      </c>
      <c r="B301" s="31">
        <v>94.8</v>
      </c>
      <c r="C301" s="31">
        <f t="shared" si="21"/>
        <v>31600</v>
      </c>
      <c r="D301" s="31"/>
      <c r="F301" s="35"/>
      <c r="W301" s="21">
        <v>98.1</v>
      </c>
      <c r="X301" s="21">
        <v>15244</v>
      </c>
      <c r="Y301" s="17">
        <f t="shared" si="22"/>
        <v>50</v>
      </c>
      <c r="Z301" s="25"/>
    </row>
    <row r="302" spans="1:26">
      <c r="A302" s="31">
        <v>14744</v>
      </c>
      <c r="B302" s="31">
        <v>95.1</v>
      </c>
      <c r="C302" s="31">
        <f t="shared" si="21"/>
        <v>31700</v>
      </c>
      <c r="D302" s="31"/>
      <c r="F302" s="35"/>
      <c r="W302" s="21">
        <v>98.4</v>
      </c>
      <c r="X302" s="21">
        <v>15294</v>
      </c>
      <c r="Y302" s="17">
        <f t="shared" si="22"/>
        <v>50</v>
      </c>
      <c r="Z302" s="25"/>
    </row>
    <row r="303" spans="1:26">
      <c r="A303" s="31">
        <v>14794</v>
      </c>
      <c r="B303" s="31">
        <v>95.4</v>
      </c>
      <c r="C303" s="31">
        <f t="shared" si="21"/>
        <v>31800</v>
      </c>
      <c r="D303" s="31"/>
      <c r="F303" s="35"/>
      <c r="W303" s="21">
        <v>98.7</v>
      </c>
      <c r="X303" s="21">
        <v>15344</v>
      </c>
      <c r="Y303" s="17">
        <f t="shared" si="22"/>
        <v>50</v>
      </c>
      <c r="Z303" s="25"/>
    </row>
    <row r="304" spans="1:26">
      <c r="A304" s="31">
        <v>14844</v>
      </c>
      <c r="B304" s="31">
        <v>95.7</v>
      </c>
      <c r="C304" s="31">
        <f t="shared" si="21"/>
        <v>31900</v>
      </c>
      <c r="D304" s="31"/>
      <c r="F304" s="35"/>
      <c r="W304" s="21">
        <v>99</v>
      </c>
      <c r="X304" s="21">
        <v>15394</v>
      </c>
      <c r="Y304" s="17">
        <f t="shared" si="22"/>
        <v>50</v>
      </c>
      <c r="Z304" s="25"/>
    </row>
    <row r="305" spans="1:26">
      <c r="A305" s="31">
        <v>14894</v>
      </c>
      <c r="B305" s="31">
        <v>96</v>
      </c>
      <c r="C305" s="31">
        <f t="shared" si="21"/>
        <v>32000</v>
      </c>
      <c r="D305" s="31"/>
      <c r="F305" s="35"/>
      <c r="W305" s="21">
        <v>99.3</v>
      </c>
      <c r="X305" s="21">
        <v>15444</v>
      </c>
      <c r="Y305" s="17">
        <f t="shared" si="22"/>
        <v>50</v>
      </c>
      <c r="Z305" s="25"/>
    </row>
    <row r="306" spans="1:26">
      <c r="A306" s="31">
        <v>14944</v>
      </c>
      <c r="B306" s="31">
        <v>96.3</v>
      </c>
      <c r="C306" s="31">
        <f t="shared" si="21"/>
        <v>32100</v>
      </c>
      <c r="D306" s="31"/>
      <c r="F306" s="35"/>
      <c r="W306" s="21">
        <v>99.6</v>
      </c>
      <c r="X306" s="21">
        <v>15494</v>
      </c>
      <c r="Y306" s="17">
        <f t="shared" si="22"/>
        <v>50</v>
      </c>
      <c r="Z306" s="25"/>
    </row>
    <row r="307" spans="1:26">
      <c r="A307" s="31">
        <v>14994</v>
      </c>
      <c r="B307" s="31">
        <v>96.6</v>
      </c>
      <c r="C307" s="31">
        <f t="shared" si="21"/>
        <v>32200</v>
      </c>
      <c r="D307" s="31"/>
      <c r="F307" s="35"/>
      <c r="W307" s="21">
        <v>99.9</v>
      </c>
      <c r="X307" s="21">
        <v>15544</v>
      </c>
      <c r="Y307" s="17">
        <f t="shared" si="22"/>
        <v>50</v>
      </c>
      <c r="Z307" s="25"/>
    </row>
    <row r="308" spans="1:26">
      <c r="A308" s="31">
        <v>15044</v>
      </c>
      <c r="B308" s="31">
        <v>96.9</v>
      </c>
      <c r="C308" s="31">
        <f t="shared" si="21"/>
        <v>32300</v>
      </c>
      <c r="D308" s="31"/>
      <c r="F308" s="35"/>
      <c r="W308" s="21">
        <v>100.2</v>
      </c>
      <c r="X308" s="21">
        <v>15594</v>
      </c>
      <c r="Y308" s="17">
        <f t="shared" si="22"/>
        <v>50</v>
      </c>
      <c r="Z308" s="25"/>
    </row>
    <row r="309" spans="1:26">
      <c r="A309" s="31">
        <v>15094</v>
      </c>
      <c r="B309" s="31">
        <v>97.2</v>
      </c>
      <c r="C309" s="31">
        <f t="shared" si="21"/>
        <v>32400</v>
      </c>
      <c r="D309" s="31"/>
      <c r="F309" s="35"/>
      <c r="W309" s="21">
        <v>100.5</v>
      </c>
      <c r="X309" s="21">
        <v>15644</v>
      </c>
      <c r="Y309" s="17">
        <f t="shared" si="22"/>
        <v>50</v>
      </c>
      <c r="Z309" s="25"/>
    </row>
    <row r="310" spans="1:26">
      <c r="A310" s="31">
        <v>15144</v>
      </c>
      <c r="B310" s="31">
        <v>97.5</v>
      </c>
      <c r="C310" s="31">
        <f t="shared" si="21"/>
        <v>32500</v>
      </c>
      <c r="D310" s="31"/>
      <c r="F310" s="35"/>
      <c r="W310" s="21">
        <v>100.8</v>
      </c>
      <c r="X310" s="21">
        <v>15694</v>
      </c>
      <c r="Y310" s="17">
        <f t="shared" si="22"/>
        <v>50</v>
      </c>
      <c r="Z310" s="25"/>
    </row>
    <row r="311" spans="1:26">
      <c r="A311" s="31">
        <v>15194</v>
      </c>
      <c r="B311" s="31">
        <v>97.8</v>
      </c>
      <c r="C311" s="31">
        <f t="shared" si="21"/>
        <v>32600</v>
      </c>
      <c r="D311" s="31"/>
      <c r="F311" s="35"/>
      <c r="W311" s="21">
        <v>101.1</v>
      </c>
      <c r="X311" s="21">
        <v>15744</v>
      </c>
      <c r="Y311" s="17">
        <f t="shared" si="22"/>
        <v>50</v>
      </c>
      <c r="Z311" s="25"/>
    </row>
    <row r="312" spans="1:26">
      <c r="A312" s="31">
        <v>15244</v>
      </c>
      <c r="B312" s="31">
        <v>98.1</v>
      </c>
      <c r="C312" s="31">
        <f t="shared" si="21"/>
        <v>32700</v>
      </c>
      <c r="D312" s="31"/>
      <c r="F312" s="35"/>
      <c r="W312" s="21">
        <v>101.4</v>
      </c>
      <c r="X312" s="21">
        <v>15794</v>
      </c>
      <c r="Y312" s="17">
        <f t="shared" si="22"/>
        <v>50</v>
      </c>
      <c r="Z312" s="25"/>
    </row>
    <row r="313" spans="1:26">
      <c r="A313" s="31">
        <v>15294</v>
      </c>
      <c r="B313" s="31">
        <v>98.4</v>
      </c>
      <c r="C313" s="31">
        <f t="shared" si="21"/>
        <v>32800</v>
      </c>
      <c r="D313" s="31"/>
      <c r="F313" s="35"/>
      <c r="W313" s="21">
        <v>101.7</v>
      </c>
      <c r="X313" s="21">
        <v>15844</v>
      </c>
      <c r="Y313" s="17">
        <f t="shared" si="22"/>
        <v>50</v>
      </c>
      <c r="Z313" s="25"/>
    </row>
    <row r="314" spans="1:26">
      <c r="A314" s="31">
        <v>15344</v>
      </c>
      <c r="B314" s="31">
        <v>98.7</v>
      </c>
      <c r="C314" s="31">
        <f t="shared" si="21"/>
        <v>32900</v>
      </c>
      <c r="D314" s="31"/>
      <c r="F314" s="35"/>
      <c r="W314" s="21">
        <v>102</v>
      </c>
      <c r="X314" s="21">
        <v>15894</v>
      </c>
      <c r="Y314" s="17">
        <f t="shared" si="22"/>
        <v>50</v>
      </c>
      <c r="Z314" s="25"/>
    </row>
    <row r="315" spans="1:26">
      <c r="A315" s="31">
        <v>15394</v>
      </c>
      <c r="B315" s="31">
        <v>99</v>
      </c>
      <c r="C315" s="31">
        <f t="shared" si="21"/>
        <v>33000</v>
      </c>
      <c r="D315" s="31"/>
      <c r="F315" s="35"/>
      <c r="W315" s="21">
        <v>102.3</v>
      </c>
      <c r="X315" s="21">
        <v>15944</v>
      </c>
      <c r="Y315" s="17">
        <f t="shared" si="22"/>
        <v>50</v>
      </c>
      <c r="Z315" s="25"/>
    </row>
    <row r="316" spans="1:26">
      <c r="A316" s="31">
        <v>15444</v>
      </c>
      <c r="B316" s="31">
        <v>99.3</v>
      </c>
      <c r="C316" s="31">
        <f t="shared" si="21"/>
        <v>33100</v>
      </c>
      <c r="D316" s="31"/>
      <c r="F316" s="35"/>
      <c r="W316" s="21">
        <v>102.6</v>
      </c>
      <c r="X316" s="21">
        <v>15994</v>
      </c>
      <c r="Y316" s="17">
        <f t="shared" si="22"/>
        <v>50</v>
      </c>
      <c r="Z316" s="25"/>
    </row>
    <row r="317" spans="1:26">
      <c r="A317" s="31">
        <v>15494</v>
      </c>
      <c r="B317" s="31">
        <v>99.6</v>
      </c>
      <c r="C317" s="31">
        <f t="shared" si="21"/>
        <v>33200</v>
      </c>
      <c r="D317" s="31"/>
      <c r="F317" s="35"/>
      <c r="W317" s="21">
        <v>102.9</v>
      </c>
      <c r="X317" s="21">
        <v>16044</v>
      </c>
      <c r="Y317" s="17">
        <f t="shared" si="22"/>
        <v>50</v>
      </c>
      <c r="Z317" s="25"/>
    </row>
    <row r="318" spans="1:26">
      <c r="A318" s="31">
        <v>15544</v>
      </c>
      <c r="B318" s="31">
        <v>99.9</v>
      </c>
      <c r="C318" s="31">
        <f t="shared" si="21"/>
        <v>33300</v>
      </c>
      <c r="D318" s="31"/>
      <c r="F318" s="35"/>
      <c r="W318" s="21">
        <v>103.2</v>
      </c>
      <c r="X318" s="21">
        <v>16094</v>
      </c>
      <c r="Y318" s="17">
        <f t="shared" si="22"/>
        <v>50</v>
      </c>
      <c r="Z318" s="25"/>
    </row>
    <row r="319" spans="1:26">
      <c r="A319" s="31">
        <v>15594</v>
      </c>
      <c r="B319" s="31">
        <v>100.2</v>
      </c>
      <c r="C319" s="31">
        <f t="shared" si="21"/>
        <v>33400</v>
      </c>
      <c r="D319" s="31"/>
      <c r="F319" s="35"/>
      <c r="W319" s="21">
        <v>103.5</v>
      </c>
      <c r="X319" s="21">
        <v>16144</v>
      </c>
      <c r="Y319" s="17">
        <f t="shared" si="22"/>
        <v>50</v>
      </c>
      <c r="Z319" s="25"/>
    </row>
    <row r="320" spans="1:26">
      <c r="A320" s="31">
        <v>15644</v>
      </c>
      <c r="B320" s="31">
        <v>100.5</v>
      </c>
      <c r="C320" s="31">
        <f t="shared" si="21"/>
        <v>33500</v>
      </c>
      <c r="D320" s="31"/>
      <c r="F320" s="35"/>
      <c r="W320" s="21">
        <v>103.8</v>
      </c>
      <c r="X320" s="21">
        <v>16194</v>
      </c>
      <c r="Y320" s="17">
        <f t="shared" si="22"/>
        <v>50</v>
      </c>
      <c r="Z320" s="25"/>
    </row>
    <row r="321" spans="1:26">
      <c r="A321" s="31">
        <v>15694</v>
      </c>
      <c r="B321" s="31">
        <v>100.8</v>
      </c>
      <c r="C321" s="31">
        <f t="shared" si="21"/>
        <v>33600</v>
      </c>
      <c r="D321" s="31"/>
      <c r="F321" s="35"/>
      <c r="W321" s="21">
        <v>104.1</v>
      </c>
      <c r="X321" s="21">
        <v>16244</v>
      </c>
      <c r="Y321" s="17">
        <f t="shared" si="22"/>
        <v>50</v>
      </c>
      <c r="Z321" s="25"/>
    </row>
    <row r="322" spans="1:26">
      <c r="A322" s="31">
        <v>15744</v>
      </c>
      <c r="B322" s="31">
        <v>101.1</v>
      </c>
      <c r="C322" s="31">
        <f t="shared" ref="C322:C385" si="23">INDEX(farm_v,MATCH(A322,farm_k))</f>
        <v>33700</v>
      </c>
      <c r="D322" s="31"/>
      <c r="F322" s="35"/>
      <c r="W322" s="21">
        <v>104.4</v>
      </c>
      <c r="X322" s="21">
        <v>16294</v>
      </c>
      <c r="Y322" s="17">
        <f t="shared" si="22"/>
        <v>50</v>
      </c>
      <c r="Z322" s="25"/>
    </row>
    <row r="323" spans="1:26">
      <c r="A323" s="31">
        <v>15794</v>
      </c>
      <c r="B323" s="31">
        <v>101.4</v>
      </c>
      <c r="C323" s="31">
        <f t="shared" si="23"/>
        <v>33800</v>
      </c>
      <c r="D323" s="31"/>
      <c r="F323" s="35"/>
      <c r="W323" s="21">
        <v>104.7</v>
      </c>
      <c r="X323" s="21">
        <v>16344</v>
      </c>
      <c r="Y323" s="17">
        <f t="shared" si="22"/>
        <v>50</v>
      </c>
      <c r="Z323" s="25"/>
    </row>
    <row r="324" spans="1:26">
      <c r="A324" s="31">
        <v>15844</v>
      </c>
      <c r="B324" s="31">
        <v>101.7</v>
      </c>
      <c r="C324" s="31">
        <f t="shared" si="23"/>
        <v>33900</v>
      </c>
      <c r="D324" s="31"/>
      <c r="F324" s="35"/>
      <c r="W324" s="21">
        <v>105</v>
      </c>
      <c r="X324" s="21">
        <v>16394</v>
      </c>
      <c r="Y324" s="17">
        <f t="shared" ref="Y324:Y387" si="24">X325-X324</f>
        <v>50</v>
      </c>
      <c r="Z324" s="25"/>
    </row>
    <row r="325" spans="1:26">
      <c r="A325" s="31">
        <v>15894</v>
      </c>
      <c r="B325" s="31">
        <v>102</v>
      </c>
      <c r="C325" s="31">
        <f t="shared" si="23"/>
        <v>34000</v>
      </c>
      <c r="D325" s="31"/>
      <c r="F325" s="35"/>
      <c r="W325" s="21">
        <v>105.3</v>
      </c>
      <c r="X325" s="21">
        <v>16444</v>
      </c>
      <c r="Y325" s="17">
        <f t="shared" si="24"/>
        <v>50</v>
      </c>
      <c r="Z325" s="25"/>
    </row>
    <row r="326" spans="1:26">
      <c r="A326" s="31">
        <v>15944</v>
      </c>
      <c r="B326" s="31">
        <v>102.3</v>
      </c>
      <c r="C326" s="31">
        <f t="shared" si="23"/>
        <v>34100</v>
      </c>
      <c r="D326" s="31"/>
      <c r="F326" s="35"/>
      <c r="W326" s="21">
        <v>105.6</v>
      </c>
      <c r="X326" s="21">
        <v>16494</v>
      </c>
      <c r="Y326" s="17">
        <f t="shared" si="24"/>
        <v>50</v>
      </c>
      <c r="Z326" s="25"/>
    </row>
    <row r="327" spans="1:26">
      <c r="A327" s="31">
        <v>15994</v>
      </c>
      <c r="B327" s="31">
        <v>102.6</v>
      </c>
      <c r="C327" s="31">
        <f t="shared" si="23"/>
        <v>34200</v>
      </c>
      <c r="D327" s="31"/>
      <c r="F327" s="35"/>
      <c r="W327" s="21">
        <v>105.9</v>
      </c>
      <c r="X327" s="21">
        <v>16544</v>
      </c>
      <c r="Y327" s="17">
        <f t="shared" si="24"/>
        <v>50</v>
      </c>
      <c r="Z327" s="25"/>
    </row>
    <row r="328" spans="1:26">
      <c r="A328" s="31">
        <v>16044</v>
      </c>
      <c r="B328" s="31">
        <v>102.9</v>
      </c>
      <c r="C328" s="31">
        <f t="shared" si="23"/>
        <v>34300</v>
      </c>
      <c r="D328" s="31"/>
      <c r="F328" s="35"/>
      <c r="W328" s="21">
        <v>106.2</v>
      </c>
      <c r="X328" s="21">
        <v>16594</v>
      </c>
      <c r="Y328" s="17">
        <f t="shared" si="24"/>
        <v>50</v>
      </c>
      <c r="Z328" s="25"/>
    </row>
    <row r="329" spans="1:26">
      <c r="A329" s="31">
        <v>16094</v>
      </c>
      <c r="B329" s="31">
        <v>103.2</v>
      </c>
      <c r="C329" s="31">
        <f t="shared" si="23"/>
        <v>34400</v>
      </c>
      <c r="D329" s="31"/>
      <c r="F329" s="35"/>
      <c r="W329" s="21">
        <v>106.5</v>
      </c>
      <c r="X329" s="21">
        <v>16644</v>
      </c>
      <c r="Y329" s="17">
        <f t="shared" si="24"/>
        <v>50</v>
      </c>
      <c r="Z329" s="25"/>
    </row>
    <row r="330" spans="1:26">
      <c r="A330" s="31">
        <v>16144</v>
      </c>
      <c r="B330" s="31">
        <v>103.5</v>
      </c>
      <c r="C330" s="31">
        <f t="shared" si="23"/>
        <v>34500</v>
      </c>
      <c r="D330" s="31"/>
      <c r="F330" s="35"/>
      <c r="W330" s="21">
        <v>106.8</v>
      </c>
      <c r="X330" s="21">
        <v>16694</v>
      </c>
      <c r="Y330" s="17">
        <f t="shared" si="24"/>
        <v>50</v>
      </c>
      <c r="Z330" s="25"/>
    </row>
    <row r="331" spans="1:26">
      <c r="A331" s="31">
        <v>16194</v>
      </c>
      <c r="B331" s="31">
        <v>103.8</v>
      </c>
      <c r="C331" s="31">
        <f t="shared" si="23"/>
        <v>34600</v>
      </c>
      <c r="D331" s="31"/>
      <c r="F331" s="35"/>
      <c r="W331" s="21">
        <v>107.1</v>
      </c>
      <c r="X331" s="21">
        <v>16744</v>
      </c>
      <c r="Y331" s="17">
        <f t="shared" si="24"/>
        <v>50</v>
      </c>
      <c r="Z331" s="25"/>
    </row>
    <row r="332" spans="1:26">
      <c r="A332" s="31">
        <v>16244</v>
      </c>
      <c r="B332" s="31">
        <v>104.1</v>
      </c>
      <c r="C332" s="31">
        <f t="shared" si="23"/>
        <v>34700</v>
      </c>
      <c r="D332" s="31"/>
      <c r="F332" s="35"/>
      <c r="W332" s="21">
        <v>107.4</v>
      </c>
      <c r="X332" s="21">
        <v>16794</v>
      </c>
      <c r="Y332" s="17">
        <f t="shared" si="24"/>
        <v>50</v>
      </c>
      <c r="Z332" s="25"/>
    </row>
    <row r="333" spans="1:26">
      <c r="A333" s="31">
        <v>16294</v>
      </c>
      <c r="B333" s="31">
        <v>104.4</v>
      </c>
      <c r="C333" s="31">
        <f t="shared" si="23"/>
        <v>34800</v>
      </c>
      <c r="D333" s="31"/>
      <c r="F333" s="35"/>
      <c r="W333" s="21">
        <v>107.7</v>
      </c>
      <c r="X333" s="21">
        <v>16844</v>
      </c>
      <c r="Y333" s="17">
        <f t="shared" si="24"/>
        <v>50</v>
      </c>
      <c r="Z333" s="25"/>
    </row>
    <row r="334" spans="1:26">
      <c r="A334" s="31">
        <v>16344</v>
      </c>
      <c r="B334" s="31">
        <v>104.7</v>
      </c>
      <c r="C334" s="31">
        <f t="shared" si="23"/>
        <v>34900</v>
      </c>
      <c r="D334" s="31"/>
      <c r="F334" s="35"/>
      <c r="W334" s="21">
        <v>108</v>
      </c>
      <c r="X334" s="21">
        <v>16894</v>
      </c>
      <c r="Y334" s="17">
        <f t="shared" si="24"/>
        <v>50</v>
      </c>
      <c r="Z334" s="25"/>
    </row>
    <row r="335" spans="1:26">
      <c r="A335" s="31">
        <v>16394</v>
      </c>
      <c r="B335" s="31">
        <v>105</v>
      </c>
      <c r="C335" s="31">
        <f t="shared" si="23"/>
        <v>35000</v>
      </c>
      <c r="D335" s="31"/>
      <c r="F335" s="35"/>
      <c r="W335" s="21">
        <v>108.3</v>
      </c>
      <c r="X335" s="21">
        <v>16944</v>
      </c>
      <c r="Y335" s="17">
        <f t="shared" si="24"/>
        <v>50</v>
      </c>
      <c r="Z335" s="25"/>
    </row>
    <row r="336" spans="1:26">
      <c r="A336" s="31">
        <v>16444</v>
      </c>
      <c r="B336" s="31">
        <v>105.3</v>
      </c>
      <c r="C336" s="31">
        <f t="shared" si="23"/>
        <v>35100</v>
      </c>
      <c r="D336" s="31"/>
      <c r="F336" s="35"/>
      <c r="W336" s="21">
        <v>108.6</v>
      </c>
      <c r="X336" s="21">
        <v>16994</v>
      </c>
      <c r="Y336" s="17">
        <f t="shared" si="24"/>
        <v>50</v>
      </c>
      <c r="Z336" s="25"/>
    </row>
    <row r="337" spans="1:26">
      <c r="A337" s="31">
        <v>16494</v>
      </c>
      <c r="B337" s="31">
        <v>105.6</v>
      </c>
      <c r="C337" s="31">
        <f t="shared" si="23"/>
        <v>35200</v>
      </c>
      <c r="D337" s="31"/>
      <c r="F337" s="35"/>
      <c r="W337" s="21">
        <v>108.9</v>
      </c>
      <c r="X337" s="21">
        <v>17044</v>
      </c>
      <c r="Y337" s="17">
        <f t="shared" si="24"/>
        <v>50</v>
      </c>
      <c r="Z337" s="25"/>
    </row>
    <row r="338" spans="1:26">
      <c r="A338" s="31">
        <v>16544</v>
      </c>
      <c r="B338" s="31">
        <v>105.9</v>
      </c>
      <c r="C338" s="31">
        <f t="shared" si="23"/>
        <v>35300</v>
      </c>
      <c r="D338" s="31"/>
      <c r="F338" s="35"/>
      <c r="W338" s="21">
        <v>109.2</v>
      </c>
      <c r="X338" s="21">
        <v>17094</v>
      </c>
      <c r="Y338" s="17">
        <f t="shared" si="24"/>
        <v>50</v>
      </c>
      <c r="Z338" s="25"/>
    </row>
    <row r="339" spans="1:26">
      <c r="A339" s="31">
        <v>16594</v>
      </c>
      <c r="B339" s="31">
        <v>106.2</v>
      </c>
      <c r="C339" s="31">
        <f t="shared" si="23"/>
        <v>35400</v>
      </c>
      <c r="D339" s="31"/>
      <c r="F339" s="35"/>
      <c r="W339" s="21">
        <v>109.5</v>
      </c>
      <c r="X339" s="21">
        <v>17144</v>
      </c>
      <c r="Y339" s="17">
        <f t="shared" si="24"/>
        <v>50</v>
      </c>
      <c r="Z339" s="25"/>
    </row>
    <row r="340" spans="1:26">
      <c r="A340" s="31">
        <v>16644</v>
      </c>
      <c r="B340" s="31">
        <v>106.5</v>
      </c>
      <c r="C340" s="31">
        <f t="shared" si="23"/>
        <v>35500</v>
      </c>
      <c r="D340" s="31"/>
      <c r="F340" s="35"/>
      <c r="W340" s="21">
        <v>109.8</v>
      </c>
      <c r="X340" s="21">
        <v>17194</v>
      </c>
      <c r="Y340" s="17">
        <f t="shared" si="24"/>
        <v>50</v>
      </c>
      <c r="Z340" s="25"/>
    </row>
    <row r="341" spans="1:26">
      <c r="A341" s="31">
        <v>16694</v>
      </c>
      <c r="B341" s="31">
        <v>106.8</v>
      </c>
      <c r="C341" s="31">
        <f t="shared" si="23"/>
        <v>35600</v>
      </c>
      <c r="D341" s="31"/>
      <c r="F341" s="35"/>
      <c r="W341" s="21">
        <v>110.1</v>
      </c>
      <c r="X341" s="21">
        <v>17244</v>
      </c>
      <c r="Y341" s="17">
        <f t="shared" si="24"/>
        <v>50</v>
      </c>
      <c r="Z341" s="25"/>
    </row>
    <row r="342" spans="1:26">
      <c r="A342" s="31">
        <v>16744</v>
      </c>
      <c r="B342" s="31">
        <v>107.1</v>
      </c>
      <c r="C342" s="31">
        <f t="shared" si="23"/>
        <v>35700</v>
      </c>
      <c r="D342" s="31"/>
      <c r="F342" s="35"/>
      <c r="W342" s="21">
        <v>110.4</v>
      </c>
      <c r="X342" s="21">
        <v>17294</v>
      </c>
      <c r="Y342" s="17">
        <f t="shared" si="24"/>
        <v>50</v>
      </c>
      <c r="Z342" s="25"/>
    </row>
    <row r="343" spans="1:26">
      <c r="A343" s="31">
        <v>16794</v>
      </c>
      <c r="B343" s="31">
        <v>107.4</v>
      </c>
      <c r="C343" s="31">
        <f t="shared" si="23"/>
        <v>35800</v>
      </c>
      <c r="D343" s="31"/>
      <c r="F343" s="35"/>
      <c r="W343" s="21">
        <v>110.7</v>
      </c>
      <c r="X343" s="21">
        <v>17344</v>
      </c>
      <c r="Y343" s="17">
        <f t="shared" si="24"/>
        <v>50</v>
      </c>
      <c r="Z343" s="25"/>
    </row>
    <row r="344" spans="1:26">
      <c r="A344" s="31">
        <v>16844</v>
      </c>
      <c r="B344" s="31">
        <v>107.7</v>
      </c>
      <c r="C344" s="31">
        <f t="shared" si="23"/>
        <v>35900</v>
      </c>
      <c r="D344" s="31"/>
      <c r="F344" s="35"/>
      <c r="W344" s="21">
        <v>111</v>
      </c>
      <c r="X344" s="21">
        <v>17394</v>
      </c>
      <c r="Y344" s="17">
        <f t="shared" si="24"/>
        <v>50</v>
      </c>
      <c r="Z344" s="25"/>
    </row>
    <row r="345" spans="1:26">
      <c r="A345" s="31">
        <v>16894</v>
      </c>
      <c r="B345" s="31">
        <v>108</v>
      </c>
      <c r="C345" s="31">
        <f t="shared" si="23"/>
        <v>36000</v>
      </c>
      <c r="D345" s="31"/>
      <c r="F345" s="35"/>
      <c r="W345" s="21">
        <v>111.3</v>
      </c>
      <c r="X345" s="21">
        <v>17444</v>
      </c>
      <c r="Y345" s="17">
        <f t="shared" si="24"/>
        <v>50</v>
      </c>
      <c r="Z345" s="25"/>
    </row>
    <row r="346" spans="1:26">
      <c r="A346" s="31">
        <v>16944</v>
      </c>
      <c r="B346" s="31">
        <v>108.3</v>
      </c>
      <c r="C346" s="31">
        <f t="shared" si="23"/>
        <v>36100</v>
      </c>
      <c r="D346" s="31"/>
      <c r="F346" s="35"/>
      <c r="W346" s="21">
        <v>111.6</v>
      </c>
      <c r="X346" s="21">
        <v>17494</v>
      </c>
      <c r="Y346" s="17">
        <f t="shared" si="24"/>
        <v>50</v>
      </c>
      <c r="Z346" s="25"/>
    </row>
    <row r="347" spans="1:26">
      <c r="A347" s="31">
        <v>16994</v>
      </c>
      <c r="B347" s="31">
        <v>108.6</v>
      </c>
      <c r="C347" s="31">
        <f t="shared" si="23"/>
        <v>36200</v>
      </c>
      <c r="D347" s="31"/>
      <c r="F347" s="35"/>
      <c r="W347" s="21">
        <v>111.9</v>
      </c>
      <c r="X347" s="21">
        <v>17544</v>
      </c>
      <c r="Y347" s="17">
        <f t="shared" si="24"/>
        <v>50</v>
      </c>
      <c r="Z347" s="25"/>
    </row>
    <row r="348" spans="1:26">
      <c r="A348" s="31">
        <v>17044</v>
      </c>
      <c r="B348" s="31">
        <v>108.9</v>
      </c>
      <c r="C348" s="31">
        <f t="shared" si="23"/>
        <v>36300</v>
      </c>
      <c r="D348" s="31"/>
      <c r="F348" s="35"/>
      <c r="W348" s="21">
        <v>112.2</v>
      </c>
      <c r="X348" s="21">
        <v>17594</v>
      </c>
      <c r="Y348" s="17">
        <f t="shared" si="24"/>
        <v>50</v>
      </c>
      <c r="Z348" s="25"/>
    </row>
    <row r="349" spans="1:26">
      <c r="A349" s="31">
        <v>17094</v>
      </c>
      <c r="B349" s="31">
        <v>109.2</v>
      </c>
      <c r="C349" s="31">
        <f t="shared" si="23"/>
        <v>36400</v>
      </c>
      <c r="D349" s="31"/>
      <c r="F349" s="35"/>
      <c r="W349" s="21">
        <v>112.5</v>
      </c>
      <c r="X349" s="21">
        <v>17644</v>
      </c>
      <c r="Y349" s="17">
        <f t="shared" si="24"/>
        <v>50</v>
      </c>
      <c r="Z349" s="25"/>
    </row>
    <row r="350" spans="1:26">
      <c r="A350" s="31">
        <v>17144</v>
      </c>
      <c r="B350" s="31">
        <v>109.5</v>
      </c>
      <c r="C350" s="31">
        <f t="shared" si="23"/>
        <v>36500</v>
      </c>
      <c r="D350" s="31"/>
      <c r="F350" s="35"/>
      <c r="W350" s="21">
        <v>112.8</v>
      </c>
      <c r="X350" s="21">
        <v>17694</v>
      </c>
      <c r="Y350" s="17">
        <f t="shared" si="24"/>
        <v>50</v>
      </c>
      <c r="Z350" s="25"/>
    </row>
    <row r="351" spans="1:26">
      <c r="A351" s="31">
        <v>17194</v>
      </c>
      <c r="B351" s="31">
        <v>109.8</v>
      </c>
      <c r="C351" s="31">
        <f t="shared" si="23"/>
        <v>36600</v>
      </c>
      <c r="D351" s="31"/>
      <c r="F351" s="35"/>
      <c r="W351" s="21">
        <v>113.1</v>
      </c>
      <c r="X351" s="21">
        <v>17744</v>
      </c>
      <c r="Y351" s="17">
        <f t="shared" si="24"/>
        <v>50</v>
      </c>
      <c r="Z351" s="25"/>
    </row>
    <row r="352" spans="1:26">
      <c r="A352" s="31">
        <v>17244</v>
      </c>
      <c r="B352" s="31">
        <v>110.1</v>
      </c>
      <c r="C352" s="31">
        <f t="shared" si="23"/>
        <v>36700</v>
      </c>
      <c r="D352" s="31"/>
      <c r="F352" s="35"/>
      <c r="W352" s="21">
        <v>113.4</v>
      </c>
      <c r="X352" s="21">
        <v>17794</v>
      </c>
      <c r="Y352" s="17">
        <f t="shared" si="24"/>
        <v>50</v>
      </c>
      <c r="Z352" s="25"/>
    </row>
    <row r="353" spans="1:26">
      <c r="A353" s="31">
        <v>17294</v>
      </c>
      <c r="B353" s="31">
        <v>110.4</v>
      </c>
      <c r="C353" s="31">
        <f t="shared" si="23"/>
        <v>36800</v>
      </c>
      <c r="D353" s="31"/>
      <c r="F353" s="35"/>
      <c r="W353" s="21">
        <v>113.7</v>
      </c>
      <c r="X353" s="21">
        <v>17844</v>
      </c>
      <c r="Y353" s="17">
        <f t="shared" si="24"/>
        <v>50</v>
      </c>
      <c r="Z353" s="25"/>
    </row>
    <row r="354" spans="1:26">
      <c r="A354" s="31">
        <v>17344</v>
      </c>
      <c r="B354" s="31">
        <v>110.7</v>
      </c>
      <c r="C354" s="31">
        <f t="shared" si="23"/>
        <v>36900</v>
      </c>
      <c r="D354" s="31"/>
      <c r="F354" s="35"/>
      <c r="W354" s="21">
        <v>114</v>
      </c>
      <c r="X354" s="21">
        <v>17894</v>
      </c>
      <c r="Y354" s="17">
        <f t="shared" si="24"/>
        <v>50</v>
      </c>
      <c r="Z354" s="25"/>
    </row>
    <row r="355" spans="1:26">
      <c r="A355" s="31">
        <v>17394</v>
      </c>
      <c r="B355" s="31">
        <v>111</v>
      </c>
      <c r="C355" s="31">
        <f t="shared" si="23"/>
        <v>37000</v>
      </c>
      <c r="D355" s="31"/>
      <c r="F355" s="35"/>
      <c r="W355" s="21">
        <v>114.3</v>
      </c>
      <c r="X355" s="21">
        <v>17944</v>
      </c>
      <c r="Y355" s="17">
        <f t="shared" si="24"/>
        <v>50</v>
      </c>
      <c r="Z355" s="25"/>
    </row>
    <row r="356" spans="1:26">
      <c r="A356" s="31">
        <v>17444</v>
      </c>
      <c r="B356" s="31">
        <v>111.3</v>
      </c>
      <c r="C356" s="31">
        <f t="shared" si="23"/>
        <v>37100</v>
      </c>
      <c r="D356" s="31"/>
      <c r="F356" s="35"/>
      <c r="W356" s="21">
        <v>114.6</v>
      </c>
      <c r="X356" s="21">
        <v>17994</v>
      </c>
      <c r="Y356" s="17">
        <f t="shared" si="24"/>
        <v>50</v>
      </c>
      <c r="Z356" s="25"/>
    </row>
    <row r="357" spans="1:26">
      <c r="A357" s="31">
        <v>17494</v>
      </c>
      <c r="B357" s="31">
        <v>111.6</v>
      </c>
      <c r="C357" s="31">
        <f t="shared" si="23"/>
        <v>37200</v>
      </c>
      <c r="D357" s="31"/>
      <c r="F357" s="35"/>
      <c r="W357" s="21">
        <v>114.9</v>
      </c>
      <c r="X357" s="21">
        <v>18044</v>
      </c>
      <c r="Y357" s="17">
        <f t="shared" si="24"/>
        <v>50</v>
      </c>
      <c r="Z357" s="25"/>
    </row>
    <row r="358" spans="1:26">
      <c r="A358" s="31">
        <v>17544</v>
      </c>
      <c r="B358" s="31">
        <v>111.9</v>
      </c>
      <c r="C358" s="31">
        <f t="shared" si="23"/>
        <v>37300</v>
      </c>
      <c r="D358" s="31"/>
      <c r="F358" s="35"/>
      <c r="W358" s="21">
        <v>115.2</v>
      </c>
      <c r="X358" s="21">
        <v>18094</v>
      </c>
      <c r="Y358" s="17">
        <f t="shared" si="24"/>
        <v>50</v>
      </c>
      <c r="Z358" s="25"/>
    </row>
    <row r="359" spans="1:26">
      <c r="A359" s="31">
        <v>17594</v>
      </c>
      <c r="B359" s="31">
        <v>112.2</v>
      </c>
      <c r="C359" s="31">
        <f t="shared" si="23"/>
        <v>37400</v>
      </c>
      <c r="D359" s="31"/>
      <c r="F359" s="35"/>
      <c r="W359" s="21">
        <v>115.5</v>
      </c>
      <c r="X359" s="21">
        <v>18144</v>
      </c>
      <c r="Y359" s="17">
        <f t="shared" si="24"/>
        <v>50</v>
      </c>
      <c r="Z359" s="25"/>
    </row>
    <row r="360" spans="1:26">
      <c r="A360" s="31">
        <v>17644</v>
      </c>
      <c r="B360" s="31">
        <v>112.5</v>
      </c>
      <c r="C360" s="31">
        <f t="shared" si="23"/>
        <v>37500</v>
      </c>
      <c r="D360" s="31"/>
      <c r="F360" s="35"/>
      <c r="W360" s="21">
        <v>115.8</v>
      </c>
      <c r="X360" s="21">
        <v>18194</v>
      </c>
      <c r="Y360" s="17">
        <f t="shared" si="24"/>
        <v>50</v>
      </c>
      <c r="Z360" s="25"/>
    </row>
    <row r="361" spans="1:26">
      <c r="A361" s="31">
        <v>17694</v>
      </c>
      <c r="B361" s="31">
        <v>112.8</v>
      </c>
      <c r="C361" s="31">
        <f t="shared" si="23"/>
        <v>37600</v>
      </c>
      <c r="D361" s="31"/>
      <c r="F361" s="35"/>
      <c r="W361" s="21">
        <v>116.1</v>
      </c>
      <c r="X361" s="21">
        <v>18244</v>
      </c>
      <c r="Y361" s="17">
        <f t="shared" si="24"/>
        <v>50</v>
      </c>
      <c r="Z361" s="25"/>
    </row>
    <row r="362" spans="1:26">
      <c r="A362" s="31">
        <v>17744</v>
      </c>
      <c r="B362" s="31">
        <v>113.1</v>
      </c>
      <c r="C362" s="31">
        <f t="shared" si="23"/>
        <v>37700</v>
      </c>
      <c r="D362" s="31"/>
      <c r="F362" s="35"/>
      <c r="W362" s="21">
        <v>116.4</v>
      </c>
      <c r="X362" s="21">
        <v>18294</v>
      </c>
      <c r="Y362" s="17">
        <f t="shared" si="24"/>
        <v>50</v>
      </c>
      <c r="Z362" s="25"/>
    </row>
    <row r="363" spans="1:26">
      <c r="A363" s="31">
        <v>17794</v>
      </c>
      <c r="B363" s="31">
        <v>113.4</v>
      </c>
      <c r="C363" s="31">
        <f t="shared" si="23"/>
        <v>37800</v>
      </c>
      <c r="D363" s="31"/>
      <c r="F363" s="35"/>
      <c r="W363" s="21">
        <v>116.7</v>
      </c>
      <c r="X363" s="21">
        <v>18344</v>
      </c>
      <c r="Y363" s="17">
        <f t="shared" si="24"/>
        <v>50</v>
      </c>
      <c r="Z363" s="25"/>
    </row>
    <row r="364" spans="1:26">
      <c r="A364" s="31">
        <v>17844</v>
      </c>
      <c r="B364" s="31">
        <v>113.7</v>
      </c>
      <c r="C364" s="31">
        <f t="shared" si="23"/>
        <v>37900</v>
      </c>
      <c r="D364" s="31"/>
      <c r="F364" s="35"/>
      <c r="W364" s="21">
        <v>117</v>
      </c>
      <c r="X364" s="21">
        <v>18394</v>
      </c>
      <c r="Y364" s="17">
        <f t="shared" si="24"/>
        <v>50</v>
      </c>
      <c r="Z364" s="25"/>
    </row>
    <row r="365" spans="1:26">
      <c r="A365" s="31">
        <v>17894</v>
      </c>
      <c r="B365" s="31">
        <v>114</v>
      </c>
      <c r="C365" s="31">
        <f t="shared" si="23"/>
        <v>38000</v>
      </c>
      <c r="D365" s="31"/>
      <c r="F365" s="35"/>
      <c r="W365" s="21">
        <v>117.3</v>
      </c>
      <c r="X365" s="21">
        <v>18444</v>
      </c>
      <c r="Y365" s="17">
        <f t="shared" si="24"/>
        <v>50</v>
      </c>
      <c r="Z365" s="25"/>
    </row>
    <row r="366" spans="1:26">
      <c r="A366" s="31">
        <v>17944</v>
      </c>
      <c r="B366" s="31">
        <v>114.3</v>
      </c>
      <c r="C366" s="31">
        <f t="shared" si="23"/>
        <v>38100</v>
      </c>
      <c r="D366" s="31"/>
      <c r="F366" s="35"/>
      <c r="W366" s="21">
        <v>117.6</v>
      </c>
      <c r="X366" s="21">
        <v>18494</v>
      </c>
      <c r="Y366" s="17">
        <f t="shared" si="24"/>
        <v>50</v>
      </c>
      <c r="Z366" s="25"/>
    </row>
    <row r="367" spans="1:26">
      <c r="A367" s="31">
        <v>17994</v>
      </c>
      <c r="B367" s="31">
        <v>114.6</v>
      </c>
      <c r="C367" s="31">
        <f t="shared" si="23"/>
        <v>38200</v>
      </c>
      <c r="D367" s="31"/>
      <c r="F367" s="35"/>
      <c r="W367" s="21">
        <v>117.9</v>
      </c>
      <c r="X367" s="21">
        <v>18544</v>
      </c>
      <c r="Y367" s="17">
        <f t="shared" si="24"/>
        <v>50</v>
      </c>
      <c r="Z367" s="25"/>
    </row>
    <row r="368" spans="1:26">
      <c r="A368" s="31">
        <v>18044</v>
      </c>
      <c r="B368" s="31">
        <v>114.9</v>
      </c>
      <c r="C368" s="31">
        <f t="shared" si="23"/>
        <v>38300</v>
      </c>
      <c r="D368" s="31"/>
      <c r="F368" s="35"/>
      <c r="W368" s="21">
        <v>118.2</v>
      </c>
      <c r="X368" s="21">
        <v>18594</v>
      </c>
      <c r="Y368" s="17">
        <f t="shared" si="24"/>
        <v>50</v>
      </c>
      <c r="Z368" s="25"/>
    </row>
    <row r="369" spans="1:26">
      <c r="A369" s="31">
        <v>18094</v>
      </c>
      <c r="B369" s="31">
        <v>115.2</v>
      </c>
      <c r="C369" s="31">
        <f t="shared" si="23"/>
        <v>38400</v>
      </c>
      <c r="D369" s="31"/>
      <c r="F369" s="35"/>
      <c r="W369" s="21">
        <v>118.5</v>
      </c>
      <c r="X369" s="21">
        <v>18644</v>
      </c>
      <c r="Y369" s="17">
        <f t="shared" si="24"/>
        <v>50</v>
      </c>
      <c r="Z369" s="25"/>
    </row>
    <row r="370" spans="1:26">
      <c r="A370" s="31">
        <v>18144</v>
      </c>
      <c r="B370" s="31">
        <v>115.5</v>
      </c>
      <c r="C370" s="31">
        <f t="shared" si="23"/>
        <v>38500</v>
      </c>
      <c r="D370" s="31"/>
      <c r="F370" s="35"/>
      <c r="W370" s="21">
        <v>118.8</v>
      </c>
      <c r="X370" s="21">
        <v>18694</v>
      </c>
      <c r="Y370" s="17">
        <f t="shared" si="24"/>
        <v>50</v>
      </c>
      <c r="Z370" s="25"/>
    </row>
    <row r="371" spans="1:26">
      <c r="A371" s="31">
        <v>18194</v>
      </c>
      <c r="B371" s="31">
        <v>115.8</v>
      </c>
      <c r="C371" s="31">
        <f t="shared" si="23"/>
        <v>38600</v>
      </c>
      <c r="D371" s="31"/>
      <c r="F371" s="35"/>
      <c r="W371" s="21">
        <v>119.1</v>
      </c>
      <c r="X371" s="21">
        <v>18744</v>
      </c>
      <c r="Y371" s="17">
        <f t="shared" si="24"/>
        <v>50</v>
      </c>
      <c r="Z371" s="25"/>
    </row>
    <row r="372" spans="1:26">
      <c r="A372" s="31">
        <v>18244</v>
      </c>
      <c r="B372" s="31">
        <v>116.1</v>
      </c>
      <c r="C372" s="31">
        <f t="shared" si="23"/>
        <v>38700</v>
      </c>
      <c r="D372" s="31"/>
      <c r="F372" s="35"/>
      <c r="W372" s="21">
        <v>119.4</v>
      </c>
      <c r="X372" s="21">
        <v>18794</v>
      </c>
      <c r="Y372" s="17">
        <f t="shared" si="24"/>
        <v>50</v>
      </c>
      <c r="Z372" s="25"/>
    </row>
    <row r="373" spans="1:26">
      <c r="A373" s="31">
        <v>18294</v>
      </c>
      <c r="B373" s="31">
        <v>116.4</v>
      </c>
      <c r="C373" s="31">
        <f t="shared" si="23"/>
        <v>38800</v>
      </c>
      <c r="D373" s="31"/>
      <c r="F373" s="35"/>
      <c r="W373" s="21">
        <v>119.7</v>
      </c>
      <c r="X373" s="21">
        <v>18844</v>
      </c>
      <c r="Y373" s="17">
        <f t="shared" si="24"/>
        <v>50</v>
      </c>
      <c r="Z373" s="25"/>
    </row>
    <row r="374" spans="1:26">
      <c r="A374" s="31">
        <v>18344</v>
      </c>
      <c r="B374" s="31">
        <v>116.7</v>
      </c>
      <c r="C374" s="31">
        <f t="shared" si="23"/>
        <v>38900</v>
      </c>
      <c r="D374" s="31"/>
      <c r="F374" s="35"/>
      <c r="W374" s="21">
        <v>120</v>
      </c>
      <c r="X374" s="21">
        <v>18894</v>
      </c>
      <c r="Y374" s="17">
        <f t="shared" si="24"/>
        <v>50</v>
      </c>
      <c r="Z374" s="25"/>
    </row>
    <row r="375" spans="1:26">
      <c r="A375" s="31">
        <v>18394</v>
      </c>
      <c r="B375" s="31">
        <v>117</v>
      </c>
      <c r="C375" s="31">
        <f t="shared" si="23"/>
        <v>39000</v>
      </c>
      <c r="D375" s="31"/>
      <c r="F375" s="35"/>
      <c r="W375" s="21">
        <v>120.3</v>
      </c>
      <c r="X375" s="21">
        <v>18944</v>
      </c>
      <c r="Y375" s="17">
        <f t="shared" si="24"/>
        <v>50</v>
      </c>
      <c r="Z375" s="25"/>
    </row>
    <row r="376" spans="1:26">
      <c r="A376" s="31">
        <v>18444</v>
      </c>
      <c r="B376" s="31">
        <v>117.3</v>
      </c>
      <c r="C376" s="31">
        <f t="shared" si="23"/>
        <v>39100</v>
      </c>
      <c r="D376" s="31"/>
      <c r="F376" s="35"/>
      <c r="W376" s="21">
        <v>120.6</v>
      </c>
      <c r="X376" s="21">
        <v>18994</v>
      </c>
      <c r="Y376" s="17">
        <f t="shared" si="24"/>
        <v>50</v>
      </c>
      <c r="Z376" s="25"/>
    </row>
    <row r="377" spans="1:26">
      <c r="A377" s="31">
        <v>18494</v>
      </c>
      <c r="B377" s="31">
        <v>117.6</v>
      </c>
      <c r="C377" s="31">
        <f t="shared" si="23"/>
        <v>39200</v>
      </c>
      <c r="D377" s="31"/>
      <c r="F377" s="35"/>
      <c r="W377" s="21">
        <v>120.9</v>
      </c>
      <c r="X377" s="21">
        <v>19044</v>
      </c>
      <c r="Y377" s="17">
        <f t="shared" si="24"/>
        <v>50</v>
      </c>
      <c r="Z377" s="25"/>
    </row>
    <row r="378" spans="1:26">
      <c r="A378" s="31">
        <v>18544</v>
      </c>
      <c r="B378" s="31">
        <v>117.9</v>
      </c>
      <c r="C378" s="31">
        <f t="shared" si="23"/>
        <v>39300</v>
      </c>
      <c r="D378" s="31"/>
      <c r="F378" s="35"/>
      <c r="W378" s="21">
        <v>121.2</v>
      </c>
      <c r="X378" s="21">
        <v>19094</v>
      </c>
      <c r="Y378" s="17">
        <f t="shared" si="24"/>
        <v>50</v>
      </c>
      <c r="Z378" s="25"/>
    </row>
    <row r="379" spans="1:26">
      <c r="A379" s="31">
        <v>18594</v>
      </c>
      <c r="B379" s="31">
        <v>118.2</v>
      </c>
      <c r="C379" s="31">
        <f t="shared" si="23"/>
        <v>39400</v>
      </c>
      <c r="D379" s="31"/>
      <c r="F379" s="35"/>
      <c r="W379" s="21">
        <v>121.5</v>
      </c>
      <c r="X379" s="21">
        <v>19144</v>
      </c>
      <c r="Y379" s="17">
        <f t="shared" si="24"/>
        <v>50</v>
      </c>
      <c r="Z379" s="25"/>
    </row>
    <row r="380" spans="1:26">
      <c r="A380" s="31">
        <v>18644</v>
      </c>
      <c r="B380" s="31">
        <v>118.5</v>
      </c>
      <c r="C380" s="31">
        <f t="shared" si="23"/>
        <v>39500</v>
      </c>
      <c r="D380" s="31"/>
      <c r="F380" s="35"/>
      <c r="W380" s="21">
        <v>121.8</v>
      </c>
      <c r="X380" s="21">
        <v>19194</v>
      </c>
      <c r="Y380" s="17">
        <f t="shared" si="24"/>
        <v>50</v>
      </c>
      <c r="Z380" s="25"/>
    </row>
    <row r="381" spans="1:26">
      <c r="A381" s="31">
        <v>18694</v>
      </c>
      <c r="B381" s="31">
        <v>118.8</v>
      </c>
      <c r="C381" s="31">
        <f t="shared" si="23"/>
        <v>39600</v>
      </c>
      <c r="D381" s="31"/>
      <c r="F381" s="35"/>
      <c r="W381" s="21">
        <v>122.1</v>
      </c>
      <c r="X381" s="21">
        <v>19244</v>
      </c>
      <c r="Y381" s="17">
        <f t="shared" si="24"/>
        <v>50</v>
      </c>
      <c r="Z381" s="25"/>
    </row>
    <row r="382" spans="1:26">
      <c r="A382" s="31">
        <v>18744</v>
      </c>
      <c r="B382" s="31">
        <v>119.1</v>
      </c>
      <c r="C382" s="31">
        <f t="shared" si="23"/>
        <v>39700</v>
      </c>
      <c r="D382" s="31"/>
      <c r="F382" s="35"/>
      <c r="W382" s="21">
        <v>122.4</v>
      </c>
      <c r="X382" s="21">
        <v>19294</v>
      </c>
      <c r="Y382" s="17">
        <f t="shared" si="24"/>
        <v>50</v>
      </c>
      <c r="Z382" s="25"/>
    </row>
    <row r="383" spans="1:26">
      <c r="A383" s="31">
        <v>18794</v>
      </c>
      <c r="B383" s="31">
        <v>119.4</v>
      </c>
      <c r="C383" s="31">
        <f t="shared" si="23"/>
        <v>39800</v>
      </c>
      <c r="D383" s="31"/>
      <c r="F383" s="35"/>
      <c r="W383" s="21">
        <v>122.7</v>
      </c>
      <c r="X383" s="21">
        <v>19344</v>
      </c>
      <c r="Y383" s="17">
        <f t="shared" si="24"/>
        <v>50</v>
      </c>
      <c r="Z383" s="25"/>
    </row>
    <row r="384" spans="1:26">
      <c r="A384" s="31">
        <v>18844</v>
      </c>
      <c r="B384" s="31">
        <v>119.7</v>
      </c>
      <c r="C384" s="31">
        <f t="shared" si="23"/>
        <v>39900</v>
      </c>
      <c r="D384" s="31"/>
      <c r="F384" s="35"/>
      <c r="W384" s="21">
        <v>123</v>
      </c>
      <c r="X384" s="21">
        <v>19394</v>
      </c>
      <c r="Y384" s="17">
        <f t="shared" si="24"/>
        <v>50</v>
      </c>
      <c r="Z384" s="25"/>
    </row>
    <row r="385" spans="1:26">
      <c r="A385" s="31">
        <v>18894</v>
      </c>
      <c r="B385" s="31">
        <v>120</v>
      </c>
      <c r="C385" s="31">
        <f t="shared" si="23"/>
        <v>40000</v>
      </c>
      <c r="D385" s="31"/>
      <c r="F385" s="35"/>
      <c r="W385" s="21">
        <v>123.3</v>
      </c>
      <c r="X385" s="21">
        <v>19444</v>
      </c>
      <c r="Y385" s="17">
        <f t="shared" si="24"/>
        <v>50</v>
      </c>
      <c r="Z385" s="25"/>
    </row>
    <row r="386" spans="1:26">
      <c r="A386" s="31">
        <v>18944</v>
      </c>
      <c r="B386" s="31">
        <v>120.3</v>
      </c>
      <c r="C386" s="31">
        <f t="shared" ref="C386:C449" si="25">INDEX(farm_v,MATCH(A386,farm_k))</f>
        <v>40100</v>
      </c>
      <c r="D386" s="31"/>
      <c r="F386" s="35"/>
      <c r="W386" s="21">
        <v>123.6</v>
      </c>
      <c r="X386" s="21">
        <v>19494</v>
      </c>
      <c r="Y386" s="17">
        <f t="shared" si="24"/>
        <v>50</v>
      </c>
      <c r="Z386" s="25"/>
    </row>
    <row r="387" spans="1:26">
      <c r="A387" s="31">
        <v>18994</v>
      </c>
      <c r="B387" s="31">
        <v>120.6</v>
      </c>
      <c r="C387" s="31">
        <f t="shared" si="25"/>
        <v>40200</v>
      </c>
      <c r="D387" s="31"/>
      <c r="F387" s="35"/>
      <c r="W387" s="21">
        <v>123.9</v>
      </c>
      <c r="X387" s="21">
        <v>19544</v>
      </c>
      <c r="Y387" s="17">
        <f t="shared" si="24"/>
        <v>50</v>
      </c>
      <c r="Z387" s="25"/>
    </row>
    <row r="388" spans="1:26">
      <c r="A388" s="31">
        <v>19044</v>
      </c>
      <c r="B388" s="31">
        <v>120.9</v>
      </c>
      <c r="C388" s="31">
        <f t="shared" si="25"/>
        <v>40300</v>
      </c>
      <c r="D388" s="31"/>
      <c r="F388" s="35"/>
      <c r="W388" s="21">
        <v>124.2</v>
      </c>
      <c r="X388" s="21">
        <v>19594</v>
      </c>
      <c r="Y388" s="17">
        <f t="shared" ref="Y388:Y449" si="26">X389-X388</f>
        <v>50</v>
      </c>
      <c r="Z388" s="25"/>
    </row>
    <row r="389" spans="1:26">
      <c r="A389" s="31">
        <v>19094</v>
      </c>
      <c r="B389" s="31">
        <v>121.2</v>
      </c>
      <c r="C389" s="31">
        <f t="shared" si="25"/>
        <v>40400</v>
      </c>
      <c r="D389" s="31"/>
      <c r="F389" s="35"/>
      <c r="W389" s="21">
        <v>124.5</v>
      </c>
      <c r="X389" s="21">
        <v>19644</v>
      </c>
      <c r="Y389" s="17">
        <f t="shared" si="26"/>
        <v>50</v>
      </c>
      <c r="Z389" s="25"/>
    </row>
    <row r="390" spans="1:26">
      <c r="A390" s="31">
        <v>19144</v>
      </c>
      <c r="B390" s="31">
        <v>121.5</v>
      </c>
      <c r="C390" s="31">
        <f t="shared" si="25"/>
        <v>40500</v>
      </c>
      <c r="D390" s="31"/>
      <c r="F390" s="35"/>
      <c r="W390" s="21">
        <v>124.8</v>
      </c>
      <c r="X390" s="21">
        <v>19694</v>
      </c>
      <c r="Y390" s="17">
        <f t="shared" si="26"/>
        <v>50</v>
      </c>
      <c r="Z390" s="25"/>
    </row>
    <row r="391" spans="1:26">
      <c r="A391" s="31">
        <v>19194</v>
      </c>
      <c r="B391" s="31">
        <v>121.8</v>
      </c>
      <c r="C391" s="31">
        <f t="shared" si="25"/>
        <v>40600</v>
      </c>
      <c r="D391" s="31"/>
      <c r="F391" s="35"/>
      <c r="W391" s="21">
        <v>125.1</v>
      </c>
      <c r="X391" s="21">
        <v>19744</v>
      </c>
      <c r="Y391" s="17">
        <f t="shared" si="26"/>
        <v>50</v>
      </c>
      <c r="Z391" s="25"/>
    </row>
    <row r="392" spans="1:26">
      <c r="A392" s="31">
        <v>19244</v>
      </c>
      <c r="B392" s="31">
        <v>122.1</v>
      </c>
      <c r="C392" s="31">
        <f t="shared" si="25"/>
        <v>40700</v>
      </c>
      <c r="D392" s="31"/>
      <c r="F392" s="35"/>
      <c r="W392" s="21">
        <v>125.4</v>
      </c>
      <c r="X392" s="21">
        <v>19794</v>
      </c>
      <c r="Y392" s="17">
        <f t="shared" si="26"/>
        <v>50</v>
      </c>
      <c r="Z392" s="25"/>
    </row>
    <row r="393" spans="1:26">
      <c r="A393" s="31">
        <v>19294</v>
      </c>
      <c r="B393" s="31">
        <v>122.4</v>
      </c>
      <c r="C393" s="31">
        <f t="shared" si="25"/>
        <v>40800</v>
      </c>
      <c r="D393" s="31"/>
      <c r="F393" s="35"/>
      <c r="W393" s="21">
        <v>125.7</v>
      </c>
      <c r="X393" s="21">
        <v>19844</v>
      </c>
      <c r="Y393" s="17">
        <f t="shared" si="26"/>
        <v>50</v>
      </c>
      <c r="Z393" s="25"/>
    </row>
    <row r="394" spans="1:26">
      <c r="A394" s="31">
        <v>19344</v>
      </c>
      <c r="B394" s="31">
        <v>122.7</v>
      </c>
      <c r="C394" s="31">
        <f t="shared" si="25"/>
        <v>40900</v>
      </c>
      <c r="D394" s="31"/>
      <c r="F394" s="35"/>
      <c r="W394" s="21">
        <v>126</v>
      </c>
      <c r="X394" s="21">
        <v>19894</v>
      </c>
      <c r="Y394" s="17">
        <f t="shared" si="26"/>
        <v>50</v>
      </c>
      <c r="Z394" s="25"/>
    </row>
    <row r="395" spans="1:26">
      <c r="A395" s="31">
        <v>19394</v>
      </c>
      <c r="B395" s="31">
        <v>123</v>
      </c>
      <c r="C395" s="31">
        <f t="shared" si="25"/>
        <v>41000</v>
      </c>
      <c r="D395" s="31"/>
      <c r="F395" s="35"/>
      <c r="W395" s="21">
        <v>126.3</v>
      </c>
      <c r="X395" s="21">
        <v>19944</v>
      </c>
      <c r="Y395" s="17">
        <f t="shared" si="26"/>
        <v>50</v>
      </c>
      <c r="Z395" s="25"/>
    </row>
    <row r="396" spans="1:26">
      <c r="A396" s="31">
        <v>19444</v>
      </c>
      <c r="B396" s="31">
        <v>123.3</v>
      </c>
      <c r="C396" s="31">
        <f t="shared" si="25"/>
        <v>41100</v>
      </c>
      <c r="D396" s="31"/>
      <c r="F396" s="35"/>
      <c r="W396" s="21">
        <v>126.6</v>
      </c>
      <c r="X396" s="21">
        <v>19994</v>
      </c>
      <c r="Y396" s="17">
        <f t="shared" si="26"/>
        <v>50</v>
      </c>
      <c r="Z396" s="25"/>
    </row>
    <row r="397" spans="1:26">
      <c r="A397" s="31">
        <v>19494</v>
      </c>
      <c r="B397" s="31">
        <v>123.6</v>
      </c>
      <c r="C397" s="31">
        <f t="shared" si="25"/>
        <v>41200</v>
      </c>
      <c r="D397" s="31"/>
      <c r="F397" s="35"/>
      <c r="W397" s="21">
        <v>126.9</v>
      </c>
      <c r="X397" s="21">
        <v>20044</v>
      </c>
      <c r="Y397" s="17">
        <f t="shared" si="26"/>
        <v>50</v>
      </c>
      <c r="Z397" s="25"/>
    </row>
    <row r="398" spans="1:26">
      <c r="A398" s="31">
        <v>19544</v>
      </c>
      <c r="B398" s="31">
        <v>123.9</v>
      </c>
      <c r="C398" s="31">
        <f t="shared" si="25"/>
        <v>41300</v>
      </c>
      <c r="D398" s="31"/>
      <c r="F398" s="35"/>
      <c r="W398" s="21">
        <v>127.2</v>
      </c>
      <c r="X398" s="21">
        <v>20094</v>
      </c>
      <c r="Y398" s="17">
        <f t="shared" si="26"/>
        <v>50</v>
      </c>
      <c r="Z398" s="25"/>
    </row>
    <row r="399" spans="1:26">
      <c r="A399" s="31">
        <v>19594</v>
      </c>
      <c r="B399" s="31">
        <v>124.2</v>
      </c>
      <c r="C399" s="31">
        <f t="shared" si="25"/>
        <v>41400</v>
      </c>
      <c r="D399" s="31"/>
      <c r="F399" s="35"/>
      <c r="W399" s="21">
        <v>127.5</v>
      </c>
      <c r="X399" s="21">
        <v>20144</v>
      </c>
      <c r="Y399" s="17">
        <f t="shared" si="26"/>
        <v>50</v>
      </c>
      <c r="Z399" s="25"/>
    </row>
    <row r="400" spans="1:26">
      <c r="A400" s="31">
        <v>19644</v>
      </c>
      <c r="B400" s="31">
        <v>124.5</v>
      </c>
      <c r="C400" s="31">
        <f t="shared" si="25"/>
        <v>41500</v>
      </c>
      <c r="D400" s="31"/>
      <c r="F400" s="35"/>
      <c r="W400" s="21">
        <v>127.8</v>
      </c>
      <c r="X400" s="21">
        <v>20194</v>
      </c>
      <c r="Y400" s="17">
        <f t="shared" si="26"/>
        <v>50</v>
      </c>
      <c r="Z400" s="25"/>
    </row>
    <row r="401" spans="1:26">
      <c r="A401" s="31">
        <v>19694</v>
      </c>
      <c r="B401" s="31">
        <v>124.8</v>
      </c>
      <c r="C401" s="31">
        <f t="shared" si="25"/>
        <v>41600</v>
      </c>
      <c r="D401" s="31"/>
      <c r="F401" s="35"/>
      <c r="W401" s="21">
        <v>128.1</v>
      </c>
      <c r="X401" s="21">
        <v>20244</v>
      </c>
      <c r="Y401" s="17">
        <f t="shared" si="26"/>
        <v>50</v>
      </c>
      <c r="Z401" s="25"/>
    </row>
    <row r="402" spans="1:26">
      <c r="A402" s="31">
        <v>19744</v>
      </c>
      <c r="B402" s="31">
        <v>125.1</v>
      </c>
      <c r="C402" s="31">
        <f t="shared" si="25"/>
        <v>41700</v>
      </c>
      <c r="D402" s="31"/>
      <c r="F402" s="35"/>
      <c r="W402" s="21">
        <v>128.4</v>
      </c>
      <c r="X402" s="21">
        <v>20294</v>
      </c>
      <c r="Y402" s="17">
        <f t="shared" si="26"/>
        <v>50</v>
      </c>
      <c r="Z402" s="25"/>
    </row>
    <row r="403" spans="1:26">
      <c r="A403" s="31">
        <v>19794</v>
      </c>
      <c r="B403" s="31">
        <v>125.4</v>
      </c>
      <c r="C403" s="31">
        <f t="shared" si="25"/>
        <v>41800</v>
      </c>
      <c r="D403" s="31"/>
      <c r="F403" s="35"/>
      <c r="W403" s="21">
        <v>128.69999999999999</v>
      </c>
      <c r="X403" s="21">
        <v>20344</v>
      </c>
      <c r="Y403" s="17">
        <f t="shared" si="26"/>
        <v>50</v>
      </c>
      <c r="Z403" s="25"/>
    </row>
    <row r="404" spans="1:26">
      <c r="A404" s="31">
        <v>19844</v>
      </c>
      <c r="B404" s="31">
        <v>125.7</v>
      </c>
      <c r="C404" s="31">
        <f t="shared" si="25"/>
        <v>41900</v>
      </c>
      <c r="D404" s="31"/>
      <c r="F404" s="35"/>
      <c r="W404" s="21">
        <v>129</v>
      </c>
      <c r="X404" s="21">
        <v>20394</v>
      </c>
      <c r="Y404" s="17">
        <f t="shared" si="26"/>
        <v>50</v>
      </c>
      <c r="Z404" s="25"/>
    </row>
    <row r="405" spans="1:26">
      <c r="A405" s="31">
        <v>19894</v>
      </c>
      <c r="B405" s="31">
        <v>126</v>
      </c>
      <c r="C405" s="31">
        <f t="shared" si="25"/>
        <v>42000</v>
      </c>
      <c r="D405" s="31"/>
      <c r="F405" s="35"/>
      <c r="W405" s="21">
        <v>129.30000000000001</v>
      </c>
      <c r="X405" s="21">
        <v>20444</v>
      </c>
      <c r="Y405" s="17">
        <f t="shared" si="26"/>
        <v>50</v>
      </c>
      <c r="Z405" s="25"/>
    </row>
    <row r="406" spans="1:26">
      <c r="A406" s="31">
        <v>19944</v>
      </c>
      <c r="B406" s="31">
        <v>126.3</v>
      </c>
      <c r="C406" s="31">
        <f t="shared" si="25"/>
        <v>42100</v>
      </c>
      <c r="D406" s="31"/>
      <c r="F406" s="35"/>
      <c r="W406" s="21">
        <v>129.6</v>
      </c>
      <c r="X406" s="21">
        <v>20494</v>
      </c>
      <c r="Y406" s="17">
        <f t="shared" si="26"/>
        <v>50</v>
      </c>
      <c r="Z406" s="25"/>
    </row>
    <row r="407" spans="1:26">
      <c r="A407" s="31">
        <v>19994</v>
      </c>
      <c r="B407" s="31">
        <v>126.6</v>
      </c>
      <c r="C407" s="31">
        <f t="shared" si="25"/>
        <v>42200</v>
      </c>
      <c r="D407" s="31"/>
      <c r="F407" s="35"/>
      <c r="W407" s="21">
        <v>129.9</v>
      </c>
      <c r="X407" s="21">
        <v>20544</v>
      </c>
      <c r="Y407" s="17">
        <f t="shared" si="26"/>
        <v>50</v>
      </c>
      <c r="Z407" s="25"/>
    </row>
    <row r="408" spans="1:26">
      <c r="A408" s="31">
        <v>20044</v>
      </c>
      <c r="B408" s="31">
        <v>126.9</v>
      </c>
      <c r="C408" s="31">
        <f t="shared" si="25"/>
        <v>42300</v>
      </c>
      <c r="D408" s="31"/>
      <c r="F408" s="35"/>
      <c r="W408" s="21">
        <v>130.19999999999999</v>
      </c>
      <c r="X408" s="21">
        <v>20594</v>
      </c>
      <c r="Y408" s="17">
        <f t="shared" si="26"/>
        <v>50</v>
      </c>
      <c r="Z408" s="25"/>
    </row>
    <row r="409" spans="1:26">
      <c r="A409" s="31">
        <v>20094</v>
      </c>
      <c r="B409" s="31">
        <v>127.2</v>
      </c>
      <c r="C409" s="31">
        <f t="shared" si="25"/>
        <v>42400</v>
      </c>
      <c r="D409" s="31"/>
      <c r="F409" s="35"/>
      <c r="W409" s="21">
        <v>130.5</v>
      </c>
      <c r="X409" s="21">
        <v>20644</v>
      </c>
      <c r="Y409" s="17">
        <f t="shared" si="26"/>
        <v>50</v>
      </c>
      <c r="Z409" s="25"/>
    </row>
    <row r="410" spans="1:26">
      <c r="A410" s="31">
        <v>20144</v>
      </c>
      <c r="B410" s="31">
        <v>127.5</v>
      </c>
      <c r="C410" s="31">
        <f t="shared" si="25"/>
        <v>42500</v>
      </c>
      <c r="D410" s="31"/>
      <c r="F410" s="35"/>
      <c r="W410" s="21">
        <v>130.80000000000001</v>
      </c>
      <c r="X410" s="21">
        <v>20694</v>
      </c>
      <c r="Y410" s="17">
        <f t="shared" si="26"/>
        <v>50</v>
      </c>
      <c r="Z410" s="25"/>
    </row>
    <row r="411" spans="1:26">
      <c r="A411" s="31">
        <v>20194</v>
      </c>
      <c r="B411" s="31">
        <v>127.8</v>
      </c>
      <c r="C411" s="31">
        <f t="shared" si="25"/>
        <v>42600</v>
      </c>
      <c r="D411" s="31"/>
      <c r="F411" s="35"/>
      <c r="W411" s="21">
        <v>131.1</v>
      </c>
      <c r="X411" s="21">
        <v>20744</v>
      </c>
      <c r="Y411" s="17">
        <f t="shared" si="26"/>
        <v>50</v>
      </c>
      <c r="Z411" s="25"/>
    </row>
    <row r="412" spans="1:26">
      <c r="A412" s="31">
        <v>20244</v>
      </c>
      <c r="B412" s="31">
        <v>128.1</v>
      </c>
      <c r="C412" s="31">
        <f t="shared" si="25"/>
        <v>42700</v>
      </c>
      <c r="D412" s="31"/>
      <c r="F412" s="35"/>
      <c r="W412" s="21">
        <v>131.4</v>
      </c>
      <c r="X412" s="21">
        <v>20794</v>
      </c>
      <c r="Y412" s="17">
        <f t="shared" si="26"/>
        <v>50</v>
      </c>
      <c r="Z412" s="25"/>
    </row>
    <row r="413" spans="1:26">
      <c r="A413" s="31">
        <v>20294</v>
      </c>
      <c r="B413" s="31">
        <v>128.4</v>
      </c>
      <c r="C413" s="31">
        <f t="shared" si="25"/>
        <v>42800</v>
      </c>
      <c r="D413" s="31"/>
      <c r="F413" s="35"/>
      <c r="W413" s="21">
        <v>131.69999999999999</v>
      </c>
      <c r="X413" s="21">
        <v>20844</v>
      </c>
      <c r="Y413" s="17">
        <f t="shared" si="26"/>
        <v>50</v>
      </c>
      <c r="Z413" s="25"/>
    </row>
    <row r="414" spans="1:26">
      <c r="A414" s="31">
        <v>20344</v>
      </c>
      <c r="B414" s="31">
        <v>128.69999999999999</v>
      </c>
      <c r="C414" s="31">
        <f t="shared" si="25"/>
        <v>42900</v>
      </c>
      <c r="D414" s="31"/>
      <c r="F414" s="35"/>
      <c r="W414" s="21">
        <v>132</v>
      </c>
      <c r="X414" s="21">
        <v>20894</v>
      </c>
      <c r="Y414" s="17">
        <f t="shared" si="26"/>
        <v>50</v>
      </c>
      <c r="Z414" s="25"/>
    </row>
    <row r="415" spans="1:26">
      <c r="A415" s="31">
        <v>20394</v>
      </c>
      <c r="B415" s="31">
        <v>129</v>
      </c>
      <c r="C415" s="31">
        <f t="shared" si="25"/>
        <v>43000</v>
      </c>
      <c r="D415" s="31"/>
      <c r="F415" s="35"/>
      <c r="W415" s="21">
        <v>132.30000000000001</v>
      </c>
      <c r="X415" s="21">
        <v>20944</v>
      </c>
      <c r="Y415" s="17">
        <f t="shared" si="26"/>
        <v>50</v>
      </c>
      <c r="Z415" s="25"/>
    </row>
    <row r="416" spans="1:26">
      <c r="A416" s="31">
        <v>20444</v>
      </c>
      <c r="B416" s="31">
        <v>129.30000000000001</v>
      </c>
      <c r="C416" s="31">
        <f t="shared" si="25"/>
        <v>43100</v>
      </c>
      <c r="D416" s="31"/>
      <c r="F416" s="35"/>
      <c r="W416" s="21">
        <v>132.6</v>
      </c>
      <c r="X416" s="21">
        <v>20994</v>
      </c>
      <c r="Y416" s="17">
        <f t="shared" si="26"/>
        <v>50</v>
      </c>
      <c r="Z416" s="25"/>
    </row>
    <row r="417" spans="1:26">
      <c r="A417" s="31">
        <v>20494</v>
      </c>
      <c r="B417" s="31">
        <v>129.6</v>
      </c>
      <c r="C417" s="31">
        <f t="shared" si="25"/>
        <v>43200</v>
      </c>
      <c r="D417" s="31"/>
      <c r="F417" s="35"/>
      <c r="W417" s="21">
        <v>132.9</v>
      </c>
      <c r="X417" s="21">
        <v>21044</v>
      </c>
      <c r="Y417" s="17">
        <f t="shared" si="26"/>
        <v>50</v>
      </c>
      <c r="Z417" s="25"/>
    </row>
    <row r="418" spans="1:26">
      <c r="A418" s="31">
        <v>20544</v>
      </c>
      <c r="B418" s="31">
        <v>129.9</v>
      </c>
      <c r="C418" s="31">
        <f t="shared" si="25"/>
        <v>43300</v>
      </c>
      <c r="D418" s="31"/>
      <c r="F418" s="35"/>
      <c r="W418" s="21">
        <v>133.19999999999999</v>
      </c>
      <c r="X418" s="21">
        <v>21094</v>
      </c>
      <c r="Y418" s="17">
        <f t="shared" si="26"/>
        <v>50</v>
      </c>
      <c r="Z418" s="25"/>
    </row>
    <row r="419" spans="1:26">
      <c r="A419" s="31">
        <v>20594</v>
      </c>
      <c r="B419" s="31">
        <v>130.19999999999999</v>
      </c>
      <c r="C419" s="31">
        <f t="shared" si="25"/>
        <v>43400</v>
      </c>
      <c r="D419" s="31"/>
      <c r="F419" s="35"/>
      <c r="W419" s="21">
        <v>133.5</v>
      </c>
      <c r="X419" s="21">
        <v>21144</v>
      </c>
      <c r="Y419" s="17">
        <f t="shared" si="26"/>
        <v>50</v>
      </c>
      <c r="Z419" s="25"/>
    </row>
    <row r="420" spans="1:26">
      <c r="A420" s="31">
        <v>20644</v>
      </c>
      <c r="B420" s="31">
        <v>130.5</v>
      </c>
      <c r="C420" s="31">
        <f t="shared" si="25"/>
        <v>43500</v>
      </c>
      <c r="D420" s="31"/>
      <c r="F420" s="35"/>
      <c r="W420" s="21">
        <v>133.80000000000001</v>
      </c>
      <c r="X420" s="21">
        <v>21194</v>
      </c>
      <c r="Y420" s="17">
        <f t="shared" si="26"/>
        <v>50</v>
      </c>
      <c r="Z420" s="25"/>
    </row>
    <row r="421" spans="1:26">
      <c r="A421" s="31">
        <v>20694</v>
      </c>
      <c r="B421" s="31">
        <v>130.80000000000001</v>
      </c>
      <c r="C421" s="31">
        <f t="shared" si="25"/>
        <v>43600</v>
      </c>
      <c r="D421" s="31"/>
      <c r="F421" s="35"/>
      <c r="W421" s="21">
        <v>134.1</v>
      </c>
      <c r="X421" s="21">
        <v>21244</v>
      </c>
      <c r="Y421" s="17">
        <f t="shared" si="26"/>
        <v>50</v>
      </c>
      <c r="Z421" s="25"/>
    </row>
    <row r="422" spans="1:26">
      <c r="A422" s="31">
        <v>20744</v>
      </c>
      <c r="B422" s="31">
        <v>131.1</v>
      </c>
      <c r="C422" s="31">
        <f t="shared" si="25"/>
        <v>43700</v>
      </c>
      <c r="D422" s="31"/>
      <c r="F422" s="35"/>
      <c r="W422" s="21">
        <v>134.4</v>
      </c>
      <c r="X422" s="21">
        <v>21294</v>
      </c>
      <c r="Y422" s="17">
        <f t="shared" si="26"/>
        <v>50</v>
      </c>
      <c r="Z422" s="25"/>
    </row>
    <row r="423" spans="1:26">
      <c r="A423" s="31">
        <v>20794</v>
      </c>
      <c r="B423" s="31">
        <v>131.4</v>
      </c>
      <c r="C423" s="31">
        <f t="shared" si="25"/>
        <v>43800</v>
      </c>
      <c r="D423" s="31"/>
      <c r="F423" s="35"/>
      <c r="W423" s="21">
        <v>134.69999999999999</v>
      </c>
      <c r="X423" s="21">
        <v>21344</v>
      </c>
      <c r="Y423" s="17">
        <f t="shared" si="26"/>
        <v>50</v>
      </c>
      <c r="Z423" s="25"/>
    </row>
    <row r="424" spans="1:26">
      <c r="A424" s="31">
        <v>20844</v>
      </c>
      <c r="B424" s="31">
        <v>131.69999999999999</v>
      </c>
      <c r="C424" s="31">
        <f t="shared" si="25"/>
        <v>43900</v>
      </c>
      <c r="D424" s="31"/>
      <c r="F424" s="35"/>
      <c r="W424" s="21">
        <v>135</v>
      </c>
      <c r="X424" s="21">
        <v>21394</v>
      </c>
      <c r="Y424" s="17">
        <f t="shared" si="26"/>
        <v>50</v>
      </c>
      <c r="Z424" s="25"/>
    </row>
    <row r="425" spans="1:26">
      <c r="A425" s="31">
        <v>20894</v>
      </c>
      <c r="B425" s="31">
        <v>132</v>
      </c>
      <c r="C425" s="31">
        <f t="shared" si="25"/>
        <v>44000</v>
      </c>
      <c r="D425" s="31"/>
      <c r="F425" s="35"/>
      <c r="W425" s="21">
        <v>135.30000000000001</v>
      </c>
      <c r="X425" s="21">
        <v>21444</v>
      </c>
      <c r="Y425" s="17">
        <f t="shared" si="26"/>
        <v>50</v>
      </c>
      <c r="Z425" s="25"/>
    </row>
    <row r="426" spans="1:26">
      <c r="A426" s="31">
        <v>20944</v>
      </c>
      <c r="B426" s="31">
        <v>132.30000000000001</v>
      </c>
      <c r="C426" s="31">
        <f t="shared" si="25"/>
        <v>44100</v>
      </c>
      <c r="D426" s="31"/>
      <c r="F426" s="35"/>
      <c r="W426" s="21">
        <v>135.6</v>
      </c>
      <c r="X426" s="21">
        <v>21494</v>
      </c>
      <c r="Y426" s="17">
        <f t="shared" si="26"/>
        <v>50</v>
      </c>
      <c r="Z426" s="25"/>
    </row>
    <row r="427" spans="1:26">
      <c r="A427" s="31">
        <v>20994</v>
      </c>
      <c r="B427" s="31">
        <v>132.6</v>
      </c>
      <c r="C427" s="31">
        <f t="shared" si="25"/>
        <v>44200</v>
      </c>
      <c r="D427" s="31"/>
      <c r="F427" s="35"/>
      <c r="W427" s="21">
        <v>135.9</v>
      </c>
      <c r="X427" s="21">
        <v>21544</v>
      </c>
      <c r="Y427" s="17">
        <f t="shared" si="26"/>
        <v>50</v>
      </c>
      <c r="Z427" s="25"/>
    </row>
    <row r="428" spans="1:26">
      <c r="A428" s="31">
        <v>21044</v>
      </c>
      <c r="B428" s="31">
        <v>132.9</v>
      </c>
      <c r="C428" s="31">
        <f t="shared" si="25"/>
        <v>44300</v>
      </c>
      <c r="D428" s="31"/>
      <c r="F428" s="35"/>
      <c r="W428" s="21">
        <v>136.19999999999999</v>
      </c>
      <c r="X428" s="21">
        <v>21594</v>
      </c>
      <c r="Y428" s="17">
        <f t="shared" si="26"/>
        <v>50</v>
      </c>
      <c r="Z428" s="25"/>
    </row>
    <row r="429" spans="1:26">
      <c r="A429" s="31">
        <v>21094</v>
      </c>
      <c r="B429" s="31">
        <v>133.19999999999999</v>
      </c>
      <c r="C429" s="31">
        <f t="shared" si="25"/>
        <v>44400</v>
      </c>
      <c r="D429" s="31"/>
      <c r="F429" s="35"/>
      <c r="W429" s="21">
        <v>136.5</v>
      </c>
      <c r="X429" s="21">
        <v>21644</v>
      </c>
      <c r="Y429" s="17">
        <f t="shared" si="26"/>
        <v>50</v>
      </c>
      <c r="Z429" s="25"/>
    </row>
    <row r="430" spans="1:26">
      <c r="A430" s="31">
        <v>21144</v>
      </c>
      <c r="B430" s="31">
        <v>133.5</v>
      </c>
      <c r="C430" s="31">
        <f t="shared" si="25"/>
        <v>44500</v>
      </c>
      <c r="D430" s="31"/>
      <c r="F430" s="35"/>
      <c r="W430" s="21">
        <v>136.80000000000001</v>
      </c>
      <c r="X430" s="21">
        <v>21694</v>
      </c>
      <c r="Y430" s="17">
        <f t="shared" si="26"/>
        <v>50</v>
      </c>
      <c r="Z430" s="25"/>
    </row>
    <row r="431" spans="1:26">
      <c r="A431" s="31">
        <v>21194</v>
      </c>
      <c r="B431" s="31">
        <v>133.80000000000001</v>
      </c>
      <c r="C431" s="31">
        <f t="shared" si="25"/>
        <v>44600</v>
      </c>
      <c r="D431" s="31"/>
      <c r="F431" s="35"/>
      <c r="W431" s="21">
        <v>137.1</v>
      </c>
      <c r="X431" s="21">
        <v>21744</v>
      </c>
      <c r="Y431" s="17">
        <f t="shared" si="26"/>
        <v>50</v>
      </c>
      <c r="Z431" s="25"/>
    </row>
    <row r="432" spans="1:26">
      <c r="A432" s="31">
        <v>21244</v>
      </c>
      <c r="B432" s="31">
        <v>134.1</v>
      </c>
      <c r="C432" s="31">
        <f t="shared" si="25"/>
        <v>44700</v>
      </c>
      <c r="D432" s="31"/>
      <c r="F432" s="35"/>
      <c r="W432" s="21">
        <v>137.4</v>
      </c>
      <c r="X432" s="21">
        <v>21794</v>
      </c>
      <c r="Y432" s="17">
        <f t="shared" si="26"/>
        <v>50</v>
      </c>
      <c r="Z432" s="25"/>
    </row>
    <row r="433" spans="1:26">
      <c r="A433" s="31">
        <v>21294</v>
      </c>
      <c r="B433" s="31">
        <v>134.4</v>
      </c>
      <c r="C433" s="31">
        <f t="shared" si="25"/>
        <v>44800</v>
      </c>
      <c r="D433" s="31"/>
      <c r="F433" s="35"/>
      <c r="W433" s="21">
        <v>137.69999999999999</v>
      </c>
      <c r="X433" s="21">
        <v>21844</v>
      </c>
      <c r="Y433" s="17">
        <f t="shared" si="26"/>
        <v>50</v>
      </c>
      <c r="Z433" s="25"/>
    </row>
    <row r="434" spans="1:26">
      <c r="A434" s="31">
        <v>21344</v>
      </c>
      <c r="B434" s="31">
        <v>134.69999999999999</v>
      </c>
      <c r="C434" s="31">
        <f t="shared" si="25"/>
        <v>44900</v>
      </c>
      <c r="D434" s="31"/>
      <c r="F434" s="35"/>
      <c r="W434" s="21">
        <v>138</v>
      </c>
      <c r="X434" s="21">
        <v>21894</v>
      </c>
      <c r="Y434" s="17">
        <f t="shared" si="26"/>
        <v>50</v>
      </c>
      <c r="Z434" s="25"/>
    </row>
    <row r="435" spans="1:26">
      <c r="A435" s="31">
        <v>21394</v>
      </c>
      <c r="B435" s="31">
        <v>135</v>
      </c>
      <c r="C435" s="31">
        <f t="shared" si="25"/>
        <v>45000</v>
      </c>
      <c r="D435" s="31"/>
      <c r="F435" s="35"/>
      <c r="W435" s="21">
        <v>138.30000000000001</v>
      </c>
      <c r="X435" s="21">
        <v>21944</v>
      </c>
      <c r="Y435" s="17">
        <f t="shared" si="26"/>
        <v>50</v>
      </c>
      <c r="Z435" s="25"/>
    </row>
    <row r="436" spans="1:26">
      <c r="A436" s="31">
        <v>21444</v>
      </c>
      <c r="B436" s="31">
        <v>135.30000000000001</v>
      </c>
      <c r="C436" s="31">
        <f t="shared" si="25"/>
        <v>45100</v>
      </c>
      <c r="D436" s="31"/>
      <c r="F436" s="35"/>
      <c r="W436" s="21">
        <v>138.6</v>
      </c>
      <c r="X436" s="21">
        <v>21994</v>
      </c>
      <c r="Y436" s="17">
        <f t="shared" si="26"/>
        <v>50</v>
      </c>
      <c r="Z436" s="25"/>
    </row>
    <row r="437" spans="1:26">
      <c r="A437" s="31">
        <v>21494</v>
      </c>
      <c r="B437" s="31">
        <v>135.6</v>
      </c>
      <c r="C437" s="31">
        <f t="shared" si="25"/>
        <v>45200</v>
      </c>
      <c r="D437" s="31"/>
      <c r="F437" s="35"/>
      <c r="W437" s="21">
        <v>138.9</v>
      </c>
      <c r="X437" s="21">
        <v>22044</v>
      </c>
      <c r="Y437" s="17">
        <f t="shared" si="26"/>
        <v>50</v>
      </c>
      <c r="Z437" s="25"/>
    </row>
    <row r="438" spans="1:26">
      <c r="A438" s="31">
        <v>21544</v>
      </c>
      <c r="B438" s="31">
        <v>135.9</v>
      </c>
      <c r="C438" s="31">
        <f t="shared" si="25"/>
        <v>45300</v>
      </c>
      <c r="D438" s="31"/>
      <c r="F438" s="35"/>
      <c r="W438" s="21">
        <v>139.19999999999999</v>
      </c>
      <c r="X438" s="21">
        <v>22094</v>
      </c>
      <c r="Y438" s="17">
        <f t="shared" si="26"/>
        <v>50</v>
      </c>
      <c r="Z438" s="25"/>
    </row>
    <row r="439" spans="1:26">
      <c r="A439" s="31">
        <v>21594</v>
      </c>
      <c r="B439" s="31">
        <v>136.19999999999999</v>
      </c>
      <c r="C439" s="31">
        <f t="shared" si="25"/>
        <v>45400</v>
      </c>
      <c r="D439" s="31"/>
      <c r="F439" s="35"/>
      <c r="W439" s="21">
        <v>139.5</v>
      </c>
      <c r="X439" s="21">
        <v>22144</v>
      </c>
      <c r="Y439" s="17">
        <f t="shared" si="26"/>
        <v>50</v>
      </c>
      <c r="Z439" s="25"/>
    </row>
    <row r="440" spans="1:26">
      <c r="A440" s="31">
        <v>21644</v>
      </c>
      <c r="B440" s="31">
        <v>136.5</v>
      </c>
      <c r="C440" s="31">
        <f t="shared" si="25"/>
        <v>45500</v>
      </c>
      <c r="D440" s="31"/>
      <c r="F440" s="35"/>
      <c r="W440" s="21">
        <v>139.80000000000001</v>
      </c>
      <c r="X440" s="21">
        <v>22194</v>
      </c>
      <c r="Y440" s="17">
        <f t="shared" si="26"/>
        <v>50</v>
      </c>
      <c r="Z440" s="25"/>
    </row>
    <row r="441" spans="1:26">
      <c r="A441" s="31">
        <v>21694</v>
      </c>
      <c r="B441" s="31">
        <v>136.80000000000001</v>
      </c>
      <c r="C441" s="31">
        <f t="shared" si="25"/>
        <v>45600</v>
      </c>
      <c r="D441" s="31"/>
      <c r="F441" s="35"/>
      <c r="W441" s="21">
        <v>140.1</v>
      </c>
      <c r="X441" s="21">
        <v>22244</v>
      </c>
      <c r="Y441" s="17">
        <f t="shared" si="26"/>
        <v>50</v>
      </c>
      <c r="Z441" s="25"/>
    </row>
    <row r="442" spans="1:26">
      <c r="A442" s="31">
        <v>21744</v>
      </c>
      <c r="B442" s="31">
        <v>137.1</v>
      </c>
      <c r="C442" s="31">
        <f t="shared" si="25"/>
        <v>45700</v>
      </c>
      <c r="D442" s="31"/>
      <c r="F442" s="35"/>
      <c r="W442" s="21">
        <v>140.4</v>
      </c>
      <c r="X442" s="21">
        <v>22294</v>
      </c>
      <c r="Y442" s="17">
        <f t="shared" si="26"/>
        <v>50</v>
      </c>
      <c r="Z442" s="25"/>
    </row>
    <row r="443" spans="1:26">
      <c r="A443" s="31">
        <v>21794</v>
      </c>
      <c r="B443" s="31">
        <v>137.4</v>
      </c>
      <c r="C443" s="31">
        <f t="shared" si="25"/>
        <v>45800</v>
      </c>
      <c r="D443" s="31"/>
      <c r="F443" s="35"/>
      <c r="W443" s="21">
        <v>140.69999999999999</v>
      </c>
      <c r="X443" s="21">
        <v>22344</v>
      </c>
      <c r="Y443" s="17">
        <f t="shared" si="26"/>
        <v>50</v>
      </c>
      <c r="Z443" s="25"/>
    </row>
    <row r="444" spans="1:26">
      <c r="A444" s="31">
        <v>21844</v>
      </c>
      <c r="B444" s="31">
        <v>137.69999999999999</v>
      </c>
      <c r="C444" s="31">
        <f t="shared" si="25"/>
        <v>45900</v>
      </c>
      <c r="D444" s="31"/>
      <c r="F444" s="35"/>
      <c r="W444" s="21">
        <v>141</v>
      </c>
      <c r="X444" s="21">
        <v>22394</v>
      </c>
      <c r="Y444" s="17">
        <f t="shared" si="26"/>
        <v>50</v>
      </c>
      <c r="Z444" s="25"/>
    </row>
    <row r="445" spans="1:26">
      <c r="A445" s="31">
        <v>21894</v>
      </c>
      <c r="B445" s="31">
        <v>138</v>
      </c>
      <c r="C445" s="31">
        <f t="shared" si="25"/>
        <v>46000</v>
      </c>
      <c r="D445" s="31"/>
      <c r="F445" s="35"/>
      <c r="W445" s="21">
        <v>141.30000000000001</v>
      </c>
      <c r="X445" s="21">
        <v>22444</v>
      </c>
      <c r="Y445" s="17">
        <f t="shared" si="26"/>
        <v>50</v>
      </c>
      <c r="Z445" s="25"/>
    </row>
    <row r="446" spans="1:26">
      <c r="A446" s="31">
        <v>21944</v>
      </c>
      <c r="B446" s="31">
        <v>138.30000000000001</v>
      </c>
      <c r="C446" s="31">
        <f t="shared" si="25"/>
        <v>46100</v>
      </c>
      <c r="D446" s="31"/>
      <c r="F446" s="35"/>
      <c r="W446" s="21">
        <v>141.6</v>
      </c>
      <c r="X446" s="21">
        <v>22494</v>
      </c>
      <c r="Y446" s="17">
        <f t="shared" si="26"/>
        <v>50</v>
      </c>
      <c r="Z446" s="25"/>
    </row>
    <row r="447" spans="1:26">
      <c r="A447" s="31">
        <v>21994</v>
      </c>
      <c r="B447" s="31">
        <v>138.6</v>
      </c>
      <c r="C447" s="31">
        <f t="shared" si="25"/>
        <v>46200</v>
      </c>
      <c r="D447" s="31"/>
      <c r="F447" s="35"/>
      <c r="W447" s="21">
        <v>141.9</v>
      </c>
      <c r="X447" s="21">
        <v>22544</v>
      </c>
      <c r="Y447" s="17">
        <f t="shared" si="26"/>
        <v>50</v>
      </c>
      <c r="Z447" s="25"/>
    </row>
    <row r="448" spans="1:26">
      <c r="A448" s="31">
        <v>22044</v>
      </c>
      <c r="B448" s="31">
        <v>138.9</v>
      </c>
      <c r="C448" s="31">
        <f t="shared" si="25"/>
        <v>46300</v>
      </c>
      <c r="D448" s="31"/>
      <c r="F448" s="35"/>
      <c r="W448" s="21">
        <v>142.19999999999999</v>
      </c>
      <c r="X448" s="21">
        <v>22594</v>
      </c>
      <c r="Y448" s="17">
        <f t="shared" si="26"/>
        <v>50</v>
      </c>
      <c r="Z448" s="25"/>
    </row>
    <row r="449" spans="1:26">
      <c r="A449" s="31">
        <v>22094</v>
      </c>
      <c r="B449" s="31">
        <v>139.19999999999999</v>
      </c>
      <c r="C449" s="31">
        <f t="shared" si="25"/>
        <v>46400</v>
      </c>
      <c r="D449" s="31"/>
      <c r="F449" s="35"/>
      <c r="W449" s="21">
        <v>142.5</v>
      </c>
      <c r="X449" s="21">
        <v>22644</v>
      </c>
      <c r="Y449" s="17">
        <f t="shared" si="26"/>
        <v>-22643</v>
      </c>
      <c r="Z449" s="25"/>
    </row>
    <row r="450" spans="1:26">
      <c r="A450" s="31">
        <v>22144</v>
      </c>
      <c r="B450" s="31">
        <v>139.5</v>
      </c>
      <c r="C450" s="31">
        <f t="shared" ref="C450:C460" si="27">INDEX(farm_v,MATCH(A450,farm_k))</f>
        <v>46500</v>
      </c>
      <c r="D450" s="31"/>
      <c r="F450" s="35"/>
      <c r="W450" s="21" t="s">
        <v>248</v>
      </c>
      <c r="X450" s="21">
        <v>1</v>
      </c>
      <c r="Z450" s="25"/>
    </row>
    <row r="451" spans="1:26">
      <c r="A451" s="31">
        <v>22194</v>
      </c>
      <c r="B451" s="31">
        <v>139.80000000000001</v>
      </c>
      <c r="C451" s="31">
        <f t="shared" si="27"/>
        <v>46600</v>
      </c>
      <c r="D451" s="31"/>
      <c r="F451" s="35"/>
    </row>
    <row r="452" spans="1:26">
      <c r="A452" s="31">
        <v>22244</v>
      </c>
      <c r="B452" s="31">
        <v>140.1</v>
      </c>
      <c r="C452" s="31">
        <f t="shared" si="27"/>
        <v>46700</v>
      </c>
      <c r="D452" s="31"/>
      <c r="F452" s="35"/>
    </row>
    <row r="453" spans="1:26">
      <c r="A453" s="31">
        <v>22294</v>
      </c>
      <c r="B453" s="31">
        <v>140.4</v>
      </c>
      <c r="C453" s="31">
        <f t="shared" si="27"/>
        <v>46800</v>
      </c>
      <c r="D453" s="31"/>
      <c r="F453" s="35"/>
    </row>
    <row r="454" spans="1:26">
      <c r="A454" s="31">
        <v>22344</v>
      </c>
      <c r="B454" s="31">
        <v>140.69999999999999</v>
      </c>
      <c r="C454" s="31">
        <f t="shared" si="27"/>
        <v>46900</v>
      </c>
      <c r="D454" s="31"/>
      <c r="F454" s="35"/>
    </row>
    <row r="455" spans="1:26">
      <c r="A455" s="31">
        <v>22394</v>
      </c>
      <c r="B455" s="31">
        <v>141</v>
      </c>
      <c r="C455" s="31">
        <f t="shared" si="27"/>
        <v>47000</v>
      </c>
      <c r="D455" s="31"/>
      <c r="F455" s="35"/>
    </row>
    <row r="456" spans="1:26">
      <c r="A456" s="31">
        <v>22444</v>
      </c>
      <c r="B456" s="31">
        <v>141.30000000000001</v>
      </c>
      <c r="C456" s="31">
        <f t="shared" si="27"/>
        <v>47100</v>
      </c>
      <c r="D456" s="31"/>
      <c r="F456" s="35"/>
    </row>
    <row r="457" spans="1:26">
      <c r="A457" s="31">
        <v>22494</v>
      </c>
      <c r="B457" s="31">
        <v>141.6</v>
      </c>
      <c r="C457" s="31">
        <f t="shared" si="27"/>
        <v>47200</v>
      </c>
      <c r="D457" s="31"/>
      <c r="F457" s="35"/>
    </row>
    <row r="458" spans="1:26">
      <c r="A458" s="31">
        <v>22544</v>
      </c>
      <c r="B458" s="31">
        <v>141.9</v>
      </c>
      <c r="C458" s="31">
        <f t="shared" si="27"/>
        <v>47300</v>
      </c>
      <c r="D458" s="31"/>
      <c r="F458" s="35"/>
    </row>
    <row r="459" spans="1:26">
      <c r="A459" s="31">
        <v>22594</v>
      </c>
      <c r="B459" s="31">
        <v>142.19999999999999</v>
      </c>
      <c r="C459" s="31">
        <f t="shared" si="27"/>
        <v>47400</v>
      </c>
      <c r="D459" s="31"/>
      <c r="F459" s="35"/>
    </row>
    <row r="460" spans="1:26">
      <c r="A460" s="31">
        <v>22644</v>
      </c>
      <c r="B460" s="31">
        <v>142.5</v>
      </c>
      <c r="C460" s="31">
        <f t="shared" si="27"/>
        <v>47500</v>
      </c>
      <c r="D460" s="31"/>
      <c r="F460" s="35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81"/>
  <sheetViews>
    <sheetView workbookViewId="0">
      <selection activeCell="A17" sqref="A17:XFD17"/>
    </sheetView>
  </sheetViews>
  <sheetFormatPr defaultRowHeight="16.5"/>
  <cols>
    <col min="1" max="1" width="3.5" style="1" bestFit="1" customWidth="1"/>
    <col min="2" max="2" width="5.125" style="1" bestFit="1" customWidth="1"/>
    <col min="3" max="3" width="6.875" style="1" bestFit="1" customWidth="1"/>
    <col min="4" max="4" width="13.125" style="1" bestFit="1" customWidth="1"/>
    <col min="5" max="5" width="13.625" style="1" bestFit="1" customWidth="1"/>
    <col min="6" max="6" width="8.875" style="1" bestFit="1" customWidth="1"/>
    <col min="7" max="7" width="9.625" style="1" bestFit="1" customWidth="1"/>
    <col min="8" max="8" width="9.75" style="1" bestFit="1" customWidth="1"/>
    <col min="9" max="9" width="16.25" style="1" bestFit="1" customWidth="1"/>
    <col min="10" max="10" width="17.25" style="1" bestFit="1" customWidth="1"/>
    <col min="11" max="11" width="15.25" style="1" bestFit="1" customWidth="1"/>
    <col min="12" max="12" width="17.375" style="1" bestFit="1" customWidth="1"/>
    <col min="13" max="13" width="24.25" style="1" bestFit="1" customWidth="1"/>
    <col min="14" max="14" width="23" style="1" bestFit="1" customWidth="1"/>
    <col min="15" max="15" width="17.25" style="1" bestFit="1" customWidth="1"/>
    <col min="16" max="16" width="30.125" style="1" bestFit="1" customWidth="1"/>
    <col min="17" max="16384" width="9" style="1"/>
  </cols>
  <sheetData>
    <row r="1" spans="1:16" s="26" customFormat="1" ht="14.25">
      <c r="B1" s="27" t="s">
        <v>0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142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</row>
    <row r="2" spans="1:16">
      <c r="A2" s="2">
        <v>0</v>
      </c>
      <c r="B2" s="1">
        <v>1</v>
      </c>
      <c r="C2" s="1" t="s">
        <v>16</v>
      </c>
      <c r="D2" s="1">
        <v>1000</v>
      </c>
      <c r="E2" s="1">
        <v>1110</v>
      </c>
      <c r="F2" s="1">
        <v>500</v>
      </c>
      <c r="G2" s="1">
        <v>100</v>
      </c>
      <c r="H2" s="1">
        <v>500</v>
      </c>
      <c r="I2" s="1">
        <v>1700</v>
      </c>
      <c r="J2" s="1">
        <v>2000</v>
      </c>
      <c r="K2" s="1">
        <v>2700</v>
      </c>
      <c r="L2" s="1">
        <v>1700</v>
      </c>
      <c r="M2" s="1">
        <v>1700</v>
      </c>
      <c r="N2" s="1">
        <v>2000</v>
      </c>
      <c r="O2" s="1">
        <v>0.15</v>
      </c>
      <c r="P2" s="1">
        <v>0</v>
      </c>
    </row>
    <row r="3" spans="1:16">
      <c r="A3" s="2">
        <v>1</v>
      </c>
      <c r="B3" s="1">
        <v>13</v>
      </c>
      <c r="C3" s="1" t="s">
        <v>16</v>
      </c>
      <c r="D3" s="1">
        <v>1000</v>
      </c>
      <c r="E3" s="1">
        <v>1110</v>
      </c>
      <c r="F3" s="1">
        <v>1000</v>
      </c>
      <c r="G3" s="1">
        <v>100</v>
      </c>
      <c r="H3" s="1">
        <v>500</v>
      </c>
      <c r="I3" s="1">
        <v>1700</v>
      </c>
      <c r="J3" s="1">
        <v>2000</v>
      </c>
      <c r="K3" s="1">
        <v>2700</v>
      </c>
      <c r="L3" s="1">
        <v>1700</v>
      </c>
      <c r="M3" s="1">
        <v>1700</v>
      </c>
      <c r="N3" s="1">
        <v>2000</v>
      </c>
      <c r="O3" s="1">
        <v>0.15</v>
      </c>
      <c r="P3" s="1">
        <v>0</v>
      </c>
    </row>
    <row r="4" spans="1:16">
      <c r="A4" s="2">
        <v>2</v>
      </c>
      <c r="B4" s="1">
        <v>20</v>
      </c>
      <c r="C4" s="1" t="s">
        <v>16</v>
      </c>
      <c r="D4" s="1">
        <v>1500</v>
      </c>
      <c r="E4" s="1">
        <v>1665</v>
      </c>
      <c r="F4" s="1">
        <v>2000</v>
      </c>
      <c r="G4" s="1">
        <v>200</v>
      </c>
      <c r="H4" s="1">
        <v>900</v>
      </c>
      <c r="I4" s="1">
        <v>2500</v>
      </c>
      <c r="J4" s="1">
        <v>3000</v>
      </c>
      <c r="K4" s="1">
        <v>4000</v>
      </c>
      <c r="L4" s="1">
        <v>2500</v>
      </c>
      <c r="M4" s="1">
        <v>2500</v>
      </c>
      <c r="N4" s="1">
        <v>3000</v>
      </c>
      <c r="O4" s="1">
        <v>0.15</v>
      </c>
      <c r="P4" s="1">
        <v>0</v>
      </c>
    </row>
    <row r="5" spans="1:16">
      <c r="A5" s="2">
        <v>3</v>
      </c>
      <c r="B5" s="1">
        <v>27</v>
      </c>
      <c r="C5" s="1" t="s">
        <v>16</v>
      </c>
      <c r="D5" s="1">
        <v>1500</v>
      </c>
      <c r="E5" s="1">
        <v>1665</v>
      </c>
      <c r="F5" s="1">
        <v>2000</v>
      </c>
      <c r="G5" s="1">
        <v>200</v>
      </c>
      <c r="H5" s="1">
        <v>1500</v>
      </c>
      <c r="I5" s="1">
        <v>2500</v>
      </c>
      <c r="J5" s="1">
        <v>3000</v>
      </c>
      <c r="K5" s="1">
        <v>4000</v>
      </c>
      <c r="L5" s="1">
        <v>2500</v>
      </c>
      <c r="M5" s="1">
        <v>2500</v>
      </c>
      <c r="N5" s="1">
        <v>3000</v>
      </c>
      <c r="O5" s="1">
        <v>0.15</v>
      </c>
      <c r="P5" s="1">
        <v>0</v>
      </c>
    </row>
    <row r="6" spans="1:16">
      <c r="A6" s="2">
        <v>4</v>
      </c>
      <c r="B6" s="1">
        <v>35</v>
      </c>
      <c r="C6" s="1" t="s">
        <v>16</v>
      </c>
      <c r="D6" s="1">
        <v>1800</v>
      </c>
      <c r="E6" s="1">
        <v>2100</v>
      </c>
      <c r="F6" s="1">
        <v>3000</v>
      </c>
      <c r="G6" s="1">
        <v>300</v>
      </c>
      <c r="H6" s="1">
        <v>2000</v>
      </c>
      <c r="I6" s="1">
        <v>2500</v>
      </c>
      <c r="J6" s="1">
        <v>3000</v>
      </c>
      <c r="K6" s="1">
        <v>4000</v>
      </c>
      <c r="L6" s="1">
        <v>2500</v>
      </c>
      <c r="M6" s="1">
        <v>2500</v>
      </c>
      <c r="N6" s="1">
        <v>3000</v>
      </c>
      <c r="O6" s="1">
        <v>0.15</v>
      </c>
      <c r="P6" s="1">
        <v>0</v>
      </c>
    </row>
    <row r="7" spans="1:16">
      <c r="A7" s="2">
        <v>5</v>
      </c>
      <c r="B7" s="1">
        <v>47</v>
      </c>
      <c r="C7" s="1" t="s">
        <v>16</v>
      </c>
      <c r="D7" s="1">
        <v>1800</v>
      </c>
      <c r="E7" s="1">
        <v>2100</v>
      </c>
      <c r="F7" s="1">
        <v>4500</v>
      </c>
      <c r="G7" s="1">
        <v>400</v>
      </c>
      <c r="H7" s="1">
        <v>3000</v>
      </c>
      <c r="I7" s="1">
        <v>2500</v>
      </c>
      <c r="J7" s="1">
        <v>3000</v>
      </c>
      <c r="K7" s="1">
        <v>4000</v>
      </c>
      <c r="L7" s="1">
        <v>2500</v>
      </c>
      <c r="M7" s="1">
        <v>2500</v>
      </c>
      <c r="N7" s="1">
        <v>3000</v>
      </c>
      <c r="O7" s="1">
        <v>0.15</v>
      </c>
      <c r="P7" s="1">
        <v>0</v>
      </c>
    </row>
    <row r="8" spans="1:16">
      <c r="A8" s="2">
        <v>6</v>
      </c>
      <c r="B8" s="1">
        <v>58</v>
      </c>
      <c r="C8" s="1" t="s">
        <v>16</v>
      </c>
      <c r="D8" s="1">
        <v>2000</v>
      </c>
      <c r="E8" s="1">
        <v>2221</v>
      </c>
      <c r="F8" s="1">
        <v>6000</v>
      </c>
      <c r="G8" s="1">
        <v>500</v>
      </c>
      <c r="H8" s="1">
        <v>4000</v>
      </c>
      <c r="I8" s="1">
        <v>3300</v>
      </c>
      <c r="J8" s="1">
        <v>4000</v>
      </c>
      <c r="K8" s="1">
        <v>5300</v>
      </c>
      <c r="L8" s="1">
        <v>3300</v>
      </c>
      <c r="M8" s="1">
        <v>3300</v>
      </c>
      <c r="N8" s="1">
        <v>4000</v>
      </c>
      <c r="O8" s="1">
        <v>0.15</v>
      </c>
      <c r="P8" s="1">
        <v>0</v>
      </c>
    </row>
    <row r="9" spans="1:16">
      <c r="A9" s="2">
        <v>7</v>
      </c>
      <c r="B9" s="1">
        <v>100</v>
      </c>
      <c r="C9" s="1" t="s">
        <v>16</v>
      </c>
      <c r="D9" s="1">
        <v>2200</v>
      </c>
      <c r="E9" s="1">
        <v>2442</v>
      </c>
      <c r="F9" s="1">
        <v>6600</v>
      </c>
      <c r="G9" s="1">
        <v>550</v>
      </c>
      <c r="H9" s="1">
        <v>4400</v>
      </c>
      <c r="I9" s="1">
        <v>3700</v>
      </c>
      <c r="J9" s="1">
        <v>4400</v>
      </c>
      <c r="K9" s="1">
        <v>5900</v>
      </c>
      <c r="L9" s="1">
        <v>3700</v>
      </c>
      <c r="M9" s="1">
        <v>3700</v>
      </c>
      <c r="N9" s="1">
        <v>4400</v>
      </c>
      <c r="O9" s="1">
        <v>0.15</v>
      </c>
      <c r="P9" s="1">
        <v>0</v>
      </c>
    </row>
    <row r="10" spans="1:16">
      <c r="A10" s="2">
        <v>8</v>
      </c>
      <c r="B10" s="1">
        <v>168</v>
      </c>
      <c r="C10" s="1" t="s">
        <v>16</v>
      </c>
      <c r="D10" s="1">
        <v>2500</v>
      </c>
      <c r="E10" s="1">
        <v>2775</v>
      </c>
      <c r="F10" s="1">
        <v>7500</v>
      </c>
      <c r="G10" s="1">
        <v>625</v>
      </c>
      <c r="H10" s="1">
        <v>5000</v>
      </c>
      <c r="I10" s="1">
        <v>4200</v>
      </c>
      <c r="J10" s="1">
        <v>5000</v>
      </c>
      <c r="K10" s="1">
        <v>6700</v>
      </c>
      <c r="L10" s="1">
        <v>4200</v>
      </c>
      <c r="M10" s="1">
        <v>4200</v>
      </c>
      <c r="N10" s="1">
        <v>5000</v>
      </c>
      <c r="O10" s="1">
        <v>0.15</v>
      </c>
      <c r="P10" s="1">
        <v>0</v>
      </c>
    </row>
    <row r="11" spans="1:16">
      <c r="A11" s="2">
        <v>9</v>
      </c>
      <c r="B11" s="1">
        <v>187</v>
      </c>
      <c r="C11" s="1" t="s">
        <v>16</v>
      </c>
      <c r="D11" s="1">
        <v>2500</v>
      </c>
      <c r="E11" s="1">
        <v>2775</v>
      </c>
      <c r="F11" s="1">
        <v>7500</v>
      </c>
      <c r="G11" s="1">
        <v>625</v>
      </c>
      <c r="H11" s="1">
        <v>5000</v>
      </c>
      <c r="I11" s="1">
        <v>4200</v>
      </c>
      <c r="J11" s="1">
        <v>5000</v>
      </c>
      <c r="K11" s="1">
        <v>6700</v>
      </c>
      <c r="L11" s="1">
        <v>4200</v>
      </c>
      <c r="M11" s="1">
        <v>4200</v>
      </c>
      <c r="N11" s="1">
        <v>5000</v>
      </c>
      <c r="O11" s="1">
        <v>0.15</v>
      </c>
      <c r="P11" s="1">
        <v>0</v>
      </c>
    </row>
    <row r="12" spans="1:16">
      <c r="A12" s="2">
        <v>10</v>
      </c>
      <c r="B12" s="1">
        <v>208</v>
      </c>
      <c r="C12" s="1" t="s">
        <v>16</v>
      </c>
      <c r="D12" s="1">
        <v>2600</v>
      </c>
      <c r="E12" s="1">
        <v>2886</v>
      </c>
      <c r="F12" s="1">
        <v>7800</v>
      </c>
      <c r="G12" s="1">
        <v>650</v>
      </c>
      <c r="H12" s="1">
        <v>5200</v>
      </c>
      <c r="I12" s="1">
        <v>4300</v>
      </c>
      <c r="J12" s="1">
        <v>5200</v>
      </c>
      <c r="K12" s="1">
        <v>6900</v>
      </c>
      <c r="L12" s="1">
        <v>4300</v>
      </c>
      <c r="M12" s="1">
        <v>4300</v>
      </c>
      <c r="N12" s="1">
        <v>5200</v>
      </c>
      <c r="O12" s="1">
        <v>0.15</v>
      </c>
      <c r="P12" s="1">
        <v>0</v>
      </c>
    </row>
    <row r="13" spans="1:16">
      <c r="A13" s="2">
        <v>11</v>
      </c>
      <c r="B13" s="1">
        <v>249</v>
      </c>
      <c r="C13" s="1" t="s">
        <v>16</v>
      </c>
      <c r="D13" s="1">
        <v>2700</v>
      </c>
      <c r="E13" s="1">
        <v>2998</v>
      </c>
      <c r="F13" s="1">
        <v>8100</v>
      </c>
      <c r="G13" s="1">
        <v>675</v>
      </c>
      <c r="H13" s="1">
        <v>5400</v>
      </c>
      <c r="I13" s="1">
        <v>4500</v>
      </c>
      <c r="J13" s="1">
        <v>5400</v>
      </c>
      <c r="K13" s="1">
        <v>7200</v>
      </c>
      <c r="L13" s="1">
        <v>4500</v>
      </c>
      <c r="M13" s="1">
        <v>4500</v>
      </c>
      <c r="N13" s="1">
        <v>5400</v>
      </c>
      <c r="O13" s="1">
        <v>0.15</v>
      </c>
      <c r="P13" s="1">
        <v>0</v>
      </c>
    </row>
    <row r="14" spans="1:16">
      <c r="A14" s="2">
        <v>12</v>
      </c>
      <c r="B14" s="1">
        <v>298</v>
      </c>
      <c r="C14" s="1" t="s">
        <v>16</v>
      </c>
      <c r="D14" s="1">
        <v>2800</v>
      </c>
      <c r="E14" s="1">
        <v>3109</v>
      </c>
      <c r="F14" s="1">
        <v>8400</v>
      </c>
      <c r="G14" s="1">
        <v>700</v>
      </c>
      <c r="H14" s="1">
        <v>5600</v>
      </c>
      <c r="I14" s="1">
        <v>4700</v>
      </c>
      <c r="J14" s="1">
        <v>5600</v>
      </c>
      <c r="K14" s="1">
        <v>7500</v>
      </c>
      <c r="L14" s="1">
        <v>4700</v>
      </c>
      <c r="M14" s="1">
        <v>4700</v>
      </c>
      <c r="N14" s="1">
        <v>5600</v>
      </c>
      <c r="O14" s="1">
        <v>0.15</v>
      </c>
      <c r="P14" s="1">
        <v>0</v>
      </c>
    </row>
    <row r="15" spans="1:16">
      <c r="A15" s="2">
        <v>13</v>
      </c>
      <c r="B15" s="1">
        <v>345</v>
      </c>
      <c r="C15" s="1" t="s">
        <v>16</v>
      </c>
      <c r="D15" s="1">
        <v>2900</v>
      </c>
      <c r="E15" s="1">
        <v>3219</v>
      </c>
      <c r="F15" s="1">
        <v>8700</v>
      </c>
      <c r="G15" s="1">
        <v>725</v>
      </c>
      <c r="H15" s="1">
        <v>5800</v>
      </c>
      <c r="I15" s="1">
        <v>4800</v>
      </c>
      <c r="J15" s="1">
        <v>5800</v>
      </c>
      <c r="K15" s="1">
        <v>7700</v>
      </c>
      <c r="L15" s="1">
        <v>4800</v>
      </c>
      <c r="M15" s="1">
        <v>4800</v>
      </c>
      <c r="N15" s="1">
        <v>5800</v>
      </c>
      <c r="O15" s="1">
        <v>0.15</v>
      </c>
      <c r="P15" s="1">
        <v>0</v>
      </c>
    </row>
    <row r="16" spans="1:16">
      <c r="A16" s="2">
        <v>14</v>
      </c>
      <c r="B16" s="1">
        <v>392</v>
      </c>
      <c r="C16" s="1" t="s">
        <v>16</v>
      </c>
      <c r="D16" s="1">
        <v>2900</v>
      </c>
      <c r="E16" s="1">
        <v>3219</v>
      </c>
      <c r="F16" s="1">
        <v>8700</v>
      </c>
      <c r="G16" s="1">
        <v>725</v>
      </c>
      <c r="H16" s="1">
        <v>5800</v>
      </c>
      <c r="I16" s="1">
        <v>4800</v>
      </c>
      <c r="J16" s="1">
        <v>5800</v>
      </c>
      <c r="K16" s="1">
        <v>7700</v>
      </c>
      <c r="L16" s="1">
        <v>4800</v>
      </c>
      <c r="M16" s="1">
        <v>4800</v>
      </c>
      <c r="N16" s="1">
        <v>5800</v>
      </c>
      <c r="O16" s="1">
        <v>0.15</v>
      </c>
      <c r="P16" s="1">
        <v>0</v>
      </c>
    </row>
    <row r="17" spans="1:16">
      <c r="A17" s="2">
        <v>15</v>
      </c>
      <c r="B17" s="1">
        <v>396</v>
      </c>
      <c r="C17" s="1" t="s">
        <v>16</v>
      </c>
      <c r="D17" s="1">
        <v>3000</v>
      </c>
      <c r="E17" s="1">
        <v>3330</v>
      </c>
      <c r="F17" s="1">
        <v>9000</v>
      </c>
      <c r="G17" s="1">
        <v>750</v>
      </c>
      <c r="H17" s="1">
        <v>6000</v>
      </c>
      <c r="I17" s="1">
        <v>5000</v>
      </c>
      <c r="J17" s="1">
        <v>6000</v>
      </c>
      <c r="K17" s="1">
        <v>8000</v>
      </c>
      <c r="L17" s="1">
        <v>5000</v>
      </c>
      <c r="M17" s="1">
        <v>5000</v>
      </c>
      <c r="N17" s="1">
        <v>6000</v>
      </c>
      <c r="O17" s="1">
        <v>0.15</v>
      </c>
      <c r="P17" s="1">
        <v>0</v>
      </c>
    </row>
    <row r="18" spans="1:16">
      <c r="A18" s="2">
        <v>16</v>
      </c>
      <c r="B18" s="1">
        <v>443</v>
      </c>
      <c r="C18" s="1" t="s">
        <v>16</v>
      </c>
      <c r="D18" s="1">
        <v>3100</v>
      </c>
      <c r="E18" s="1">
        <v>3442</v>
      </c>
      <c r="F18" s="1">
        <v>9300</v>
      </c>
      <c r="G18" s="1">
        <v>775</v>
      </c>
      <c r="H18" s="1">
        <v>6200</v>
      </c>
      <c r="I18" s="1">
        <v>5200</v>
      </c>
      <c r="J18" s="1">
        <v>6200</v>
      </c>
      <c r="K18" s="1">
        <v>8300</v>
      </c>
      <c r="L18" s="1">
        <v>5200</v>
      </c>
      <c r="M18" s="1">
        <v>5200</v>
      </c>
      <c r="N18" s="1">
        <v>6200</v>
      </c>
      <c r="O18" s="1">
        <v>0.15</v>
      </c>
      <c r="P18" s="1">
        <v>0</v>
      </c>
    </row>
    <row r="19" spans="1:16">
      <c r="A19" s="2">
        <v>17</v>
      </c>
      <c r="B19" s="1">
        <v>494</v>
      </c>
      <c r="C19" s="1" t="s">
        <v>16</v>
      </c>
      <c r="D19" s="1">
        <v>3200</v>
      </c>
      <c r="E19" s="1">
        <v>3553</v>
      </c>
      <c r="F19" s="1">
        <v>9600</v>
      </c>
      <c r="G19" s="1">
        <v>800</v>
      </c>
      <c r="H19" s="1">
        <v>6400</v>
      </c>
      <c r="I19" s="1">
        <v>5300</v>
      </c>
      <c r="J19" s="1">
        <v>6400</v>
      </c>
      <c r="K19" s="1">
        <v>8500</v>
      </c>
      <c r="L19" s="1">
        <v>5300</v>
      </c>
      <c r="M19" s="1">
        <v>5300</v>
      </c>
      <c r="N19" s="1">
        <v>6400</v>
      </c>
      <c r="O19" s="1">
        <v>0.15</v>
      </c>
      <c r="P19" s="1">
        <v>0</v>
      </c>
    </row>
    <row r="20" spans="1:16">
      <c r="A20" s="2">
        <v>18</v>
      </c>
      <c r="B20" s="1">
        <v>544</v>
      </c>
      <c r="C20" s="1" t="s">
        <v>16</v>
      </c>
      <c r="D20" s="1">
        <v>3300</v>
      </c>
      <c r="E20" s="1">
        <v>3663</v>
      </c>
      <c r="F20" s="1">
        <v>9900</v>
      </c>
      <c r="G20" s="1">
        <v>825</v>
      </c>
      <c r="H20" s="1">
        <v>6600</v>
      </c>
      <c r="I20" s="1">
        <v>5500</v>
      </c>
      <c r="J20" s="1">
        <v>6600</v>
      </c>
      <c r="K20" s="1">
        <v>8800</v>
      </c>
      <c r="L20" s="1">
        <v>5500</v>
      </c>
      <c r="M20" s="1">
        <v>5500</v>
      </c>
      <c r="N20" s="1">
        <v>6600</v>
      </c>
      <c r="O20" s="1">
        <v>0.15</v>
      </c>
      <c r="P20" s="1">
        <v>0</v>
      </c>
    </row>
    <row r="21" spans="1:16">
      <c r="A21" s="2">
        <v>19</v>
      </c>
      <c r="B21" s="1">
        <v>594</v>
      </c>
      <c r="C21" s="1" t="s">
        <v>16</v>
      </c>
      <c r="D21" s="1">
        <v>3400</v>
      </c>
      <c r="E21" s="1">
        <v>3775</v>
      </c>
      <c r="F21" s="1">
        <v>10200</v>
      </c>
      <c r="G21" s="1">
        <v>850</v>
      </c>
      <c r="H21" s="1">
        <v>6800</v>
      </c>
      <c r="I21" s="1">
        <v>5700</v>
      </c>
      <c r="J21" s="1">
        <v>6800</v>
      </c>
      <c r="K21" s="1">
        <v>9100</v>
      </c>
      <c r="L21" s="1">
        <v>5700</v>
      </c>
      <c r="M21" s="1">
        <v>5700</v>
      </c>
      <c r="N21" s="1">
        <v>6800</v>
      </c>
      <c r="O21" s="1">
        <v>0.15</v>
      </c>
      <c r="P21" s="1">
        <v>0</v>
      </c>
    </row>
    <row r="22" spans="1:16">
      <c r="A22" s="2">
        <v>20</v>
      </c>
      <c r="B22" s="1">
        <v>1</v>
      </c>
      <c r="C22" s="1" t="s">
        <v>17</v>
      </c>
      <c r="D22" s="1">
        <v>2000</v>
      </c>
      <c r="E22" s="1">
        <v>2221</v>
      </c>
      <c r="F22" s="1">
        <v>900</v>
      </c>
      <c r="G22" s="1">
        <v>200</v>
      </c>
      <c r="H22" s="1">
        <v>900</v>
      </c>
      <c r="I22" s="1">
        <v>3000</v>
      </c>
      <c r="J22" s="1">
        <v>3500</v>
      </c>
      <c r="K22" s="1">
        <v>4750</v>
      </c>
      <c r="L22" s="1">
        <v>3000</v>
      </c>
      <c r="M22" s="1">
        <v>3000</v>
      </c>
      <c r="N22" s="1">
        <v>3500</v>
      </c>
      <c r="O22" s="1">
        <v>0.2</v>
      </c>
      <c r="P22" s="1">
        <v>1000</v>
      </c>
    </row>
    <row r="23" spans="1:16">
      <c r="A23" s="2">
        <v>21</v>
      </c>
      <c r="B23" s="1">
        <v>13</v>
      </c>
      <c r="C23" s="1" t="s">
        <v>17</v>
      </c>
      <c r="D23" s="1">
        <v>2000</v>
      </c>
      <c r="E23" s="1">
        <v>2221</v>
      </c>
      <c r="F23" s="1">
        <v>1750</v>
      </c>
      <c r="G23" s="1">
        <v>200</v>
      </c>
      <c r="H23" s="1">
        <v>900</v>
      </c>
      <c r="I23" s="1">
        <v>3000</v>
      </c>
      <c r="J23" s="1">
        <v>3500</v>
      </c>
      <c r="K23" s="1">
        <v>4750</v>
      </c>
      <c r="L23" s="1">
        <v>3000</v>
      </c>
      <c r="M23" s="1">
        <v>3000</v>
      </c>
      <c r="N23" s="1">
        <v>3500</v>
      </c>
      <c r="O23" s="1">
        <v>0.2</v>
      </c>
      <c r="P23" s="1">
        <v>1000</v>
      </c>
    </row>
    <row r="24" spans="1:16">
      <c r="A24" s="2">
        <v>22</v>
      </c>
      <c r="B24" s="1">
        <v>20</v>
      </c>
      <c r="C24" s="1" t="s">
        <v>17</v>
      </c>
      <c r="D24" s="1">
        <v>3000</v>
      </c>
      <c r="E24" s="1">
        <v>3330</v>
      </c>
      <c r="F24" s="1">
        <v>3500</v>
      </c>
      <c r="G24" s="1">
        <v>350</v>
      </c>
      <c r="H24" s="1">
        <v>1600</v>
      </c>
      <c r="I24" s="1">
        <v>4400</v>
      </c>
      <c r="J24" s="1">
        <v>5250</v>
      </c>
      <c r="K24" s="1">
        <v>7000</v>
      </c>
      <c r="L24" s="1">
        <v>4400</v>
      </c>
      <c r="M24" s="1">
        <v>4400</v>
      </c>
      <c r="N24" s="1">
        <v>5250</v>
      </c>
      <c r="O24" s="1">
        <v>0.2</v>
      </c>
      <c r="P24" s="1">
        <v>1500</v>
      </c>
    </row>
    <row r="25" spans="1:16">
      <c r="A25" s="2">
        <v>23</v>
      </c>
      <c r="B25" s="1">
        <v>27</v>
      </c>
      <c r="C25" s="1" t="s">
        <v>17</v>
      </c>
      <c r="D25" s="1">
        <v>3000</v>
      </c>
      <c r="E25" s="1">
        <v>3330</v>
      </c>
      <c r="F25" s="1">
        <v>3500</v>
      </c>
      <c r="G25" s="1">
        <v>350</v>
      </c>
      <c r="H25" s="1">
        <v>2650</v>
      </c>
      <c r="I25" s="1">
        <v>4400</v>
      </c>
      <c r="J25" s="1">
        <v>5250</v>
      </c>
      <c r="K25" s="1">
        <v>7000</v>
      </c>
      <c r="L25" s="1">
        <v>4400</v>
      </c>
      <c r="M25" s="1">
        <v>4400</v>
      </c>
      <c r="N25" s="1">
        <v>5250</v>
      </c>
      <c r="O25" s="1">
        <v>0.2</v>
      </c>
      <c r="P25" s="1">
        <v>1500</v>
      </c>
    </row>
    <row r="26" spans="1:16">
      <c r="A26" s="2">
        <v>24</v>
      </c>
      <c r="B26" s="1">
        <v>35</v>
      </c>
      <c r="C26" s="1" t="s">
        <v>17</v>
      </c>
      <c r="D26" s="1">
        <v>3600</v>
      </c>
      <c r="E26" s="1">
        <v>4200</v>
      </c>
      <c r="F26" s="1">
        <v>5250</v>
      </c>
      <c r="G26" s="1">
        <v>550</v>
      </c>
      <c r="H26" s="1">
        <v>3500</v>
      </c>
      <c r="I26" s="1">
        <v>4400</v>
      </c>
      <c r="J26" s="1">
        <v>5250</v>
      </c>
      <c r="K26" s="1">
        <v>7000</v>
      </c>
      <c r="L26" s="1">
        <v>4400</v>
      </c>
      <c r="M26" s="1">
        <v>4400</v>
      </c>
      <c r="N26" s="1">
        <v>5250</v>
      </c>
      <c r="O26" s="1">
        <v>0.2</v>
      </c>
      <c r="P26" s="1">
        <v>1800</v>
      </c>
    </row>
    <row r="27" spans="1:16">
      <c r="A27" s="2">
        <v>25</v>
      </c>
      <c r="B27" s="1">
        <v>47</v>
      </c>
      <c r="C27" s="1" t="s">
        <v>17</v>
      </c>
      <c r="D27" s="1">
        <v>3600</v>
      </c>
      <c r="E27" s="1">
        <v>4200</v>
      </c>
      <c r="F27" s="1">
        <v>7900</v>
      </c>
      <c r="G27" s="1">
        <v>700</v>
      </c>
      <c r="H27" s="1">
        <v>5250</v>
      </c>
      <c r="I27" s="1">
        <v>4400</v>
      </c>
      <c r="J27" s="1">
        <v>5250</v>
      </c>
      <c r="K27" s="1">
        <v>7000</v>
      </c>
      <c r="L27" s="1">
        <v>4400</v>
      </c>
      <c r="M27" s="1">
        <v>4400</v>
      </c>
      <c r="N27" s="1">
        <v>5250</v>
      </c>
      <c r="O27" s="1">
        <v>0.2</v>
      </c>
      <c r="P27" s="1">
        <v>1800</v>
      </c>
    </row>
    <row r="28" spans="1:16">
      <c r="A28" s="2">
        <v>26</v>
      </c>
      <c r="B28" s="1">
        <v>58</v>
      </c>
      <c r="C28" s="1" t="s">
        <v>17</v>
      </c>
      <c r="D28" s="1">
        <v>4000</v>
      </c>
      <c r="E28" s="1">
        <v>4440</v>
      </c>
      <c r="F28" s="1">
        <v>10500</v>
      </c>
      <c r="G28" s="1">
        <v>900</v>
      </c>
      <c r="H28" s="1">
        <v>7000</v>
      </c>
      <c r="I28" s="1">
        <v>5800</v>
      </c>
      <c r="J28" s="1">
        <v>7000</v>
      </c>
      <c r="K28" s="1">
        <v>9300</v>
      </c>
      <c r="L28" s="1">
        <v>5800</v>
      </c>
      <c r="M28" s="1">
        <v>5800</v>
      </c>
      <c r="N28" s="1">
        <v>7000</v>
      </c>
      <c r="O28" s="1">
        <v>0.2</v>
      </c>
      <c r="P28" s="1">
        <v>2000</v>
      </c>
    </row>
    <row r="29" spans="1:16">
      <c r="A29" s="2">
        <v>27</v>
      </c>
      <c r="B29" s="1">
        <v>100</v>
      </c>
      <c r="C29" s="1" t="s">
        <v>17</v>
      </c>
      <c r="D29" s="1">
        <v>4400</v>
      </c>
      <c r="E29" s="1">
        <v>4884</v>
      </c>
      <c r="F29" s="1">
        <v>11550</v>
      </c>
      <c r="G29" s="1">
        <v>950</v>
      </c>
      <c r="H29" s="1">
        <v>7700</v>
      </c>
      <c r="I29" s="1">
        <v>6500</v>
      </c>
      <c r="J29" s="1">
        <v>7700</v>
      </c>
      <c r="K29" s="1">
        <v>10350</v>
      </c>
      <c r="L29" s="1">
        <v>6500</v>
      </c>
      <c r="M29" s="1">
        <v>6500</v>
      </c>
      <c r="N29" s="1">
        <v>7700</v>
      </c>
      <c r="O29" s="1">
        <v>0.2</v>
      </c>
      <c r="P29" s="1">
        <v>2200</v>
      </c>
    </row>
    <row r="30" spans="1:16">
      <c r="A30" s="2">
        <v>28</v>
      </c>
      <c r="B30" s="1">
        <v>168</v>
      </c>
      <c r="C30" s="1" t="s">
        <v>17</v>
      </c>
      <c r="D30" s="1">
        <v>5000</v>
      </c>
      <c r="E30" s="1">
        <v>5551</v>
      </c>
      <c r="F30" s="1">
        <v>13150</v>
      </c>
      <c r="G30" s="1">
        <v>1100</v>
      </c>
      <c r="H30" s="1">
        <v>8750</v>
      </c>
      <c r="I30" s="1">
        <v>7350</v>
      </c>
      <c r="J30" s="1">
        <v>8750</v>
      </c>
      <c r="K30" s="1">
        <v>11750</v>
      </c>
      <c r="L30" s="1">
        <v>7350</v>
      </c>
      <c r="M30" s="1">
        <v>7350</v>
      </c>
      <c r="N30" s="1">
        <v>8750</v>
      </c>
      <c r="O30" s="1">
        <v>0.2</v>
      </c>
      <c r="P30" s="1">
        <v>2500</v>
      </c>
    </row>
    <row r="31" spans="1:16">
      <c r="A31" s="2">
        <v>29</v>
      </c>
      <c r="B31" s="1">
        <v>187</v>
      </c>
      <c r="C31" s="1" t="s">
        <v>17</v>
      </c>
      <c r="D31" s="1">
        <v>5000</v>
      </c>
      <c r="E31" s="1">
        <v>5551</v>
      </c>
      <c r="F31" s="1">
        <v>13150</v>
      </c>
      <c r="G31" s="1">
        <v>1100</v>
      </c>
      <c r="H31" s="1">
        <v>8750</v>
      </c>
      <c r="I31" s="1">
        <v>7350</v>
      </c>
      <c r="J31" s="1">
        <v>8750</v>
      </c>
      <c r="K31" s="1">
        <v>11750</v>
      </c>
      <c r="L31" s="1">
        <v>7350</v>
      </c>
      <c r="M31" s="1">
        <v>7350</v>
      </c>
      <c r="N31" s="1">
        <v>8750</v>
      </c>
      <c r="O31" s="1">
        <v>0.2</v>
      </c>
      <c r="P31" s="1">
        <v>2500</v>
      </c>
    </row>
    <row r="32" spans="1:16">
      <c r="A32" s="2">
        <v>30</v>
      </c>
      <c r="B32" s="1">
        <v>208</v>
      </c>
      <c r="C32" s="1" t="s">
        <v>17</v>
      </c>
      <c r="D32" s="1">
        <v>5200</v>
      </c>
      <c r="E32" s="1">
        <v>5773</v>
      </c>
      <c r="F32" s="1">
        <v>13650</v>
      </c>
      <c r="G32" s="1">
        <v>1150</v>
      </c>
      <c r="H32" s="1">
        <v>9100</v>
      </c>
      <c r="I32" s="1">
        <v>7550</v>
      </c>
      <c r="J32" s="1">
        <v>9100</v>
      </c>
      <c r="K32" s="1">
        <v>12100</v>
      </c>
      <c r="L32" s="1">
        <v>7550</v>
      </c>
      <c r="M32" s="1">
        <v>7550</v>
      </c>
      <c r="N32" s="1">
        <v>9100</v>
      </c>
      <c r="O32" s="1">
        <v>0.2</v>
      </c>
      <c r="P32" s="1">
        <v>2600</v>
      </c>
    </row>
    <row r="33" spans="1:16">
      <c r="A33" s="2">
        <v>31</v>
      </c>
      <c r="B33" s="1">
        <v>249</v>
      </c>
      <c r="C33" s="1" t="s">
        <v>17</v>
      </c>
      <c r="D33" s="1">
        <v>5400</v>
      </c>
      <c r="E33" s="1">
        <v>5995</v>
      </c>
      <c r="F33" s="1">
        <v>14200</v>
      </c>
      <c r="G33" s="1">
        <v>1200</v>
      </c>
      <c r="H33" s="1">
        <v>9450</v>
      </c>
      <c r="I33" s="1">
        <v>7900</v>
      </c>
      <c r="J33" s="1">
        <v>9450</v>
      </c>
      <c r="K33" s="1">
        <v>12600</v>
      </c>
      <c r="L33" s="1">
        <v>7900</v>
      </c>
      <c r="M33" s="1">
        <v>7900</v>
      </c>
      <c r="N33" s="1">
        <v>9450</v>
      </c>
      <c r="O33" s="1">
        <v>0.2</v>
      </c>
      <c r="P33" s="1">
        <v>2700</v>
      </c>
    </row>
    <row r="34" spans="1:16">
      <c r="A34" s="2">
        <v>32</v>
      </c>
      <c r="B34" s="1">
        <v>298</v>
      </c>
      <c r="C34" s="1" t="s">
        <v>17</v>
      </c>
      <c r="D34" s="1">
        <v>5600</v>
      </c>
      <c r="E34" s="1">
        <v>6217</v>
      </c>
      <c r="F34" s="1">
        <v>14700</v>
      </c>
      <c r="G34" s="1">
        <v>1250</v>
      </c>
      <c r="H34" s="1">
        <v>9800</v>
      </c>
      <c r="I34" s="1">
        <v>8250</v>
      </c>
      <c r="J34" s="1">
        <v>9800</v>
      </c>
      <c r="K34" s="1">
        <v>13150</v>
      </c>
      <c r="L34" s="1">
        <v>8250</v>
      </c>
      <c r="M34" s="1">
        <v>8250</v>
      </c>
      <c r="N34" s="1">
        <v>9800</v>
      </c>
      <c r="O34" s="1">
        <v>0.2</v>
      </c>
      <c r="P34" s="1">
        <v>2800</v>
      </c>
    </row>
    <row r="35" spans="1:16">
      <c r="A35" s="2">
        <v>33</v>
      </c>
      <c r="B35" s="1">
        <v>345</v>
      </c>
      <c r="C35" s="1" t="s">
        <v>17</v>
      </c>
      <c r="D35" s="1">
        <v>5800</v>
      </c>
      <c r="E35" s="1">
        <v>6439</v>
      </c>
      <c r="F35" s="1">
        <v>15250</v>
      </c>
      <c r="G35" s="1">
        <v>1250</v>
      </c>
      <c r="H35" s="1">
        <v>10150</v>
      </c>
      <c r="I35" s="1">
        <v>8400</v>
      </c>
      <c r="J35" s="1">
        <v>10150</v>
      </c>
      <c r="K35" s="1">
        <v>13500</v>
      </c>
      <c r="L35" s="1">
        <v>8400</v>
      </c>
      <c r="M35" s="1">
        <v>8400</v>
      </c>
      <c r="N35" s="1">
        <v>10150</v>
      </c>
      <c r="O35" s="1">
        <v>0.2</v>
      </c>
      <c r="P35" s="1">
        <v>2900</v>
      </c>
    </row>
    <row r="36" spans="1:16">
      <c r="A36" s="2">
        <v>34</v>
      </c>
      <c r="B36" s="1">
        <v>392</v>
      </c>
      <c r="C36" s="1" t="s">
        <v>17</v>
      </c>
      <c r="D36" s="1">
        <v>5800</v>
      </c>
      <c r="E36" s="1">
        <v>6439</v>
      </c>
      <c r="F36" s="1">
        <v>15250</v>
      </c>
      <c r="G36" s="1">
        <v>1250</v>
      </c>
      <c r="H36" s="1">
        <v>10150</v>
      </c>
      <c r="I36" s="1">
        <v>8400</v>
      </c>
      <c r="J36" s="1">
        <v>10150</v>
      </c>
      <c r="K36" s="1">
        <v>13500</v>
      </c>
      <c r="L36" s="1">
        <v>8400</v>
      </c>
      <c r="M36" s="1">
        <v>8400</v>
      </c>
      <c r="N36" s="1">
        <v>10150</v>
      </c>
      <c r="O36" s="1">
        <v>0.2</v>
      </c>
      <c r="P36" s="1">
        <v>2900</v>
      </c>
    </row>
    <row r="37" spans="1:16">
      <c r="A37" s="2">
        <v>35</v>
      </c>
      <c r="B37" s="1">
        <v>396</v>
      </c>
      <c r="C37" s="1" t="s">
        <v>17</v>
      </c>
      <c r="D37" s="1">
        <v>6000</v>
      </c>
      <c r="E37" s="1">
        <v>6661</v>
      </c>
      <c r="F37" s="1">
        <v>15750</v>
      </c>
      <c r="G37" s="1">
        <v>1300</v>
      </c>
      <c r="H37" s="1">
        <v>10500</v>
      </c>
      <c r="I37" s="1">
        <v>8750</v>
      </c>
      <c r="J37" s="1">
        <v>10500</v>
      </c>
      <c r="K37" s="1">
        <v>14000</v>
      </c>
      <c r="L37" s="1">
        <v>8750</v>
      </c>
      <c r="M37" s="1">
        <v>8750</v>
      </c>
      <c r="N37" s="1">
        <v>10500</v>
      </c>
      <c r="O37" s="1">
        <v>0.2</v>
      </c>
      <c r="P37" s="1">
        <v>3000</v>
      </c>
    </row>
    <row r="38" spans="1:16">
      <c r="A38" s="2">
        <v>36</v>
      </c>
      <c r="B38" s="1">
        <v>443</v>
      </c>
      <c r="C38" s="1" t="s">
        <v>17</v>
      </c>
      <c r="D38" s="1">
        <v>6200</v>
      </c>
      <c r="E38" s="1">
        <v>6883</v>
      </c>
      <c r="F38" s="1">
        <v>16300</v>
      </c>
      <c r="G38" s="1">
        <v>1350</v>
      </c>
      <c r="H38" s="1">
        <v>10850</v>
      </c>
      <c r="I38" s="1">
        <v>9100</v>
      </c>
      <c r="J38" s="1">
        <v>10850</v>
      </c>
      <c r="K38" s="1">
        <v>14550</v>
      </c>
      <c r="L38" s="1">
        <v>9100</v>
      </c>
      <c r="M38" s="1">
        <v>9100</v>
      </c>
      <c r="N38" s="1">
        <v>10850</v>
      </c>
      <c r="O38" s="1">
        <v>0.2</v>
      </c>
      <c r="P38" s="1">
        <v>3100</v>
      </c>
    </row>
    <row r="39" spans="1:16">
      <c r="A39" s="2">
        <v>37</v>
      </c>
      <c r="B39" s="1">
        <v>494</v>
      </c>
      <c r="C39" s="1" t="s">
        <v>17</v>
      </c>
      <c r="D39" s="1">
        <v>6400</v>
      </c>
      <c r="E39" s="1">
        <v>7105</v>
      </c>
      <c r="F39" s="1">
        <v>16800</v>
      </c>
      <c r="G39" s="1">
        <v>1400</v>
      </c>
      <c r="H39" s="1">
        <v>11200</v>
      </c>
      <c r="I39" s="1">
        <v>9300</v>
      </c>
      <c r="J39" s="1">
        <v>11200</v>
      </c>
      <c r="K39" s="1">
        <v>14900</v>
      </c>
      <c r="L39" s="1">
        <v>9300</v>
      </c>
      <c r="M39" s="1">
        <v>9300</v>
      </c>
      <c r="N39" s="1">
        <v>11200</v>
      </c>
      <c r="O39" s="1">
        <v>0.2</v>
      </c>
      <c r="P39" s="1">
        <v>3200</v>
      </c>
    </row>
    <row r="40" spans="1:16">
      <c r="A40" s="2">
        <v>38</v>
      </c>
      <c r="B40" s="1">
        <v>544</v>
      </c>
      <c r="C40" s="1" t="s">
        <v>17</v>
      </c>
      <c r="D40" s="1">
        <v>6600</v>
      </c>
      <c r="E40" s="1">
        <v>7326</v>
      </c>
      <c r="F40" s="1">
        <v>17350</v>
      </c>
      <c r="G40" s="1">
        <v>1450</v>
      </c>
      <c r="H40" s="1">
        <v>11550</v>
      </c>
      <c r="I40" s="1">
        <v>9650</v>
      </c>
      <c r="J40" s="1">
        <v>11550</v>
      </c>
      <c r="K40" s="1">
        <v>15400</v>
      </c>
      <c r="L40" s="1">
        <v>9650</v>
      </c>
      <c r="M40" s="1">
        <v>9650</v>
      </c>
      <c r="N40" s="1">
        <v>11550</v>
      </c>
      <c r="O40" s="1">
        <v>0.2</v>
      </c>
      <c r="P40" s="1">
        <v>3300</v>
      </c>
    </row>
    <row r="41" spans="1:16">
      <c r="A41" s="2">
        <v>39</v>
      </c>
      <c r="B41" s="1">
        <v>594</v>
      </c>
      <c r="C41" s="1" t="s">
        <v>17</v>
      </c>
      <c r="D41" s="1">
        <v>6800</v>
      </c>
      <c r="E41" s="1">
        <v>7549</v>
      </c>
      <c r="F41" s="1">
        <v>17850</v>
      </c>
      <c r="G41" s="1">
        <v>1500</v>
      </c>
      <c r="H41" s="1">
        <v>11900</v>
      </c>
      <c r="I41" s="1">
        <v>10000</v>
      </c>
      <c r="J41" s="1">
        <v>11900</v>
      </c>
      <c r="K41" s="1">
        <v>15950</v>
      </c>
      <c r="L41" s="1">
        <v>10000</v>
      </c>
      <c r="M41" s="1">
        <v>10000</v>
      </c>
      <c r="N41" s="1">
        <v>11900</v>
      </c>
      <c r="O41" s="1">
        <v>0.2</v>
      </c>
      <c r="P41" s="1">
        <v>3400</v>
      </c>
    </row>
    <row r="42" spans="1:16">
      <c r="A42" s="2">
        <v>40</v>
      </c>
      <c r="B42" s="1">
        <v>1</v>
      </c>
      <c r="C42" s="1" t="s">
        <v>18</v>
      </c>
      <c r="D42" s="1">
        <v>4000</v>
      </c>
      <c r="E42" s="1">
        <v>4440</v>
      </c>
      <c r="F42" s="1">
        <v>1350</v>
      </c>
      <c r="G42" s="1">
        <v>250</v>
      </c>
      <c r="H42" s="1">
        <v>1350</v>
      </c>
      <c r="I42" s="1">
        <v>4550</v>
      </c>
      <c r="J42" s="1">
        <v>5350</v>
      </c>
      <c r="K42" s="1">
        <v>7200</v>
      </c>
      <c r="L42" s="1">
        <v>4550</v>
      </c>
      <c r="M42" s="1">
        <v>4550</v>
      </c>
      <c r="N42" s="1">
        <v>5350</v>
      </c>
      <c r="O42" s="1">
        <v>0.25</v>
      </c>
      <c r="P42" s="1">
        <v>3000</v>
      </c>
    </row>
    <row r="43" spans="1:16">
      <c r="A43" s="2">
        <v>41</v>
      </c>
      <c r="B43" s="1">
        <v>13</v>
      </c>
      <c r="C43" s="1" t="s">
        <v>18</v>
      </c>
      <c r="D43" s="1">
        <v>4000</v>
      </c>
      <c r="E43" s="1">
        <v>4440</v>
      </c>
      <c r="F43" s="1">
        <v>2650</v>
      </c>
      <c r="G43" s="1">
        <v>250</v>
      </c>
      <c r="H43" s="1">
        <v>1350</v>
      </c>
      <c r="I43" s="1">
        <v>4550</v>
      </c>
      <c r="J43" s="1">
        <v>5350</v>
      </c>
      <c r="K43" s="1">
        <v>7200</v>
      </c>
      <c r="L43" s="1">
        <v>4550</v>
      </c>
      <c r="M43" s="1">
        <v>4550</v>
      </c>
      <c r="N43" s="1">
        <v>5350</v>
      </c>
      <c r="O43" s="1">
        <v>0.25</v>
      </c>
      <c r="P43" s="1">
        <v>3000</v>
      </c>
    </row>
    <row r="44" spans="1:16">
      <c r="A44" s="2">
        <v>42</v>
      </c>
      <c r="B44" s="1">
        <v>20</v>
      </c>
      <c r="C44" s="1" t="s">
        <v>18</v>
      </c>
      <c r="D44" s="1">
        <v>6000</v>
      </c>
      <c r="E44" s="1">
        <v>6661</v>
      </c>
      <c r="F44" s="1">
        <v>5350</v>
      </c>
      <c r="G44" s="1">
        <v>550</v>
      </c>
      <c r="H44" s="1">
        <v>2400</v>
      </c>
      <c r="I44" s="1">
        <v>6700</v>
      </c>
      <c r="J44" s="1">
        <v>8000</v>
      </c>
      <c r="K44" s="1">
        <v>10700</v>
      </c>
      <c r="L44" s="1">
        <v>6700</v>
      </c>
      <c r="M44" s="1">
        <v>6700</v>
      </c>
      <c r="N44" s="1">
        <v>8000</v>
      </c>
      <c r="O44" s="1">
        <v>0.25</v>
      </c>
      <c r="P44" s="1">
        <v>4500</v>
      </c>
    </row>
    <row r="45" spans="1:16">
      <c r="A45" s="2">
        <v>43</v>
      </c>
      <c r="B45" s="1">
        <v>27</v>
      </c>
      <c r="C45" s="1" t="s">
        <v>18</v>
      </c>
      <c r="D45" s="1">
        <v>6000</v>
      </c>
      <c r="E45" s="1">
        <v>6661</v>
      </c>
      <c r="F45" s="1">
        <v>5350</v>
      </c>
      <c r="G45" s="1">
        <v>550</v>
      </c>
      <c r="H45" s="1">
        <v>4000</v>
      </c>
      <c r="I45" s="1">
        <v>6700</v>
      </c>
      <c r="J45" s="1">
        <v>8000</v>
      </c>
      <c r="K45" s="1">
        <v>10700</v>
      </c>
      <c r="L45" s="1">
        <v>6700</v>
      </c>
      <c r="M45" s="1">
        <v>6700</v>
      </c>
      <c r="N45" s="1">
        <v>8000</v>
      </c>
      <c r="O45" s="1">
        <v>0.25</v>
      </c>
      <c r="P45" s="1">
        <v>4500</v>
      </c>
    </row>
    <row r="46" spans="1:16">
      <c r="A46" s="2">
        <v>44</v>
      </c>
      <c r="B46" s="1">
        <v>35</v>
      </c>
      <c r="C46" s="1" t="s">
        <v>18</v>
      </c>
      <c r="D46" s="1">
        <v>7200</v>
      </c>
      <c r="E46" s="1">
        <v>8200</v>
      </c>
      <c r="F46" s="1">
        <v>8000</v>
      </c>
      <c r="G46" s="1">
        <v>800</v>
      </c>
      <c r="H46" s="1">
        <v>5350</v>
      </c>
      <c r="I46" s="1">
        <v>6700</v>
      </c>
      <c r="J46" s="1">
        <v>8000</v>
      </c>
      <c r="K46" s="1">
        <v>10700</v>
      </c>
      <c r="L46" s="1">
        <v>6700</v>
      </c>
      <c r="M46" s="1">
        <v>6700</v>
      </c>
      <c r="N46" s="1">
        <v>8000</v>
      </c>
      <c r="O46" s="1">
        <v>0.25</v>
      </c>
      <c r="P46" s="1">
        <v>5400</v>
      </c>
    </row>
    <row r="47" spans="1:16">
      <c r="A47" s="2">
        <v>45</v>
      </c>
      <c r="B47" s="1">
        <v>47</v>
      </c>
      <c r="C47" s="1" t="s">
        <v>18</v>
      </c>
      <c r="D47" s="1">
        <v>7200</v>
      </c>
      <c r="E47" s="1">
        <v>8200</v>
      </c>
      <c r="F47" s="1">
        <v>12000</v>
      </c>
      <c r="G47" s="1">
        <v>1050</v>
      </c>
      <c r="H47" s="1">
        <v>8000</v>
      </c>
      <c r="I47" s="1">
        <v>6700</v>
      </c>
      <c r="J47" s="1">
        <v>8000</v>
      </c>
      <c r="K47" s="1">
        <v>10700</v>
      </c>
      <c r="L47" s="1">
        <v>6700</v>
      </c>
      <c r="M47" s="1">
        <v>6700</v>
      </c>
      <c r="N47" s="1">
        <v>8000</v>
      </c>
      <c r="O47" s="1">
        <v>0.25</v>
      </c>
      <c r="P47" s="1">
        <v>5400</v>
      </c>
    </row>
    <row r="48" spans="1:16">
      <c r="A48" s="2">
        <v>46</v>
      </c>
      <c r="B48" s="1">
        <v>58</v>
      </c>
      <c r="C48" s="1" t="s">
        <v>18</v>
      </c>
      <c r="D48" s="1">
        <v>8000</v>
      </c>
      <c r="E48" s="1">
        <v>8881</v>
      </c>
      <c r="F48" s="1">
        <v>16000</v>
      </c>
      <c r="G48" s="1">
        <v>1350</v>
      </c>
      <c r="H48" s="1">
        <v>10700</v>
      </c>
      <c r="I48" s="1">
        <v>8800</v>
      </c>
      <c r="J48" s="1">
        <v>10700</v>
      </c>
      <c r="K48" s="1">
        <v>14150</v>
      </c>
      <c r="L48" s="1">
        <v>8800</v>
      </c>
      <c r="M48" s="1">
        <v>8800</v>
      </c>
      <c r="N48" s="1">
        <v>10700</v>
      </c>
      <c r="O48" s="1">
        <v>0.25</v>
      </c>
      <c r="P48" s="1">
        <v>6000</v>
      </c>
    </row>
    <row r="49" spans="1:16">
      <c r="A49" s="2">
        <v>47</v>
      </c>
      <c r="B49" s="1">
        <v>100</v>
      </c>
      <c r="C49" s="1" t="s">
        <v>18</v>
      </c>
      <c r="D49" s="1">
        <v>8800</v>
      </c>
      <c r="E49" s="1">
        <v>9770</v>
      </c>
      <c r="F49" s="1">
        <v>17600</v>
      </c>
      <c r="G49" s="1">
        <v>1450</v>
      </c>
      <c r="H49" s="1">
        <v>11750</v>
      </c>
      <c r="I49" s="1">
        <v>9900</v>
      </c>
      <c r="J49" s="1">
        <v>11750</v>
      </c>
      <c r="K49" s="1">
        <v>15750</v>
      </c>
      <c r="L49" s="1">
        <v>9900</v>
      </c>
      <c r="M49" s="1">
        <v>9900</v>
      </c>
      <c r="N49" s="1">
        <v>11750</v>
      </c>
      <c r="O49" s="1">
        <v>0.25</v>
      </c>
      <c r="P49" s="1">
        <v>6600</v>
      </c>
    </row>
    <row r="50" spans="1:16">
      <c r="A50" s="2">
        <v>48</v>
      </c>
      <c r="B50" s="1">
        <v>168</v>
      </c>
      <c r="C50" s="1" t="s">
        <v>18</v>
      </c>
      <c r="D50" s="1">
        <v>10000</v>
      </c>
      <c r="E50" s="1">
        <v>11101</v>
      </c>
      <c r="F50" s="1">
        <v>20050</v>
      </c>
      <c r="G50" s="1">
        <v>1650</v>
      </c>
      <c r="H50" s="1">
        <v>13350</v>
      </c>
      <c r="I50" s="1">
        <v>11200</v>
      </c>
      <c r="J50" s="1">
        <v>13350</v>
      </c>
      <c r="K50" s="1">
        <v>17900</v>
      </c>
      <c r="L50" s="1">
        <v>11200</v>
      </c>
      <c r="M50" s="1">
        <v>11200</v>
      </c>
      <c r="N50" s="1">
        <v>13350</v>
      </c>
      <c r="O50" s="1">
        <v>0.25</v>
      </c>
      <c r="P50" s="1">
        <v>7500</v>
      </c>
    </row>
    <row r="51" spans="1:16">
      <c r="A51" s="2">
        <v>49</v>
      </c>
      <c r="B51" s="1">
        <v>187</v>
      </c>
      <c r="C51" s="1" t="s">
        <v>18</v>
      </c>
      <c r="D51" s="1">
        <v>10000</v>
      </c>
      <c r="E51" s="1">
        <v>11101</v>
      </c>
      <c r="F51" s="1">
        <v>20050</v>
      </c>
      <c r="G51" s="1">
        <v>1650</v>
      </c>
      <c r="H51" s="1">
        <v>13350</v>
      </c>
      <c r="I51" s="1">
        <v>11200</v>
      </c>
      <c r="J51" s="1">
        <v>13350</v>
      </c>
      <c r="K51" s="1">
        <v>17900</v>
      </c>
      <c r="L51" s="1">
        <v>11200</v>
      </c>
      <c r="M51" s="1">
        <v>11200</v>
      </c>
      <c r="N51" s="1">
        <v>13350</v>
      </c>
      <c r="O51" s="1">
        <v>0.25</v>
      </c>
      <c r="P51" s="1">
        <v>7500</v>
      </c>
    </row>
    <row r="52" spans="1:16">
      <c r="A52" s="2">
        <v>50</v>
      </c>
      <c r="B52" s="1">
        <v>208</v>
      </c>
      <c r="C52" s="1" t="s">
        <v>18</v>
      </c>
      <c r="D52" s="1">
        <v>10400</v>
      </c>
      <c r="E52" s="1">
        <v>11545</v>
      </c>
      <c r="F52" s="1">
        <v>20850</v>
      </c>
      <c r="G52" s="1">
        <v>1750</v>
      </c>
      <c r="H52" s="1">
        <v>13900</v>
      </c>
      <c r="I52" s="1">
        <v>11500</v>
      </c>
      <c r="J52" s="1">
        <v>13900</v>
      </c>
      <c r="K52" s="1">
        <v>18400</v>
      </c>
      <c r="L52" s="1">
        <v>11500</v>
      </c>
      <c r="M52" s="1">
        <v>11500</v>
      </c>
      <c r="N52" s="1">
        <v>13900</v>
      </c>
      <c r="O52" s="1">
        <v>0.25</v>
      </c>
      <c r="P52" s="1">
        <v>7800</v>
      </c>
    </row>
    <row r="53" spans="1:16">
      <c r="A53" s="2">
        <v>51</v>
      </c>
      <c r="B53" s="1">
        <v>249</v>
      </c>
      <c r="C53" s="1" t="s">
        <v>18</v>
      </c>
      <c r="D53" s="1">
        <v>10800</v>
      </c>
      <c r="E53" s="1">
        <v>11989</v>
      </c>
      <c r="F53" s="1">
        <v>21650</v>
      </c>
      <c r="G53" s="1">
        <v>1800</v>
      </c>
      <c r="H53" s="1">
        <v>14400</v>
      </c>
      <c r="I53" s="1">
        <v>12000</v>
      </c>
      <c r="J53" s="1">
        <v>14400</v>
      </c>
      <c r="K53" s="1">
        <v>19200</v>
      </c>
      <c r="L53" s="1">
        <v>12000</v>
      </c>
      <c r="M53" s="1">
        <v>12000</v>
      </c>
      <c r="N53" s="1">
        <v>14400</v>
      </c>
      <c r="O53" s="1">
        <v>0.25</v>
      </c>
      <c r="P53" s="1">
        <v>8100</v>
      </c>
    </row>
    <row r="54" spans="1:16">
      <c r="A54" s="2">
        <v>52</v>
      </c>
      <c r="B54" s="1">
        <v>298</v>
      </c>
      <c r="C54" s="1" t="s">
        <v>18</v>
      </c>
      <c r="D54" s="1">
        <v>11200</v>
      </c>
      <c r="E54" s="1">
        <v>12433</v>
      </c>
      <c r="F54" s="1">
        <v>22450</v>
      </c>
      <c r="G54" s="1">
        <v>1850</v>
      </c>
      <c r="H54" s="1">
        <v>14950</v>
      </c>
      <c r="I54" s="1">
        <v>12550</v>
      </c>
      <c r="J54" s="1">
        <v>14950</v>
      </c>
      <c r="K54" s="1">
        <v>20050</v>
      </c>
      <c r="L54" s="1">
        <v>12550</v>
      </c>
      <c r="M54" s="1">
        <v>12550</v>
      </c>
      <c r="N54" s="1">
        <v>14950</v>
      </c>
      <c r="O54" s="1">
        <v>0.25</v>
      </c>
      <c r="P54" s="1">
        <v>8400</v>
      </c>
    </row>
    <row r="55" spans="1:16">
      <c r="A55" s="2">
        <v>53</v>
      </c>
      <c r="B55" s="1">
        <v>345</v>
      </c>
      <c r="C55" s="1" t="s">
        <v>18</v>
      </c>
      <c r="D55" s="1">
        <v>11600</v>
      </c>
      <c r="E55" s="1">
        <v>12877</v>
      </c>
      <c r="F55" s="1">
        <v>23250</v>
      </c>
      <c r="G55" s="1">
        <v>1950</v>
      </c>
      <c r="H55" s="1">
        <v>15500</v>
      </c>
      <c r="I55" s="1">
        <v>12800</v>
      </c>
      <c r="J55" s="1">
        <v>15500</v>
      </c>
      <c r="K55" s="1">
        <v>20550</v>
      </c>
      <c r="L55" s="1">
        <v>12800</v>
      </c>
      <c r="M55" s="1">
        <v>12800</v>
      </c>
      <c r="N55" s="1">
        <v>15500</v>
      </c>
      <c r="O55" s="1">
        <v>0.25</v>
      </c>
      <c r="P55" s="1">
        <v>8700</v>
      </c>
    </row>
    <row r="56" spans="1:16">
      <c r="A56" s="2">
        <v>54</v>
      </c>
      <c r="B56" s="1">
        <v>392</v>
      </c>
      <c r="C56" s="1" t="s">
        <v>18</v>
      </c>
      <c r="D56" s="1">
        <v>11600</v>
      </c>
      <c r="E56" s="1">
        <v>12877</v>
      </c>
      <c r="F56" s="1">
        <v>23250</v>
      </c>
      <c r="G56" s="1">
        <v>1950</v>
      </c>
      <c r="H56" s="1">
        <v>15500</v>
      </c>
      <c r="I56" s="1">
        <v>12800</v>
      </c>
      <c r="J56" s="1">
        <v>15500</v>
      </c>
      <c r="K56" s="1">
        <v>20550</v>
      </c>
      <c r="L56" s="1">
        <v>12800</v>
      </c>
      <c r="M56" s="1">
        <v>12800</v>
      </c>
      <c r="N56" s="1">
        <v>15500</v>
      </c>
      <c r="O56" s="1">
        <v>0.25</v>
      </c>
      <c r="P56" s="1">
        <v>8700</v>
      </c>
    </row>
    <row r="57" spans="1:16">
      <c r="A57" s="2">
        <v>55</v>
      </c>
      <c r="B57" s="1">
        <v>396</v>
      </c>
      <c r="C57" s="1" t="s">
        <v>18</v>
      </c>
      <c r="D57" s="1">
        <v>12000</v>
      </c>
      <c r="E57" s="1">
        <v>13322</v>
      </c>
      <c r="F57" s="1">
        <v>24050</v>
      </c>
      <c r="G57" s="1">
        <v>2000</v>
      </c>
      <c r="H57" s="1">
        <v>16000</v>
      </c>
      <c r="I57" s="1">
        <v>13350</v>
      </c>
      <c r="J57" s="1">
        <v>16000</v>
      </c>
      <c r="K57" s="1">
        <v>21350</v>
      </c>
      <c r="L57" s="1">
        <v>13350</v>
      </c>
      <c r="M57" s="1">
        <v>13350</v>
      </c>
      <c r="N57" s="1">
        <v>16000</v>
      </c>
      <c r="O57" s="1">
        <v>0.25</v>
      </c>
      <c r="P57" s="1">
        <v>9000</v>
      </c>
    </row>
    <row r="58" spans="1:16">
      <c r="A58" s="2">
        <v>56</v>
      </c>
      <c r="B58" s="1">
        <v>443</v>
      </c>
      <c r="C58" s="1" t="s">
        <v>18</v>
      </c>
      <c r="D58" s="1">
        <v>12400</v>
      </c>
      <c r="E58" s="1">
        <v>13766</v>
      </c>
      <c r="F58" s="1">
        <v>24850</v>
      </c>
      <c r="G58" s="1">
        <v>2050</v>
      </c>
      <c r="H58" s="1">
        <v>16550</v>
      </c>
      <c r="I58" s="1">
        <v>13900</v>
      </c>
      <c r="J58" s="1">
        <v>16550</v>
      </c>
      <c r="K58" s="1">
        <v>22150</v>
      </c>
      <c r="L58" s="1">
        <v>13900</v>
      </c>
      <c r="M58" s="1">
        <v>13900</v>
      </c>
      <c r="N58" s="1">
        <v>16550</v>
      </c>
      <c r="O58" s="1">
        <v>0.25</v>
      </c>
      <c r="P58" s="1">
        <v>9300</v>
      </c>
    </row>
    <row r="59" spans="1:16">
      <c r="A59" s="2">
        <v>57</v>
      </c>
      <c r="B59" s="1">
        <v>494</v>
      </c>
      <c r="C59" s="1" t="s">
        <v>18</v>
      </c>
      <c r="D59" s="1">
        <v>12800</v>
      </c>
      <c r="E59" s="1">
        <v>14210</v>
      </c>
      <c r="F59" s="1">
        <v>25650</v>
      </c>
      <c r="G59" s="1">
        <v>2150</v>
      </c>
      <c r="H59" s="1">
        <v>17100</v>
      </c>
      <c r="I59" s="1">
        <v>14150</v>
      </c>
      <c r="J59" s="1">
        <v>17100</v>
      </c>
      <c r="K59" s="1">
        <v>22700</v>
      </c>
      <c r="L59" s="1">
        <v>14150</v>
      </c>
      <c r="M59" s="1">
        <v>14150</v>
      </c>
      <c r="N59" s="1">
        <v>17100</v>
      </c>
      <c r="O59" s="1">
        <v>0.25</v>
      </c>
      <c r="P59" s="1">
        <v>9600</v>
      </c>
    </row>
    <row r="60" spans="1:16">
      <c r="A60" s="2">
        <v>58</v>
      </c>
      <c r="B60" s="1">
        <v>544</v>
      </c>
      <c r="C60" s="1" t="s">
        <v>18</v>
      </c>
      <c r="D60" s="1">
        <v>13200</v>
      </c>
      <c r="E60" s="1">
        <v>14654</v>
      </c>
      <c r="F60" s="1">
        <v>26450</v>
      </c>
      <c r="G60" s="1">
        <v>2200</v>
      </c>
      <c r="H60" s="1">
        <v>17600</v>
      </c>
      <c r="I60" s="1">
        <v>14700</v>
      </c>
      <c r="J60" s="1">
        <v>17600</v>
      </c>
      <c r="K60" s="1">
        <v>23500</v>
      </c>
      <c r="L60" s="1">
        <v>14700</v>
      </c>
      <c r="M60" s="1">
        <v>14700</v>
      </c>
      <c r="N60" s="1">
        <v>17600</v>
      </c>
      <c r="O60" s="1">
        <v>0.25</v>
      </c>
      <c r="P60" s="1">
        <v>9900</v>
      </c>
    </row>
    <row r="61" spans="1:16">
      <c r="A61" s="2">
        <v>59</v>
      </c>
      <c r="B61" s="1">
        <v>594</v>
      </c>
      <c r="C61" s="1" t="s">
        <v>18</v>
      </c>
      <c r="D61" s="1">
        <v>13600</v>
      </c>
      <c r="E61" s="1">
        <v>15098</v>
      </c>
      <c r="F61" s="1">
        <v>27250</v>
      </c>
      <c r="G61" s="1">
        <v>2250</v>
      </c>
      <c r="H61" s="1">
        <v>18150</v>
      </c>
      <c r="I61" s="1">
        <v>15200</v>
      </c>
      <c r="J61" s="1">
        <v>18150</v>
      </c>
      <c r="K61" s="1">
        <v>24300</v>
      </c>
      <c r="L61" s="1">
        <v>15200</v>
      </c>
      <c r="M61" s="1">
        <v>15200</v>
      </c>
      <c r="N61" s="1">
        <v>18150</v>
      </c>
      <c r="O61" s="1">
        <v>0.25</v>
      </c>
      <c r="P61" s="1">
        <v>10200</v>
      </c>
    </row>
    <row r="62" spans="1:16">
      <c r="A62" s="2">
        <v>60</v>
      </c>
      <c r="B62" s="1">
        <v>1</v>
      </c>
      <c r="C62" s="1" t="s">
        <v>19</v>
      </c>
      <c r="D62" s="1">
        <v>8000</v>
      </c>
      <c r="E62" s="1">
        <v>8880</v>
      </c>
      <c r="F62" s="1">
        <v>1700</v>
      </c>
      <c r="G62" s="1">
        <v>300</v>
      </c>
      <c r="H62" s="1">
        <v>1700</v>
      </c>
      <c r="I62" s="1">
        <v>5700</v>
      </c>
      <c r="J62" s="1">
        <v>6700</v>
      </c>
      <c r="K62" s="1">
        <v>9000</v>
      </c>
      <c r="L62" s="1">
        <v>5700</v>
      </c>
      <c r="M62" s="1">
        <v>5700</v>
      </c>
      <c r="N62" s="1">
        <v>6700</v>
      </c>
      <c r="O62" s="1">
        <v>0.3</v>
      </c>
      <c r="P62" s="1">
        <v>7000</v>
      </c>
    </row>
    <row r="63" spans="1:16">
      <c r="A63" s="2">
        <v>61</v>
      </c>
      <c r="B63" s="1">
        <v>13</v>
      </c>
      <c r="C63" s="1" t="s">
        <v>19</v>
      </c>
      <c r="D63" s="1">
        <v>8000</v>
      </c>
      <c r="E63" s="1">
        <v>8880</v>
      </c>
      <c r="F63" s="1">
        <v>3300</v>
      </c>
      <c r="G63" s="1">
        <v>300</v>
      </c>
      <c r="H63" s="1">
        <v>1700</v>
      </c>
      <c r="I63" s="1">
        <v>5700</v>
      </c>
      <c r="J63" s="1">
        <v>6700</v>
      </c>
      <c r="K63" s="1">
        <v>9000</v>
      </c>
      <c r="L63" s="1">
        <v>5700</v>
      </c>
      <c r="M63" s="1">
        <v>5700</v>
      </c>
      <c r="N63" s="1">
        <v>6700</v>
      </c>
      <c r="O63" s="1">
        <v>0.3</v>
      </c>
      <c r="P63" s="1">
        <v>7000</v>
      </c>
    </row>
    <row r="64" spans="1:16">
      <c r="A64" s="2">
        <v>62</v>
      </c>
      <c r="B64" s="1">
        <v>20</v>
      </c>
      <c r="C64" s="1" t="s">
        <v>19</v>
      </c>
      <c r="D64" s="1">
        <v>12000</v>
      </c>
      <c r="E64" s="1">
        <v>13320</v>
      </c>
      <c r="F64" s="1">
        <v>6700</v>
      </c>
      <c r="G64" s="1">
        <v>700</v>
      </c>
      <c r="H64" s="1">
        <v>3000</v>
      </c>
      <c r="I64" s="1">
        <v>8400</v>
      </c>
      <c r="J64" s="1">
        <v>10000</v>
      </c>
      <c r="K64" s="1">
        <v>13400</v>
      </c>
      <c r="L64" s="1">
        <v>8400</v>
      </c>
      <c r="M64" s="1">
        <v>8400</v>
      </c>
      <c r="N64" s="1">
        <v>10000</v>
      </c>
      <c r="O64" s="1">
        <v>0.3</v>
      </c>
      <c r="P64" s="1">
        <v>10500</v>
      </c>
    </row>
    <row r="65" spans="1:16">
      <c r="A65" s="2">
        <v>63</v>
      </c>
      <c r="B65" s="1">
        <v>27</v>
      </c>
      <c r="C65" s="1" t="s">
        <v>19</v>
      </c>
      <c r="D65" s="1">
        <v>12000</v>
      </c>
      <c r="E65" s="1">
        <v>13320</v>
      </c>
      <c r="F65" s="1">
        <v>6700</v>
      </c>
      <c r="G65" s="1">
        <v>700</v>
      </c>
      <c r="H65" s="1">
        <v>5000</v>
      </c>
      <c r="I65" s="1">
        <v>8400</v>
      </c>
      <c r="J65" s="1">
        <v>10000</v>
      </c>
      <c r="K65" s="1">
        <v>13400</v>
      </c>
      <c r="L65" s="1">
        <v>8400</v>
      </c>
      <c r="M65" s="1">
        <v>8400</v>
      </c>
      <c r="N65" s="1">
        <v>10000</v>
      </c>
      <c r="O65" s="1">
        <v>0.3</v>
      </c>
      <c r="P65" s="1">
        <v>10500</v>
      </c>
    </row>
    <row r="66" spans="1:16">
      <c r="A66" s="2">
        <v>64</v>
      </c>
      <c r="B66" s="1">
        <v>35</v>
      </c>
      <c r="C66" s="1" t="s">
        <v>19</v>
      </c>
      <c r="D66" s="1">
        <v>14400</v>
      </c>
      <c r="E66" s="1">
        <v>15984</v>
      </c>
      <c r="F66" s="1">
        <v>10000</v>
      </c>
      <c r="G66" s="1">
        <v>1000</v>
      </c>
      <c r="H66" s="1">
        <v>6700</v>
      </c>
      <c r="I66" s="1">
        <v>8400</v>
      </c>
      <c r="J66" s="1">
        <v>10000</v>
      </c>
      <c r="K66" s="1">
        <v>13400</v>
      </c>
      <c r="L66" s="1">
        <v>8400</v>
      </c>
      <c r="M66" s="1">
        <v>8400</v>
      </c>
      <c r="N66" s="1">
        <v>10000</v>
      </c>
      <c r="O66" s="1">
        <v>0.3</v>
      </c>
      <c r="P66" s="1">
        <v>12600</v>
      </c>
    </row>
    <row r="67" spans="1:16">
      <c r="A67" s="2">
        <v>65</v>
      </c>
      <c r="B67" s="1">
        <v>47</v>
      </c>
      <c r="C67" s="1" t="s">
        <v>19</v>
      </c>
      <c r="D67" s="1">
        <v>14400</v>
      </c>
      <c r="E67" s="1">
        <v>15984</v>
      </c>
      <c r="F67" s="1">
        <v>15000</v>
      </c>
      <c r="G67" s="1">
        <v>1300</v>
      </c>
      <c r="H67" s="1">
        <v>10000</v>
      </c>
      <c r="I67" s="1">
        <v>8400</v>
      </c>
      <c r="J67" s="1">
        <v>10000</v>
      </c>
      <c r="K67" s="1">
        <v>13400</v>
      </c>
      <c r="L67" s="1">
        <v>8400</v>
      </c>
      <c r="M67" s="1">
        <v>8400</v>
      </c>
      <c r="N67" s="1">
        <v>10000</v>
      </c>
      <c r="O67" s="1">
        <v>0.3</v>
      </c>
      <c r="P67" s="1">
        <v>12600</v>
      </c>
    </row>
    <row r="68" spans="1:16">
      <c r="A68" s="2">
        <v>66</v>
      </c>
      <c r="B68" s="1">
        <v>58</v>
      </c>
      <c r="C68" s="1" t="s">
        <v>19</v>
      </c>
      <c r="D68" s="1">
        <v>16000</v>
      </c>
      <c r="E68" s="1">
        <v>17760</v>
      </c>
      <c r="F68" s="1">
        <v>20000</v>
      </c>
      <c r="G68" s="1">
        <v>1700</v>
      </c>
      <c r="H68" s="1">
        <v>13400</v>
      </c>
      <c r="I68" s="1">
        <v>11000</v>
      </c>
      <c r="J68" s="1">
        <v>13400</v>
      </c>
      <c r="K68" s="1">
        <v>17700</v>
      </c>
      <c r="L68" s="1">
        <v>11000</v>
      </c>
      <c r="M68" s="1">
        <v>11000</v>
      </c>
      <c r="N68" s="1">
        <v>13400</v>
      </c>
      <c r="O68" s="1">
        <v>0.3</v>
      </c>
      <c r="P68" s="1">
        <v>14000</v>
      </c>
    </row>
    <row r="69" spans="1:16">
      <c r="A69" s="2">
        <v>67</v>
      </c>
      <c r="B69" s="1">
        <v>100</v>
      </c>
      <c r="C69" s="1" t="s">
        <v>19</v>
      </c>
      <c r="D69" s="1">
        <v>17600</v>
      </c>
      <c r="E69" s="1">
        <v>19536</v>
      </c>
      <c r="F69" s="1">
        <v>22000</v>
      </c>
      <c r="G69" s="1">
        <v>1800</v>
      </c>
      <c r="H69" s="1">
        <v>14700</v>
      </c>
      <c r="I69" s="1">
        <v>12400</v>
      </c>
      <c r="J69" s="1">
        <v>14700</v>
      </c>
      <c r="K69" s="1">
        <v>19700</v>
      </c>
      <c r="L69" s="1">
        <v>12400</v>
      </c>
      <c r="M69" s="1">
        <v>12400</v>
      </c>
      <c r="N69" s="1">
        <v>14700</v>
      </c>
      <c r="O69" s="1">
        <v>0.3</v>
      </c>
      <c r="P69" s="1">
        <v>15400</v>
      </c>
    </row>
    <row r="70" spans="1:16">
      <c r="A70" s="2">
        <v>68</v>
      </c>
      <c r="B70" s="1">
        <v>168</v>
      </c>
      <c r="C70" s="1" t="s">
        <v>19</v>
      </c>
      <c r="D70" s="1">
        <v>20000</v>
      </c>
      <c r="E70" s="1">
        <v>22200</v>
      </c>
      <c r="F70" s="1">
        <v>25100</v>
      </c>
      <c r="G70" s="1">
        <v>2100</v>
      </c>
      <c r="H70" s="1">
        <v>16700</v>
      </c>
      <c r="I70" s="1">
        <v>14000</v>
      </c>
      <c r="J70" s="1">
        <v>16700</v>
      </c>
      <c r="K70" s="1">
        <v>22400</v>
      </c>
      <c r="L70" s="1">
        <v>14000</v>
      </c>
      <c r="M70" s="1">
        <v>14000</v>
      </c>
      <c r="N70" s="1">
        <v>16700</v>
      </c>
      <c r="O70" s="1">
        <v>0.3</v>
      </c>
      <c r="P70" s="1">
        <v>17500</v>
      </c>
    </row>
    <row r="71" spans="1:16">
      <c r="A71" s="2">
        <v>69</v>
      </c>
      <c r="B71" s="1">
        <v>187</v>
      </c>
      <c r="C71" s="1" t="s">
        <v>19</v>
      </c>
      <c r="D71" s="1">
        <v>20000</v>
      </c>
      <c r="E71" s="1">
        <v>22200</v>
      </c>
      <c r="F71" s="1">
        <v>25100</v>
      </c>
      <c r="G71" s="1">
        <v>2100</v>
      </c>
      <c r="H71" s="1">
        <v>16700</v>
      </c>
      <c r="I71" s="1">
        <v>14000</v>
      </c>
      <c r="J71" s="1">
        <v>16700</v>
      </c>
      <c r="K71" s="1">
        <v>22400</v>
      </c>
      <c r="L71" s="1">
        <v>14000</v>
      </c>
      <c r="M71" s="1">
        <v>14000</v>
      </c>
      <c r="N71" s="1">
        <v>16700</v>
      </c>
      <c r="O71" s="1">
        <v>0.3</v>
      </c>
      <c r="P71" s="1">
        <v>17500</v>
      </c>
    </row>
    <row r="72" spans="1:16">
      <c r="A72" s="2">
        <v>70</v>
      </c>
      <c r="B72" s="1">
        <v>208</v>
      </c>
      <c r="C72" s="1" t="s">
        <v>19</v>
      </c>
      <c r="D72" s="1">
        <v>20800</v>
      </c>
      <c r="E72" s="1">
        <v>23088</v>
      </c>
      <c r="F72" s="1">
        <v>26100</v>
      </c>
      <c r="G72" s="1">
        <v>2200</v>
      </c>
      <c r="H72" s="1">
        <v>17400</v>
      </c>
      <c r="I72" s="1">
        <v>14400</v>
      </c>
      <c r="J72" s="1">
        <v>17400</v>
      </c>
      <c r="K72" s="1">
        <v>23000</v>
      </c>
      <c r="L72" s="1">
        <v>14400</v>
      </c>
      <c r="M72" s="1">
        <v>14400</v>
      </c>
      <c r="N72" s="1">
        <v>17400</v>
      </c>
      <c r="O72" s="1">
        <v>0.3</v>
      </c>
      <c r="P72" s="1">
        <v>18200</v>
      </c>
    </row>
    <row r="73" spans="1:16">
      <c r="A73" s="2">
        <v>71</v>
      </c>
      <c r="B73" s="1">
        <v>249</v>
      </c>
      <c r="C73" s="1" t="s">
        <v>19</v>
      </c>
      <c r="D73" s="1">
        <v>21600</v>
      </c>
      <c r="E73" s="1">
        <v>23976</v>
      </c>
      <c r="F73" s="1">
        <v>27100</v>
      </c>
      <c r="G73" s="1">
        <v>2300</v>
      </c>
      <c r="H73" s="1">
        <v>18000</v>
      </c>
      <c r="I73" s="1">
        <v>15000</v>
      </c>
      <c r="J73" s="1">
        <v>18000</v>
      </c>
      <c r="K73" s="1">
        <v>24000</v>
      </c>
      <c r="L73" s="1">
        <v>15000</v>
      </c>
      <c r="M73" s="1">
        <v>15000</v>
      </c>
      <c r="N73" s="1">
        <v>18000</v>
      </c>
      <c r="O73" s="1">
        <v>0.3</v>
      </c>
      <c r="P73" s="1">
        <v>18900</v>
      </c>
    </row>
    <row r="74" spans="1:16">
      <c r="A74" s="2">
        <v>72</v>
      </c>
      <c r="B74" s="1">
        <v>298</v>
      </c>
      <c r="C74" s="1" t="s">
        <v>19</v>
      </c>
      <c r="D74" s="1">
        <v>22400</v>
      </c>
      <c r="E74" s="1">
        <v>24864</v>
      </c>
      <c r="F74" s="1">
        <v>28100</v>
      </c>
      <c r="G74" s="1">
        <v>2300</v>
      </c>
      <c r="H74" s="1">
        <v>18700</v>
      </c>
      <c r="I74" s="1">
        <v>15700</v>
      </c>
      <c r="J74" s="1">
        <v>18700</v>
      </c>
      <c r="K74" s="1">
        <v>25100</v>
      </c>
      <c r="L74" s="1">
        <v>15700</v>
      </c>
      <c r="M74" s="1">
        <v>15700</v>
      </c>
      <c r="N74" s="1">
        <v>18700</v>
      </c>
      <c r="O74" s="1">
        <v>0.3</v>
      </c>
      <c r="P74" s="1">
        <v>19600</v>
      </c>
    </row>
    <row r="75" spans="1:16">
      <c r="A75" s="2">
        <v>73</v>
      </c>
      <c r="B75" s="1">
        <v>345</v>
      </c>
      <c r="C75" s="1" t="s">
        <v>19</v>
      </c>
      <c r="D75" s="1">
        <v>23200</v>
      </c>
      <c r="E75" s="1">
        <v>25752</v>
      </c>
      <c r="F75" s="1">
        <v>29100</v>
      </c>
      <c r="G75" s="1">
        <v>2400</v>
      </c>
      <c r="H75" s="1">
        <v>19400</v>
      </c>
      <c r="I75" s="1">
        <v>16000</v>
      </c>
      <c r="J75" s="1">
        <v>19400</v>
      </c>
      <c r="K75" s="1">
        <v>25700</v>
      </c>
      <c r="L75" s="1">
        <v>16000</v>
      </c>
      <c r="M75" s="1">
        <v>16000</v>
      </c>
      <c r="N75" s="1">
        <v>19400</v>
      </c>
      <c r="O75" s="1">
        <v>0.3</v>
      </c>
      <c r="P75" s="1">
        <v>20300</v>
      </c>
    </row>
    <row r="76" spans="1:16">
      <c r="A76" s="2">
        <v>74</v>
      </c>
      <c r="B76" s="1">
        <v>392</v>
      </c>
      <c r="C76" s="1" t="s">
        <v>19</v>
      </c>
      <c r="D76" s="1">
        <v>23200</v>
      </c>
      <c r="E76" s="1">
        <v>25752</v>
      </c>
      <c r="F76" s="1">
        <v>29100</v>
      </c>
      <c r="G76" s="1">
        <v>2400</v>
      </c>
      <c r="H76" s="1">
        <v>19400</v>
      </c>
      <c r="I76" s="1">
        <v>16000</v>
      </c>
      <c r="J76" s="1">
        <v>19400</v>
      </c>
      <c r="K76" s="1">
        <v>25700</v>
      </c>
      <c r="L76" s="1">
        <v>16000</v>
      </c>
      <c r="M76" s="1">
        <v>16000</v>
      </c>
      <c r="N76" s="1">
        <v>19400</v>
      </c>
      <c r="O76" s="1">
        <v>0.3</v>
      </c>
      <c r="P76" s="1">
        <v>20300</v>
      </c>
    </row>
    <row r="77" spans="1:16">
      <c r="A77" s="2">
        <v>75</v>
      </c>
      <c r="B77" s="1">
        <v>396</v>
      </c>
      <c r="C77" s="1" t="s">
        <v>19</v>
      </c>
      <c r="D77" s="1">
        <v>24000</v>
      </c>
      <c r="E77" s="1">
        <v>26640</v>
      </c>
      <c r="F77" s="1">
        <v>30100</v>
      </c>
      <c r="G77" s="1">
        <v>2500</v>
      </c>
      <c r="H77" s="1">
        <v>20000</v>
      </c>
      <c r="I77" s="1">
        <v>16700</v>
      </c>
      <c r="J77" s="1">
        <v>20000</v>
      </c>
      <c r="K77" s="1">
        <v>26700</v>
      </c>
      <c r="L77" s="1">
        <v>16700</v>
      </c>
      <c r="M77" s="1">
        <v>16700</v>
      </c>
      <c r="N77" s="1">
        <v>20000</v>
      </c>
      <c r="O77" s="1">
        <v>0.3</v>
      </c>
      <c r="P77" s="1">
        <v>21000</v>
      </c>
    </row>
    <row r="78" spans="1:16">
      <c r="A78" s="2">
        <v>76</v>
      </c>
      <c r="B78" s="1">
        <v>443</v>
      </c>
      <c r="C78" s="1" t="s">
        <v>19</v>
      </c>
      <c r="D78" s="1">
        <v>24800</v>
      </c>
      <c r="E78" s="1">
        <v>27528</v>
      </c>
      <c r="F78" s="1">
        <v>31100</v>
      </c>
      <c r="G78" s="1">
        <v>2600</v>
      </c>
      <c r="H78" s="1">
        <v>20700</v>
      </c>
      <c r="I78" s="1">
        <v>17400</v>
      </c>
      <c r="J78" s="1">
        <v>20700</v>
      </c>
      <c r="K78" s="1">
        <v>27700</v>
      </c>
      <c r="L78" s="1">
        <v>17400</v>
      </c>
      <c r="M78" s="1">
        <v>17400</v>
      </c>
      <c r="N78" s="1">
        <v>20700</v>
      </c>
      <c r="O78" s="1">
        <v>0.3</v>
      </c>
      <c r="P78" s="1">
        <v>21700</v>
      </c>
    </row>
    <row r="79" spans="1:16">
      <c r="A79" s="2">
        <v>77</v>
      </c>
      <c r="B79" s="1">
        <v>494</v>
      </c>
      <c r="C79" s="1" t="s">
        <v>19</v>
      </c>
      <c r="D79" s="1">
        <v>25600</v>
      </c>
      <c r="E79" s="1">
        <v>28416</v>
      </c>
      <c r="F79" s="1">
        <v>32100</v>
      </c>
      <c r="G79" s="1">
        <v>2700</v>
      </c>
      <c r="H79" s="1">
        <v>21400</v>
      </c>
      <c r="I79" s="1">
        <v>17700</v>
      </c>
      <c r="J79" s="1">
        <v>21400</v>
      </c>
      <c r="K79" s="1">
        <v>28400</v>
      </c>
      <c r="L79" s="1">
        <v>17700</v>
      </c>
      <c r="M79" s="1">
        <v>17700</v>
      </c>
      <c r="N79" s="1">
        <v>21400</v>
      </c>
      <c r="O79" s="1">
        <v>0.3</v>
      </c>
      <c r="P79" s="1">
        <v>22400</v>
      </c>
    </row>
    <row r="80" spans="1:16">
      <c r="A80" s="2">
        <v>78</v>
      </c>
      <c r="B80" s="1">
        <v>544</v>
      </c>
      <c r="C80" s="1" t="s">
        <v>19</v>
      </c>
      <c r="D80" s="1">
        <v>26400</v>
      </c>
      <c r="E80" s="1">
        <v>29304</v>
      </c>
      <c r="F80" s="1">
        <v>33100</v>
      </c>
      <c r="G80" s="1">
        <v>2800</v>
      </c>
      <c r="H80" s="1">
        <v>22000</v>
      </c>
      <c r="I80" s="1">
        <v>18400</v>
      </c>
      <c r="J80" s="1">
        <v>22000</v>
      </c>
      <c r="K80" s="1">
        <v>29400</v>
      </c>
      <c r="L80" s="1">
        <v>18400</v>
      </c>
      <c r="M80" s="1">
        <v>18400</v>
      </c>
      <c r="N80" s="1">
        <v>22000</v>
      </c>
      <c r="O80" s="1">
        <v>0.3</v>
      </c>
      <c r="P80" s="1">
        <v>23100</v>
      </c>
    </row>
    <row r="81" spans="1:16">
      <c r="A81" s="2">
        <v>79</v>
      </c>
      <c r="B81" s="1">
        <v>594</v>
      </c>
      <c r="C81" s="1" t="s">
        <v>19</v>
      </c>
      <c r="D81" s="1">
        <v>27200</v>
      </c>
      <c r="E81" s="1">
        <v>30192</v>
      </c>
      <c r="F81" s="1">
        <v>34100</v>
      </c>
      <c r="G81" s="1">
        <v>2800</v>
      </c>
      <c r="H81" s="1">
        <v>22700</v>
      </c>
      <c r="I81" s="1">
        <v>19000</v>
      </c>
      <c r="J81" s="1">
        <v>22700</v>
      </c>
      <c r="K81" s="1">
        <v>30400</v>
      </c>
      <c r="L81" s="1">
        <v>19000</v>
      </c>
      <c r="M81" s="1">
        <v>19000</v>
      </c>
      <c r="N81" s="1">
        <v>22700</v>
      </c>
      <c r="O81" s="1">
        <v>0.3</v>
      </c>
      <c r="P81" s="1">
        <v>23800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8D5B-04A7-4182-9E86-9C8B9D01438D}">
  <dimension ref="A1:P22"/>
  <sheetViews>
    <sheetView workbookViewId="0">
      <selection activeCell="G18" sqref="G18"/>
    </sheetView>
  </sheetViews>
  <sheetFormatPr defaultRowHeight="16.5"/>
  <cols>
    <col min="1" max="1" width="5.125" style="39" bestFit="1" customWidth="1"/>
    <col min="2" max="2" width="7.5" style="39" bestFit="1" customWidth="1"/>
    <col min="3" max="3" width="13.125" style="39" bestFit="1" customWidth="1"/>
    <col min="4" max="4" width="13.625" style="39" bestFit="1" customWidth="1"/>
    <col min="5" max="5" width="8.875" style="39" bestFit="1" customWidth="1"/>
    <col min="6" max="6" width="9.625" style="39" bestFit="1" customWidth="1"/>
    <col min="7" max="7" width="9.75" style="39" bestFit="1" customWidth="1"/>
    <col min="8" max="8" width="16.25" style="39" bestFit="1" customWidth="1"/>
    <col min="9" max="9" width="17.25" style="39" bestFit="1" customWidth="1"/>
    <col min="10" max="10" width="15.25" style="39" bestFit="1" customWidth="1"/>
    <col min="11" max="11" width="17.375" style="39" bestFit="1" customWidth="1"/>
    <col min="12" max="12" width="24.25" style="39" bestFit="1" customWidth="1"/>
    <col min="13" max="13" width="23" style="39" bestFit="1" customWidth="1"/>
    <col min="14" max="16384" width="9" style="39"/>
  </cols>
  <sheetData>
    <row r="1" spans="1:16"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</row>
    <row r="2" spans="1:16" s="38" customFormat="1" ht="14.25">
      <c r="A2" s="37" t="s">
        <v>0</v>
      </c>
      <c r="B2" s="37" t="s">
        <v>255</v>
      </c>
      <c r="C2" s="37" t="s">
        <v>3</v>
      </c>
      <c r="D2" s="37" t="s">
        <v>4</v>
      </c>
      <c r="E2" s="37" t="s">
        <v>5</v>
      </c>
      <c r="F2" s="37" t="s">
        <v>6</v>
      </c>
      <c r="G2" s="37" t="s">
        <v>7</v>
      </c>
      <c r="H2" s="37" t="s">
        <v>8</v>
      </c>
      <c r="I2" s="37" t="s">
        <v>9</v>
      </c>
      <c r="J2" s="37" t="s">
        <v>142</v>
      </c>
      <c r="K2" s="37" t="s">
        <v>11</v>
      </c>
      <c r="L2" s="37" t="s">
        <v>12</v>
      </c>
      <c r="M2" s="37" t="s">
        <v>13</v>
      </c>
    </row>
    <row r="3" spans="1:16">
      <c r="A3" s="39">
        <v>1</v>
      </c>
      <c r="B3" s="39">
        <f t="shared" ref="B3:B22" si="0">INDEX(farm_v,MATCH(A3,farm_k,1))</f>
        <v>0</v>
      </c>
      <c r="C3" s="39">
        <f>INDEX(levelCosts_1_v,MATCH($A3,levelCosts_k,0),C$1)</f>
        <v>1000</v>
      </c>
      <c r="D3" s="40">
        <f t="shared" ref="D3:M12" si="1">INDEX(levelCosts_1_v,MATCH($A3,levelCosts_k,0),D$1)/$C3</f>
        <v>1.1100000000000001</v>
      </c>
      <c r="E3" s="40">
        <f t="shared" si="1"/>
        <v>0.5</v>
      </c>
      <c r="F3" s="40">
        <f t="shared" si="1"/>
        <v>0.1</v>
      </c>
      <c r="G3" s="40">
        <f t="shared" si="1"/>
        <v>0.5</v>
      </c>
      <c r="H3" s="40">
        <f t="shared" si="1"/>
        <v>1.7</v>
      </c>
      <c r="I3" s="40">
        <f t="shared" si="1"/>
        <v>2</v>
      </c>
      <c r="J3" s="40">
        <f t="shared" si="1"/>
        <v>2.7</v>
      </c>
      <c r="K3" s="40">
        <f t="shared" si="1"/>
        <v>1.7</v>
      </c>
      <c r="L3" s="40">
        <f t="shared" si="1"/>
        <v>1.7</v>
      </c>
      <c r="M3" s="40">
        <f t="shared" si="1"/>
        <v>2</v>
      </c>
    </row>
    <row r="4" spans="1:16">
      <c r="A4" s="39">
        <v>13</v>
      </c>
      <c r="B4" s="39">
        <f t="shared" si="0"/>
        <v>2100</v>
      </c>
      <c r="C4" s="39">
        <f t="shared" ref="C4:C22" si="2">INDEX(levelCosts_1_v,MATCH(A4,levelCosts_k,0),C$1)</f>
        <v>1000</v>
      </c>
      <c r="D4" s="40">
        <f t="shared" si="1"/>
        <v>1.1100000000000001</v>
      </c>
      <c r="E4" s="40">
        <f t="shared" si="1"/>
        <v>1</v>
      </c>
      <c r="F4" s="40">
        <f t="shared" si="1"/>
        <v>0.1</v>
      </c>
      <c r="G4" s="40">
        <f t="shared" si="1"/>
        <v>0.5</v>
      </c>
      <c r="H4" s="40">
        <f t="shared" si="1"/>
        <v>1.7</v>
      </c>
      <c r="I4" s="40">
        <f t="shared" si="1"/>
        <v>2</v>
      </c>
      <c r="J4" s="40">
        <f t="shared" si="1"/>
        <v>2.7</v>
      </c>
      <c r="K4" s="40">
        <f t="shared" si="1"/>
        <v>1.7</v>
      </c>
      <c r="L4" s="40">
        <f t="shared" si="1"/>
        <v>1.7</v>
      </c>
      <c r="M4" s="40">
        <f t="shared" si="1"/>
        <v>2</v>
      </c>
    </row>
    <row r="5" spans="1:16">
      <c r="A5" s="39">
        <v>20</v>
      </c>
      <c r="B5" s="39">
        <f t="shared" si="0"/>
        <v>2100</v>
      </c>
      <c r="C5" s="39">
        <f t="shared" si="2"/>
        <v>1500</v>
      </c>
      <c r="D5" s="40">
        <f t="shared" si="1"/>
        <v>1.1100000000000001</v>
      </c>
      <c r="E5" s="40">
        <f t="shared" si="1"/>
        <v>1.3333333333333333</v>
      </c>
      <c r="F5" s="40">
        <f t="shared" si="1"/>
        <v>0.13333333333333333</v>
      </c>
      <c r="G5" s="40">
        <f t="shared" si="1"/>
        <v>0.6</v>
      </c>
      <c r="H5" s="40">
        <f t="shared" si="1"/>
        <v>1.6666666666666667</v>
      </c>
      <c r="I5" s="40">
        <f t="shared" si="1"/>
        <v>2</v>
      </c>
      <c r="J5" s="40">
        <f t="shared" si="1"/>
        <v>2.6666666666666665</v>
      </c>
      <c r="K5" s="40">
        <f t="shared" si="1"/>
        <v>1.6666666666666667</v>
      </c>
      <c r="L5" s="40">
        <f t="shared" si="1"/>
        <v>1.6666666666666667</v>
      </c>
      <c r="M5" s="40">
        <f t="shared" si="1"/>
        <v>2</v>
      </c>
    </row>
    <row r="6" spans="1:16">
      <c r="A6" s="39">
        <v>27</v>
      </c>
      <c r="B6" s="39">
        <f t="shared" si="0"/>
        <v>2150</v>
      </c>
      <c r="C6" s="39">
        <f t="shared" si="2"/>
        <v>1500</v>
      </c>
      <c r="D6" s="40">
        <f t="shared" si="1"/>
        <v>1.1100000000000001</v>
      </c>
      <c r="E6" s="40">
        <f t="shared" si="1"/>
        <v>1.3333333333333333</v>
      </c>
      <c r="F6" s="40">
        <f t="shared" si="1"/>
        <v>0.13333333333333333</v>
      </c>
      <c r="G6" s="40">
        <f t="shared" si="1"/>
        <v>1</v>
      </c>
      <c r="H6" s="40">
        <f t="shared" si="1"/>
        <v>1.6666666666666667</v>
      </c>
      <c r="I6" s="40">
        <f t="shared" si="1"/>
        <v>2</v>
      </c>
      <c r="J6" s="40">
        <f t="shared" si="1"/>
        <v>2.6666666666666665</v>
      </c>
      <c r="K6" s="40">
        <f t="shared" si="1"/>
        <v>1.6666666666666667</v>
      </c>
      <c r="L6" s="40">
        <f t="shared" si="1"/>
        <v>1.6666666666666667</v>
      </c>
      <c r="M6" s="40">
        <f t="shared" si="1"/>
        <v>2</v>
      </c>
    </row>
    <row r="7" spans="1:16">
      <c r="A7" s="39">
        <v>35</v>
      </c>
      <c r="B7" s="39">
        <f t="shared" si="0"/>
        <v>2150</v>
      </c>
      <c r="C7" s="39">
        <f t="shared" si="2"/>
        <v>1800</v>
      </c>
      <c r="D7" s="40">
        <f t="shared" si="1"/>
        <v>1.1666666666666667</v>
      </c>
      <c r="E7" s="40">
        <f t="shared" si="1"/>
        <v>1.6666666666666667</v>
      </c>
      <c r="F7" s="40">
        <f t="shared" si="1"/>
        <v>0.16666666666666666</v>
      </c>
      <c r="G7" s="40">
        <f t="shared" si="1"/>
        <v>1.1111111111111112</v>
      </c>
      <c r="H7" s="40">
        <f t="shared" si="1"/>
        <v>1.3888888888888888</v>
      </c>
      <c r="I7" s="40">
        <f t="shared" si="1"/>
        <v>1.6666666666666667</v>
      </c>
      <c r="J7" s="40">
        <f t="shared" si="1"/>
        <v>2.2222222222222223</v>
      </c>
      <c r="K7" s="40">
        <f t="shared" si="1"/>
        <v>1.3888888888888888</v>
      </c>
      <c r="L7" s="40">
        <f t="shared" si="1"/>
        <v>1.3888888888888888</v>
      </c>
      <c r="M7" s="40">
        <f t="shared" si="1"/>
        <v>1.6666666666666667</v>
      </c>
    </row>
    <row r="8" spans="1:16">
      <c r="A8" s="39">
        <v>47</v>
      </c>
      <c r="B8" s="39">
        <f t="shared" si="0"/>
        <v>2200</v>
      </c>
      <c r="C8" s="39">
        <f t="shared" si="2"/>
        <v>1800</v>
      </c>
      <c r="D8" s="40">
        <f t="shared" si="1"/>
        <v>1.1666666666666667</v>
      </c>
      <c r="E8" s="40">
        <f t="shared" si="1"/>
        <v>2.5</v>
      </c>
      <c r="F8" s="40">
        <f t="shared" si="1"/>
        <v>0.22222222222222221</v>
      </c>
      <c r="G8" s="40">
        <f t="shared" si="1"/>
        <v>1.6666666666666667</v>
      </c>
      <c r="H8" s="40">
        <f t="shared" si="1"/>
        <v>1.3888888888888888</v>
      </c>
      <c r="I8" s="40">
        <f t="shared" si="1"/>
        <v>1.6666666666666667</v>
      </c>
      <c r="J8" s="40">
        <f t="shared" si="1"/>
        <v>2.2222222222222223</v>
      </c>
      <c r="K8" s="40">
        <f t="shared" si="1"/>
        <v>1.3888888888888888</v>
      </c>
      <c r="L8" s="40">
        <f t="shared" si="1"/>
        <v>1.3888888888888888</v>
      </c>
      <c r="M8" s="40">
        <f t="shared" si="1"/>
        <v>1.6666666666666667</v>
      </c>
    </row>
    <row r="9" spans="1:16">
      <c r="A9" s="39">
        <v>58</v>
      </c>
      <c r="B9" s="39">
        <f t="shared" si="0"/>
        <v>2200</v>
      </c>
      <c r="C9" s="39">
        <f t="shared" si="2"/>
        <v>2000</v>
      </c>
      <c r="D9" s="40">
        <f t="shared" si="1"/>
        <v>1.1105</v>
      </c>
      <c r="E9" s="40">
        <f t="shared" si="1"/>
        <v>3</v>
      </c>
      <c r="F9" s="40">
        <f t="shared" si="1"/>
        <v>0.25</v>
      </c>
      <c r="G9" s="40">
        <f t="shared" si="1"/>
        <v>2</v>
      </c>
      <c r="H9" s="40">
        <f t="shared" si="1"/>
        <v>1.65</v>
      </c>
      <c r="I9" s="40">
        <f t="shared" si="1"/>
        <v>2</v>
      </c>
      <c r="J9" s="40">
        <f t="shared" si="1"/>
        <v>2.65</v>
      </c>
      <c r="K9" s="40">
        <f t="shared" si="1"/>
        <v>1.65</v>
      </c>
      <c r="L9" s="40">
        <f t="shared" si="1"/>
        <v>1.65</v>
      </c>
      <c r="M9" s="40">
        <f t="shared" si="1"/>
        <v>2</v>
      </c>
    </row>
    <row r="10" spans="1:16">
      <c r="A10" s="39">
        <v>100</v>
      </c>
      <c r="B10" s="39">
        <f t="shared" si="0"/>
        <v>2300</v>
      </c>
      <c r="C10" s="39">
        <f t="shared" si="2"/>
        <v>2200</v>
      </c>
      <c r="D10" s="40">
        <f t="shared" si="1"/>
        <v>1.1100000000000001</v>
      </c>
      <c r="E10" s="40">
        <f t="shared" si="1"/>
        <v>3</v>
      </c>
      <c r="F10" s="40">
        <f t="shared" si="1"/>
        <v>0.25</v>
      </c>
      <c r="G10" s="40">
        <f t="shared" si="1"/>
        <v>2</v>
      </c>
      <c r="H10" s="40">
        <f t="shared" si="1"/>
        <v>1.6818181818181819</v>
      </c>
      <c r="I10" s="40">
        <f t="shared" si="1"/>
        <v>2</v>
      </c>
      <c r="J10" s="40">
        <f t="shared" si="1"/>
        <v>2.6818181818181817</v>
      </c>
      <c r="K10" s="40">
        <f t="shared" si="1"/>
        <v>1.6818181818181819</v>
      </c>
      <c r="L10" s="40">
        <f t="shared" si="1"/>
        <v>1.6818181818181819</v>
      </c>
      <c r="M10" s="40">
        <f t="shared" si="1"/>
        <v>2</v>
      </c>
    </row>
    <row r="11" spans="1:16">
      <c r="A11" s="39">
        <v>168</v>
      </c>
      <c r="B11" s="39">
        <f t="shared" si="0"/>
        <v>2500</v>
      </c>
      <c r="C11" s="39">
        <f t="shared" si="2"/>
        <v>2500</v>
      </c>
      <c r="D11" s="40">
        <f t="shared" si="1"/>
        <v>1.1100000000000001</v>
      </c>
      <c r="E11" s="40">
        <f t="shared" si="1"/>
        <v>3</v>
      </c>
      <c r="F11" s="40">
        <f t="shared" si="1"/>
        <v>0.25</v>
      </c>
      <c r="G11" s="40">
        <f t="shared" si="1"/>
        <v>2</v>
      </c>
      <c r="H11" s="40">
        <f t="shared" si="1"/>
        <v>1.68</v>
      </c>
      <c r="I11" s="40">
        <f t="shared" si="1"/>
        <v>2</v>
      </c>
      <c r="J11" s="40">
        <f t="shared" si="1"/>
        <v>2.68</v>
      </c>
      <c r="K11" s="40">
        <f t="shared" si="1"/>
        <v>1.68</v>
      </c>
      <c r="L11" s="40">
        <f t="shared" si="1"/>
        <v>1.68</v>
      </c>
      <c r="M11" s="40">
        <f t="shared" si="1"/>
        <v>2</v>
      </c>
      <c r="P11" s="41"/>
    </row>
    <row r="12" spans="1:16">
      <c r="A12" s="39">
        <v>187</v>
      </c>
      <c r="B12" s="39">
        <f t="shared" si="0"/>
        <v>2550</v>
      </c>
      <c r="C12" s="39">
        <f t="shared" si="2"/>
        <v>2500</v>
      </c>
      <c r="D12" s="40">
        <f t="shared" si="1"/>
        <v>1.1100000000000001</v>
      </c>
      <c r="E12" s="40">
        <f t="shared" si="1"/>
        <v>3</v>
      </c>
      <c r="F12" s="40">
        <f t="shared" si="1"/>
        <v>0.25</v>
      </c>
      <c r="G12" s="40">
        <f t="shared" si="1"/>
        <v>2</v>
      </c>
      <c r="H12" s="40">
        <f t="shared" si="1"/>
        <v>1.68</v>
      </c>
      <c r="I12" s="40">
        <f t="shared" si="1"/>
        <v>2</v>
      </c>
      <c r="J12" s="40">
        <f t="shared" si="1"/>
        <v>2.68</v>
      </c>
      <c r="K12" s="40">
        <f t="shared" si="1"/>
        <v>1.68</v>
      </c>
      <c r="L12" s="40">
        <f t="shared" si="1"/>
        <v>1.68</v>
      </c>
      <c r="M12" s="40">
        <f t="shared" si="1"/>
        <v>2</v>
      </c>
    </row>
    <row r="13" spans="1:16">
      <c r="A13" s="39">
        <v>208</v>
      </c>
      <c r="B13" s="39">
        <f t="shared" si="0"/>
        <v>2600</v>
      </c>
      <c r="C13" s="39">
        <f t="shared" si="2"/>
        <v>2600</v>
      </c>
      <c r="D13" s="40">
        <f t="shared" ref="D13:M22" si="3">INDEX(levelCosts_1_v,MATCH($A13,levelCosts_k,0),D$1)/$C13</f>
        <v>1.1100000000000001</v>
      </c>
      <c r="E13" s="40">
        <f t="shared" si="3"/>
        <v>3</v>
      </c>
      <c r="F13" s="40">
        <f t="shared" si="3"/>
        <v>0.25</v>
      </c>
      <c r="G13" s="40">
        <f t="shared" si="3"/>
        <v>2</v>
      </c>
      <c r="H13" s="40">
        <f t="shared" si="3"/>
        <v>1.6538461538461537</v>
      </c>
      <c r="I13" s="40">
        <f t="shared" si="3"/>
        <v>2</v>
      </c>
      <c r="J13" s="40">
        <f t="shared" si="3"/>
        <v>2.6538461538461537</v>
      </c>
      <c r="K13" s="40">
        <f t="shared" si="3"/>
        <v>1.6538461538461537</v>
      </c>
      <c r="L13" s="40">
        <f t="shared" si="3"/>
        <v>1.6538461538461537</v>
      </c>
      <c r="M13" s="40">
        <f t="shared" si="3"/>
        <v>2</v>
      </c>
    </row>
    <row r="14" spans="1:16">
      <c r="A14" s="39">
        <v>249</v>
      </c>
      <c r="B14" s="39">
        <f t="shared" si="0"/>
        <v>2700</v>
      </c>
      <c r="C14" s="39">
        <f t="shared" si="2"/>
        <v>2700</v>
      </c>
      <c r="D14" s="40">
        <f t="shared" si="3"/>
        <v>1.1103703703703705</v>
      </c>
      <c r="E14" s="40">
        <f t="shared" si="3"/>
        <v>3</v>
      </c>
      <c r="F14" s="40">
        <f t="shared" si="3"/>
        <v>0.25</v>
      </c>
      <c r="G14" s="40">
        <f t="shared" si="3"/>
        <v>2</v>
      </c>
      <c r="H14" s="40">
        <f t="shared" si="3"/>
        <v>1.6666666666666667</v>
      </c>
      <c r="I14" s="40">
        <f t="shared" si="3"/>
        <v>2</v>
      </c>
      <c r="J14" s="40">
        <f t="shared" si="3"/>
        <v>2.6666666666666665</v>
      </c>
      <c r="K14" s="40">
        <f t="shared" si="3"/>
        <v>1.6666666666666667</v>
      </c>
      <c r="L14" s="40">
        <f t="shared" si="3"/>
        <v>1.6666666666666667</v>
      </c>
      <c r="M14" s="40">
        <f t="shared" si="3"/>
        <v>2</v>
      </c>
    </row>
    <row r="15" spans="1:16">
      <c r="A15" s="39">
        <v>298</v>
      </c>
      <c r="B15" s="39">
        <f t="shared" si="0"/>
        <v>2800</v>
      </c>
      <c r="C15" s="39">
        <f t="shared" si="2"/>
        <v>2800</v>
      </c>
      <c r="D15" s="40">
        <f t="shared" si="3"/>
        <v>1.1103571428571428</v>
      </c>
      <c r="E15" s="40">
        <f t="shared" si="3"/>
        <v>3</v>
      </c>
      <c r="F15" s="40">
        <f t="shared" si="3"/>
        <v>0.25</v>
      </c>
      <c r="G15" s="40">
        <f t="shared" si="3"/>
        <v>2</v>
      </c>
      <c r="H15" s="40">
        <f t="shared" si="3"/>
        <v>1.6785714285714286</v>
      </c>
      <c r="I15" s="40">
        <f t="shared" si="3"/>
        <v>2</v>
      </c>
      <c r="J15" s="40">
        <f t="shared" si="3"/>
        <v>2.6785714285714284</v>
      </c>
      <c r="K15" s="40">
        <f t="shared" si="3"/>
        <v>1.6785714285714286</v>
      </c>
      <c r="L15" s="40">
        <f t="shared" si="3"/>
        <v>1.6785714285714286</v>
      </c>
      <c r="M15" s="40">
        <f t="shared" si="3"/>
        <v>2</v>
      </c>
    </row>
    <row r="16" spans="1:16">
      <c r="A16" s="39">
        <v>345</v>
      </c>
      <c r="B16" s="39">
        <f t="shared" si="0"/>
        <v>2900</v>
      </c>
      <c r="C16" s="39">
        <f t="shared" si="2"/>
        <v>2900</v>
      </c>
      <c r="D16" s="40">
        <f t="shared" si="3"/>
        <v>1.1100000000000001</v>
      </c>
      <c r="E16" s="40">
        <f t="shared" si="3"/>
        <v>3</v>
      </c>
      <c r="F16" s="40">
        <f t="shared" si="3"/>
        <v>0.25</v>
      </c>
      <c r="G16" s="40">
        <f t="shared" si="3"/>
        <v>2</v>
      </c>
      <c r="H16" s="40">
        <f t="shared" si="3"/>
        <v>1.6551724137931034</v>
      </c>
      <c r="I16" s="40">
        <f t="shared" si="3"/>
        <v>2</v>
      </c>
      <c r="J16" s="40">
        <f t="shared" si="3"/>
        <v>2.6551724137931036</v>
      </c>
      <c r="K16" s="40">
        <f t="shared" si="3"/>
        <v>1.6551724137931034</v>
      </c>
      <c r="L16" s="40">
        <f t="shared" si="3"/>
        <v>1.6551724137931034</v>
      </c>
      <c r="M16" s="40">
        <f t="shared" si="3"/>
        <v>2</v>
      </c>
    </row>
    <row r="17" spans="1:13">
      <c r="A17" s="39">
        <v>392</v>
      </c>
      <c r="B17" s="39">
        <f t="shared" si="0"/>
        <v>3000</v>
      </c>
      <c r="C17" s="39">
        <f t="shared" si="2"/>
        <v>2900</v>
      </c>
      <c r="D17" s="40">
        <f t="shared" si="3"/>
        <v>1.1100000000000001</v>
      </c>
      <c r="E17" s="40">
        <f t="shared" si="3"/>
        <v>3</v>
      </c>
      <c r="F17" s="40">
        <f t="shared" si="3"/>
        <v>0.25</v>
      </c>
      <c r="G17" s="40">
        <f t="shared" si="3"/>
        <v>2</v>
      </c>
      <c r="H17" s="40">
        <f t="shared" si="3"/>
        <v>1.6551724137931034</v>
      </c>
      <c r="I17" s="40">
        <f t="shared" si="3"/>
        <v>2</v>
      </c>
      <c r="J17" s="40">
        <f t="shared" si="3"/>
        <v>2.6551724137931036</v>
      </c>
      <c r="K17" s="40">
        <f t="shared" si="3"/>
        <v>1.6551724137931034</v>
      </c>
      <c r="L17" s="40">
        <f t="shared" si="3"/>
        <v>1.6551724137931034</v>
      </c>
      <c r="M17" s="40">
        <f t="shared" si="3"/>
        <v>2</v>
      </c>
    </row>
    <row r="18" spans="1:13">
      <c r="A18" s="39">
        <v>396</v>
      </c>
      <c r="B18" s="39">
        <f t="shared" si="0"/>
        <v>3000</v>
      </c>
      <c r="C18" s="39">
        <f t="shared" si="2"/>
        <v>3000</v>
      </c>
      <c r="D18" s="40">
        <f t="shared" si="3"/>
        <v>1.1100000000000001</v>
      </c>
      <c r="E18" s="40">
        <f t="shared" si="3"/>
        <v>3</v>
      </c>
      <c r="F18" s="40">
        <f t="shared" si="3"/>
        <v>0.25</v>
      </c>
      <c r="G18" s="40">
        <f t="shared" si="3"/>
        <v>2</v>
      </c>
      <c r="H18" s="40">
        <f t="shared" si="3"/>
        <v>1.6666666666666667</v>
      </c>
      <c r="I18" s="40">
        <f t="shared" si="3"/>
        <v>2</v>
      </c>
      <c r="J18" s="40">
        <f t="shared" si="3"/>
        <v>2.6666666666666665</v>
      </c>
      <c r="K18" s="40">
        <f t="shared" si="3"/>
        <v>1.6666666666666667</v>
      </c>
      <c r="L18" s="40">
        <f t="shared" si="3"/>
        <v>1.6666666666666667</v>
      </c>
      <c r="M18" s="40">
        <f t="shared" si="3"/>
        <v>2</v>
      </c>
    </row>
    <row r="19" spans="1:13">
      <c r="A19" s="39">
        <v>443</v>
      </c>
      <c r="B19" s="39">
        <f t="shared" si="0"/>
        <v>3100</v>
      </c>
      <c r="C19" s="39">
        <f t="shared" si="2"/>
        <v>3100</v>
      </c>
      <c r="D19" s="40">
        <f t="shared" si="3"/>
        <v>1.1103225806451613</v>
      </c>
      <c r="E19" s="40">
        <f t="shared" si="3"/>
        <v>3</v>
      </c>
      <c r="F19" s="40">
        <f t="shared" si="3"/>
        <v>0.25</v>
      </c>
      <c r="G19" s="40">
        <f t="shared" si="3"/>
        <v>2</v>
      </c>
      <c r="H19" s="40">
        <f t="shared" si="3"/>
        <v>1.6774193548387097</v>
      </c>
      <c r="I19" s="40">
        <f t="shared" si="3"/>
        <v>2</v>
      </c>
      <c r="J19" s="40">
        <f t="shared" si="3"/>
        <v>2.6774193548387095</v>
      </c>
      <c r="K19" s="40">
        <f t="shared" si="3"/>
        <v>1.6774193548387097</v>
      </c>
      <c r="L19" s="40">
        <f t="shared" si="3"/>
        <v>1.6774193548387097</v>
      </c>
      <c r="M19" s="40">
        <f t="shared" si="3"/>
        <v>2</v>
      </c>
    </row>
    <row r="20" spans="1:13">
      <c r="A20" s="39">
        <v>494</v>
      </c>
      <c r="B20" s="39">
        <f t="shared" si="0"/>
        <v>3200</v>
      </c>
      <c r="C20" s="39">
        <f t="shared" si="2"/>
        <v>3200</v>
      </c>
      <c r="D20" s="40">
        <f t="shared" si="3"/>
        <v>1.1103125</v>
      </c>
      <c r="E20" s="40">
        <f t="shared" si="3"/>
        <v>3</v>
      </c>
      <c r="F20" s="40">
        <f t="shared" si="3"/>
        <v>0.25</v>
      </c>
      <c r="G20" s="40">
        <f t="shared" si="3"/>
        <v>2</v>
      </c>
      <c r="H20" s="40">
        <f t="shared" si="3"/>
        <v>1.65625</v>
      </c>
      <c r="I20" s="40">
        <f t="shared" si="3"/>
        <v>2</v>
      </c>
      <c r="J20" s="40">
        <f t="shared" si="3"/>
        <v>2.65625</v>
      </c>
      <c r="K20" s="40">
        <f t="shared" si="3"/>
        <v>1.65625</v>
      </c>
      <c r="L20" s="40">
        <f t="shared" si="3"/>
        <v>1.65625</v>
      </c>
      <c r="M20" s="40">
        <f t="shared" si="3"/>
        <v>2</v>
      </c>
    </row>
    <row r="21" spans="1:13">
      <c r="A21" s="39">
        <v>544</v>
      </c>
      <c r="B21" s="39">
        <f t="shared" si="0"/>
        <v>3300</v>
      </c>
      <c r="C21" s="39">
        <f t="shared" si="2"/>
        <v>3300</v>
      </c>
      <c r="D21" s="40">
        <f t="shared" si="3"/>
        <v>1.1100000000000001</v>
      </c>
      <c r="E21" s="40">
        <f t="shared" si="3"/>
        <v>3</v>
      </c>
      <c r="F21" s="40">
        <f t="shared" si="3"/>
        <v>0.25</v>
      </c>
      <c r="G21" s="40">
        <f t="shared" si="3"/>
        <v>2</v>
      </c>
      <c r="H21" s="40">
        <f t="shared" si="3"/>
        <v>1.6666666666666667</v>
      </c>
      <c r="I21" s="40">
        <f t="shared" si="3"/>
        <v>2</v>
      </c>
      <c r="J21" s="40">
        <f t="shared" si="3"/>
        <v>2.6666666666666665</v>
      </c>
      <c r="K21" s="40">
        <f t="shared" si="3"/>
        <v>1.6666666666666667</v>
      </c>
      <c r="L21" s="40">
        <f t="shared" si="3"/>
        <v>1.6666666666666667</v>
      </c>
      <c r="M21" s="40">
        <f t="shared" si="3"/>
        <v>2</v>
      </c>
    </row>
    <row r="22" spans="1:13">
      <c r="A22" s="39">
        <v>594</v>
      </c>
      <c r="B22" s="39">
        <f t="shared" si="0"/>
        <v>3400</v>
      </c>
      <c r="C22" s="39">
        <f t="shared" si="2"/>
        <v>3400</v>
      </c>
      <c r="D22" s="40">
        <f t="shared" si="3"/>
        <v>1.1102941176470589</v>
      </c>
      <c r="E22" s="40">
        <f t="shared" si="3"/>
        <v>3</v>
      </c>
      <c r="F22" s="40">
        <f t="shared" si="3"/>
        <v>0.25</v>
      </c>
      <c r="G22" s="40">
        <f t="shared" si="3"/>
        <v>2</v>
      </c>
      <c r="H22" s="40">
        <f t="shared" si="3"/>
        <v>1.6764705882352942</v>
      </c>
      <c r="I22" s="40">
        <f t="shared" si="3"/>
        <v>2</v>
      </c>
      <c r="J22" s="40">
        <f t="shared" si="3"/>
        <v>2.6764705882352939</v>
      </c>
      <c r="K22" s="40">
        <f t="shared" si="3"/>
        <v>1.6764705882352942</v>
      </c>
      <c r="L22" s="40">
        <f t="shared" si="3"/>
        <v>1.6764705882352942</v>
      </c>
      <c r="M22" s="40">
        <f t="shared" si="3"/>
        <v>2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81"/>
  <sheetViews>
    <sheetView workbookViewId="0">
      <selection activeCell="B1" sqref="B1"/>
    </sheetView>
  </sheetViews>
  <sheetFormatPr defaultRowHeight="16.5"/>
  <cols>
    <col min="1" max="3" width="9" style="20"/>
    <col min="4" max="4" width="14.25" style="20" bestFit="1" customWidth="1"/>
    <col min="5" max="5" width="14.875" style="20" bestFit="1" customWidth="1"/>
    <col min="6" max="16384" width="9" style="20"/>
  </cols>
  <sheetData>
    <row r="1" spans="1:16"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2">
        <v>0</v>
      </c>
      <c r="B2" s="20">
        <v>1</v>
      </c>
      <c r="C2" s="20" t="s">
        <v>16</v>
      </c>
      <c r="D2" s="20">
        <v>1000</v>
      </c>
      <c r="E2" s="20">
        <v>1110</v>
      </c>
      <c r="F2" s="20">
        <v>500</v>
      </c>
      <c r="G2" s="20">
        <v>100</v>
      </c>
      <c r="H2" s="20">
        <v>500</v>
      </c>
      <c r="I2" s="20">
        <v>1700</v>
      </c>
      <c r="J2" s="20">
        <v>2000</v>
      </c>
      <c r="K2" s="20">
        <v>2700</v>
      </c>
      <c r="L2" s="20">
        <v>1700</v>
      </c>
      <c r="M2" s="20">
        <v>1700</v>
      </c>
      <c r="N2" s="20">
        <v>2000</v>
      </c>
      <c r="O2" s="20">
        <v>0.15</v>
      </c>
      <c r="P2" s="20">
        <v>0</v>
      </c>
    </row>
    <row r="3" spans="1:16">
      <c r="A3" s="2">
        <v>1</v>
      </c>
      <c r="B3" s="20">
        <v>1</v>
      </c>
      <c r="C3" s="20" t="s">
        <v>17</v>
      </c>
      <c r="D3" s="20">
        <v>2000</v>
      </c>
      <c r="E3" s="20">
        <v>2221</v>
      </c>
      <c r="F3" s="20">
        <v>900</v>
      </c>
      <c r="G3" s="20">
        <v>200</v>
      </c>
      <c r="H3" s="20">
        <v>900</v>
      </c>
      <c r="I3" s="20">
        <v>3000</v>
      </c>
      <c r="J3" s="20">
        <v>3500</v>
      </c>
      <c r="K3" s="20">
        <v>4750</v>
      </c>
      <c r="L3" s="20">
        <v>3000</v>
      </c>
      <c r="M3" s="20">
        <v>3000</v>
      </c>
      <c r="N3" s="20">
        <v>3500</v>
      </c>
      <c r="O3" s="20">
        <v>0.2</v>
      </c>
      <c r="P3" s="20">
        <v>1000</v>
      </c>
    </row>
    <row r="4" spans="1:16">
      <c r="A4" s="2">
        <v>2</v>
      </c>
      <c r="B4" s="20">
        <v>1</v>
      </c>
      <c r="C4" s="20" t="s">
        <v>18</v>
      </c>
      <c r="D4" s="20">
        <v>4000</v>
      </c>
      <c r="E4" s="20">
        <v>4440</v>
      </c>
      <c r="F4" s="20">
        <v>1350</v>
      </c>
      <c r="G4" s="20">
        <v>250</v>
      </c>
      <c r="H4" s="20">
        <v>1350</v>
      </c>
      <c r="I4" s="20">
        <v>4550</v>
      </c>
      <c r="J4" s="20">
        <v>5350</v>
      </c>
      <c r="K4" s="20">
        <v>7200</v>
      </c>
      <c r="L4" s="20">
        <v>4550</v>
      </c>
      <c r="M4" s="20">
        <v>4550</v>
      </c>
      <c r="N4" s="20">
        <v>5350</v>
      </c>
      <c r="O4" s="20">
        <v>0.25</v>
      </c>
      <c r="P4" s="20">
        <v>3000</v>
      </c>
    </row>
    <row r="5" spans="1:16">
      <c r="A5" s="2">
        <v>3</v>
      </c>
      <c r="B5" s="20">
        <v>1</v>
      </c>
      <c r="C5" s="20" t="s">
        <v>19</v>
      </c>
      <c r="D5" s="20">
        <v>8000</v>
      </c>
      <c r="E5" s="20">
        <v>8880</v>
      </c>
      <c r="F5" s="20">
        <v>1700</v>
      </c>
      <c r="G5" s="20">
        <v>300</v>
      </c>
      <c r="H5" s="20">
        <v>1700</v>
      </c>
      <c r="I5" s="20">
        <v>5700</v>
      </c>
      <c r="J5" s="20">
        <v>6700</v>
      </c>
      <c r="K5" s="20">
        <v>9000</v>
      </c>
      <c r="L5" s="20">
        <v>5700</v>
      </c>
      <c r="M5" s="20">
        <v>5700</v>
      </c>
      <c r="N5" s="20">
        <v>6700</v>
      </c>
      <c r="O5" s="20">
        <v>0.3</v>
      </c>
      <c r="P5" s="20">
        <v>7000</v>
      </c>
    </row>
    <row r="6" spans="1:16">
      <c r="A6" s="2">
        <v>4</v>
      </c>
      <c r="B6" s="20">
        <v>13</v>
      </c>
      <c r="C6" s="20" t="s">
        <v>16</v>
      </c>
      <c r="D6" s="20">
        <v>1000</v>
      </c>
      <c r="E6" s="20">
        <v>1110</v>
      </c>
      <c r="F6" s="20">
        <v>1000</v>
      </c>
      <c r="G6" s="20">
        <v>100</v>
      </c>
      <c r="H6" s="20">
        <v>500</v>
      </c>
      <c r="I6" s="20">
        <v>1700</v>
      </c>
      <c r="J6" s="20">
        <v>2000</v>
      </c>
      <c r="K6" s="20">
        <v>2700</v>
      </c>
      <c r="L6" s="20">
        <v>1700</v>
      </c>
      <c r="M6" s="20">
        <v>1700</v>
      </c>
      <c r="N6" s="20">
        <v>2000</v>
      </c>
      <c r="O6" s="20">
        <v>0.15</v>
      </c>
      <c r="P6" s="20">
        <v>0</v>
      </c>
    </row>
    <row r="7" spans="1:16">
      <c r="A7" s="2">
        <v>5</v>
      </c>
      <c r="B7" s="20">
        <v>13</v>
      </c>
      <c r="C7" s="20" t="s">
        <v>17</v>
      </c>
      <c r="D7" s="20">
        <v>2000</v>
      </c>
      <c r="E7" s="20">
        <v>2221</v>
      </c>
      <c r="F7" s="20">
        <v>1750</v>
      </c>
      <c r="G7" s="20">
        <v>200</v>
      </c>
      <c r="H7" s="20">
        <v>900</v>
      </c>
      <c r="I7" s="20">
        <v>3000</v>
      </c>
      <c r="J7" s="20">
        <v>3500</v>
      </c>
      <c r="K7" s="20">
        <v>4750</v>
      </c>
      <c r="L7" s="20">
        <v>3000</v>
      </c>
      <c r="M7" s="20">
        <v>3000</v>
      </c>
      <c r="N7" s="20">
        <v>3500</v>
      </c>
      <c r="O7" s="20">
        <v>0.2</v>
      </c>
      <c r="P7" s="20">
        <v>1000</v>
      </c>
    </row>
    <row r="8" spans="1:16">
      <c r="A8" s="2">
        <v>6</v>
      </c>
      <c r="B8" s="20">
        <v>13</v>
      </c>
      <c r="C8" s="20" t="s">
        <v>18</v>
      </c>
      <c r="D8" s="20">
        <v>4000</v>
      </c>
      <c r="E8" s="20">
        <v>4440</v>
      </c>
      <c r="F8" s="20">
        <v>2650</v>
      </c>
      <c r="G8" s="20">
        <v>250</v>
      </c>
      <c r="H8" s="20">
        <v>1350</v>
      </c>
      <c r="I8" s="20">
        <v>4550</v>
      </c>
      <c r="J8" s="20">
        <v>5350</v>
      </c>
      <c r="K8" s="20">
        <v>7200</v>
      </c>
      <c r="L8" s="20">
        <v>4550</v>
      </c>
      <c r="M8" s="20">
        <v>4550</v>
      </c>
      <c r="N8" s="20">
        <v>5350</v>
      </c>
      <c r="O8" s="20">
        <v>0.25</v>
      </c>
      <c r="P8" s="20">
        <v>3000</v>
      </c>
    </row>
    <row r="9" spans="1:16">
      <c r="A9" s="2">
        <v>7</v>
      </c>
      <c r="B9" s="20">
        <v>13</v>
      </c>
      <c r="C9" s="20" t="s">
        <v>19</v>
      </c>
      <c r="D9" s="20">
        <v>8000</v>
      </c>
      <c r="E9" s="20">
        <v>8880</v>
      </c>
      <c r="F9" s="20">
        <v>3300</v>
      </c>
      <c r="G9" s="20">
        <v>300</v>
      </c>
      <c r="H9" s="20">
        <v>1700</v>
      </c>
      <c r="I9" s="20">
        <v>5700</v>
      </c>
      <c r="J9" s="20">
        <v>6700</v>
      </c>
      <c r="K9" s="20">
        <v>9000</v>
      </c>
      <c r="L9" s="20">
        <v>5700</v>
      </c>
      <c r="M9" s="20">
        <v>5700</v>
      </c>
      <c r="N9" s="20">
        <v>6700</v>
      </c>
      <c r="O9" s="20">
        <v>0.3</v>
      </c>
      <c r="P9" s="20">
        <v>7000</v>
      </c>
    </row>
    <row r="10" spans="1:16">
      <c r="A10" s="2">
        <v>8</v>
      </c>
      <c r="B10" s="20">
        <v>20</v>
      </c>
      <c r="C10" s="20" t="s">
        <v>16</v>
      </c>
      <c r="D10" s="20">
        <v>1500</v>
      </c>
      <c r="E10" s="20">
        <v>1665</v>
      </c>
      <c r="F10" s="20">
        <v>2000</v>
      </c>
      <c r="G10" s="20">
        <v>200</v>
      </c>
      <c r="H10" s="20">
        <v>900</v>
      </c>
      <c r="I10" s="20">
        <v>2500</v>
      </c>
      <c r="J10" s="20">
        <v>3000</v>
      </c>
      <c r="K10" s="20">
        <v>4000</v>
      </c>
      <c r="L10" s="20">
        <v>2500</v>
      </c>
      <c r="M10" s="20">
        <v>2500</v>
      </c>
      <c r="N10" s="20">
        <v>3000</v>
      </c>
      <c r="O10" s="20">
        <v>0.15</v>
      </c>
      <c r="P10" s="20">
        <v>0</v>
      </c>
    </row>
    <row r="11" spans="1:16">
      <c r="A11" s="2">
        <v>9</v>
      </c>
      <c r="B11" s="20">
        <v>20</v>
      </c>
      <c r="C11" s="20" t="s">
        <v>17</v>
      </c>
      <c r="D11" s="20">
        <v>3000</v>
      </c>
      <c r="E11" s="20">
        <v>3330</v>
      </c>
      <c r="F11" s="20">
        <v>3500</v>
      </c>
      <c r="G11" s="20">
        <v>350</v>
      </c>
      <c r="H11" s="20">
        <v>1600</v>
      </c>
      <c r="I11" s="20">
        <v>4400</v>
      </c>
      <c r="J11" s="20">
        <v>5250</v>
      </c>
      <c r="K11" s="20">
        <v>7000</v>
      </c>
      <c r="L11" s="20">
        <v>4400</v>
      </c>
      <c r="M11" s="20">
        <v>4400</v>
      </c>
      <c r="N11" s="20">
        <v>5250</v>
      </c>
      <c r="O11" s="20">
        <v>0.2</v>
      </c>
      <c r="P11" s="20">
        <v>1500</v>
      </c>
    </row>
    <row r="12" spans="1:16">
      <c r="A12" s="2">
        <v>10</v>
      </c>
      <c r="B12" s="20">
        <v>20</v>
      </c>
      <c r="C12" s="20" t="s">
        <v>18</v>
      </c>
      <c r="D12" s="20">
        <v>6000</v>
      </c>
      <c r="E12" s="20">
        <v>6661</v>
      </c>
      <c r="F12" s="20">
        <v>5350</v>
      </c>
      <c r="G12" s="20">
        <v>550</v>
      </c>
      <c r="H12" s="20">
        <v>2400</v>
      </c>
      <c r="I12" s="20">
        <v>6700</v>
      </c>
      <c r="J12" s="20">
        <v>8000</v>
      </c>
      <c r="K12" s="20">
        <v>10700</v>
      </c>
      <c r="L12" s="20">
        <v>6700</v>
      </c>
      <c r="M12" s="20">
        <v>6700</v>
      </c>
      <c r="N12" s="20">
        <v>8000</v>
      </c>
      <c r="O12" s="20">
        <v>0.25</v>
      </c>
      <c r="P12" s="20">
        <v>4500</v>
      </c>
    </row>
    <row r="13" spans="1:16">
      <c r="A13" s="2">
        <v>11</v>
      </c>
      <c r="B13" s="20">
        <v>20</v>
      </c>
      <c r="C13" s="20" t="s">
        <v>19</v>
      </c>
      <c r="D13" s="20">
        <v>12000</v>
      </c>
      <c r="E13" s="20">
        <v>13320</v>
      </c>
      <c r="F13" s="20">
        <v>6700</v>
      </c>
      <c r="G13" s="20">
        <v>700</v>
      </c>
      <c r="H13" s="20">
        <v>3000</v>
      </c>
      <c r="I13" s="20">
        <v>8400</v>
      </c>
      <c r="J13" s="20">
        <v>10000</v>
      </c>
      <c r="K13" s="20">
        <v>13400</v>
      </c>
      <c r="L13" s="20">
        <v>8400</v>
      </c>
      <c r="M13" s="20">
        <v>8400</v>
      </c>
      <c r="N13" s="20">
        <v>10000</v>
      </c>
      <c r="O13" s="20">
        <v>0.3</v>
      </c>
      <c r="P13" s="20">
        <v>10500</v>
      </c>
    </row>
    <row r="14" spans="1:16">
      <c r="A14" s="2">
        <v>12</v>
      </c>
      <c r="B14" s="20">
        <v>27</v>
      </c>
      <c r="C14" s="20" t="s">
        <v>16</v>
      </c>
      <c r="D14" s="20">
        <v>1500</v>
      </c>
      <c r="E14" s="20">
        <v>1665</v>
      </c>
      <c r="F14" s="20">
        <v>2000</v>
      </c>
      <c r="G14" s="20">
        <v>200</v>
      </c>
      <c r="H14" s="20">
        <v>1500</v>
      </c>
      <c r="I14" s="20">
        <v>2500</v>
      </c>
      <c r="J14" s="20">
        <v>3000</v>
      </c>
      <c r="K14" s="20">
        <v>4000</v>
      </c>
      <c r="L14" s="20">
        <v>2500</v>
      </c>
      <c r="M14" s="20">
        <v>2500</v>
      </c>
      <c r="N14" s="20">
        <v>3000</v>
      </c>
      <c r="O14" s="20">
        <v>0.15</v>
      </c>
      <c r="P14" s="20">
        <v>0</v>
      </c>
    </row>
    <row r="15" spans="1:16">
      <c r="A15" s="2">
        <v>13</v>
      </c>
      <c r="B15" s="20">
        <v>27</v>
      </c>
      <c r="C15" s="20" t="s">
        <v>17</v>
      </c>
      <c r="D15" s="20">
        <v>3000</v>
      </c>
      <c r="E15" s="20">
        <v>3330</v>
      </c>
      <c r="F15" s="20">
        <v>3500</v>
      </c>
      <c r="G15" s="20">
        <v>350</v>
      </c>
      <c r="H15" s="20">
        <v>2650</v>
      </c>
      <c r="I15" s="20">
        <v>4400</v>
      </c>
      <c r="J15" s="20">
        <v>5250</v>
      </c>
      <c r="K15" s="20">
        <v>7000</v>
      </c>
      <c r="L15" s="20">
        <v>4400</v>
      </c>
      <c r="M15" s="20">
        <v>4400</v>
      </c>
      <c r="N15" s="20">
        <v>5250</v>
      </c>
      <c r="O15" s="20">
        <v>0.2</v>
      </c>
      <c r="P15" s="20">
        <v>1500</v>
      </c>
    </row>
    <row r="16" spans="1:16">
      <c r="A16" s="2">
        <v>14</v>
      </c>
      <c r="B16" s="20">
        <v>27</v>
      </c>
      <c r="C16" s="20" t="s">
        <v>18</v>
      </c>
      <c r="D16" s="20">
        <v>6000</v>
      </c>
      <c r="E16" s="20">
        <v>6661</v>
      </c>
      <c r="F16" s="20">
        <v>5350</v>
      </c>
      <c r="G16" s="20">
        <v>550</v>
      </c>
      <c r="H16" s="20">
        <v>4000</v>
      </c>
      <c r="I16" s="20">
        <v>6700</v>
      </c>
      <c r="J16" s="20">
        <v>8000</v>
      </c>
      <c r="K16" s="20">
        <v>10700</v>
      </c>
      <c r="L16" s="20">
        <v>6700</v>
      </c>
      <c r="M16" s="20">
        <v>6700</v>
      </c>
      <c r="N16" s="20">
        <v>8000</v>
      </c>
      <c r="O16" s="20">
        <v>0.25</v>
      </c>
      <c r="P16" s="20">
        <v>4500</v>
      </c>
    </row>
    <row r="17" spans="1:16">
      <c r="A17" s="2">
        <v>15</v>
      </c>
      <c r="B17" s="20">
        <v>27</v>
      </c>
      <c r="C17" s="20" t="s">
        <v>19</v>
      </c>
      <c r="D17" s="20">
        <v>12000</v>
      </c>
      <c r="E17" s="20">
        <v>13320</v>
      </c>
      <c r="F17" s="20">
        <v>6700</v>
      </c>
      <c r="G17" s="20">
        <v>700</v>
      </c>
      <c r="H17" s="20">
        <v>5000</v>
      </c>
      <c r="I17" s="20">
        <v>8400</v>
      </c>
      <c r="J17" s="20">
        <v>10000</v>
      </c>
      <c r="K17" s="20">
        <v>13400</v>
      </c>
      <c r="L17" s="20">
        <v>8400</v>
      </c>
      <c r="M17" s="20">
        <v>8400</v>
      </c>
      <c r="N17" s="20">
        <v>10000</v>
      </c>
      <c r="O17" s="20">
        <v>0.3</v>
      </c>
      <c r="P17" s="20">
        <v>10500</v>
      </c>
    </row>
    <row r="18" spans="1:16">
      <c r="A18" s="2">
        <v>16</v>
      </c>
      <c r="B18" s="20">
        <v>35</v>
      </c>
      <c r="C18" s="20" t="s">
        <v>16</v>
      </c>
      <c r="D18" s="20">
        <v>1800</v>
      </c>
      <c r="E18" s="20">
        <v>2100</v>
      </c>
      <c r="F18" s="20">
        <v>3000</v>
      </c>
      <c r="G18" s="20">
        <v>300</v>
      </c>
      <c r="H18" s="20">
        <v>2000</v>
      </c>
      <c r="I18" s="20">
        <v>2500</v>
      </c>
      <c r="J18" s="20">
        <v>3000</v>
      </c>
      <c r="K18" s="20">
        <v>4000</v>
      </c>
      <c r="L18" s="20">
        <v>2500</v>
      </c>
      <c r="M18" s="20">
        <v>2500</v>
      </c>
      <c r="N18" s="20">
        <v>3000</v>
      </c>
      <c r="O18" s="20">
        <v>0.15</v>
      </c>
      <c r="P18" s="20">
        <v>0</v>
      </c>
    </row>
    <row r="19" spans="1:16">
      <c r="A19" s="2">
        <v>17</v>
      </c>
      <c r="B19" s="20">
        <v>35</v>
      </c>
      <c r="C19" s="20" t="s">
        <v>17</v>
      </c>
      <c r="D19" s="20">
        <v>3600</v>
      </c>
      <c r="E19" s="20">
        <v>4200</v>
      </c>
      <c r="F19" s="20">
        <v>5250</v>
      </c>
      <c r="G19" s="20">
        <v>550</v>
      </c>
      <c r="H19" s="20">
        <v>3500</v>
      </c>
      <c r="I19" s="20">
        <v>4400</v>
      </c>
      <c r="J19" s="20">
        <v>5250</v>
      </c>
      <c r="K19" s="20">
        <v>7000</v>
      </c>
      <c r="L19" s="20">
        <v>4400</v>
      </c>
      <c r="M19" s="20">
        <v>4400</v>
      </c>
      <c r="N19" s="20">
        <v>5250</v>
      </c>
      <c r="O19" s="20">
        <v>0.2</v>
      </c>
      <c r="P19" s="20">
        <v>1800</v>
      </c>
    </row>
    <row r="20" spans="1:16">
      <c r="A20" s="2">
        <v>18</v>
      </c>
      <c r="B20" s="20">
        <v>35</v>
      </c>
      <c r="C20" s="20" t="s">
        <v>18</v>
      </c>
      <c r="D20" s="20">
        <v>7200</v>
      </c>
      <c r="E20" s="20">
        <v>8200</v>
      </c>
      <c r="F20" s="20">
        <v>8000</v>
      </c>
      <c r="G20" s="20">
        <v>800</v>
      </c>
      <c r="H20" s="20">
        <v>5350</v>
      </c>
      <c r="I20" s="20">
        <v>6700</v>
      </c>
      <c r="J20" s="20">
        <v>8000</v>
      </c>
      <c r="K20" s="20">
        <v>10700</v>
      </c>
      <c r="L20" s="20">
        <v>6700</v>
      </c>
      <c r="M20" s="20">
        <v>6700</v>
      </c>
      <c r="N20" s="20">
        <v>8000</v>
      </c>
      <c r="O20" s="20">
        <v>0.25</v>
      </c>
      <c r="P20" s="20">
        <v>5400</v>
      </c>
    </row>
    <row r="21" spans="1:16">
      <c r="A21" s="2">
        <v>19</v>
      </c>
      <c r="B21" s="20">
        <v>35</v>
      </c>
      <c r="C21" s="20" t="s">
        <v>19</v>
      </c>
      <c r="D21" s="20">
        <v>14400</v>
      </c>
      <c r="E21" s="20">
        <v>15984</v>
      </c>
      <c r="F21" s="20">
        <v>10000</v>
      </c>
      <c r="G21" s="20">
        <v>1000</v>
      </c>
      <c r="H21" s="20">
        <v>6700</v>
      </c>
      <c r="I21" s="20">
        <v>8400</v>
      </c>
      <c r="J21" s="20">
        <v>10000</v>
      </c>
      <c r="K21" s="20">
        <v>13400</v>
      </c>
      <c r="L21" s="20">
        <v>8400</v>
      </c>
      <c r="M21" s="20">
        <v>8400</v>
      </c>
      <c r="N21" s="20">
        <v>10000</v>
      </c>
      <c r="O21" s="20">
        <v>0.3</v>
      </c>
      <c r="P21" s="20">
        <v>12600</v>
      </c>
    </row>
    <row r="22" spans="1:16">
      <c r="A22" s="2">
        <v>20</v>
      </c>
      <c r="B22" s="20">
        <v>47</v>
      </c>
      <c r="C22" s="20" t="s">
        <v>16</v>
      </c>
      <c r="D22" s="20">
        <v>1800</v>
      </c>
      <c r="E22" s="20">
        <v>2100</v>
      </c>
      <c r="F22" s="20">
        <v>4500</v>
      </c>
      <c r="G22" s="20">
        <v>400</v>
      </c>
      <c r="H22" s="20">
        <v>3000</v>
      </c>
      <c r="I22" s="20">
        <v>2500</v>
      </c>
      <c r="J22" s="20">
        <v>3000</v>
      </c>
      <c r="K22" s="20">
        <v>4000</v>
      </c>
      <c r="L22" s="20">
        <v>2500</v>
      </c>
      <c r="M22" s="20">
        <v>2500</v>
      </c>
      <c r="N22" s="20">
        <v>3000</v>
      </c>
      <c r="O22" s="20">
        <v>0.15</v>
      </c>
      <c r="P22" s="20">
        <v>0</v>
      </c>
    </row>
    <row r="23" spans="1:16">
      <c r="A23" s="2">
        <v>21</v>
      </c>
      <c r="B23" s="20">
        <v>47</v>
      </c>
      <c r="C23" s="20" t="s">
        <v>17</v>
      </c>
      <c r="D23" s="20">
        <v>3600</v>
      </c>
      <c r="E23" s="20">
        <v>4200</v>
      </c>
      <c r="F23" s="20">
        <v>7900</v>
      </c>
      <c r="G23" s="20">
        <v>700</v>
      </c>
      <c r="H23" s="20">
        <v>5250</v>
      </c>
      <c r="I23" s="20">
        <v>4400</v>
      </c>
      <c r="J23" s="20">
        <v>5250</v>
      </c>
      <c r="K23" s="20">
        <v>7000</v>
      </c>
      <c r="L23" s="20">
        <v>4400</v>
      </c>
      <c r="M23" s="20">
        <v>4400</v>
      </c>
      <c r="N23" s="20">
        <v>5250</v>
      </c>
      <c r="O23" s="20">
        <v>0.2</v>
      </c>
      <c r="P23" s="20">
        <v>1800</v>
      </c>
    </row>
    <row r="24" spans="1:16">
      <c r="A24" s="2">
        <v>22</v>
      </c>
      <c r="B24" s="20">
        <v>47</v>
      </c>
      <c r="C24" s="20" t="s">
        <v>18</v>
      </c>
      <c r="D24" s="20">
        <v>7200</v>
      </c>
      <c r="E24" s="20">
        <v>8200</v>
      </c>
      <c r="F24" s="20">
        <v>12000</v>
      </c>
      <c r="G24" s="20">
        <v>1050</v>
      </c>
      <c r="H24" s="20">
        <v>8000</v>
      </c>
      <c r="I24" s="20">
        <v>6700</v>
      </c>
      <c r="J24" s="20">
        <v>8000</v>
      </c>
      <c r="K24" s="20">
        <v>10700</v>
      </c>
      <c r="L24" s="20">
        <v>6700</v>
      </c>
      <c r="M24" s="20">
        <v>6700</v>
      </c>
      <c r="N24" s="20">
        <v>8000</v>
      </c>
      <c r="O24" s="20">
        <v>0.25</v>
      </c>
      <c r="P24" s="20">
        <v>5400</v>
      </c>
    </row>
    <row r="25" spans="1:16">
      <c r="A25" s="2">
        <v>23</v>
      </c>
      <c r="B25" s="20">
        <v>47</v>
      </c>
      <c r="C25" s="20" t="s">
        <v>19</v>
      </c>
      <c r="D25" s="20">
        <v>14400</v>
      </c>
      <c r="E25" s="20">
        <v>15984</v>
      </c>
      <c r="F25" s="20">
        <v>15000</v>
      </c>
      <c r="G25" s="20">
        <v>1300</v>
      </c>
      <c r="H25" s="20">
        <v>10000</v>
      </c>
      <c r="I25" s="20">
        <v>8400</v>
      </c>
      <c r="J25" s="20">
        <v>10000</v>
      </c>
      <c r="K25" s="20">
        <v>13400</v>
      </c>
      <c r="L25" s="20">
        <v>8400</v>
      </c>
      <c r="M25" s="20">
        <v>8400</v>
      </c>
      <c r="N25" s="20">
        <v>10000</v>
      </c>
      <c r="O25" s="20">
        <v>0.3</v>
      </c>
      <c r="P25" s="20">
        <v>12600</v>
      </c>
    </row>
    <row r="26" spans="1:16">
      <c r="A26" s="2">
        <v>24</v>
      </c>
      <c r="B26" s="20">
        <v>58</v>
      </c>
      <c r="C26" s="20" t="s">
        <v>16</v>
      </c>
      <c r="D26" s="20">
        <v>2000</v>
      </c>
      <c r="E26" s="20">
        <v>2221</v>
      </c>
      <c r="F26" s="20">
        <v>6000</v>
      </c>
      <c r="G26" s="20">
        <v>500</v>
      </c>
      <c r="H26" s="20">
        <v>4000</v>
      </c>
      <c r="I26" s="20">
        <v>3300</v>
      </c>
      <c r="J26" s="20">
        <v>4000</v>
      </c>
      <c r="K26" s="20">
        <v>5300</v>
      </c>
      <c r="L26" s="20">
        <v>3300</v>
      </c>
      <c r="M26" s="20">
        <v>3300</v>
      </c>
      <c r="N26" s="20">
        <v>4000</v>
      </c>
      <c r="O26" s="20">
        <v>0.15</v>
      </c>
      <c r="P26" s="20">
        <v>0</v>
      </c>
    </row>
    <row r="27" spans="1:16">
      <c r="A27" s="2">
        <v>25</v>
      </c>
      <c r="B27" s="20">
        <v>58</v>
      </c>
      <c r="C27" s="20" t="s">
        <v>17</v>
      </c>
      <c r="D27" s="20">
        <v>4000</v>
      </c>
      <c r="E27" s="20">
        <v>4440</v>
      </c>
      <c r="F27" s="20">
        <v>10500</v>
      </c>
      <c r="G27" s="20">
        <v>900</v>
      </c>
      <c r="H27" s="20">
        <v>7000</v>
      </c>
      <c r="I27" s="20">
        <v>5800</v>
      </c>
      <c r="J27" s="20">
        <v>7000</v>
      </c>
      <c r="K27" s="20">
        <v>9300</v>
      </c>
      <c r="L27" s="20">
        <v>5800</v>
      </c>
      <c r="M27" s="20">
        <v>5800</v>
      </c>
      <c r="N27" s="20">
        <v>7000</v>
      </c>
      <c r="O27" s="20">
        <v>0.2</v>
      </c>
      <c r="P27" s="20">
        <v>2000</v>
      </c>
    </row>
    <row r="28" spans="1:16">
      <c r="A28" s="2">
        <v>26</v>
      </c>
      <c r="B28" s="20">
        <v>58</v>
      </c>
      <c r="C28" s="20" t="s">
        <v>18</v>
      </c>
      <c r="D28" s="20">
        <v>8000</v>
      </c>
      <c r="E28" s="20">
        <v>8881</v>
      </c>
      <c r="F28" s="20">
        <v>16000</v>
      </c>
      <c r="G28" s="20">
        <v>1350</v>
      </c>
      <c r="H28" s="20">
        <v>10700</v>
      </c>
      <c r="I28" s="20">
        <v>8800</v>
      </c>
      <c r="J28" s="20">
        <v>10700</v>
      </c>
      <c r="K28" s="20">
        <v>14150</v>
      </c>
      <c r="L28" s="20">
        <v>8800</v>
      </c>
      <c r="M28" s="20">
        <v>8800</v>
      </c>
      <c r="N28" s="20">
        <v>10700</v>
      </c>
      <c r="O28" s="20">
        <v>0.25</v>
      </c>
      <c r="P28" s="20">
        <v>6000</v>
      </c>
    </row>
    <row r="29" spans="1:16">
      <c r="A29" s="2">
        <v>27</v>
      </c>
      <c r="B29" s="20">
        <v>58</v>
      </c>
      <c r="C29" s="20" t="s">
        <v>19</v>
      </c>
      <c r="D29" s="20">
        <v>16000</v>
      </c>
      <c r="E29" s="20">
        <v>17760</v>
      </c>
      <c r="F29" s="20">
        <v>20000</v>
      </c>
      <c r="G29" s="20">
        <v>1700</v>
      </c>
      <c r="H29" s="20">
        <v>13400</v>
      </c>
      <c r="I29" s="20">
        <v>11000</v>
      </c>
      <c r="J29" s="20">
        <v>13400</v>
      </c>
      <c r="K29" s="20">
        <v>17700</v>
      </c>
      <c r="L29" s="20">
        <v>11000</v>
      </c>
      <c r="M29" s="20">
        <v>11000</v>
      </c>
      <c r="N29" s="20">
        <v>13400</v>
      </c>
      <c r="O29" s="20">
        <v>0.3</v>
      </c>
      <c r="P29" s="20">
        <v>14000</v>
      </c>
    </row>
    <row r="30" spans="1:16">
      <c r="A30" s="2">
        <v>28</v>
      </c>
      <c r="B30" s="20">
        <v>100</v>
      </c>
      <c r="C30" s="20" t="s">
        <v>16</v>
      </c>
      <c r="D30" s="20">
        <v>2200</v>
      </c>
      <c r="E30" s="20">
        <v>2442</v>
      </c>
      <c r="F30" s="20">
        <v>6600</v>
      </c>
      <c r="G30" s="20">
        <v>550</v>
      </c>
      <c r="H30" s="20">
        <v>4400</v>
      </c>
      <c r="I30" s="20">
        <v>3700</v>
      </c>
      <c r="J30" s="20">
        <v>4400</v>
      </c>
      <c r="K30" s="20">
        <v>5900</v>
      </c>
      <c r="L30" s="20">
        <v>3700</v>
      </c>
      <c r="M30" s="20">
        <v>3700</v>
      </c>
      <c r="N30" s="20">
        <v>4400</v>
      </c>
      <c r="O30" s="20">
        <v>0.15</v>
      </c>
      <c r="P30" s="20">
        <v>0</v>
      </c>
    </row>
    <row r="31" spans="1:16">
      <c r="A31" s="2">
        <v>29</v>
      </c>
      <c r="B31" s="20">
        <v>100</v>
      </c>
      <c r="C31" s="20" t="s">
        <v>17</v>
      </c>
      <c r="D31" s="20">
        <v>4400</v>
      </c>
      <c r="E31" s="20">
        <v>4884</v>
      </c>
      <c r="F31" s="20">
        <v>11550</v>
      </c>
      <c r="G31" s="20">
        <v>950</v>
      </c>
      <c r="H31" s="20">
        <v>7700</v>
      </c>
      <c r="I31" s="20">
        <v>6500</v>
      </c>
      <c r="J31" s="20">
        <v>7700</v>
      </c>
      <c r="K31" s="20">
        <v>10350</v>
      </c>
      <c r="L31" s="20">
        <v>6500</v>
      </c>
      <c r="M31" s="20">
        <v>6500</v>
      </c>
      <c r="N31" s="20">
        <v>7700</v>
      </c>
      <c r="O31" s="20">
        <v>0.2</v>
      </c>
      <c r="P31" s="20">
        <v>2200</v>
      </c>
    </row>
    <row r="32" spans="1:16">
      <c r="A32" s="2">
        <v>30</v>
      </c>
      <c r="B32" s="20">
        <v>100</v>
      </c>
      <c r="C32" s="20" t="s">
        <v>18</v>
      </c>
      <c r="D32" s="20">
        <v>8800</v>
      </c>
      <c r="E32" s="20">
        <v>9770</v>
      </c>
      <c r="F32" s="20">
        <v>17600</v>
      </c>
      <c r="G32" s="20">
        <v>1450</v>
      </c>
      <c r="H32" s="20">
        <v>11750</v>
      </c>
      <c r="I32" s="20">
        <v>9900</v>
      </c>
      <c r="J32" s="20">
        <v>11750</v>
      </c>
      <c r="K32" s="20">
        <v>15750</v>
      </c>
      <c r="L32" s="20">
        <v>9900</v>
      </c>
      <c r="M32" s="20">
        <v>9900</v>
      </c>
      <c r="N32" s="20">
        <v>11750</v>
      </c>
      <c r="O32" s="20">
        <v>0.25</v>
      </c>
      <c r="P32" s="20">
        <v>6600</v>
      </c>
    </row>
    <row r="33" spans="1:16">
      <c r="A33" s="2">
        <v>31</v>
      </c>
      <c r="B33" s="20">
        <v>100</v>
      </c>
      <c r="C33" s="20" t="s">
        <v>19</v>
      </c>
      <c r="D33" s="20">
        <v>17600</v>
      </c>
      <c r="E33" s="20">
        <v>19536</v>
      </c>
      <c r="F33" s="20">
        <v>22000</v>
      </c>
      <c r="G33" s="20">
        <v>1800</v>
      </c>
      <c r="H33" s="20">
        <v>14700</v>
      </c>
      <c r="I33" s="20">
        <v>12400</v>
      </c>
      <c r="J33" s="20">
        <v>14700</v>
      </c>
      <c r="K33" s="20">
        <v>19700</v>
      </c>
      <c r="L33" s="20">
        <v>12400</v>
      </c>
      <c r="M33" s="20">
        <v>12400</v>
      </c>
      <c r="N33" s="20">
        <v>14700</v>
      </c>
      <c r="O33" s="20">
        <v>0.3</v>
      </c>
      <c r="P33" s="20">
        <v>15400</v>
      </c>
    </row>
    <row r="34" spans="1:16">
      <c r="A34" s="2">
        <v>32</v>
      </c>
      <c r="B34" s="20">
        <v>168</v>
      </c>
      <c r="C34" s="20" t="s">
        <v>16</v>
      </c>
      <c r="D34" s="20">
        <v>2500</v>
      </c>
      <c r="E34" s="20">
        <v>2775</v>
      </c>
      <c r="F34" s="20">
        <v>7500</v>
      </c>
      <c r="G34" s="20">
        <v>625</v>
      </c>
      <c r="H34" s="20">
        <v>5000</v>
      </c>
      <c r="I34" s="20">
        <v>4200</v>
      </c>
      <c r="J34" s="20">
        <v>5000</v>
      </c>
      <c r="K34" s="20">
        <v>6700</v>
      </c>
      <c r="L34" s="20">
        <v>4200</v>
      </c>
      <c r="M34" s="20">
        <v>4200</v>
      </c>
      <c r="N34" s="20">
        <v>5000</v>
      </c>
      <c r="O34" s="20">
        <v>0.15</v>
      </c>
      <c r="P34" s="20">
        <v>0</v>
      </c>
    </row>
    <row r="35" spans="1:16">
      <c r="A35" s="2">
        <v>33</v>
      </c>
      <c r="B35" s="20">
        <v>168</v>
      </c>
      <c r="C35" s="20" t="s">
        <v>17</v>
      </c>
      <c r="D35" s="20">
        <v>5000</v>
      </c>
      <c r="E35" s="20">
        <v>5551</v>
      </c>
      <c r="F35" s="20">
        <v>13150</v>
      </c>
      <c r="G35" s="20">
        <v>1100</v>
      </c>
      <c r="H35" s="20">
        <v>8750</v>
      </c>
      <c r="I35" s="20">
        <v>7350</v>
      </c>
      <c r="J35" s="20">
        <v>8750</v>
      </c>
      <c r="K35" s="20">
        <v>11750</v>
      </c>
      <c r="L35" s="20">
        <v>7350</v>
      </c>
      <c r="M35" s="20">
        <v>7350</v>
      </c>
      <c r="N35" s="20">
        <v>8750</v>
      </c>
      <c r="O35" s="20">
        <v>0.2</v>
      </c>
      <c r="P35" s="20">
        <v>2500</v>
      </c>
    </row>
    <row r="36" spans="1:16">
      <c r="A36" s="2">
        <v>34</v>
      </c>
      <c r="B36" s="20">
        <v>168</v>
      </c>
      <c r="C36" s="20" t="s">
        <v>18</v>
      </c>
      <c r="D36" s="20">
        <v>10000</v>
      </c>
      <c r="E36" s="20">
        <v>11101</v>
      </c>
      <c r="F36" s="20">
        <v>20050</v>
      </c>
      <c r="G36" s="20">
        <v>1650</v>
      </c>
      <c r="H36" s="20">
        <v>13350</v>
      </c>
      <c r="I36" s="20">
        <v>11200</v>
      </c>
      <c r="J36" s="20">
        <v>13350</v>
      </c>
      <c r="K36" s="20">
        <v>17900</v>
      </c>
      <c r="L36" s="20">
        <v>11200</v>
      </c>
      <c r="M36" s="20">
        <v>11200</v>
      </c>
      <c r="N36" s="20">
        <v>13350</v>
      </c>
      <c r="O36" s="20">
        <v>0.25</v>
      </c>
      <c r="P36" s="20">
        <v>7500</v>
      </c>
    </row>
    <row r="37" spans="1:16">
      <c r="A37" s="2">
        <v>35</v>
      </c>
      <c r="B37" s="20">
        <v>168</v>
      </c>
      <c r="C37" s="20" t="s">
        <v>19</v>
      </c>
      <c r="D37" s="20">
        <v>20000</v>
      </c>
      <c r="E37" s="20">
        <v>22200</v>
      </c>
      <c r="F37" s="20">
        <v>25100</v>
      </c>
      <c r="G37" s="20">
        <v>2100</v>
      </c>
      <c r="H37" s="20">
        <v>16700</v>
      </c>
      <c r="I37" s="20">
        <v>14000</v>
      </c>
      <c r="J37" s="20">
        <v>16700</v>
      </c>
      <c r="K37" s="20">
        <v>22400</v>
      </c>
      <c r="L37" s="20">
        <v>14000</v>
      </c>
      <c r="M37" s="20">
        <v>14000</v>
      </c>
      <c r="N37" s="20">
        <v>16700</v>
      </c>
      <c r="O37" s="20">
        <v>0.3</v>
      </c>
      <c r="P37" s="20">
        <v>17500</v>
      </c>
    </row>
    <row r="38" spans="1:16">
      <c r="A38" s="2">
        <v>36</v>
      </c>
      <c r="B38" s="20">
        <v>187</v>
      </c>
      <c r="C38" s="20" t="s">
        <v>16</v>
      </c>
      <c r="D38" s="20">
        <v>2500</v>
      </c>
      <c r="E38" s="20">
        <v>2775</v>
      </c>
      <c r="F38" s="20">
        <v>7500</v>
      </c>
      <c r="G38" s="20">
        <v>625</v>
      </c>
      <c r="H38" s="20">
        <v>5000</v>
      </c>
      <c r="I38" s="20">
        <v>4200</v>
      </c>
      <c r="J38" s="20">
        <v>5000</v>
      </c>
      <c r="K38" s="20">
        <v>6700</v>
      </c>
      <c r="L38" s="20">
        <v>4200</v>
      </c>
      <c r="M38" s="20">
        <v>4200</v>
      </c>
      <c r="N38" s="20">
        <v>5000</v>
      </c>
      <c r="O38" s="20">
        <v>0.15</v>
      </c>
      <c r="P38" s="20">
        <v>0</v>
      </c>
    </row>
    <row r="39" spans="1:16">
      <c r="A39" s="2">
        <v>37</v>
      </c>
      <c r="B39" s="20">
        <v>187</v>
      </c>
      <c r="C39" s="20" t="s">
        <v>17</v>
      </c>
      <c r="D39" s="20">
        <v>5000</v>
      </c>
      <c r="E39" s="20">
        <v>5551</v>
      </c>
      <c r="F39" s="20">
        <v>13150</v>
      </c>
      <c r="G39" s="20">
        <v>1100</v>
      </c>
      <c r="H39" s="20">
        <v>8750</v>
      </c>
      <c r="I39" s="20">
        <v>7350</v>
      </c>
      <c r="J39" s="20">
        <v>8750</v>
      </c>
      <c r="K39" s="20">
        <v>11750</v>
      </c>
      <c r="L39" s="20">
        <v>7350</v>
      </c>
      <c r="M39" s="20">
        <v>7350</v>
      </c>
      <c r="N39" s="20">
        <v>8750</v>
      </c>
      <c r="O39" s="20">
        <v>0.2</v>
      </c>
      <c r="P39" s="20">
        <v>2500</v>
      </c>
    </row>
    <row r="40" spans="1:16">
      <c r="A40" s="2">
        <v>38</v>
      </c>
      <c r="B40" s="20">
        <v>187</v>
      </c>
      <c r="C40" s="20" t="s">
        <v>18</v>
      </c>
      <c r="D40" s="20">
        <v>10000</v>
      </c>
      <c r="E40" s="20">
        <v>11101</v>
      </c>
      <c r="F40" s="20">
        <v>20050</v>
      </c>
      <c r="G40" s="20">
        <v>1650</v>
      </c>
      <c r="H40" s="20">
        <v>13350</v>
      </c>
      <c r="I40" s="20">
        <v>11200</v>
      </c>
      <c r="J40" s="20">
        <v>13350</v>
      </c>
      <c r="K40" s="20">
        <v>17900</v>
      </c>
      <c r="L40" s="20">
        <v>11200</v>
      </c>
      <c r="M40" s="20">
        <v>11200</v>
      </c>
      <c r="N40" s="20">
        <v>13350</v>
      </c>
      <c r="O40" s="20">
        <v>0.25</v>
      </c>
      <c r="P40" s="20">
        <v>7500</v>
      </c>
    </row>
    <row r="41" spans="1:16">
      <c r="A41" s="2">
        <v>39</v>
      </c>
      <c r="B41" s="20">
        <v>187</v>
      </c>
      <c r="C41" s="20" t="s">
        <v>19</v>
      </c>
      <c r="D41" s="20">
        <v>20000</v>
      </c>
      <c r="E41" s="20">
        <v>22200</v>
      </c>
      <c r="F41" s="20">
        <v>25100</v>
      </c>
      <c r="G41" s="20">
        <v>2100</v>
      </c>
      <c r="H41" s="20">
        <v>16700</v>
      </c>
      <c r="I41" s="20">
        <v>14000</v>
      </c>
      <c r="J41" s="20">
        <v>16700</v>
      </c>
      <c r="K41" s="20">
        <v>22400</v>
      </c>
      <c r="L41" s="20">
        <v>14000</v>
      </c>
      <c r="M41" s="20">
        <v>14000</v>
      </c>
      <c r="N41" s="20">
        <v>16700</v>
      </c>
      <c r="O41" s="20">
        <v>0.3</v>
      </c>
      <c r="P41" s="20">
        <v>17500</v>
      </c>
    </row>
    <row r="42" spans="1:16">
      <c r="A42" s="2">
        <v>40</v>
      </c>
      <c r="B42" s="20">
        <v>208</v>
      </c>
      <c r="C42" s="20" t="s">
        <v>16</v>
      </c>
      <c r="D42" s="20">
        <v>2600</v>
      </c>
      <c r="E42" s="20">
        <v>2886</v>
      </c>
      <c r="F42" s="20">
        <v>7800</v>
      </c>
      <c r="G42" s="20">
        <v>650</v>
      </c>
      <c r="H42" s="20">
        <v>5200</v>
      </c>
      <c r="I42" s="20">
        <v>4300</v>
      </c>
      <c r="J42" s="20">
        <v>5200</v>
      </c>
      <c r="K42" s="20">
        <v>6900</v>
      </c>
      <c r="L42" s="20">
        <v>4300</v>
      </c>
      <c r="M42" s="20">
        <v>4300</v>
      </c>
      <c r="N42" s="20">
        <v>5200</v>
      </c>
      <c r="O42" s="20">
        <v>0.15</v>
      </c>
      <c r="P42" s="20">
        <v>0</v>
      </c>
    </row>
    <row r="43" spans="1:16">
      <c r="A43" s="2">
        <v>41</v>
      </c>
      <c r="B43" s="20">
        <v>208</v>
      </c>
      <c r="C43" s="20" t="s">
        <v>17</v>
      </c>
      <c r="D43" s="20">
        <v>5200</v>
      </c>
      <c r="E43" s="20">
        <v>5773</v>
      </c>
      <c r="F43" s="20">
        <v>13650</v>
      </c>
      <c r="G43" s="20">
        <v>1150</v>
      </c>
      <c r="H43" s="20">
        <v>9100</v>
      </c>
      <c r="I43" s="20">
        <v>7550</v>
      </c>
      <c r="J43" s="20">
        <v>9100</v>
      </c>
      <c r="K43" s="20">
        <v>12100</v>
      </c>
      <c r="L43" s="20">
        <v>7550</v>
      </c>
      <c r="M43" s="20">
        <v>7550</v>
      </c>
      <c r="N43" s="20">
        <v>9100</v>
      </c>
      <c r="O43" s="20">
        <v>0.2</v>
      </c>
      <c r="P43" s="20">
        <v>2600</v>
      </c>
    </row>
    <row r="44" spans="1:16">
      <c r="A44" s="2">
        <v>42</v>
      </c>
      <c r="B44" s="20">
        <v>208</v>
      </c>
      <c r="C44" s="20" t="s">
        <v>18</v>
      </c>
      <c r="D44" s="20">
        <v>10400</v>
      </c>
      <c r="E44" s="20">
        <v>11545</v>
      </c>
      <c r="F44" s="20">
        <v>20850</v>
      </c>
      <c r="G44" s="20">
        <v>1750</v>
      </c>
      <c r="H44" s="20">
        <v>13900</v>
      </c>
      <c r="I44" s="20">
        <v>11500</v>
      </c>
      <c r="J44" s="20">
        <v>13900</v>
      </c>
      <c r="K44" s="20">
        <v>18400</v>
      </c>
      <c r="L44" s="20">
        <v>11500</v>
      </c>
      <c r="M44" s="20">
        <v>11500</v>
      </c>
      <c r="N44" s="20">
        <v>13900</v>
      </c>
      <c r="O44" s="20">
        <v>0.25</v>
      </c>
      <c r="P44" s="20">
        <v>7800</v>
      </c>
    </row>
    <row r="45" spans="1:16">
      <c r="A45" s="2">
        <v>43</v>
      </c>
      <c r="B45" s="20">
        <v>208</v>
      </c>
      <c r="C45" s="20" t="s">
        <v>19</v>
      </c>
      <c r="D45" s="20">
        <v>20800</v>
      </c>
      <c r="E45" s="20">
        <v>23088</v>
      </c>
      <c r="F45" s="20">
        <v>26100</v>
      </c>
      <c r="G45" s="20">
        <v>2200</v>
      </c>
      <c r="H45" s="20">
        <v>17400</v>
      </c>
      <c r="I45" s="20">
        <v>14400</v>
      </c>
      <c r="J45" s="20">
        <v>17400</v>
      </c>
      <c r="K45" s="20">
        <v>23000</v>
      </c>
      <c r="L45" s="20">
        <v>14400</v>
      </c>
      <c r="M45" s="20">
        <v>14400</v>
      </c>
      <c r="N45" s="20">
        <v>17400</v>
      </c>
      <c r="O45" s="20">
        <v>0.3</v>
      </c>
      <c r="P45" s="20">
        <v>18200</v>
      </c>
    </row>
    <row r="46" spans="1:16">
      <c r="A46" s="2">
        <v>44</v>
      </c>
      <c r="B46" s="20">
        <v>249</v>
      </c>
      <c r="C46" s="20" t="s">
        <v>16</v>
      </c>
      <c r="D46" s="20">
        <v>2700</v>
      </c>
      <c r="E46" s="20">
        <v>2998</v>
      </c>
      <c r="F46" s="20">
        <v>8100</v>
      </c>
      <c r="G46" s="20">
        <v>675</v>
      </c>
      <c r="H46" s="20">
        <v>5400</v>
      </c>
      <c r="I46" s="20">
        <v>4500</v>
      </c>
      <c r="J46" s="20">
        <v>5400</v>
      </c>
      <c r="K46" s="20">
        <v>7200</v>
      </c>
      <c r="L46" s="20">
        <v>4500</v>
      </c>
      <c r="M46" s="20">
        <v>4500</v>
      </c>
      <c r="N46" s="20">
        <v>5400</v>
      </c>
      <c r="O46" s="20">
        <v>0.15</v>
      </c>
      <c r="P46" s="20">
        <v>0</v>
      </c>
    </row>
    <row r="47" spans="1:16">
      <c r="A47" s="2">
        <v>45</v>
      </c>
      <c r="B47" s="20">
        <v>249</v>
      </c>
      <c r="C47" s="20" t="s">
        <v>17</v>
      </c>
      <c r="D47" s="20">
        <v>5400</v>
      </c>
      <c r="E47" s="20">
        <v>5995</v>
      </c>
      <c r="F47" s="20">
        <v>14200</v>
      </c>
      <c r="G47" s="20">
        <v>1200</v>
      </c>
      <c r="H47" s="20">
        <v>9450</v>
      </c>
      <c r="I47" s="20">
        <v>7900</v>
      </c>
      <c r="J47" s="20">
        <v>9450</v>
      </c>
      <c r="K47" s="20">
        <v>12600</v>
      </c>
      <c r="L47" s="20">
        <v>7900</v>
      </c>
      <c r="M47" s="20">
        <v>7900</v>
      </c>
      <c r="N47" s="20">
        <v>9450</v>
      </c>
      <c r="O47" s="20">
        <v>0.2</v>
      </c>
      <c r="P47" s="20">
        <v>2700</v>
      </c>
    </row>
    <row r="48" spans="1:16">
      <c r="A48" s="2">
        <v>46</v>
      </c>
      <c r="B48" s="20">
        <v>249</v>
      </c>
      <c r="C48" s="20" t="s">
        <v>18</v>
      </c>
      <c r="D48" s="20">
        <v>10800</v>
      </c>
      <c r="E48" s="20">
        <v>11989</v>
      </c>
      <c r="F48" s="20">
        <v>21650</v>
      </c>
      <c r="G48" s="20">
        <v>1800</v>
      </c>
      <c r="H48" s="20">
        <v>14400</v>
      </c>
      <c r="I48" s="20">
        <v>12000</v>
      </c>
      <c r="J48" s="20">
        <v>14400</v>
      </c>
      <c r="K48" s="20">
        <v>19200</v>
      </c>
      <c r="L48" s="20">
        <v>12000</v>
      </c>
      <c r="M48" s="20">
        <v>12000</v>
      </c>
      <c r="N48" s="20">
        <v>14400</v>
      </c>
      <c r="O48" s="20">
        <v>0.25</v>
      </c>
      <c r="P48" s="20">
        <v>8100</v>
      </c>
    </row>
    <row r="49" spans="1:16">
      <c r="A49" s="2">
        <v>47</v>
      </c>
      <c r="B49" s="20">
        <v>249</v>
      </c>
      <c r="C49" s="20" t="s">
        <v>19</v>
      </c>
      <c r="D49" s="20">
        <v>21600</v>
      </c>
      <c r="E49" s="20">
        <v>23976</v>
      </c>
      <c r="F49" s="20">
        <v>27100</v>
      </c>
      <c r="G49" s="20">
        <v>2300</v>
      </c>
      <c r="H49" s="20">
        <v>18000</v>
      </c>
      <c r="I49" s="20">
        <v>15000</v>
      </c>
      <c r="J49" s="20">
        <v>18000</v>
      </c>
      <c r="K49" s="20">
        <v>24000</v>
      </c>
      <c r="L49" s="20">
        <v>15000</v>
      </c>
      <c r="M49" s="20">
        <v>15000</v>
      </c>
      <c r="N49" s="20">
        <v>18000</v>
      </c>
      <c r="O49" s="20">
        <v>0.3</v>
      </c>
      <c r="P49" s="20">
        <v>18900</v>
      </c>
    </row>
    <row r="50" spans="1:16">
      <c r="A50" s="2">
        <v>48</v>
      </c>
      <c r="B50" s="20">
        <v>298</v>
      </c>
      <c r="C50" s="20" t="s">
        <v>16</v>
      </c>
      <c r="D50" s="20">
        <v>2800</v>
      </c>
      <c r="E50" s="20">
        <v>3109</v>
      </c>
      <c r="F50" s="20">
        <v>8400</v>
      </c>
      <c r="G50" s="20">
        <v>700</v>
      </c>
      <c r="H50" s="20">
        <v>5600</v>
      </c>
      <c r="I50" s="20">
        <v>4700</v>
      </c>
      <c r="J50" s="20">
        <v>5600</v>
      </c>
      <c r="K50" s="20">
        <v>7500</v>
      </c>
      <c r="L50" s="20">
        <v>4700</v>
      </c>
      <c r="M50" s="20">
        <v>4700</v>
      </c>
      <c r="N50" s="20">
        <v>5600</v>
      </c>
      <c r="O50" s="20">
        <v>0.15</v>
      </c>
      <c r="P50" s="20">
        <v>0</v>
      </c>
    </row>
    <row r="51" spans="1:16">
      <c r="A51" s="2">
        <v>49</v>
      </c>
      <c r="B51" s="20">
        <v>298</v>
      </c>
      <c r="C51" s="20" t="s">
        <v>17</v>
      </c>
      <c r="D51" s="20">
        <v>5600</v>
      </c>
      <c r="E51" s="20">
        <v>6217</v>
      </c>
      <c r="F51" s="20">
        <v>14700</v>
      </c>
      <c r="G51" s="20">
        <v>1250</v>
      </c>
      <c r="H51" s="20">
        <v>9800</v>
      </c>
      <c r="I51" s="20">
        <v>8250</v>
      </c>
      <c r="J51" s="20">
        <v>9800</v>
      </c>
      <c r="K51" s="20">
        <v>13150</v>
      </c>
      <c r="L51" s="20">
        <v>8250</v>
      </c>
      <c r="M51" s="20">
        <v>8250</v>
      </c>
      <c r="N51" s="20">
        <v>9800</v>
      </c>
      <c r="O51" s="20">
        <v>0.2</v>
      </c>
      <c r="P51" s="20">
        <v>2800</v>
      </c>
    </row>
    <row r="52" spans="1:16">
      <c r="A52" s="2">
        <v>50</v>
      </c>
      <c r="B52" s="20">
        <v>298</v>
      </c>
      <c r="C52" s="20" t="s">
        <v>18</v>
      </c>
      <c r="D52" s="20">
        <v>11200</v>
      </c>
      <c r="E52" s="20">
        <v>12433</v>
      </c>
      <c r="F52" s="20">
        <v>22450</v>
      </c>
      <c r="G52" s="20">
        <v>1850</v>
      </c>
      <c r="H52" s="20">
        <v>14950</v>
      </c>
      <c r="I52" s="20">
        <v>12550</v>
      </c>
      <c r="J52" s="20">
        <v>14950</v>
      </c>
      <c r="K52" s="20">
        <v>20050</v>
      </c>
      <c r="L52" s="20">
        <v>12550</v>
      </c>
      <c r="M52" s="20">
        <v>12550</v>
      </c>
      <c r="N52" s="20">
        <v>14950</v>
      </c>
      <c r="O52" s="20">
        <v>0.25</v>
      </c>
      <c r="P52" s="20">
        <v>8400</v>
      </c>
    </row>
    <row r="53" spans="1:16">
      <c r="A53" s="2">
        <v>51</v>
      </c>
      <c r="B53" s="20">
        <v>298</v>
      </c>
      <c r="C53" s="20" t="s">
        <v>19</v>
      </c>
      <c r="D53" s="20">
        <v>22400</v>
      </c>
      <c r="E53" s="20">
        <v>24864</v>
      </c>
      <c r="F53" s="20">
        <v>28100</v>
      </c>
      <c r="G53" s="20">
        <v>2300</v>
      </c>
      <c r="H53" s="20">
        <v>18700</v>
      </c>
      <c r="I53" s="20">
        <v>15700</v>
      </c>
      <c r="J53" s="20">
        <v>18700</v>
      </c>
      <c r="K53" s="20">
        <v>25100</v>
      </c>
      <c r="L53" s="20">
        <v>15700</v>
      </c>
      <c r="M53" s="20">
        <v>15700</v>
      </c>
      <c r="N53" s="20">
        <v>18700</v>
      </c>
      <c r="O53" s="20">
        <v>0.3</v>
      </c>
      <c r="P53" s="20">
        <v>19600</v>
      </c>
    </row>
    <row r="54" spans="1:16">
      <c r="A54" s="2">
        <v>52</v>
      </c>
      <c r="B54" s="20">
        <v>345</v>
      </c>
      <c r="C54" s="20" t="s">
        <v>16</v>
      </c>
      <c r="D54" s="20">
        <v>2900</v>
      </c>
      <c r="E54" s="20">
        <v>3219</v>
      </c>
      <c r="F54" s="20">
        <v>8700</v>
      </c>
      <c r="G54" s="20">
        <v>725</v>
      </c>
      <c r="H54" s="20">
        <v>5800</v>
      </c>
      <c r="I54" s="20">
        <v>4800</v>
      </c>
      <c r="J54" s="20">
        <v>5800</v>
      </c>
      <c r="K54" s="20">
        <v>7700</v>
      </c>
      <c r="L54" s="20">
        <v>4800</v>
      </c>
      <c r="M54" s="20">
        <v>4800</v>
      </c>
      <c r="N54" s="20">
        <v>5800</v>
      </c>
      <c r="O54" s="20">
        <v>0.15</v>
      </c>
      <c r="P54" s="20">
        <v>0</v>
      </c>
    </row>
    <row r="55" spans="1:16">
      <c r="A55" s="2">
        <v>53</v>
      </c>
      <c r="B55" s="20">
        <v>345</v>
      </c>
      <c r="C55" s="20" t="s">
        <v>17</v>
      </c>
      <c r="D55" s="20">
        <v>5800</v>
      </c>
      <c r="E55" s="20">
        <v>6439</v>
      </c>
      <c r="F55" s="20">
        <v>15250</v>
      </c>
      <c r="G55" s="20">
        <v>1250</v>
      </c>
      <c r="H55" s="20">
        <v>10150</v>
      </c>
      <c r="I55" s="20">
        <v>8400</v>
      </c>
      <c r="J55" s="20">
        <v>10150</v>
      </c>
      <c r="K55" s="20">
        <v>13500</v>
      </c>
      <c r="L55" s="20">
        <v>8400</v>
      </c>
      <c r="M55" s="20">
        <v>8400</v>
      </c>
      <c r="N55" s="20">
        <v>10150</v>
      </c>
      <c r="O55" s="20">
        <v>0.2</v>
      </c>
      <c r="P55" s="20">
        <v>2900</v>
      </c>
    </row>
    <row r="56" spans="1:16">
      <c r="A56" s="2">
        <v>54</v>
      </c>
      <c r="B56" s="20">
        <v>345</v>
      </c>
      <c r="C56" s="20" t="s">
        <v>18</v>
      </c>
      <c r="D56" s="20">
        <v>11600</v>
      </c>
      <c r="E56" s="20">
        <v>12877</v>
      </c>
      <c r="F56" s="20">
        <v>23250</v>
      </c>
      <c r="G56" s="20">
        <v>1950</v>
      </c>
      <c r="H56" s="20">
        <v>15500</v>
      </c>
      <c r="I56" s="20">
        <v>12800</v>
      </c>
      <c r="J56" s="20">
        <v>15500</v>
      </c>
      <c r="K56" s="20">
        <v>20550</v>
      </c>
      <c r="L56" s="20">
        <v>12800</v>
      </c>
      <c r="M56" s="20">
        <v>12800</v>
      </c>
      <c r="N56" s="20">
        <v>15500</v>
      </c>
      <c r="O56" s="20">
        <v>0.25</v>
      </c>
      <c r="P56" s="20">
        <v>8700</v>
      </c>
    </row>
    <row r="57" spans="1:16">
      <c r="A57" s="2">
        <v>55</v>
      </c>
      <c r="B57" s="20">
        <v>345</v>
      </c>
      <c r="C57" s="20" t="s">
        <v>19</v>
      </c>
      <c r="D57" s="20">
        <v>23200</v>
      </c>
      <c r="E57" s="20">
        <v>25752</v>
      </c>
      <c r="F57" s="20">
        <v>29100</v>
      </c>
      <c r="G57" s="20">
        <v>2400</v>
      </c>
      <c r="H57" s="20">
        <v>19400</v>
      </c>
      <c r="I57" s="20">
        <v>16000</v>
      </c>
      <c r="J57" s="20">
        <v>19400</v>
      </c>
      <c r="K57" s="20">
        <v>25700</v>
      </c>
      <c r="L57" s="20">
        <v>16000</v>
      </c>
      <c r="M57" s="20">
        <v>16000</v>
      </c>
      <c r="N57" s="20">
        <v>19400</v>
      </c>
      <c r="O57" s="20">
        <v>0.3</v>
      </c>
      <c r="P57" s="20">
        <v>20300</v>
      </c>
    </row>
    <row r="58" spans="1:16">
      <c r="A58" s="2">
        <v>56</v>
      </c>
      <c r="B58" s="20">
        <v>392</v>
      </c>
      <c r="C58" s="20" t="s">
        <v>16</v>
      </c>
      <c r="D58" s="20">
        <v>2900</v>
      </c>
      <c r="E58" s="20">
        <v>3219</v>
      </c>
      <c r="F58" s="20">
        <v>8700</v>
      </c>
      <c r="G58" s="20">
        <v>725</v>
      </c>
      <c r="H58" s="20">
        <v>5800</v>
      </c>
      <c r="I58" s="20">
        <v>4800</v>
      </c>
      <c r="J58" s="20">
        <v>5800</v>
      </c>
      <c r="K58" s="20">
        <v>7700</v>
      </c>
      <c r="L58" s="20">
        <v>4800</v>
      </c>
      <c r="M58" s="20">
        <v>4800</v>
      </c>
      <c r="N58" s="20">
        <v>5800</v>
      </c>
      <c r="O58" s="20">
        <v>0.15</v>
      </c>
      <c r="P58" s="20">
        <v>0</v>
      </c>
    </row>
    <row r="59" spans="1:16">
      <c r="A59" s="2">
        <v>57</v>
      </c>
      <c r="B59" s="20">
        <v>392</v>
      </c>
      <c r="C59" s="20" t="s">
        <v>17</v>
      </c>
      <c r="D59" s="20">
        <v>5800</v>
      </c>
      <c r="E59" s="20">
        <v>6439</v>
      </c>
      <c r="F59" s="20">
        <v>15250</v>
      </c>
      <c r="G59" s="20">
        <v>1250</v>
      </c>
      <c r="H59" s="20">
        <v>10150</v>
      </c>
      <c r="I59" s="20">
        <v>8400</v>
      </c>
      <c r="J59" s="20">
        <v>10150</v>
      </c>
      <c r="K59" s="20">
        <v>13500</v>
      </c>
      <c r="L59" s="20">
        <v>8400</v>
      </c>
      <c r="M59" s="20">
        <v>8400</v>
      </c>
      <c r="N59" s="20">
        <v>10150</v>
      </c>
      <c r="O59" s="20">
        <v>0.2</v>
      </c>
      <c r="P59" s="20">
        <v>2900</v>
      </c>
    </row>
    <row r="60" spans="1:16">
      <c r="A60" s="2">
        <v>58</v>
      </c>
      <c r="B60" s="20">
        <v>392</v>
      </c>
      <c r="C60" s="20" t="s">
        <v>18</v>
      </c>
      <c r="D60" s="20">
        <v>11600</v>
      </c>
      <c r="E60" s="20">
        <v>12877</v>
      </c>
      <c r="F60" s="20">
        <v>23250</v>
      </c>
      <c r="G60" s="20">
        <v>1950</v>
      </c>
      <c r="H60" s="20">
        <v>15500</v>
      </c>
      <c r="I60" s="20">
        <v>12800</v>
      </c>
      <c r="J60" s="20">
        <v>15500</v>
      </c>
      <c r="K60" s="20">
        <v>20550</v>
      </c>
      <c r="L60" s="20">
        <v>12800</v>
      </c>
      <c r="M60" s="20">
        <v>12800</v>
      </c>
      <c r="N60" s="20">
        <v>15500</v>
      </c>
      <c r="O60" s="20">
        <v>0.25</v>
      </c>
      <c r="P60" s="20">
        <v>8700</v>
      </c>
    </row>
    <row r="61" spans="1:16">
      <c r="A61" s="2">
        <v>59</v>
      </c>
      <c r="B61" s="20">
        <v>392</v>
      </c>
      <c r="C61" s="20" t="s">
        <v>19</v>
      </c>
      <c r="D61" s="20">
        <v>23200</v>
      </c>
      <c r="E61" s="20">
        <v>25752</v>
      </c>
      <c r="F61" s="20">
        <v>29100</v>
      </c>
      <c r="G61" s="20">
        <v>2400</v>
      </c>
      <c r="H61" s="20">
        <v>19400</v>
      </c>
      <c r="I61" s="20">
        <v>16000</v>
      </c>
      <c r="J61" s="20">
        <v>19400</v>
      </c>
      <c r="K61" s="20">
        <v>25700</v>
      </c>
      <c r="L61" s="20">
        <v>16000</v>
      </c>
      <c r="M61" s="20">
        <v>16000</v>
      </c>
      <c r="N61" s="20">
        <v>19400</v>
      </c>
      <c r="O61" s="20">
        <v>0.3</v>
      </c>
      <c r="P61" s="20">
        <v>20300</v>
      </c>
    </row>
    <row r="62" spans="1:16">
      <c r="A62" s="2">
        <v>60</v>
      </c>
      <c r="B62" s="20">
        <v>396</v>
      </c>
      <c r="C62" s="20" t="s">
        <v>16</v>
      </c>
      <c r="D62" s="20">
        <v>3000</v>
      </c>
      <c r="E62" s="20">
        <v>3330</v>
      </c>
      <c r="F62" s="20">
        <v>9000</v>
      </c>
      <c r="G62" s="20">
        <v>750</v>
      </c>
      <c r="H62" s="20">
        <v>6000</v>
      </c>
      <c r="I62" s="20">
        <v>5000</v>
      </c>
      <c r="J62" s="20">
        <v>6000</v>
      </c>
      <c r="K62" s="20">
        <v>8000</v>
      </c>
      <c r="L62" s="20">
        <v>5000</v>
      </c>
      <c r="M62" s="20">
        <v>5000</v>
      </c>
      <c r="N62" s="20">
        <v>6000</v>
      </c>
      <c r="O62" s="20">
        <v>0.15</v>
      </c>
      <c r="P62" s="20">
        <v>0</v>
      </c>
    </row>
    <row r="63" spans="1:16">
      <c r="A63" s="2">
        <v>61</v>
      </c>
      <c r="B63" s="20">
        <v>396</v>
      </c>
      <c r="C63" s="20" t="s">
        <v>17</v>
      </c>
      <c r="D63" s="20">
        <v>6000</v>
      </c>
      <c r="E63" s="20">
        <v>6661</v>
      </c>
      <c r="F63" s="20">
        <v>15750</v>
      </c>
      <c r="G63" s="20">
        <v>1300</v>
      </c>
      <c r="H63" s="20">
        <v>10500</v>
      </c>
      <c r="I63" s="20">
        <v>8750</v>
      </c>
      <c r="J63" s="20">
        <v>10500</v>
      </c>
      <c r="K63" s="20">
        <v>14000</v>
      </c>
      <c r="L63" s="20">
        <v>8750</v>
      </c>
      <c r="M63" s="20">
        <v>8750</v>
      </c>
      <c r="N63" s="20">
        <v>10500</v>
      </c>
      <c r="O63" s="20">
        <v>0.2</v>
      </c>
      <c r="P63" s="20">
        <v>3000</v>
      </c>
    </row>
    <row r="64" spans="1:16">
      <c r="A64" s="2">
        <v>62</v>
      </c>
      <c r="B64" s="20">
        <v>396</v>
      </c>
      <c r="C64" s="20" t="s">
        <v>18</v>
      </c>
      <c r="D64" s="20">
        <v>12000</v>
      </c>
      <c r="E64" s="20">
        <v>13322</v>
      </c>
      <c r="F64" s="20">
        <v>24050</v>
      </c>
      <c r="G64" s="20">
        <v>2000</v>
      </c>
      <c r="H64" s="20">
        <v>16000</v>
      </c>
      <c r="I64" s="20">
        <v>13350</v>
      </c>
      <c r="J64" s="20">
        <v>16000</v>
      </c>
      <c r="K64" s="20">
        <v>21350</v>
      </c>
      <c r="L64" s="20">
        <v>13350</v>
      </c>
      <c r="M64" s="20">
        <v>13350</v>
      </c>
      <c r="N64" s="20">
        <v>16000</v>
      </c>
      <c r="O64" s="20">
        <v>0.25</v>
      </c>
      <c r="P64" s="20">
        <v>9000</v>
      </c>
    </row>
    <row r="65" spans="1:16">
      <c r="A65" s="2">
        <v>63</v>
      </c>
      <c r="B65" s="20">
        <v>396</v>
      </c>
      <c r="C65" s="20" t="s">
        <v>19</v>
      </c>
      <c r="D65" s="20">
        <v>24000</v>
      </c>
      <c r="E65" s="20">
        <v>26640</v>
      </c>
      <c r="F65" s="20">
        <v>30100</v>
      </c>
      <c r="G65" s="20">
        <v>2500</v>
      </c>
      <c r="H65" s="20">
        <v>20000</v>
      </c>
      <c r="I65" s="20">
        <v>16700</v>
      </c>
      <c r="J65" s="20">
        <v>20000</v>
      </c>
      <c r="K65" s="20">
        <v>26700</v>
      </c>
      <c r="L65" s="20">
        <v>16700</v>
      </c>
      <c r="M65" s="20">
        <v>16700</v>
      </c>
      <c r="N65" s="20">
        <v>20000</v>
      </c>
      <c r="O65" s="20">
        <v>0.3</v>
      </c>
      <c r="P65" s="20">
        <v>21000</v>
      </c>
    </row>
    <row r="66" spans="1:16">
      <c r="A66" s="2">
        <v>64</v>
      </c>
      <c r="B66" s="20">
        <v>443</v>
      </c>
      <c r="C66" s="20" t="s">
        <v>16</v>
      </c>
      <c r="D66" s="20">
        <v>3100</v>
      </c>
      <c r="E66" s="20">
        <v>3442</v>
      </c>
      <c r="F66" s="20">
        <v>9300</v>
      </c>
      <c r="G66" s="20">
        <v>775</v>
      </c>
      <c r="H66" s="20">
        <v>6200</v>
      </c>
      <c r="I66" s="20">
        <v>5200</v>
      </c>
      <c r="J66" s="20">
        <v>6200</v>
      </c>
      <c r="K66" s="20">
        <v>8300</v>
      </c>
      <c r="L66" s="20">
        <v>5200</v>
      </c>
      <c r="M66" s="20">
        <v>5200</v>
      </c>
      <c r="N66" s="20">
        <v>6200</v>
      </c>
      <c r="O66" s="20">
        <v>0.15</v>
      </c>
      <c r="P66" s="20">
        <v>0</v>
      </c>
    </row>
    <row r="67" spans="1:16">
      <c r="A67" s="2">
        <v>65</v>
      </c>
      <c r="B67" s="20">
        <v>443</v>
      </c>
      <c r="C67" s="20" t="s">
        <v>17</v>
      </c>
      <c r="D67" s="20">
        <v>6200</v>
      </c>
      <c r="E67" s="20">
        <v>6883</v>
      </c>
      <c r="F67" s="20">
        <v>16300</v>
      </c>
      <c r="G67" s="20">
        <v>1350</v>
      </c>
      <c r="H67" s="20">
        <v>10850</v>
      </c>
      <c r="I67" s="20">
        <v>9100</v>
      </c>
      <c r="J67" s="20">
        <v>10850</v>
      </c>
      <c r="K67" s="20">
        <v>14550</v>
      </c>
      <c r="L67" s="20">
        <v>9100</v>
      </c>
      <c r="M67" s="20">
        <v>9100</v>
      </c>
      <c r="N67" s="20">
        <v>10850</v>
      </c>
      <c r="O67" s="20">
        <v>0.2</v>
      </c>
      <c r="P67" s="20">
        <v>3100</v>
      </c>
    </row>
    <row r="68" spans="1:16">
      <c r="A68" s="2">
        <v>66</v>
      </c>
      <c r="B68" s="20">
        <v>443</v>
      </c>
      <c r="C68" s="20" t="s">
        <v>18</v>
      </c>
      <c r="D68" s="20">
        <v>12400</v>
      </c>
      <c r="E68" s="20">
        <v>13766</v>
      </c>
      <c r="F68" s="20">
        <v>24850</v>
      </c>
      <c r="G68" s="20">
        <v>2050</v>
      </c>
      <c r="H68" s="20">
        <v>16550</v>
      </c>
      <c r="I68" s="20">
        <v>13900</v>
      </c>
      <c r="J68" s="20">
        <v>16550</v>
      </c>
      <c r="K68" s="20">
        <v>22150</v>
      </c>
      <c r="L68" s="20">
        <v>13900</v>
      </c>
      <c r="M68" s="20">
        <v>13900</v>
      </c>
      <c r="N68" s="20">
        <v>16550</v>
      </c>
      <c r="O68" s="20">
        <v>0.25</v>
      </c>
      <c r="P68" s="20">
        <v>9300</v>
      </c>
    </row>
    <row r="69" spans="1:16">
      <c r="A69" s="2">
        <v>67</v>
      </c>
      <c r="B69" s="20">
        <v>443</v>
      </c>
      <c r="C69" s="20" t="s">
        <v>19</v>
      </c>
      <c r="D69" s="20">
        <v>24800</v>
      </c>
      <c r="E69" s="20">
        <v>27528</v>
      </c>
      <c r="F69" s="20">
        <v>31100</v>
      </c>
      <c r="G69" s="20">
        <v>2600</v>
      </c>
      <c r="H69" s="20">
        <v>20700</v>
      </c>
      <c r="I69" s="20">
        <v>17400</v>
      </c>
      <c r="J69" s="20">
        <v>20700</v>
      </c>
      <c r="K69" s="20">
        <v>27700</v>
      </c>
      <c r="L69" s="20">
        <v>17400</v>
      </c>
      <c r="M69" s="20">
        <v>17400</v>
      </c>
      <c r="N69" s="20">
        <v>20700</v>
      </c>
      <c r="O69" s="20">
        <v>0.3</v>
      </c>
      <c r="P69" s="20">
        <v>21700</v>
      </c>
    </row>
    <row r="70" spans="1:16">
      <c r="A70" s="2">
        <v>68</v>
      </c>
      <c r="B70" s="20">
        <v>494</v>
      </c>
      <c r="C70" s="20" t="s">
        <v>16</v>
      </c>
      <c r="D70" s="20">
        <v>3200</v>
      </c>
      <c r="E70" s="20">
        <v>3553</v>
      </c>
      <c r="F70" s="20">
        <v>9600</v>
      </c>
      <c r="G70" s="20">
        <v>800</v>
      </c>
      <c r="H70" s="20">
        <v>6400</v>
      </c>
      <c r="I70" s="20">
        <v>5300</v>
      </c>
      <c r="J70" s="20">
        <v>6400</v>
      </c>
      <c r="K70" s="20">
        <v>8500</v>
      </c>
      <c r="L70" s="20">
        <v>5300</v>
      </c>
      <c r="M70" s="20">
        <v>5300</v>
      </c>
      <c r="N70" s="20">
        <v>6400</v>
      </c>
      <c r="O70" s="20">
        <v>0.15</v>
      </c>
      <c r="P70" s="20">
        <v>0</v>
      </c>
    </row>
    <row r="71" spans="1:16">
      <c r="A71" s="2">
        <v>69</v>
      </c>
      <c r="B71" s="20">
        <v>494</v>
      </c>
      <c r="C71" s="20" t="s">
        <v>17</v>
      </c>
      <c r="D71" s="20">
        <v>6400</v>
      </c>
      <c r="E71" s="20">
        <v>7105</v>
      </c>
      <c r="F71" s="20">
        <v>16800</v>
      </c>
      <c r="G71" s="20">
        <v>1400</v>
      </c>
      <c r="H71" s="20">
        <v>11200</v>
      </c>
      <c r="I71" s="20">
        <v>9300</v>
      </c>
      <c r="J71" s="20">
        <v>11200</v>
      </c>
      <c r="K71" s="20">
        <v>14900</v>
      </c>
      <c r="L71" s="20">
        <v>9300</v>
      </c>
      <c r="M71" s="20">
        <v>9300</v>
      </c>
      <c r="N71" s="20">
        <v>11200</v>
      </c>
      <c r="O71" s="20">
        <v>0.2</v>
      </c>
      <c r="P71" s="20">
        <v>3200</v>
      </c>
    </row>
    <row r="72" spans="1:16">
      <c r="A72" s="2">
        <v>70</v>
      </c>
      <c r="B72" s="20">
        <v>494</v>
      </c>
      <c r="C72" s="20" t="s">
        <v>18</v>
      </c>
      <c r="D72" s="20">
        <v>12800</v>
      </c>
      <c r="E72" s="20">
        <v>14210</v>
      </c>
      <c r="F72" s="20">
        <v>25650</v>
      </c>
      <c r="G72" s="20">
        <v>2150</v>
      </c>
      <c r="H72" s="20">
        <v>17100</v>
      </c>
      <c r="I72" s="20">
        <v>14150</v>
      </c>
      <c r="J72" s="20">
        <v>17100</v>
      </c>
      <c r="K72" s="20">
        <v>22700</v>
      </c>
      <c r="L72" s="20">
        <v>14150</v>
      </c>
      <c r="M72" s="20">
        <v>14150</v>
      </c>
      <c r="N72" s="20">
        <v>17100</v>
      </c>
      <c r="O72" s="20">
        <v>0.25</v>
      </c>
      <c r="P72" s="20">
        <v>9600</v>
      </c>
    </row>
    <row r="73" spans="1:16">
      <c r="A73" s="2">
        <v>71</v>
      </c>
      <c r="B73" s="20">
        <v>494</v>
      </c>
      <c r="C73" s="20" t="s">
        <v>19</v>
      </c>
      <c r="D73" s="20">
        <v>25600</v>
      </c>
      <c r="E73" s="20">
        <v>28416</v>
      </c>
      <c r="F73" s="20">
        <v>32100</v>
      </c>
      <c r="G73" s="20">
        <v>2700</v>
      </c>
      <c r="H73" s="20">
        <v>21400</v>
      </c>
      <c r="I73" s="20">
        <v>17700</v>
      </c>
      <c r="J73" s="20">
        <v>21400</v>
      </c>
      <c r="K73" s="20">
        <v>28400</v>
      </c>
      <c r="L73" s="20">
        <v>17700</v>
      </c>
      <c r="M73" s="20">
        <v>17700</v>
      </c>
      <c r="N73" s="20">
        <v>21400</v>
      </c>
      <c r="O73" s="20">
        <v>0.3</v>
      </c>
      <c r="P73" s="20">
        <v>22400</v>
      </c>
    </row>
    <row r="74" spans="1:16">
      <c r="A74" s="2">
        <v>72</v>
      </c>
      <c r="B74" s="20">
        <v>544</v>
      </c>
      <c r="C74" s="20" t="s">
        <v>16</v>
      </c>
      <c r="D74" s="20">
        <v>3300</v>
      </c>
      <c r="E74" s="20">
        <v>3663</v>
      </c>
      <c r="F74" s="20">
        <v>9900</v>
      </c>
      <c r="G74" s="20">
        <v>825</v>
      </c>
      <c r="H74" s="20">
        <v>6600</v>
      </c>
      <c r="I74" s="20">
        <v>5500</v>
      </c>
      <c r="J74" s="20">
        <v>6600</v>
      </c>
      <c r="K74" s="20">
        <v>8800</v>
      </c>
      <c r="L74" s="20">
        <v>5500</v>
      </c>
      <c r="M74" s="20">
        <v>5500</v>
      </c>
      <c r="N74" s="20">
        <v>6600</v>
      </c>
      <c r="O74" s="20">
        <v>0.15</v>
      </c>
      <c r="P74" s="20">
        <v>0</v>
      </c>
    </row>
    <row r="75" spans="1:16">
      <c r="A75" s="2">
        <v>73</v>
      </c>
      <c r="B75" s="20">
        <v>544</v>
      </c>
      <c r="C75" s="20" t="s">
        <v>17</v>
      </c>
      <c r="D75" s="20">
        <v>6600</v>
      </c>
      <c r="E75" s="20">
        <v>7326</v>
      </c>
      <c r="F75" s="20">
        <v>17350</v>
      </c>
      <c r="G75" s="20">
        <v>1450</v>
      </c>
      <c r="H75" s="20">
        <v>11550</v>
      </c>
      <c r="I75" s="20">
        <v>9650</v>
      </c>
      <c r="J75" s="20">
        <v>11550</v>
      </c>
      <c r="K75" s="20">
        <v>15400</v>
      </c>
      <c r="L75" s="20">
        <v>9650</v>
      </c>
      <c r="M75" s="20">
        <v>9650</v>
      </c>
      <c r="N75" s="20">
        <v>11550</v>
      </c>
      <c r="O75" s="20">
        <v>0.2</v>
      </c>
      <c r="P75" s="20">
        <v>3300</v>
      </c>
    </row>
    <row r="76" spans="1:16">
      <c r="A76" s="2">
        <v>74</v>
      </c>
      <c r="B76" s="20">
        <v>544</v>
      </c>
      <c r="C76" s="20" t="s">
        <v>18</v>
      </c>
      <c r="D76" s="20">
        <v>13200</v>
      </c>
      <c r="E76" s="20">
        <v>14654</v>
      </c>
      <c r="F76" s="20">
        <v>26450</v>
      </c>
      <c r="G76" s="20">
        <v>2200</v>
      </c>
      <c r="H76" s="20">
        <v>17600</v>
      </c>
      <c r="I76" s="20">
        <v>14700</v>
      </c>
      <c r="J76" s="20">
        <v>17600</v>
      </c>
      <c r="K76" s="20">
        <v>23500</v>
      </c>
      <c r="L76" s="20">
        <v>14700</v>
      </c>
      <c r="M76" s="20">
        <v>14700</v>
      </c>
      <c r="N76" s="20">
        <v>17600</v>
      </c>
      <c r="O76" s="20">
        <v>0.25</v>
      </c>
      <c r="P76" s="20">
        <v>9900</v>
      </c>
    </row>
    <row r="77" spans="1:16">
      <c r="A77" s="2">
        <v>75</v>
      </c>
      <c r="B77" s="20">
        <v>544</v>
      </c>
      <c r="C77" s="20" t="s">
        <v>19</v>
      </c>
      <c r="D77" s="20">
        <v>26400</v>
      </c>
      <c r="E77" s="20">
        <v>29304</v>
      </c>
      <c r="F77" s="20">
        <v>33100</v>
      </c>
      <c r="G77" s="20">
        <v>2800</v>
      </c>
      <c r="H77" s="20">
        <v>22000</v>
      </c>
      <c r="I77" s="20">
        <v>18400</v>
      </c>
      <c r="J77" s="20">
        <v>22000</v>
      </c>
      <c r="K77" s="20">
        <v>29400</v>
      </c>
      <c r="L77" s="20">
        <v>18400</v>
      </c>
      <c r="M77" s="20">
        <v>18400</v>
      </c>
      <c r="N77" s="20">
        <v>22000</v>
      </c>
      <c r="O77" s="20">
        <v>0.3</v>
      </c>
      <c r="P77" s="20">
        <v>23100</v>
      </c>
    </row>
    <row r="78" spans="1:16">
      <c r="A78" s="2">
        <v>76</v>
      </c>
      <c r="B78" s="20">
        <v>594</v>
      </c>
      <c r="C78" s="20" t="s">
        <v>16</v>
      </c>
      <c r="D78" s="20">
        <v>3400</v>
      </c>
      <c r="E78" s="20">
        <v>3775</v>
      </c>
      <c r="F78" s="20">
        <v>10200</v>
      </c>
      <c r="G78" s="20">
        <v>850</v>
      </c>
      <c r="H78" s="20">
        <v>6800</v>
      </c>
      <c r="I78" s="20">
        <v>5700</v>
      </c>
      <c r="J78" s="20">
        <v>6800</v>
      </c>
      <c r="K78" s="20">
        <v>9100</v>
      </c>
      <c r="L78" s="20">
        <v>5700</v>
      </c>
      <c r="M78" s="20">
        <v>5700</v>
      </c>
      <c r="N78" s="20">
        <v>6800</v>
      </c>
      <c r="O78" s="20">
        <v>0.15</v>
      </c>
      <c r="P78" s="20">
        <v>0</v>
      </c>
    </row>
    <row r="79" spans="1:16">
      <c r="A79" s="2">
        <v>77</v>
      </c>
      <c r="B79" s="20">
        <v>594</v>
      </c>
      <c r="C79" s="20" t="s">
        <v>17</v>
      </c>
      <c r="D79" s="20">
        <v>6800</v>
      </c>
      <c r="E79" s="20">
        <v>7549</v>
      </c>
      <c r="F79" s="20">
        <v>17850</v>
      </c>
      <c r="G79" s="20">
        <v>1500</v>
      </c>
      <c r="H79" s="20">
        <v>11900</v>
      </c>
      <c r="I79" s="20">
        <v>10000</v>
      </c>
      <c r="J79" s="20">
        <v>11900</v>
      </c>
      <c r="K79" s="20">
        <v>15950</v>
      </c>
      <c r="L79" s="20">
        <v>10000</v>
      </c>
      <c r="M79" s="20">
        <v>10000</v>
      </c>
      <c r="N79" s="20">
        <v>11900</v>
      </c>
      <c r="O79" s="20">
        <v>0.2</v>
      </c>
      <c r="P79" s="20">
        <v>3400</v>
      </c>
    </row>
    <row r="80" spans="1:16">
      <c r="A80" s="2">
        <v>78</v>
      </c>
      <c r="B80" s="20">
        <v>594</v>
      </c>
      <c r="C80" s="20" t="s">
        <v>18</v>
      </c>
      <c r="D80" s="20">
        <v>13600</v>
      </c>
      <c r="E80" s="20">
        <v>15098</v>
      </c>
      <c r="F80" s="20">
        <v>27250</v>
      </c>
      <c r="G80" s="20">
        <v>2250</v>
      </c>
      <c r="H80" s="20">
        <v>18150</v>
      </c>
      <c r="I80" s="20">
        <v>15200</v>
      </c>
      <c r="J80" s="20">
        <v>18150</v>
      </c>
      <c r="K80" s="20">
        <v>24300</v>
      </c>
      <c r="L80" s="20">
        <v>15200</v>
      </c>
      <c r="M80" s="20">
        <v>15200</v>
      </c>
      <c r="N80" s="20">
        <v>18150</v>
      </c>
      <c r="O80" s="20">
        <v>0.25</v>
      </c>
      <c r="P80" s="20">
        <v>10200</v>
      </c>
    </row>
    <row r="81" spans="1:16">
      <c r="A81" s="2">
        <v>79</v>
      </c>
      <c r="B81" s="20">
        <v>594</v>
      </c>
      <c r="C81" s="20" t="s">
        <v>19</v>
      </c>
      <c r="D81" s="20">
        <v>27200</v>
      </c>
      <c r="E81" s="20">
        <v>30192</v>
      </c>
      <c r="F81" s="20">
        <v>34100</v>
      </c>
      <c r="G81" s="20">
        <v>2800</v>
      </c>
      <c r="H81" s="20">
        <v>22700</v>
      </c>
      <c r="I81" s="20">
        <v>19000</v>
      </c>
      <c r="J81" s="20">
        <v>22700</v>
      </c>
      <c r="K81" s="20">
        <v>30400</v>
      </c>
      <c r="L81" s="20">
        <v>19000</v>
      </c>
      <c r="M81" s="20">
        <v>19000</v>
      </c>
      <c r="N81" s="20">
        <v>22700</v>
      </c>
      <c r="O81" s="20">
        <v>0.3</v>
      </c>
      <c r="P81" s="20">
        <v>23800</v>
      </c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1EDF-25D9-453A-9910-33745087E78C}">
  <dimension ref="A1:E25"/>
  <sheetViews>
    <sheetView workbookViewId="0">
      <selection activeCell="H25" sqref="H25:H26"/>
    </sheetView>
  </sheetViews>
  <sheetFormatPr defaultRowHeight="16.5"/>
  <cols>
    <col min="1" max="1" width="6.375" style="19" bestFit="1" customWidth="1"/>
    <col min="2" max="2" width="11.875" style="19" bestFit="1" customWidth="1"/>
    <col min="3" max="16384" width="9" style="19"/>
  </cols>
  <sheetData>
    <row r="1" spans="1:5" s="22" customFormat="1">
      <c r="A1" s="28" t="s">
        <v>302</v>
      </c>
      <c r="B1" s="28" t="s">
        <v>0</v>
      </c>
      <c r="C1" s="22" t="s">
        <v>303</v>
      </c>
      <c r="D1" s="22" t="s">
        <v>304</v>
      </c>
      <c r="E1" s="22" t="s">
        <v>305</v>
      </c>
    </row>
    <row r="2" spans="1:5">
      <c r="A2" s="19">
        <v>1</v>
      </c>
      <c r="B2" s="19">
        <v>18</v>
      </c>
      <c r="D2" s="19">
        <f t="shared" ref="D2:D25" si="0">MATCH(B2,farm_k,1)</f>
        <v>3</v>
      </c>
      <c r="E2" s="19">
        <f>D2-A2</f>
        <v>2</v>
      </c>
    </row>
    <row r="3" spans="1:5">
      <c r="A3" s="19">
        <v>2</v>
      </c>
      <c r="B3" s="19">
        <v>36</v>
      </c>
      <c r="C3" s="19">
        <f>B3-B2</f>
        <v>18</v>
      </c>
      <c r="D3" s="19">
        <f t="shared" si="0"/>
        <v>4</v>
      </c>
      <c r="E3" s="19">
        <f t="shared" ref="E3:E25" si="1">D3-A3</f>
        <v>2</v>
      </c>
    </row>
    <row r="4" spans="1:5">
      <c r="A4" s="19">
        <v>3</v>
      </c>
      <c r="B4" s="19">
        <v>56</v>
      </c>
      <c r="C4" s="19">
        <f t="shared" ref="C4:C25" si="2">B4-B3</f>
        <v>20</v>
      </c>
      <c r="D4" s="19">
        <f t="shared" si="0"/>
        <v>5</v>
      </c>
      <c r="E4" s="19">
        <f t="shared" si="1"/>
        <v>2</v>
      </c>
    </row>
    <row r="5" spans="1:5">
      <c r="A5" s="19">
        <v>4</v>
      </c>
      <c r="B5" s="19">
        <v>76</v>
      </c>
      <c r="C5" s="19">
        <f t="shared" si="2"/>
        <v>20</v>
      </c>
      <c r="D5" s="19">
        <f t="shared" si="0"/>
        <v>6</v>
      </c>
      <c r="E5" s="19">
        <f t="shared" si="1"/>
        <v>2</v>
      </c>
    </row>
    <row r="6" spans="1:5">
      <c r="A6" s="19">
        <v>5</v>
      </c>
      <c r="B6" s="19">
        <v>96</v>
      </c>
      <c r="C6" s="19">
        <f t="shared" si="2"/>
        <v>20</v>
      </c>
      <c r="D6" s="19">
        <f t="shared" si="0"/>
        <v>7</v>
      </c>
      <c r="E6" s="19">
        <f t="shared" si="1"/>
        <v>2</v>
      </c>
    </row>
    <row r="7" spans="1:5">
      <c r="A7" s="19">
        <v>6</v>
      </c>
      <c r="B7" s="19">
        <v>116</v>
      </c>
      <c r="C7" s="19">
        <f t="shared" si="2"/>
        <v>20</v>
      </c>
      <c r="D7" s="19">
        <f t="shared" si="0"/>
        <v>8</v>
      </c>
      <c r="E7" s="19">
        <f t="shared" si="1"/>
        <v>2</v>
      </c>
    </row>
    <row r="8" spans="1:5">
      <c r="A8" s="19">
        <v>7</v>
      </c>
      <c r="B8" s="19">
        <v>136</v>
      </c>
      <c r="C8" s="19">
        <f t="shared" si="2"/>
        <v>20</v>
      </c>
      <c r="D8" s="19">
        <f t="shared" si="0"/>
        <v>9</v>
      </c>
      <c r="E8" s="19">
        <f t="shared" si="1"/>
        <v>2</v>
      </c>
    </row>
    <row r="9" spans="1:5">
      <c r="A9" s="19">
        <v>8</v>
      </c>
      <c r="B9" s="19">
        <v>156</v>
      </c>
      <c r="C9" s="19">
        <f t="shared" si="2"/>
        <v>20</v>
      </c>
      <c r="D9" s="19">
        <f t="shared" si="0"/>
        <v>10</v>
      </c>
      <c r="E9" s="19">
        <f t="shared" si="1"/>
        <v>2</v>
      </c>
    </row>
    <row r="10" spans="1:5">
      <c r="A10" s="19">
        <v>9</v>
      </c>
      <c r="B10" s="19">
        <v>176</v>
      </c>
      <c r="C10" s="19">
        <f t="shared" si="2"/>
        <v>20</v>
      </c>
      <c r="D10" s="19">
        <f t="shared" si="0"/>
        <v>11</v>
      </c>
      <c r="E10" s="19">
        <f t="shared" si="1"/>
        <v>2</v>
      </c>
    </row>
    <row r="11" spans="1:5">
      <c r="A11" s="19">
        <v>10</v>
      </c>
      <c r="B11" s="19">
        <v>196</v>
      </c>
      <c r="C11" s="19">
        <f t="shared" si="2"/>
        <v>20</v>
      </c>
      <c r="D11" s="19">
        <f t="shared" si="0"/>
        <v>12</v>
      </c>
      <c r="E11" s="19">
        <f t="shared" si="1"/>
        <v>2</v>
      </c>
    </row>
    <row r="12" spans="1:5">
      <c r="A12" s="19">
        <v>11</v>
      </c>
      <c r="B12" s="19">
        <v>216</v>
      </c>
      <c r="C12" s="19">
        <f t="shared" si="2"/>
        <v>20</v>
      </c>
      <c r="D12" s="19">
        <f t="shared" si="0"/>
        <v>13</v>
      </c>
      <c r="E12" s="19">
        <f t="shared" si="1"/>
        <v>2</v>
      </c>
    </row>
    <row r="13" spans="1:5">
      <c r="A13" s="19">
        <v>12</v>
      </c>
      <c r="B13" s="19">
        <v>236</v>
      </c>
      <c r="C13" s="19">
        <f t="shared" si="2"/>
        <v>20</v>
      </c>
      <c r="D13" s="19">
        <f t="shared" si="0"/>
        <v>14</v>
      </c>
      <c r="E13" s="19">
        <f t="shared" si="1"/>
        <v>2</v>
      </c>
    </row>
    <row r="14" spans="1:5">
      <c r="A14" s="19">
        <v>13</v>
      </c>
      <c r="B14" s="19">
        <v>258</v>
      </c>
      <c r="C14" s="19">
        <f t="shared" si="2"/>
        <v>22</v>
      </c>
      <c r="D14" s="19">
        <f t="shared" si="0"/>
        <v>15</v>
      </c>
      <c r="E14" s="19">
        <f t="shared" si="1"/>
        <v>2</v>
      </c>
    </row>
    <row r="15" spans="1:5">
      <c r="A15" s="19">
        <v>14</v>
      </c>
      <c r="B15" s="19">
        <v>283</v>
      </c>
      <c r="C15" s="19">
        <f t="shared" si="2"/>
        <v>25</v>
      </c>
      <c r="D15" s="19">
        <f t="shared" si="0"/>
        <v>16</v>
      </c>
      <c r="E15" s="19">
        <f t="shared" si="1"/>
        <v>2</v>
      </c>
    </row>
    <row r="16" spans="1:5">
      <c r="A16" s="19">
        <v>15</v>
      </c>
      <c r="B16" s="19">
        <v>308</v>
      </c>
      <c r="C16" s="19">
        <f t="shared" si="2"/>
        <v>25</v>
      </c>
      <c r="D16" s="19">
        <f t="shared" si="0"/>
        <v>17</v>
      </c>
      <c r="E16" s="19">
        <f t="shared" si="1"/>
        <v>2</v>
      </c>
    </row>
    <row r="17" spans="1:5">
      <c r="A17" s="19">
        <v>16</v>
      </c>
      <c r="B17" s="19">
        <v>331</v>
      </c>
      <c r="C17" s="19">
        <f t="shared" si="2"/>
        <v>23</v>
      </c>
      <c r="D17" s="19">
        <f t="shared" si="0"/>
        <v>18</v>
      </c>
      <c r="E17" s="19">
        <f t="shared" si="1"/>
        <v>2</v>
      </c>
    </row>
    <row r="18" spans="1:5">
      <c r="A18" s="19">
        <v>17</v>
      </c>
      <c r="B18" s="19">
        <v>353</v>
      </c>
      <c r="C18" s="19">
        <f t="shared" si="2"/>
        <v>22</v>
      </c>
      <c r="D18" s="19">
        <f t="shared" si="0"/>
        <v>19</v>
      </c>
      <c r="E18" s="19">
        <f t="shared" si="1"/>
        <v>2</v>
      </c>
    </row>
    <row r="19" spans="1:5">
      <c r="A19" s="19">
        <v>18</v>
      </c>
      <c r="B19" s="19">
        <v>378</v>
      </c>
      <c r="C19" s="19">
        <f t="shared" si="2"/>
        <v>25</v>
      </c>
      <c r="D19" s="19">
        <f t="shared" si="0"/>
        <v>20</v>
      </c>
      <c r="E19" s="19">
        <f t="shared" si="1"/>
        <v>2</v>
      </c>
    </row>
    <row r="20" spans="1:5">
      <c r="A20" s="19">
        <v>19</v>
      </c>
      <c r="B20" s="19">
        <v>403</v>
      </c>
      <c r="C20" s="19">
        <f t="shared" si="2"/>
        <v>25</v>
      </c>
      <c r="D20" s="19">
        <f t="shared" si="0"/>
        <v>21</v>
      </c>
      <c r="E20" s="19">
        <f t="shared" si="1"/>
        <v>2</v>
      </c>
    </row>
    <row r="21" spans="1:5">
      <c r="A21" s="19">
        <v>20</v>
      </c>
      <c r="B21" s="19">
        <v>428</v>
      </c>
      <c r="C21" s="19">
        <f t="shared" si="2"/>
        <v>25</v>
      </c>
      <c r="D21" s="19">
        <f t="shared" si="0"/>
        <v>22</v>
      </c>
      <c r="E21" s="19">
        <f t="shared" si="1"/>
        <v>2</v>
      </c>
    </row>
    <row r="22" spans="1:5">
      <c r="A22" s="19">
        <v>21</v>
      </c>
      <c r="B22" s="19">
        <v>453</v>
      </c>
      <c r="C22" s="19">
        <f t="shared" si="2"/>
        <v>25</v>
      </c>
      <c r="D22" s="19">
        <f t="shared" si="0"/>
        <v>23</v>
      </c>
      <c r="E22" s="19">
        <f t="shared" si="1"/>
        <v>2</v>
      </c>
    </row>
    <row r="23" spans="1:5">
      <c r="A23" s="19">
        <v>22</v>
      </c>
      <c r="B23" s="19">
        <v>478</v>
      </c>
      <c r="C23" s="19">
        <f t="shared" si="2"/>
        <v>25</v>
      </c>
      <c r="D23" s="19">
        <f t="shared" si="0"/>
        <v>24</v>
      </c>
      <c r="E23" s="19">
        <f t="shared" si="1"/>
        <v>2</v>
      </c>
    </row>
    <row r="24" spans="1:5">
      <c r="A24" s="19">
        <v>23</v>
      </c>
      <c r="B24" s="19">
        <v>503</v>
      </c>
      <c r="C24" s="19">
        <f t="shared" si="2"/>
        <v>25</v>
      </c>
      <c r="D24" s="19">
        <f t="shared" si="0"/>
        <v>25</v>
      </c>
      <c r="E24" s="19">
        <f t="shared" si="1"/>
        <v>2</v>
      </c>
    </row>
    <row r="25" spans="1:5">
      <c r="A25" s="19">
        <v>24</v>
      </c>
      <c r="B25" s="19">
        <v>528</v>
      </c>
      <c r="C25" s="19">
        <f t="shared" si="2"/>
        <v>25</v>
      </c>
      <c r="D25" s="19">
        <f t="shared" si="0"/>
        <v>26</v>
      </c>
      <c r="E25" s="19">
        <f t="shared" si="1"/>
        <v>2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37"/>
  <sheetViews>
    <sheetView workbookViewId="0">
      <selection activeCell="H48" sqref="H48"/>
    </sheetView>
  </sheetViews>
  <sheetFormatPr defaultRowHeight="16.5"/>
  <cols>
    <col min="1" max="1" width="6.375" style="19" bestFit="1" customWidth="1"/>
    <col min="2" max="2" width="11.875" style="19" bestFit="1" customWidth="1"/>
    <col min="3" max="3" width="7.125" style="19" bestFit="1" customWidth="1"/>
    <col min="4" max="4" width="12.25" style="19" bestFit="1" customWidth="1"/>
    <col min="5" max="5" width="17.75" style="19" bestFit="1" customWidth="1"/>
    <col min="6" max="6" width="18.875" style="19" bestFit="1" customWidth="1"/>
    <col min="7" max="7" width="19.5" style="19" bestFit="1" customWidth="1"/>
    <col min="8" max="8" width="20.375" style="19" bestFit="1" customWidth="1"/>
    <col min="9" max="10" width="9" style="19"/>
    <col min="11" max="11" width="13.625" style="19" bestFit="1" customWidth="1"/>
    <col min="12" max="12" width="9" style="19"/>
    <col min="13" max="13" width="12.875" style="19" bestFit="1" customWidth="1"/>
    <col min="14" max="16384" width="9" style="19"/>
  </cols>
  <sheetData>
    <row r="1" spans="1:15" s="22" customFormat="1">
      <c r="A1" s="29" t="s">
        <v>2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26</v>
      </c>
      <c r="I1" s="22" t="s">
        <v>256</v>
      </c>
      <c r="K1" s="22" t="s">
        <v>258</v>
      </c>
      <c r="L1" s="22">
        <v>17</v>
      </c>
      <c r="M1" s="22">
        <v>36</v>
      </c>
      <c r="N1" s="22">
        <v>142</v>
      </c>
      <c r="O1" s="22">
        <v>453</v>
      </c>
    </row>
    <row r="2" spans="1:15">
      <c r="A2" s="19">
        <v>1</v>
      </c>
      <c r="B2" s="19">
        <v>0</v>
      </c>
      <c r="C2" s="19">
        <v>20</v>
      </c>
      <c r="D2" s="19" t="s">
        <v>27</v>
      </c>
      <c r="E2" s="19">
        <v>25</v>
      </c>
      <c r="I2" s="19">
        <f>C2/SUMIF($A$2:$A$25,A2,$C$2:$C$25)</f>
        <v>0.02</v>
      </c>
      <c r="K2" s="22" t="s">
        <v>260</v>
      </c>
      <c r="L2" s="19">
        <f>E2*1000</f>
        <v>25000</v>
      </c>
      <c r="M2" s="19">
        <v>45000</v>
      </c>
      <c r="N2" s="19">
        <v>55000</v>
      </c>
      <c r="O2" s="19">
        <v>80000</v>
      </c>
    </row>
    <row r="3" spans="1:15">
      <c r="A3" s="19">
        <v>1</v>
      </c>
      <c r="B3" s="19">
        <v>1</v>
      </c>
      <c r="C3" s="19">
        <v>140</v>
      </c>
      <c r="D3" s="19" t="s">
        <v>27</v>
      </c>
      <c r="F3" s="19">
        <v>2</v>
      </c>
      <c r="I3" s="19">
        <f t="shared" ref="I3:I9" si="0">C3/SUMIF($A$2:$A$25,A3,$C$2:$C$25)</f>
        <v>0.14000000000000001</v>
      </c>
      <c r="K3" s="44" t="s">
        <v>262</v>
      </c>
      <c r="L3" s="45">
        <f>F3</f>
        <v>2</v>
      </c>
      <c r="M3" s="45">
        <f>$L3</f>
        <v>2</v>
      </c>
      <c r="N3" s="45">
        <f t="shared" ref="N3:O3" si="1">$L3</f>
        <v>2</v>
      </c>
      <c r="O3" s="45">
        <f t="shared" si="1"/>
        <v>2</v>
      </c>
    </row>
    <row r="4" spans="1:15">
      <c r="A4" s="19">
        <v>1</v>
      </c>
      <c r="B4" s="19">
        <v>2</v>
      </c>
      <c r="C4" s="19">
        <v>140</v>
      </c>
      <c r="D4" s="19" t="s">
        <v>27</v>
      </c>
      <c r="E4" s="19">
        <v>5</v>
      </c>
      <c r="I4" s="19">
        <f t="shared" si="0"/>
        <v>0.14000000000000001</v>
      </c>
      <c r="K4" s="22" t="s">
        <v>260</v>
      </c>
      <c r="L4" s="19">
        <f>E4*1000</f>
        <v>5000</v>
      </c>
      <c r="M4" s="19">
        <v>9000</v>
      </c>
      <c r="N4" s="19">
        <v>11000</v>
      </c>
      <c r="O4" s="19">
        <v>16000</v>
      </c>
    </row>
    <row r="5" spans="1:15">
      <c r="A5" s="19">
        <v>1</v>
      </c>
      <c r="B5" s="19">
        <v>3</v>
      </c>
      <c r="C5" s="19">
        <v>140</v>
      </c>
      <c r="D5" s="19" t="s">
        <v>27</v>
      </c>
      <c r="G5" s="19">
        <v>3</v>
      </c>
      <c r="I5" s="19">
        <f t="shared" si="0"/>
        <v>0.14000000000000001</v>
      </c>
      <c r="K5" s="44" t="s">
        <v>264</v>
      </c>
      <c r="L5" s="45">
        <f>G5</f>
        <v>3</v>
      </c>
      <c r="M5" s="45">
        <f t="shared" ref="M5:O7" si="2">$L5</f>
        <v>3</v>
      </c>
      <c r="N5" s="45">
        <f t="shared" si="2"/>
        <v>3</v>
      </c>
      <c r="O5" s="45">
        <f t="shared" si="2"/>
        <v>3</v>
      </c>
    </row>
    <row r="6" spans="1:15">
      <c r="A6" s="19">
        <v>1</v>
      </c>
      <c r="B6" s="19">
        <v>4</v>
      </c>
      <c r="C6" s="19">
        <v>140</v>
      </c>
      <c r="D6" s="19" t="s">
        <v>27</v>
      </c>
      <c r="H6" s="19">
        <v>86400000</v>
      </c>
      <c r="I6" s="19">
        <f t="shared" si="0"/>
        <v>0.14000000000000001</v>
      </c>
      <c r="K6" s="44" t="s">
        <v>266</v>
      </c>
      <c r="L6" s="45">
        <f>H6/3600/1000</f>
        <v>24</v>
      </c>
      <c r="M6" s="45">
        <f t="shared" si="2"/>
        <v>24</v>
      </c>
      <c r="N6" s="45">
        <f t="shared" si="2"/>
        <v>24</v>
      </c>
      <c r="O6" s="45">
        <f t="shared" si="2"/>
        <v>24</v>
      </c>
    </row>
    <row r="7" spans="1:15">
      <c r="A7" s="19">
        <v>1</v>
      </c>
      <c r="B7" s="19">
        <v>5</v>
      </c>
      <c r="C7" s="19">
        <v>140</v>
      </c>
      <c r="D7" s="19" t="s">
        <v>27</v>
      </c>
      <c r="F7" s="19">
        <v>3</v>
      </c>
      <c r="I7" s="19">
        <f t="shared" si="0"/>
        <v>0.14000000000000001</v>
      </c>
      <c r="K7" s="44" t="s">
        <v>262</v>
      </c>
      <c r="L7" s="45">
        <f>F7</f>
        <v>3</v>
      </c>
      <c r="M7" s="45">
        <f t="shared" si="2"/>
        <v>3</v>
      </c>
      <c r="N7" s="45">
        <f t="shared" si="2"/>
        <v>3</v>
      </c>
      <c r="O7" s="45">
        <f t="shared" si="2"/>
        <v>3</v>
      </c>
    </row>
    <row r="8" spans="1:15">
      <c r="A8" s="19">
        <v>1</v>
      </c>
      <c r="B8" s="19">
        <v>6</v>
      </c>
      <c r="C8" s="19">
        <v>140</v>
      </c>
      <c r="D8" s="19" t="s">
        <v>27</v>
      </c>
      <c r="E8" s="19">
        <v>2</v>
      </c>
      <c r="I8" s="19">
        <f t="shared" si="0"/>
        <v>0.14000000000000001</v>
      </c>
      <c r="K8" s="22" t="s">
        <v>260</v>
      </c>
      <c r="L8" s="19">
        <f>E8*1000</f>
        <v>2000</v>
      </c>
      <c r="M8" s="19">
        <v>4000</v>
      </c>
      <c r="N8" s="19">
        <v>5000</v>
      </c>
      <c r="O8" s="19">
        <v>7000</v>
      </c>
    </row>
    <row r="9" spans="1:15">
      <c r="A9" s="19">
        <v>1</v>
      </c>
      <c r="B9" s="19">
        <v>7</v>
      </c>
      <c r="C9" s="19">
        <v>140</v>
      </c>
      <c r="D9" s="19" t="s">
        <v>27</v>
      </c>
      <c r="G9" s="19">
        <v>5</v>
      </c>
      <c r="I9" s="19">
        <f t="shared" si="0"/>
        <v>0.14000000000000001</v>
      </c>
      <c r="K9" s="44" t="s">
        <v>264</v>
      </c>
      <c r="L9" s="45">
        <f>G9</f>
        <v>5</v>
      </c>
      <c r="M9" s="45">
        <f>$L9</f>
        <v>5</v>
      </c>
      <c r="N9" s="45">
        <f t="shared" ref="N9:O9" si="3">$L9</f>
        <v>5</v>
      </c>
      <c r="O9" s="45">
        <f t="shared" si="3"/>
        <v>5</v>
      </c>
    </row>
    <row r="10" spans="1:15">
      <c r="A10" s="19">
        <v>2</v>
      </c>
      <c r="B10" s="19">
        <v>0</v>
      </c>
      <c r="C10" s="19">
        <v>20</v>
      </c>
      <c r="D10" s="19" t="s">
        <v>27</v>
      </c>
      <c r="E10" s="19">
        <v>25</v>
      </c>
    </row>
    <row r="11" spans="1:15">
      <c r="A11" s="19">
        <v>2</v>
      </c>
      <c r="B11" s="19">
        <v>1</v>
      </c>
      <c r="C11" s="19">
        <v>140</v>
      </c>
      <c r="D11" s="19" t="s">
        <v>27</v>
      </c>
      <c r="F11" s="19">
        <v>2</v>
      </c>
    </row>
    <row r="12" spans="1:15">
      <c r="A12" s="19">
        <v>2</v>
      </c>
      <c r="B12" s="19">
        <v>2</v>
      </c>
      <c r="C12" s="19">
        <v>140</v>
      </c>
      <c r="D12" s="19" t="s">
        <v>27</v>
      </c>
      <c r="E12" s="19">
        <v>5</v>
      </c>
      <c r="K12" s="22" t="s">
        <v>298</v>
      </c>
    </row>
    <row r="13" spans="1:15">
      <c r="A13" s="19">
        <v>2</v>
      </c>
      <c r="B13" s="19">
        <v>3</v>
      </c>
      <c r="C13" s="19">
        <v>140</v>
      </c>
      <c r="D13" s="19" t="s">
        <v>27</v>
      </c>
      <c r="G13" s="19">
        <v>3</v>
      </c>
      <c r="K13" s="22" t="s">
        <v>264</v>
      </c>
      <c r="L13" s="19">
        <f>INDEX(levelCosts_1_v,MATCH(L$1,levelCosts_k,1),1)</f>
        <v>1000</v>
      </c>
      <c r="M13" s="19">
        <f>INDEX(levelCosts_1_v,MATCH(M$1,levelCosts_k,1),1)</f>
        <v>1800</v>
      </c>
      <c r="N13" s="19">
        <f>INDEX(levelCosts_1_v,MATCH(N$1,levelCosts_k,1),1)</f>
        <v>2200</v>
      </c>
      <c r="O13" s="19">
        <f>INDEX(levelCosts_1_v,MATCH(O$1,levelCosts_k,1),1)</f>
        <v>3100</v>
      </c>
    </row>
    <row r="14" spans="1:15">
      <c r="A14" s="19">
        <v>2</v>
      </c>
      <c r="B14" s="19">
        <v>4</v>
      </c>
      <c r="C14" s="19">
        <v>140</v>
      </c>
      <c r="D14" s="19" t="s">
        <v>27</v>
      </c>
      <c r="H14" s="19">
        <v>86400000</v>
      </c>
      <c r="K14" s="22" t="s">
        <v>257</v>
      </c>
      <c r="L14" s="19">
        <f>INDEX(levelCosts_1_v,MATCH(L$1,levelCosts_k,1),2)</f>
        <v>1110</v>
      </c>
      <c r="M14" s="19">
        <f>INDEX(levelCosts_1_v,MATCH(M$1,levelCosts_k,1),2)</f>
        <v>2100</v>
      </c>
      <c r="N14" s="19">
        <f>INDEX(levelCosts_1_v,MATCH(N$1,levelCosts_k,1),2)</f>
        <v>2442</v>
      </c>
      <c r="O14" s="19">
        <f>INDEX(levelCosts_1_v,MATCH(O$1,levelCosts_k,1),2)</f>
        <v>3442</v>
      </c>
    </row>
    <row r="15" spans="1:15">
      <c r="A15" s="19">
        <v>2</v>
      </c>
      <c r="B15" s="19">
        <v>5</v>
      </c>
      <c r="C15" s="19">
        <v>140</v>
      </c>
      <c r="D15" s="19" t="s">
        <v>27</v>
      </c>
      <c r="F15" s="19">
        <v>3</v>
      </c>
      <c r="K15" s="22" t="s">
        <v>294</v>
      </c>
      <c r="L15" s="19">
        <f>INDEX(farm_v,MATCH(L$1,farm_k,1))</f>
        <v>2100</v>
      </c>
      <c r="M15" s="19">
        <f>INDEX(farm_v,MATCH(M$1,farm_k,1))</f>
        <v>2150</v>
      </c>
      <c r="N15" s="19">
        <f>INDEX(farm_v,MATCH(N$1,farm_k,1))</f>
        <v>2400</v>
      </c>
      <c r="O15" s="19">
        <f>INDEX(farm_v,MATCH(O$1,farm_k,1))</f>
        <v>3100</v>
      </c>
    </row>
    <row r="16" spans="1:15">
      <c r="A16" s="19">
        <v>2</v>
      </c>
      <c r="B16" s="19">
        <v>6</v>
      </c>
      <c r="C16" s="19">
        <v>140</v>
      </c>
      <c r="D16" s="19" t="s">
        <v>27</v>
      </c>
      <c r="E16" s="19">
        <v>2</v>
      </c>
    </row>
    <row r="17" spans="1:16">
      <c r="A17" s="19">
        <v>2</v>
      </c>
      <c r="B17" s="19">
        <v>7</v>
      </c>
      <c r="C17" s="19">
        <v>140</v>
      </c>
      <c r="D17" s="19" t="s">
        <v>27</v>
      </c>
      <c r="G17" s="19">
        <v>5</v>
      </c>
      <c r="K17" s="19" t="s">
        <v>295</v>
      </c>
    </row>
    <row r="18" spans="1:16">
      <c r="A18" s="19">
        <v>3</v>
      </c>
      <c r="B18" s="19">
        <v>0</v>
      </c>
      <c r="C18" s="19">
        <v>20</v>
      </c>
      <c r="D18" s="19" t="s">
        <v>27</v>
      </c>
      <c r="E18" s="19">
        <v>25</v>
      </c>
      <c r="K18" s="22" t="s">
        <v>259</v>
      </c>
      <c r="L18" s="19">
        <f>L2</f>
        <v>25000</v>
      </c>
      <c r="M18" s="19">
        <f>M2</f>
        <v>45000</v>
      </c>
      <c r="N18" s="19">
        <f>N2</f>
        <v>55000</v>
      </c>
      <c r="O18" s="19">
        <f>O2</f>
        <v>80000</v>
      </c>
    </row>
    <row r="19" spans="1:16">
      <c r="A19" s="19">
        <v>3</v>
      </c>
      <c r="B19" s="19">
        <v>1</v>
      </c>
      <c r="C19" s="19">
        <v>140</v>
      </c>
      <c r="D19" s="19" t="s">
        <v>27</v>
      </c>
      <c r="F19" s="19">
        <v>2</v>
      </c>
      <c r="K19" s="22" t="s">
        <v>261</v>
      </c>
      <c r="L19" s="19">
        <f>L3*L14</f>
        <v>2220</v>
      </c>
      <c r="M19" s="19">
        <f>M3*M14</f>
        <v>4200</v>
      </c>
      <c r="N19" s="19">
        <f>N3*N14</f>
        <v>4884</v>
      </c>
      <c r="O19" s="19">
        <f>O3*O14</f>
        <v>6884</v>
      </c>
    </row>
    <row r="20" spans="1:16">
      <c r="A20" s="19">
        <v>3</v>
      </c>
      <c r="B20" s="19">
        <v>2</v>
      </c>
      <c r="C20" s="19">
        <v>140</v>
      </c>
      <c r="D20" s="19" t="s">
        <v>27</v>
      </c>
      <c r="E20" s="19">
        <v>5</v>
      </c>
      <c r="K20" s="22" t="s">
        <v>259</v>
      </c>
      <c r="L20" s="19">
        <f>L4</f>
        <v>5000</v>
      </c>
      <c r="M20" s="19">
        <f>M4</f>
        <v>9000</v>
      </c>
      <c r="N20" s="19">
        <f>N4</f>
        <v>11000</v>
      </c>
      <c r="O20" s="19">
        <f>O4</f>
        <v>16000</v>
      </c>
    </row>
    <row r="21" spans="1:16">
      <c r="A21" s="19">
        <v>3</v>
      </c>
      <c r="B21" s="19">
        <v>3</v>
      </c>
      <c r="C21" s="19">
        <v>140</v>
      </c>
      <c r="D21" s="19" t="s">
        <v>27</v>
      </c>
      <c r="G21" s="19">
        <v>2</v>
      </c>
      <c r="K21" s="22" t="s">
        <v>263</v>
      </c>
      <c r="L21" s="19">
        <f>L13*L5</f>
        <v>3000</v>
      </c>
      <c r="M21" s="19">
        <f>M13*M5</f>
        <v>5400</v>
      </c>
      <c r="N21" s="19">
        <f>N13*N5</f>
        <v>6600</v>
      </c>
      <c r="O21" s="19">
        <f>O13*O5</f>
        <v>9300</v>
      </c>
    </row>
    <row r="22" spans="1:16">
      <c r="A22" s="19">
        <v>3</v>
      </c>
      <c r="B22" s="19">
        <v>4</v>
      </c>
      <c r="C22" s="19">
        <v>140</v>
      </c>
      <c r="D22" s="19" t="s">
        <v>27</v>
      </c>
      <c r="H22" s="19">
        <v>86400000</v>
      </c>
      <c r="K22" s="22" t="s">
        <v>265</v>
      </c>
      <c r="L22" s="19">
        <f>L15*2</f>
        <v>4200</v>
      </c>
      <c r="M22" s="19">
        <f>M15*2</f>
        <v>4300</v>
      </c>
      <c r="N22" s="19">
        <f>N15*2</f>
        <v>4800</v>
      </c>
      <c r="O22" s="19">
        <f>O15*2</f>
        <v>6200</v>
      </c>
    </row>
    <row r="23" spans="1:16">
      <c r="A23" s="19">
        <v>3</v>
      </c>
      <c r="B23" s="19">
        <v>5</v>
      </c>
      <c r="C23" s="19">
        <v>140</v>
      </c>
      <c r="D23" s="19" t="s">
        <v>27</v>
      </c>
      <c r="F23" s="19">
        <v>3</v>
      </c>
      <c r="K23" s="22" t="s">
        <v>261</v>
      </c>
      <c r="L23" s="19">
        <f>L14*L7</f>
        <v>3330</v>
      </c>
      <c r="M23" s="19">
        <f>M14*M7</f>
        <v>6300</v>
      </c>
      <c r="N23" s="19">
        <f>N14*N7</f>
        <v>7326</v>
      </c>
      <c r="O23" s="19">
        <f>O14*O7</f>
        <v>10326</v>
      </c>
    </row>
    <row r="24" spans="1:16">
      <c r="A24" s="19">
        <v>3</v>
      </c>
      <c r="B24" s="19">
        <v>6</v>
      </c>
      <c r="C24" s="19">
        <v>140</v>
      </c>
      <c r="D24" s="19" t="s">
        <v>27</v>
      </c>
      <c r="E24" s="19">
        <v>2</v>
      </c>
      <c r="K24" s="22" t="s">
        <v>259</v>
      </c>
      <c r="L24" s="19">
        <f>L8</f>
        <v>2000</v>
      </c>
      <c r="M24" s="19">
        <f>M8</f>
        <v>4000</v>
      </c>
      <c r="N24" s="19">
        <f>N8</f>
        <v>5000</v>
      </c>
      <c r="O24" s="19">
        <f>O8</f>
        <v>7000</v>
      </c>
    </row>
    <row r="25" spans="1:16">
      <c r="A25" s="19">
        <v>3</v>
      </c>
      <c r="B25" s="19">
        <v>7</v>
      </c>
      <c r="C25" s="19">
        <v>140</v>
      </c>
      <c r="D25" s="19" t="s">
        <v>27</v>
      </c>
      <c r="G25" s="19">
        <v>4</v>
      </c>
      <c r="K25" s="22" t="s">
        <v>263</v>
      </c>
      <c r="L25" s="19">
        <f>L13*L9</f>
        <v>5000</v>
      </c>
      <c r="M25" s="19">
        <f>M13*M9</f>
        <v>9000</v>
      </c>
      <c r="N25" s="19">
        <f>N13*N9</f>
        <v>11000</v>
      </c>
      <c r="O25" s="19">
        <f>O13*O9</f>
        <v>15500</v>
      </c>
    </row>
    <row r="26" spans="1:16">
      <c r="K26" s="19" t="s">
        <v>296</v>
      </c>
      <c r="L26" s="19">
        <f>SUMPRODUCT($I$2:$I$9,L18:L25)</f>
        <v>3965</v>
      </c>
      <c r="M26" s="19">
        <f t="shared" ref="M26" si="4">SUMPRODUCT($I$2:$I$9,M18:M25)</f>
        <v>6808</v>
      </c>
      <c r="N26" s="19">
        <f>SUMPRODUCT($I$2:$I$9,N18:N25)</f>
        <v>8185.4000000000005</v>
      </c>
      <c r="O26" s="19">
        <f>SUMPRODUCT($I$2:$I$9,O18:O25)</f>
        <v>11569.4</v>
      </c>
    </row>
    <row r="27" spans="1:16">
      <c r="K27" s="19" t="s">
        <v>300</v>
      </c>
      <c r="L27" s="42">
        <f>L$26/$L13</f>
        <v>3.9649999999999999</v>
      </c>
      <c r="M27" s="42">
        <f>M26/M13</f>
        <v>3.7822222222222224</v>
      </c>
      <c r="N27" s="42">
        <f>N26/N13</f>
        <v>3.720636363636364</v>
      </c>
      <c r="O27" s="42">
        <f>O26/O13</f>
        <v>3.7320645161290322</v>
      </c>
      <c r="P27" s="42">
        <f>AVERAGE(L27:O27)</f>
        <v>3.7999807754969046</v>
      </c>
    </row>
    <row r="29" spans="1:16">
      <c r="K29" s="19" t="s">
        <v>299</v>
      </c>
    </row>
    <row r="30" spans="1:16">
      <c r="K30" s="22" t="s">
        <v>259</v>
      </c>
      <c r="L30" s="42">
        <f>L18/L$13</f>
        <v>25</v>
      </c>
      <c r="M30" s="42">
        <f t="shared" ref="M30:O30" si="5">M18/M$13</f>
        <v>25</v>
      </c>
      <c r="N30" s="42">
        <f t="shared" si="5"/>
        <v>25</v>
      </c>
      <c r="O30" s="42">
        <f t="shared" si="5"/>
        <v>25.806451612903224</v>
      </c>
      <c r="P30" s="42">
        <f>AVERAGE(L30:O30)</f>
        <v>25.201612903225808</v>
      </c>
    </row>
    <row r="31" spans="1:16">
      <c r="K31" s="22" t="s">
        <v>261</v>
      </c>
      <c r="L31" s="42">
        <f t="shared" ref="L31:O37" si="6">L19/L$13</f>
        <v>2.2200000000000002</v>
      </c>
      <c r="M31" s="42">
        <f t="shared" si="6"/>
        <v>2.3333333333333335</v>
      </c>
      <c r="N31" s="42">
        <f t="shared" si="6"/>
        <v>2.2200000000000002</v>
      </c>
      <c r="O31" s="42">
        <f t="shared" si="6"/>
        <v>2.2206451612903226</v>
      </c>
      <c r="P31" s="42">
        <f t="shared" ref="P31:P37" si="7">AVERAGE(L31:O31)</f>
        <v>2.248494623655914</v>
      </c>
    </row>
    <row r="32" spans="1:16">
      <c r="K32" s="22" t="s">
        <v>259</v>
      </c>
      <c r="L32" s="42">
        <f t="shared" si="6"/>
        <v>5</v>
      </c>
      <c r="M32" s="42">
        <f t="shared" si="6"/>
        <v>5</v>
      </c>
      <c r="N32" s="42">
        <f t="shared" si="6"/>
        <v>5</v>
      </c>
      <c r="O32" s="42">
        <f t="shared" si="6"/>
        <v>5.161290322580645</v>
      </c>
      <c r="P32" s="42">
        <f t="shared" si="7"/>
        <v>5.040322580645161</v>
      </c>
    </row>
    <row r="33" spans="11:16">
      <c r="K33" s="22" t="s">
        <v>263</v>
      </c>
      <c r="L33" s="42">
        <f t="shared" si="6"/>
        <v>3</v>
      </c>
      <c r="M33" s="42">
        <f t="shared" si="6"/>
        <v>3</v>
      </c>
      <c r="N33" s="42">
        <f t="shared" si="6"/>
        <v>3</v>
      </c>
      <c r="O33" s="42">
        <f t="shared" si="6"/>
        <v>3</v>
      </c>
      <c r="P33" s="42">
        <f t="shared" si="7"/>
        <v>3</v>
      </c>
    </row>
    <row r="34" spans="11:16">
      <c r="K34" s="22" t="s">
        <v>265</v>
      </c>
      <c r="L34" s="42">
        <f t="shared" si="6"/>
        <v>4.2</v>
      </c>
      <c r="M34" s="42">
        <f t="shared" si="6"/>
        <v>2.3888888888888888</v>
      </c>
      <c r="N34" s="42">
        <f t="shared" si="6"/>
        <v>2.1818181818181817</v>
      </c>
      <c r="O34" s="42">
        <f t="shared" si="6"/>
        <v>2</v>
      </c>
      <c r="P34" s="42">
        <f t="shared" si="7"/>
        <v>2.6926767676767676</v>
      </c>
    </row>
    <row r="35" spans="11:16">
      <c r="K35" s="22" t="s">
        <v>261</v>
      </c>
      <c r="L35" s="42">
        <f t="shared" si="6"/>
        <v>3.33</v>
      </c>
      <c r="M35" s="42">
        <f t="shared" si="6"/>
        <v>3.5</v>
      </c>
      <c r="N35" s="42">
        <f t="shared" si="6"/>
        <v>3.33</v>
      </c>
      <c r="O35" s="42">
        <f t="shared" si="6"/>
        <v>3.330967741935484</v>
      </c>
      <c r="P35" s="42">
        <f t="shared" si="7"/>
        <v>3.3727419354838712</v>
      </c>
    </row>
    <row r="36" spans="11:16">
      <c r="K36" s="22" t="s">
        <v>259</v>
      </c>
      <c r="L36" s="42">
        <f t="shared" si="6"/>
        <v>2</v>
      </c>
      <c r="M36" s="42">
        <f t="shared" si="6"/>
        <v>2.2222222222222223</v>
      </c>
      <c r="N36" s="42">
        <f t="shared" si="6"/>
        <v>2.2727272727272729</v>
      </c>
      <c r="O36" s="42">
        <f t="shared" si="6"/>
        <v>2.2580645161290325</v>
      </c>
      <c r="P36" s="42">
        <f t="shared" si="7"/>
        <v>2.1882535027696317</v>
      </c>
    </row>
    <row r="37" spans="11:16">
      <c r="K37" s="22" t="s">
        <v>263</v>
      </c>
      <c r="L37" s="42">
        <f t="shared" si="6"/>
        <v>5</v>
      </c>
      <c r="M37" s="42">
        <f t="shared" si="6"/>
        <v>5</v>
      </c>
      <c r="N37" s="42">
        <f t="shared" si="6"/>
        <v>5</v>
      </c>
      <c r="O37" s="42">
        <f t="shared" si="6"/>
        <v>5</v>
      </c>
      <c r="P37" s="42">
        <f t="shared" si="7"/>
        <v>5</v>
      </c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5"/>
  <sheetViews>
    <sheetView workbookViewId="0">
      <selection activeCell="K32" sqref="K32"/>
    </sheetView>
  </sheetViews>
  <sheetFormatPr defaultRowHeight="16.5"/>
  <cols>
    <col min="1" max="1" width="3.5" style="20" bestFit="1" customWidth="1"/>
    <col min="2" max="2" width="6.375" style="20" bestFit="1" customWidth="1"/>
    <col min="3" max="3" width="11.875" style="20" bestFit="1" customWidth="1"/>
    <col min="4" max="4" width="7.125" style="20" bestFit="1" customWidth="1"/>
    <col min="5" max="5" width="12.25" style="20" bestFit="1" customWidth="1"/>
    <col min="6" max="6" width="17.75" style="20" bestFit="1" customWidth="1"/>
    <col min="7" max="7" width="18.875" style="20" bestFit="1" customWidth="1"/>
    <col min="8" max="10" width="19.5" style="20" bestFit="1" customWidth="1"/>
    <col min="11" max="11" width="20.375" style="20" bestFit="1" customWidth="1"/>
    <col min="12" max="14" width="19.5" style="20" bestFit="1" customWidth="1"/>
    <col min="15" max="16384" width="9" style="20"/>
  </cols>
  <sheetData>
    <row r="1" spans="1:14">
      <c r="B1" s="2" t="s">
        <v>2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28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</row>
    <row r="2" spans="1:14">
      <c r="A2" s="2">
        <v>0</v>
      </c>
      <c r="B2" s="20">
        <v>1</v>
      </c>
      <c r="C2" s="20">
        <v>0</v>
      </c>
      <c r="D2" s="20">
        <v>3</v>
      </c>
      <c r="E2" s="20" t="s">
        <v>33</v>
      </c>
      <c r="F2" s="20">
        <v>85</v>
      </c>
    </row>
    <row r="3" spans="1:14">
      <c r="A3" s="2">
        <v>1</v>
      </c>
      <c r="B3" s="20">
        <v>1</v>
      </c>
      <c r="C3" s="20">
        <v>1</v>
      </c>
      <c r="D3" s="20">
        <v>5</v>
      </c>
      <c r="E3" s="20" t="s">
        <v>27</v>
      </c>
      <c r="G3" s="20">
        <v>10</v>
      </c>
    </row>
    <row r="4" spans="1:14">
      <c r="A4" s="2">
        <v>2</v>
      </c>
      <c r="B4" s="20">
        <v>1</v>
      </c>
      <c r="C4" s="20">
        <v>2</v>
      </c>
      <c r="D4" s="20">
        <v>20</v>
      </c>
      <c r="E4" s="20" t="s">
        <v>27</v>
      </c>
      <c r="F4" s="20">
        <v>30</v>
      </c>
    </row>
    <row r="5" spans="1:14">
      <c r="A5" s="2">
        <v>3</v>
      </c>
      <c r="B5" s="20">
        <v>1</v>
      </c>
      <c r="C5" s="20">
        <v>3</v>
      </c>
      <c r="D5" s="20">
        <v>19</v>
      </c>
      <c r="E5" s="20" t="s">
        <v>27</v>
      </c>
      <c r="H5" s="20">
        <v>10</v>
      </c>
      <c r="I5" s="20">
        <v>10</v>
      </c>
    </row>
    <row r="6" spans="1:14">
      <c r="A6" s="2">
        <v>4</v>
      </c>
      <c r="B6" s="20">
        <v>1</v>
      </c>
      <c r="C6" s="20">
        <v>4</v>
      </c>
      <c r="D6" s="20">
        <v>3</v>
      </c>
      <c r="E6" s="20" t="s">
        <v>27</v>
      </c>
      <c r="F6" s="20">
        <v>21</v>
      </c>
    </row>
    <row r="7" spans="1:14">
      <c r="A7" s="2">
        <v>5</v>
      </c>
      <c r="B7" s="20">
        <v>1</v>
      </c>
      <c r="C7" s="20">
        <v>5</v>
      </c>
      <c r="D7" s="20">
        <v>10</v>
      </c>
      <c r="E7" s="20" t="s">
        <v>27</v>
      </c>
      <c r="I7" s="20">
        <v>10</v>
      </c>
      <c r="J7" s="20">
        <v>10</v>
      </c>
    </row>
    <row r="8" spans="1:14">
      <c r="A8" s="2">
        <v>6</v>
      </c>
      <c r="B8" s="20">
        <v>1</v>
      </c>
      <c r="C8" s="20">
        <v>6</v>
      </c>
      <c r="D8" s="20">
        <v>20</v>
      </c>
      <c r="E8" s="20" t="s">
        <v>27</v>
      </c>
      <c r="F8" s="20">
        <v>16</v>
      </c>
    </row>
    <row r="9" spans="1:14">
      <c r="A9" s="2">
        <v>7</v>
      </c>
      <c r="B9" s="20">
        <v>1</v>
      </c>
      <c r="C9" s="20">
        <v>7</v>
      </c>
      <c r="D9" s="20">
        <v>20</v>
      </c>
      <c r="E9" s="20" t="s">
        <v>27</v>
      </c>
      <c r="J9" s="20">
        <v>10</v>
      </c>
      <c r="K9" s="20">
        <v>86400000</v>
      </c>
    </row>
    <row r="10" spans="1:14">
      <c r="A10" s="2">
        <v>8</v>
      </c>
      <c r="B10" s="20">
        <v>2</v>
      </c>
      <c r="C10" s="20">
        <v>0</v>
      </c>
      <c r="D10" s="20">
        <v>3</v>
      </c>
      <c r="E10" s="20" t="s">
        <v>33</v>
      </c>
      <c r="F10" s="20">
        <v>85</v>
      </c>
    </row>
    <row r="11" spans="1:14">
      <c r="A11" s="2">
        <v>9</v>
      </c>
      <c r="B11" s="20">
        <v>2</v>
      </c>
      <c r="C11" s="20">
        <v>1</v>
      </c>
      <c r="D11" s="20">
        <v>5</v>
      </c>
      <c r="E11" s="20" t="s">
        <v>27</v>
      </c>
      <c r="G11" s="20">
        <v>10</v>
      </c>
    </row>
    <row r="12" spans="1:14">
      <c r="A12" s="2">
        <v>10</v>
      </c>
      <c r="B12" s="20">
        <v>2</v>
      </c>
      <c r="C12" s="20">
        <v>2</v>
      </c>
      <c r="D12" s="20">
        <v>20</v>
      </c>
      <c r="E12" s="20" t="s">
        <v>27</v>
      </c>
      <c r="F12" s="20">
        <v>30</v>
      </c>
    </row>
    <row r="13" spans="1:14">
      <c r="A13" s="2">
        <v>11</v>
      </c>
      <c r="B13" s="20">
        <v>2</v>
      </c>
      <c r="C13" s="20">
        <v>3</v>
      </c>
      <c r="D13" s="20">
        <v>19</v>
      </c>
      <c r="E13" s="20" t="s">
        <v>27</v>
      </c>
      <c r="H13" s="20">
        <v>10</v>
      </c>
      <c r="I13" s="20">
        <v>10</v>
      </c>
    </row>
    <row r="14" spans="1:14">
      <c r="A14" s="2">
        <v>12</v>
      </c>
      <c r="B14" s="20">
        <v>2</v>
      </c>
      <c r="C14" s="20">
        <v>4</v>
      </c>
      <c r="D14" s="20">
        <v>10</v>
      </c>
      <c r="E14" s="20" t="s">
        <v>27</v>
      </c>
      <c r="F14" s="20">
        <v>21</v>
      </c>
    </row>
    <row r="15" spans="1:14">
      <c r="A15" s="2">
        <v>13</v>
      </c>
      <c r="B15" s="20">
        <v>2</v>
      </c>
      <c r="C15" s="20">
        <v>5</v>
      </c>
      <c r="D15" s="20">
        <v>10</v>
      </c>
      <c r="E15" s="20" t="s">
        <v>27</v>
      </c>
      <c r="I15" s="20">
        <v>10</v>
      </c>
      <c r="J15" s="20">
        <v>10</v>
      </c>
    </row>
    <row r="16" spans="1:14">
      <c r="A16" s="2">
        <v>14</v>
      </c>
      <c r="B16" s="20">
        <v>2</v>
      </c>
      <c r="C16" s="20">
        <v>6</v>
      </c>
      <c r="D16" s="20">
        <v>20</v>
      </c>
      <c r="E16" s="20" t="s">
        <v>27</v>
      </c>
      <c r="F16" s="20">
        <v>16</v>
      </c>
    </row>
    <row r="17" spans="1:14">
      <c r="A17" s="2">
        <v>15</v>
      </c>
      <c r="B17" s="20">
        <v>2</v>
      </c>
      <c r="C17" s="20">
        <v>7</v>
      </c>
      <c r="D17" s="20">
        <v>20</v>
      </c>
      <c r="E17" s="20" t="s">
        <v>27</v>
      </c>
      <c r="J17" s="20">
        <v>10</v>
      </c>
      <c r="K17" s="20">
        <v>86400000</v>
      </c>
    </row>
    <row r="18" spans="1:14">
      <c r="A18" s="2">
        <v>16</v>
      </c>
      <c r="B18" s="20">
        <v>3</v>
      </c>
      <c r="C18" s="20">
        <v>0</v>
      </c>
      <c r="D18" s="20">
        <v>20</v>
      </c>
      <c r="E18" s="20" t="s">
        <v>33</v>
      </c>
      <c r="F18" s="20">
        <v>25</v>
      </c>
    </row>
    <row r="19" spans="1:14">
      <c r="A19" s="2">
        <v>17</v>
      </c>
      <c r="B19" s="20">
        <v>3</v>
      </c>
      <c r="C19" s="20">
        <v>1</v>
      </c>
      <c r="D19" s="20">
        <v>50</v>
      </c>
      <c r="E19" s="20" t="s">
        <v>27</v>
      </c>
      <c r="G19" s="20">
        <v>15</v>
      </c>
    </row>
    <row r="20" spans="1:14">
      <c r="A20" s="2">
        <v>18</v>
      </c>
      <c r="B20" s="20">
        <v>3</v>
      </c>
      <c r="C20" s="20">
        <v>2</v>
      </c>
      <c r="D20" s="20">
        <v>18</v>
      </c>
      <c r="E20" s="20" t="s">
        <v>27</v>
      </c>
      <c r="F20" s="20">
        <v>5</v>
      </c>
    </row>
    <row r="21" spans="1:14">
      <c r="A21" s="2">
        <v>19</v>
      </c>
      <c r="B21" s="20">
        <v>3</v>
      </c>
      <c r="C21" s="20">
        <v>3</v>
      </c>
      <c r="D21" s="20">
        <v>150</v>
      </c>
      <c r="E21" s="20" t="s">
        <v>27</v>
      </c>
      <c r="H21" s="20">
        <v>10</v>
      </c>
      <c r="I21" s="20">
        <v>10</v>
      </c>
    </row>
    <row r="22" spans="1:14">
      <c r="A22" s="2">
        <v>20</v>
      </c>
      <c r="B22" s="20">
        <v>3</v>
      </c>
      <c r="C22" s="20">
        <v>4</v>
      </c>
      <c r="D22" s="20">
        <v>120</v>
      </c>
      <c r="E22" s="20" t="s">
        <v>27</v>
      </c>
      <c r="J22" s="20">
        <v>12</v>
      </c>
      <c r="K22" s="20">
        <v>43200000</v>
      </c>
    </row>
    <row r="23" spans="1:14">
      <c r="A23" s="2">
        <v>21</v>
      </c>
      <c r="B23" s="20">
        <v>3</v>
      </c>
      <c r="C23" s="20">
        <v>5</v>
      </c>
      <c r="D23" s="20">
        <v>238</v>
      </c>
      <c r="E23" s="20" t="s">
        <v>27</v>
      </c>
      <c r="I23" s="20">
        <v>10</v>
      </c>
      <c r="J23" s="20">
        <v>10</v>
      </c>
    </row>
    <row r="24" spans="1:14">
      <c r="A24" s="2">
        <v>22</v>
      </c>
      <c r="B24" s="20">
        <v>3</v>
      </c>
      <c r="C24" s="20">
        <v>6</v>
      </c>
      <c r="D24" s="20">
        <v>160</v>
      </c>
      <c r="E24" s="20" t="s">
        <v>27</v>
      </c>
      <c r="F24" s="20">
        <v>2</v>
      </c>
    </row>
    <row r="25" spans="1:14">
      <c r="A25" s="2">
        <v>23</v>
      </c>
      <c r="B25" s="20">
        <v>3</v>
      </c>
      <c r="C25" s="20">
        <v>7</v>
      </c>
      <c r="D25" s="20">
        <v>156</v>
      </c>
      <c r="E25" s="20" t="s">
        <v>27</v>
      </c>
      <c r="L25" s="20">
        <v>4</v>
      </c>
      <c r="M25" s="20">
        <v>4</v>
      </c>
      <c r="N25" s="20">
        <v>4</v>
      </c>
    </row>
  </sheetData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6"/>
  <sheetViews>
    <sheetView workbookViewId="0">
      <selection activeCell="L41" sqref="L40:L41"/>
    </sheetView>
  </sheetViews>
  <sheetFormatPr defaultRowHeight="16.5"/>
  <cols>
    <col min="1" max="1" width="3.5" style="1" bestFit="1" customWidth="1"/>
    <col min="2" max="2" width="5.5" style="1" bestFit="1" customWidth="1"/>
    <col min="3" max="3" width="22.625" style="1" bestFit="1" customWidth="1"/>
    <col min="4" max="16384" width="9" style="1"/>
  </cols>
  <sheetData>
    <row r="1" spans="1:4">
      <c r="B1" s="2" t="s">
        <v>0</v>
      </c>
      <c r="C1" s="2" t="s">
        <v>36</v>
      </c>
    </row>
    <row r="2" spans="1:4">
      <c r="A2" s="2">
        <v>0</v>
      </c>
      <c r="B2" s="1">
        <v>1</v>
      </c>
      <c r="C2" s="20" t="s">
        <v>290</v>
      </c>
      <c r="D2" s="20"/>
    </row>
    <row r="3" spans="1:4">
      <c r="A3" s="2">
        <v>1</v>
      </c>
      <c r="B3" s="1">
        <v>8</v>
      </c>
      <c r="C3" s="20" t="s">
        <v>282</v>
      </c>
      <c r="D3" s="20" t="s">
        <v>267</v>
      </c>
    </row>
    <row r="4" spans="1:4">
      <c r="A4" s="2">
        <v>2</v>
      </c>
      <c r="B4" s="1">
        <v>16</v>
      </c>
      <c r="C4" s="1" t="s">
        <v>37</v>
      </c>
      <c r="D4" s="20" t="s">
        <v>284</v>
      </c>
    </row>
    <row r="5" spans="1:4">
      <c r="A5" s="2">
        <v>3</v>
      </c>
      <c r="B5" s="1">
        <v>33</v>
      </c>
      <c r="C5" s="20" t="s">
        <v>283</v>
      </c>
      <c r="D5" s="20" t="s">
        <v>268</v>
      </c>
    </row>
    <row r="6" spans="1:4">
      <c r="A6" s="2">
        <v>4</v>
      </c>
      <c r="B6" s="1">
        <v>46</v>
      </c>
      <c r="C6" s="20" t="s">
        <v>269</v>
      </c>
      <c r="D6" s="20" t="s">
        <v>285</v>
      </c>
    </row>
    <row r="7" spans="1:4">
      <c r="A7" s="2">
        <v>5</v>
      </c>
      <c r="B7" s="1">
        <v>53</v>
      </c>
      <c r="C7" s="1" t="s">
        <v>38</v>
      </c>
      <c r="D7" s="20" t="s">
        <v>270</v>
      </c>
    </row>
    <row r="8" spans="1:4">
      <c r="A8" s="2">
        <v>6</v>
      </c>
      <c r="B8" s="1">
        <v>64</v>
      </c>
      <c r="C8" s="20" t="s">
        <v>286</v>
      </c>
      <c r="D8" s="20" t="s">
        <v>287</v>
      </c>
    </row>
    <row r="9" spans="1:4">
      <c r="A9" s="2">
        <v>7</v>
      </c>
      <c r="B9" s="1">
        <v>73</v>
      </c>
      <c r="C9" s="1" t="s">
        <v>39</v>
      </c>
      <c r="D9" s="20" t="s">
        <v>271</v>
      </c>
    </row>
    <row r="10" spans="1:4">
      <c r="A10" s="2">
        <v>8</v>
      </c>
      <c r="B10" s="1">
        <v>93</v>
      </c>
      <c r="C10" s="1" t="s">
        <v>40</v>
      </c>
      <c r="D10" s="20" t="s">
        <v>288</v>
      </c>
    </row>
    <row r="11" spans="1:4">
      <c r="A11" s="2">
        <v>9</v>
      </c>
      <c r="B11" s="1">
        <v>108</v>
      </c>
      <c r="C11" s="20" t="s">
        <v>281</v>
      </c>
      <c r="D11" s="20" t="s">
        <v>289</v>
      </c>
    </row>
    <row r="12" spans="1:4">
      <c r="A12" s="2">
        <v>10</v>
      </c>
      <c r="B12" s="1">
        <v>128</v>
      </c>
      <c r="C12" s="20" t="s">
        <v>274</v>
      </c>
      <c r="D12" s="20" t="s">
        <v>275</v>
      </c>
    </row>
    <row r="13" spans="1:4">
      <c r="A13" s="2">
        <v>11</v>
      </c>
      <c r="B13" s="1">
        <v>148</v>
      </c>
      <c r="C13" s="20" t="s">
        <v>273</v>
      </c>
      <c r="D13" s="20" t="s">
        <v>280</v>
      </c>
    </row>
    <row r="14" spans="1:4">
      <c r="A14" s="2">
        <v>12</v>
      </c>
      <c r="B14" s="1">
        <v>190</v>
      </c>
      <c r="C14" s="20" t="s">
        <v>272</v>
      </c>
      <c r="D14" s="20" t="s">
        <v>278</v>
      </c>
    </row>
    <row r="15" spans="1:4">
      <c r="A15" s="2">
        <v>13</v>
      </c>
      <c r="B15" s="1">
        <v>230</v>
      </c>
      <c r="C15" s="1" t="s">
        <v>41</v>
      </c>
      <c r="D15" s="20" t="s">
        <v>279</v>
      </c>
    </row>
    <row r="16" spans="1:4">
      <c r="A16" s="2">
        <v>14</v>
      </c>
      <c r="B16" s="1">
        <v>273</v>
      </c>
      <c r="C16" s="20" t="s">
        <v>276</v>
      </c>
      <c r="D16" s="20" t="s">
        <v>277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7</vt:i4>
      </vt:variant>
    </vt:vector>
  </HeadingPairs>
  <TitlesOfParts>
    <vt:vector size="25" baseType="lpstr">
      <vt:lpstr>农场收获奖励</vt:lpstr>
      <vt:lpstr>商城系数</vt:lpstr>
      <vt:lpstr>关卡消耗-模式</vt:lpstr>
      <vt:lpstr>关卡消耗-模式-计算</vt:lpstr>
      <vt:lpstr>关卡消耗-关卡</vt:lpstr>
      <vt:lpstr>转盘关卡</vt:lpstr>
      <vt:lpstr>转盘奖励</vt:lpstr>
      <vt:lpstr>付费转盘奖励</vt:lpstr>
      <vt:lpstr>关卡引导</vt:lpstr>
      <vt:lpstr>首通奖励</vt:lpstr>
      <vt:lpstr>计分配置</vt:lpstr>
      <vt:lpstr>金币奖励计算</vt:lpstr>
      <vt:lpstr>星数计算 </vt:lpstr>
      <vt:lpstr>模式解锁</vt:lpstr>
      <vt:lpstr>28天签到</vt:lpstr>
      <vt:lpstr>28天签到_奖励</vt:lpstr>
      <vt:lpstr>28天签到_系数</vt:lpstr>
      <vt:lpstr>签到计算</vt:lpstr>
      <vt:lpstr>farm_k</vt:lpstr>
      <vt:lpstr>farm_v</vt:lpstr>
      <vt:lpstr>levelCosts_1_v</vt:lpstr>
      <vt:lpstr>levelCosts_2_v</vt:lpstr>
      <vt:lpstr>levelCosts_4_v</vt:lpstr>
      <vt:lpstr>levelCosts_8_v</vt:lpstr>
      <vt:lpstr>levelCosts_k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Fisker</cp:lastModifiedBy>
  <dcterms:created xsi:type="dcterms:W3CDTF">2023-02-01T08:34:38Z</dcterms:created>
  <dcterms:modified xsi:type="dcterms:W3CDTF">2023-02-03T11:46:11Z</dcterms:modified>
</cp:coreProperties>
</file>